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8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9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10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1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8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9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50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1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2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3.xml" ContentType="application/vnd.openxmlformats-officedocument.drawingml.chart+xml"/>
  <Override PartName="/xl/drawings/drawing12.xml" ContentType="application/vnd.openxmlformats-officedocument.drawing+xml"/>
  <Override PartName="/xl/charts/chart154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5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6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7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8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9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60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0"/>
  <workbookPr/>
  <mc:AlternateContent xmlns:mc="http://schemas.openxmlformats.org/markup-compatibility/2006">
    <mc:Choice Requires="x15">
      <x15ac:absPath xmlns:x15ac="http://schemas.microsoft.com/office/spreadsheetml/2010/11/ac" url="C:\Users\adewynter\Downloads\Annotator\"/>
    </mc:Choice>
  </mc:AlternateContent>
  <xr:revisionPtr revIDLastSave="0" documentId="13_ncr:1_{3A2D869F-01DB-439E-B233-4754F471D23C}" xr6:coauthVersionLast="47" xr6:coauthVersionMax="47" xr10:uidLastSave="{00000000-0000-0000-0000-000000000000}"/>
  <bookViews>
    <workbookView xWindow="38280" yWindow="-120" windowWidth="29040" windowHeight="15720" firstSheet="15" activeTab="19" xr2:uid="{C15437C1-C4E7-44AF-B9B3-200465270C48}"/>
  </bookViews>
  <sheets>
    <sheet name="PARITY Accuracy" sheetId="1" r:id="rId1"/>
    <sheet name="PARITY Errors" sheetId="2" r:id="rId2"/>
    <sheet name="Pattern_Matching Accuracy" sheetId="27" r:id="rId3"/>
    <sheet name="Pattern_Matching Errors" sheetId="4" r:id="rId4"/>
    <sheet name="Reversal Accuracy" sheetId="28" r:id="rId5"/>
    <sheet name="Reversal Errors" sheetId="6" r:id="rId6"/>
    <sheet name="Stack Accuracy" sheetId="29" r:id="rId7"/>
    <sheet name="Stack Errors" sheetId="8" r:id="rId8"/>
    <sheet name="Vending_Machine Accuracy" sheetId="30" r:id="rId9"/>
    <sheet name="Vending_Machine Errors" sheetId="10" r:id="rId10"/>
    <sheet name="Vending_Machine_Sum Accuracy" sheetId="31" r:id="rId11"/>
    <sheet name="Vending_Machine_Sum Errors" sheetId="12" r:id="rId12"/>
    <sheet name="MazeComplete Accuracy" sheetId="32" r:id="rId13"/>
    <sheet name="MazeComplete Errors" sheetId="14" r:id="rId14"/>
    <sheet name="MazeSolve Accuracy" sheetId="33" r:id="rId15"/>
    <sheet name="MazeSolve Errors" sheetId="16" r:id="rId16"/>
    <sheet name="Hamiltonian Accuracy" sheetId="34" r:id="rId17"/>
    <sheet name="Hamiltonian Errors" sheetId="18" r:id="rId18"/>
    <sheet name="PlotsAll" sheetId="26" r:id="rId19"/>
    <sheet name="Avgs no fails Accuracy" sheetId="21" r:id="rId20"/>
    <sheet name="Averages Accuracy" sheetId="19" r:id="rId21"/>
    <sheet name="Averages Errors" sheetId="20" r:id="rId22"/>
    <sheet name="Failure Counts Accuracy" sheetId="23" r:id="rId23"/>
    <sheet name="Failure Counts Errors" sheetId="24" r:id="rId24"/>
    <sheet name="Avgs no fails Errors" sheetId="22" r:id="rId25"/>
    <sheet name="Failure Counts Accuracy (2)" sheetId="25" r:id="rId26"/>
  </sheets>
  <externalReferences>
    <externalReference r:id="rId2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3" i="21" l="1"/>
  <c r="K243" i="21"/>
  <c r="L242" i="21"/>
  <c r="K242" i="21"/>
  <c r="K230" i="21"/>
  <c r="L229" i="21"/>
  <c r="K229" i="21"/>
  <c r="L207" i="21"/>
  <c r="K207" i="21"/>
  <c r="L206" i="21"/>
  <c r="K206" i="21"/>
  <c r="K194" i="21"/>
  <c r="L193" i="21"/>
  <c r="K193" i="21"/>
  <c r="L171" i="21"/>
  <c r="K171" i="21"/>
  <c r="L170" i="21"/>
  <c r="K170" i="21"/>
  <c r="K158" i="21"/>
  <c r="L157" i="21"/>
  <c r="K157" i="21"/>
  <c r="L135" i="21"/>
  <c r="K135" i="21"/>
  <c r="L134" i="21"/>
  <c r="K134" i="21"/>
  <c r="K122" i="21"/>
  <c r="L121" i="21"/>
  <c r="K121" i="21"/>
  <c r="L99" i="21"/>
  <c r="K99" i="21"/>
  <c r="L98" i="21"/>
  <c r="K98" i="21"/>
  <c r="K86" i="21"/>
  <c r="L85" i="21"/>
  <c r="K85" i="21"/>
  <c r="L63" i="21"/>
  <c r="K63" i="21"/>
  <c r="L62" i="21"/>
  <c r="K62" i="21"/>
  <c r="K50" i="21"/>
  <c r="L49" i="21"/>
  <c r="K49" i="21"/>
  <c r="L27" i="21"/>
  <c r="K27" i="21"/>
  <c r="L26" i="21"/>
  <c r="K26" i="21"/>
  <c r="K14" i="21"/>
  <c r="L13" i="21"/>
  <c r="K13" i="21"/>
  <c r="W197" i="27"/>
  <c r="W198" i="27"/>
  <c r="W199" i="27"/>
  <c r="W200" i="27"/>
  <c r="W196" i="27"/>
  <c r="V205" i="27" a="1"/>
  <c r="V205" i="27"/>
  <c r="U233" i="27"/>
  <c r="U234" i="27"/>
  <c r="U235" i="27"/>
  <c r="U236" i="27"/>
  <c r="U232" i="27"/>
  <c r="S233" i="27"/>
  <c r="S234" i="27"/>
  <c r="S235" i="27"/>
  <c r="S236" i="27"/>
  <c r="S232" i="27"/>
  <c r="Q233" i="27"/>
  <c r="Q234" i="27"/>
  <c r="Q235" i="27"/>
  <c r="Q236" i="27"/>
  <c r="Q232" i="27"/>
  <c r="T241" i="27" a="1"/>
  <c r="T241" i="27"/>
  <c r="R241" i="27" a="1"/>
  <c r="R241" i="27" s="1"/>
  <c r="P241" i="27" a="1"/>
  <c r="P241" i="27" s="1"/>
  <c r="O249" i="21"/>
  <c r="N249" i="21"/>
  <c r="O248" i="21"/>
  <c r="N248" i="21"/>
  <c r="O247" i="21"/>
  <c r="N247" i="21"/>
  <c r="O246" i="21"/>
  <c r="N246" i="21"/>
  <c r="O245" i="21"/>
  <c r="N245" i="21"/>
  <c r="O244" i="21"/>
  <c r="N244" i="21"/>
  <c r="O243" i="21"/>
  <c r="N243" i="21"/>
  <c r="O242" i="21"/>
  <c r="N242" i="21"/>
  <c r="O241" i="21"/>
  <c r="N241" i="21"/>
  <c r="O240" i="21"/>
  <c r="N240" i="21"/>
  <c r="O239" i="21"/>
  <c r="N239" i="21"/>
  <c r="O238" i="21"/>
  <c r="N238" i="21"/>
  <c r="T237" i="21"/>
  <c r="R237" i="21"/>
  <c r="P237" i="21"/>
  <c r="O237" i="21"/>
  <c r="N237" i="21"/>
  <c r="K237" i="21"/>
  <c r="W236" i="21"/>
  <c r="V236" i="21"/>
  <c r="U236" i="21"/>
  <c r="T236" i="21"/>
  <c r="S236" i="21"/>
  <c r="R236" i="21"/>
  <c r="Q236" i="21"/>
  <c r="P236" i="21"/>
  <c r="O236" i="21"/>
  <c r="N236" i="21"/>
  <c r="L236" i="21"/>
  <c r="K236" i="21"/>
  <c r="W235" i="21"/>
  <c r="V235" i="21"/>
  <c r="U235" i="21"/>
  <c r="T235" i="21"/>
  <c r="S235" i="21"/>
  <c r="R235" i="21"/>
  <c r="Q235" i="21"/>
  <c r="P235" i="21"/>
  <c r="O235" i="21"/>
  <c r="N235" i="21"/>
  <c r="L235" i="21"/>
  <c r="K235" i="21"/>
  <c r="W234" i="21"/>
  <c r="V234" i="21"/>
  <c r="U234" i="21"/>
  <c r="T234" i="21"/>
  <c r="S234" i="21"/>
  <c r="R234" i="21"/>
  <c r="Q234" i="21"/>
  <c r="P234" i="21"/>
  <c r="O234" i="21"/>
  <c r="N234" i="21"/>
  <c r="L234" i="21"/>
  <c r="K234" i="21"/>
  <c r="W233" i="21"/>
  <c r="V233" i="21"/>
  <c r="U233" i="21"/>
  <c r="T233" i="21"/>
  <c r="S233" i="21"/>
  <c r="R233" i="21"/>
  <c r="Q233" i="21"/>
  <c r="P233" i="21"/>
  <c r="O233" i="21"/>
  <c r="N233" i="21"/>
  <c r="L233" i="21"/>
  <c r="K233" i="21"/>
  <c r="W232" i="21"/>
  <c r="V232" i="21"/>
  <c r="U232" i="21"/>
  <c r="T232" i="21"/>
  <c r="S232" i="21"/>
  <c r="R232" i="21"/>
  <c r="Q232" i="21"/>
  <c r="P232" i="21"/>
  <c r="O232" i="21"/>
  <c r="N232" i="21"/>
  <c r="L232" i="21"/>
  <c r="K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V225" i="21"/>
  <c r="T225" i="21"/>
  <c r="R225" i="21"/>
  <c r="P225" i="21"/>
  <c r="O225" i="21"/>
  <c r="N225" i="21"/>
  <c r="K225" i="21"/>
  <c r="W224" i="21"/>
  <c r="V224" i="21"/>
  <c r="U224" i="21"/>
  <c r="T224" i="21"/>
  <c r="S224" i="21"/>
  <c r="R224" i="21"/>
  <c r="Q224" i="21"/>
  <c r="P224" i="21"/>
  <c r="O224" i="21"/>
  <c r="N224" i="21"/>
  <c r="L224" i="21" a="1"/>
  <c r="L224" i="21" s="1"/>
  <c r="K224" i="21"/>
  <c r="W223" i="21"/>
  <c r="V223" i="21"/>
  <c r="U223" i="21"/>
  <c r="T223" i="21"/>
  <c r="S223" i="21"/>
  <c r="R223" i="21"/>
  <c r="Q223" i="21"/>
  <c r="P223" i="21"/>
  <c r="O223" i="21"/>
  <c r="N223" i="21"/>
  <c r="L223" i="21" a="1"/>
  <c r="L223" i="21" s="1"/>
  <c r="K223" i="21"/>
  <c r="W222" i="21"/>
  <c r="V222" i="21"/>
  <c r="U222" i="21"/>
  <c r="T222" i="21"/>
  <c r="S222" i="21"/>
  <c r="R222" i="21"/>
  <c r="Q222" i="21"/>
  <c r="P222" i="21"/>
  <c r="O222" i="21"/>
  <c r="N222" i="21"/>
  <c r="L222" i="21" a="1"/>
  <c r="L222" i="21" s="1"/>
  <c r="K222" i="21"/>
  <c r="W221" i="21"/>
  <c r="V221" i="21"/>
  <c r="U221" i="21"/>
  <c r="T221" i="21"/>
  <c r="S221" i="21"/>
  <c r="R221" i="21"/>
  <c r="Q221" i="21"/>
  <c r="P221" i="21"/>
  <c r="O221" i="21"/>
  <c r="N221" i="21"/>
  <c r="L221" i="21" a="1"/>
  <c r="L221" i="21" s="1"/>
  <c r="K221" i="21"/>
  <c r="W220" i="21"/>
  <c r="V220" i="21"/>
  <c r="U220" i="21"/>
  <c r="T220" i="21"/>
  <c r="S220" i="21"/>
  <c r="R220" i="21"/>
  <c r="Q220" i="21"/>
  <c r="P220" i="21"/>
  <c r="O220" i="21"/>
  <c r="O250" i="21" s="1"/>
  <c r="N220" i="21"/>
  <c r="L220" i="21" a="1"/>
  <c r="L220" i="21" s="1"/>
  <c r="L228" i="21" s="1" a="1"/>
  <c r="L228" i="21" s="1"/>
  <c r="K220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V201" i="21"/>
  <c r="T201" i="21"/>
  <c r="R201" i="21"/>
  <c r="P201" i="21"/>
  <c r="O201" i="21"/>
  <c r="N201" i="21"/>
  <c r="K201" i="21"/>
  <c r="W200" i="21"/>
  <c r="V200" i="21"/>
  <c r="U200" i="21"/>
  <c r="T200" i="21"/>
  <c r="S200" i="21"/>
  <c r="R200" i="21"/>
  <c r="Q200" i="21"/>
  <c r="P200" i="21"/>
  <c r="O200" i="21"/>
  <c r="N200" i="21"/>
  <c r="L200" i="21"/>
  <c r="L201" i="21" s="1"/>
  <c r="K200" i="21"/>
  <c r="W199" i="21"/>
  <c r="V199" i="21"/>
  <c r="U199" i="21"/>
  <c r="T199" i="21"/>
  <c r="S199" i="21"/>
  <c r="R199" i="21"/>
  <c r="Q199" i="21"/>
  <c r="P199" i="21"/>
  <c r="O199" i="21"/>
  <c r="N199" i="21"/>
  <c r="L199" i="21"/>
  <c r="K199" i="21"/>
  <c r="W198" i="21"/>
  <c r="V198" i="21"/>
  <c r="U198" i="21"/>
  <c r="T198" i="21"/>
  <c r="S198" i="21"/>
  <c r="R198" i="21"/>
  <c r="Q198" i="21"/>
  <c r="P198" i="21"/>
  <c r="O198" i="21"/>
  <c r="N198" i="21"/>
  <c r="L198" i="21"/>
  <c r="K198" i="21"/>
  <c r="W197" i="21"/>
  <c r="V197" i="21"/>
  <c r="U197" i="21"/>
  <c r="T197" i="21"/>
  <c r="S197" i="21"/>
  <c r="R197" i="21"/>
  <c r="Q197" i="21"/>
  <c r="P197" i="21"/>
  <c r="O197" i="21"/>
  <c r="N197" i="21"/>
  <c r="L197" i="21"/>
  <c r="K197" i="21"/>
  <c r="W196" i="21"/>
  <c r="V196" i="21"/>
  <c r="U196" i="21"/>
  <c r="T196" i="21"/>
  <c r="S196" i="21"/>
  <c r="R196" i="21"/>
  <c r="Q196" i="21"/>
  <c r="P196" i="21"/>
  <c r="O196" i="21"/>
  <c r="N196" i="21"/>
  <c r="L196" i="21"/>
  <c r="K196" i="21"/>
  <c r="O195" i="21"/>
  <c r="N195" i="21"/>
  <c r="O194" i="21"/>
  <c r="N194" i="21"/>
  <c r="O193" i="21"/>
  <c r="N193" i="21"/>
  <c r="O192" i="21"/>
  <c r="N192" i="21"/>
  <c r="O191" i="21"/>
  <c r="N191" i="21"/>
  <c r="O190" i="21"/>
  <c r="N190" i="21"/>
  <c r="V189" i="21"/>
  <c r="T189" i="21"/>
  <c r="R189" i="21"/>
  <c r="P189" i="21"/>
  <c r="O189" i="21"/>
  <c r="N189" i="21"/>
  <c r="K189" i="21"/>
  <c r="W188" i="21"/>
  <c r="V188" i="21"/>
  <c r="U188" i="21"/>
  <c r="T188" i="21"/>
  <c r="S188" i="21"/>
  <c r="R188" i="21"/>
  <c r="Q188" i="21"/>
  <c r="P188" i="21"/>
  <c r="O188" i="21"/>
  <c r="N188" i="21"/>
  <c r="L188" i="21"/>
  <c r="K188" i="21"/>
  <c r="W187" i="21"/>
  <c r="V187" i="21"/>
  <c r="U187" i="21"/>
  <c r="T187" i="21"/>
  <c r="S187" i="21"/>
  <c r="R187" i="21"/>
  <c r="Q187" i="21"/>
  <c r="P187" i="21"/>
  <c r="O187" i="21"/>
  <c r="N187" i="21"/>
  <c r="L187" i="21"/>
  <c r="K187" i="21"/>
  <c r="W186" i="21"/>
  <c r="V186" i="21"/>
  <c r="U186" i="21"/>
  <c r="T186" i="21"/>
  <c r="S186" i="21"/>
  <c r="R186" i="21"/>
  <c r="Q186" i="21"/>
  <c r="P186" i="21"/>
  <c r="O186" i="21"/>
  <c r="N186" i="21"/>
  <c r="L186" i="21"/>
  <c r="K186" i="21"/>
  <c r="W185" i="21"/>
  <c r="V185" i="21"/>
  <c r="U185" i="21"/>
  <c r="T185" i="21"/>
  <c r="S185" i="21"/>
  <c r="R185" i="21"/>
  <c r="Q185" i="21"/>
  <c r="P185" i="21"/>
  <c r="O185" i="21"/>
  <c r="N185" i="21"/>
  <c r="L185" i="21"/>
  <c r="K185" i="21"/>
  <c r="W184" i="21"/>
  <c r="V184" i="21"/>
  <c r="U184" i="21"/>
  <c r="T184" i="21"/>
  <c r="S184" i="21"/>
  <c r="R184" i="21"/>
  <c r="Q184" i="21"/>
  <c r="P184" i="21"/>
  <c r="O184" i="21"/>
  <c r="O214" i="21" s="1"/>
  <c r="N184" i="21"/>
  <c r="L184" i="21"/>
  <c r="L192" i="21" s="1" a="1"/>
  <c r="L192" i="21" s="1"/>
  <c r="K184" i="21"/>
  <c r="O177" i="21"/>
  <c r="N177" i="21"/>
  <c r="O176" i="21"/>
  <c r="N176" i="21"/>
  <c r="O175" i="21"/>
  <c r="N175" i="21"/>
  <c r="O174" i="21"/>
  <c r="N174" i="21"/>
  <c r="O173" i="21"/>
  <c r="N173" i="21"/>
  <c r="O172" i="21"/>
  <c r="N172" i="21"/>
  <c r="O171" i="21"/>
  <c r="N171" i="21"/>
  <c r="O170" i="21"/>
  <c r="N170" i="21"/>
  <c r="O169" i="21"/>
  <c r="N169" i="21"/>
  <c r="O168" i="21"/>
  <c r="N168" i="21"/>
  <c r="O167" i="21"/>
  <c r="N167" i="21"/>
  <c r="O166" i="21"/>
  <c r="N166" i="21"/>
  <c r="V165" i="21"/>
  <c r="T165" i="21"/>
  <c r="R165" i="21"/>
  <c r="P165" i="21"/>
  <c r="O165" i="21"/>
  <c r="N165" i="21"/>
  <c r="K165" i="21"/>
  <c r="W164" i="21"/>
  <c r="V164" i="21"/>
  <c r="U164" i="21"/>
  <c r="T164" i="21"/>
  <c r="S164" i="21"/>
  <c r="R164" i="21"/>
  <c r="Q164" i="21"/>
  <c r="P164" i="21"/>
  <c r="O164" i="21"/>
  <c r="N164" i="21"/>
  <c r="L164" i="21"/>
  <c r="L165" i="21" s="1"/>
  <c r="K164" i="21"/>
  <c r="W163" i="21"/>
  <c r="V163" i="21"/>
  <c r="U163" i="21"/>
  <c r="T163" i="21"/>
  <c r="S163" i="21"/>
  <c r="R163" i="21"/>
  <c r="Q163" i="21"/>
  <c r="P163" i="21"/>
  <c r="O163" i="21"/>
  <c r="N163" i="21"/>
  <c r="L163" i="21"/>
  <c r="K163" i="21"/>
  <c r="W162" i="21"/>
  <c r="V162" i="21"/>
  <c r="U162" i="21"/>
  <c r="T162" i="21"/>
  <c r="S162" i="21"/>
  <c r="R162" i="21"/>
  <c r="Q162" i="21"/>
  <c r="P162" i="21"/>
  <c r="O162" i="21"/>
  <c r="N162" i="21"/>
  <c r="L162" i="21"/>
  <c r="K162" i="21"/>
  <c r="W161" i="21"/>
  <c r="V161" i="21"/>
  <c r="U161" i="21"/>
  <c r="T161" i="21"/>
  <c r="S161" i="21"/>
  <c r="R161" i="21"/>
  <c r="Q161" i="21"/>
  <c r="P161" i="21"/>
  <c r="O161" i="21"/>
  <c r="N161" i="21"/>
  <c r="L161" i="21"/>
  <c r="K161" i="21"/>
  <c r="W160" i="21"/>
  <c r="V160" i="21"/>
  <c r="U160" i="21"/>
  <c r="T160" i="21"/>
  <c r="S160" i="21"/>
  <c r="R160" i="21"/>
  <c r="Q160" i="21"/>
  <c r="P160" i="21"/>
  <c r="O160" i="21"/>
  <c r="N160" i="21"/>
  <c r="L160" i="21"/>
  <c r="K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V153" i="21"/>
  <c r="T153" i="21"/>
  <c r="R153" i="21"/>
  <c r="P153" i="21"/>
  <c r="O153" i="21"/>
  <c r="N153" i="21"/>
  <c r="K153" i="21"/>
  <c r="W152" i="21"/>
  <c r="V152" i="21"/>
  <c r="U152" i="21"/>
  <c r="T152" i="21"/>
  <c r="S152" i="21"/>
  <c r="R152" i="21"/>
  <c r="Q152" i="21"/>
  <c r="P152" i="21"/>
  <c r="O152" i="21"/>
  <c r="N152" i="21"/>
  <c r="L152" i="21"/>
  <c r="K152" i="21"/>
  <c r="W151" i="21"/>
  <c r="V151" i="21"/>
  <c r="U151" i="21"/>
  <c r="T151" i="21"/>
  <c r="S151" i="21"/>
  <c r="R151" i="21"/>
  <c r="Q151" i="21"/>
  <c r="P151" i="21"/>
  <c r="O151" i="21"/>
  <c r="N151" i="21"/>
  <c r="L151" i="21"/>
  <c r="K151" i="21"/>
  <c r="W150" i="21"/>
  <c r="V150" i="21"/>
  <c r="U150" i="21"/>
  <c r="T150" i="21"/>
  <c r="S150" i="21"/>
  <c r="R150" i="21"/>
  <c r="Q150" i="21"/>
  <c r="P150" i="21"/>
  <c r="O150" i="21"/>
  <c r="N150" i="21"/>
  <c r="L150" i="21"/>
  <c r="K150" i="21"/>
  <c r="W149" i="21"/>
  <c r="V149" i="21"/>
  <c r="U149" i="21"/>
  <c r="T149" i="21"/>
  <c r="S149" i="21"/>
  <c r="R149" i="21"/>
  <c r="Q149" i="21"/>
  <c r="P149" i="21"/>
  <c r="O149" i="21"/>
  <c r="N149" i="21"/>
  <c r="L149" i="21"/>
  <c r="K149" i="21"/>
  <c r="W148" i="21"/>
  <c r="V148" i="21"/>
  <c r="U148" i="21"/>
  <c r="T148" i="21"/>
  <c r="S148" i="21"/>
  <c r="R148" i="21"/>
  <c r="Q148" i="21"/>
  <c r="P148" i="21"/>
  <c r="O148" i="21"/>
  <c r="O178" i="21" s="1"/>
  <c r="N148" i="21"/>
  <c r="L148" i="21"/>
  <c r="L156" i="21" s="1" a="1"/>
  <c r="L156" i="21" s="1"/>
  <c r="K148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V129" i="21"/>
  <c r="T129" i="21"/>
  <c r="R129" i="21"/>
  <c r="P129" i="21"/>
  <c r="O129" i="21"/>
  <c r="N129" i="21"/>
  <c r="K129" i="21"/>
  <c r="W128" i="21"/>
  <c r="V128" i="21"/>
  <c r="U128" i="21"/>
  <c r="T128" i="21"/>
  <c r="S128" i="21"/>
  <c r="R128" i="21"/>
  <c r="Q128" i="21"/>
  <c r="P128" i="21"/>
  <c r="O128" i="21"/>
  <c r="N128" i="21"/>
  <c r="L128" i="21"/>
  <c r="L129" i="21" s="1"/>
  <c r="K128" i="21"/>
  <c r="W127" i="21"/>
  <c r="V127" i="21"/>
  <c r="U127" i="21"/>
  <c r="T127" i="21"/>
  <c r="S127" i="21"/>
  <c r="R127" i="21"/>
  <c r="Q127" i="21"/>
  <c r="P127" i="21"/>
  <c r="O127" i="21"/>
  <c r="N127" i="21"/>
  <c r="L127" i="21"/>
  <c r="K127" i="21"/>
  <c r="W126" i="21"/>
  <c r="V126" i="21"/>
  <c r="U126" i="21"/>
  <c r="T126" i="21"/>
  <c r="S126" i="21"/>
  <c r="R126" i="21"/>
  <c r="Q126" i="21"/>
  <c r="P126" i="21"/>
  <c r="O126" i="21"/>
  <c r="N126" i="21"/>
  <c r="L126" i="21"/>
  <c r="K126" i="21"/>
  <c r="W125" i="21"/>
  <c r="V125" i="21"/>
  <c r="U125" i="21"/>
  <c r="T125" i="21"/>
  <c r="S125" i="21"/>
  <c r="R125" i="21"/>
  <c r="Q125" i="21"/>
  <c r="P125" i="21"/>
  <c r="O125" i="21"/>
  <c r="N125" i="21"/>
  <c r="L125" i="21"/>
  <c r="K125" i="21"/>
  <c r="W124" i="21"/>
  <c r="V124" i="21"/>
  <c r="U124" i="21"/>
  <c r="T124" i="21"/>
  <c r="S124" i="21"/>
  <c r="R124" i="21"/>
  <c r="Q124" i="21"/>
  <c r="P124" i="21"/>
  <c r="O124" i="21"/>
  <c r="N124" i="21"/>
  <c r="L124" i="21"/>
  <c r="K124" i="21"/>
  <c r="O123" i="21"/>
  <c r="N123" i="21"/>
  <c r="O122" i="21"/>
  <c r="N122" i="21"/>
  <c r="O121" i="21"/>
  <c r="N121" i="21"/>
  <c r="O120" i="21"/>
  <c r="N120" i="21"/>
  <c r="O119" i="21"/>
  <c r="N119" i="21"/>
  <c r="O118" i="21"/>
  <c r="N118" i="21"/>
  <c r="V117" i="21"/>
  <c r="T117" i="21"/>
  <c r="R117" i="21"/>
  <c r="P117" i="21"/>
  <c r="O117" i="21"/>
  <c r="N117" i="21"/>
  <c r="K117" i="21"/>
  <c r="W116" i="21"/>
  <c r="V116" i="21"/>
  <c r="U116" i="21"/>
  <c r="T116" i="21"/>
  <c r="S116" i="21"/>
  <c r="R116" i="21"/>
  <c r="Q116" i="21"/>
  <c r="P116" i="21"/>
  <c r="O116" i="21"/>
  <c r="N116" i="21"/>
  <c r="L116" i="21"/>
  <c r="K116" i="21"/>
  <c r="W115" i="21"/>
  <c r="V115" i="21"/>
  <c r="U115" i="21"/>
  <c r="T115" i="21"/>
  <c r="S115" i="21"/>
  <c r="R115" i="21"/>
  <c r="Q115" i="21"/>
  <c r="P115" i="21"/>
  <c r="O115" i="21"/>
  <c r="N115" i="21"/>
  <c r="L115" i="21"/>
  <c r="K115" i="21"/>
  <c r="W114" i="21"/>
  <c r="V114" i="21"/>
  <c r="U114" i="21"/>
  <c r="T114" i="21"/>
  <c r="S114" i="21"/>
  <c r="R114" i="21"/>
  <c r="Q114" i="21"/>
  <c r="P114" i="21"/>
  <c r="O114" i="21"/>
  <c r="N114" i="21"/>
  <c r="L114" i="21"/>
  <c r="K114" i="21"/>
  <c r="W113" i="21"/>
  <c r="V113" i="21"/>
  <c r="U113" i="21"/>
  <c r="T113" i="21"/>
  <c r="S113" i="21"/>
  <c r="R113" i="21"/>
  <c r="Q113" i="21"/>
  <c r="P113" i="21"/>
  <c r="O113" i="21"/>
  <c r="N113" i="21"/>
  <c r="L113" i="21"/>
  <c r="K113" i="21"/>
  <c r="W112" i="21"/>
  <c r="V112" i="21"/>
  <c r="U112" i="21"/>
  <c r="T112" i="21"/>
  <c r="S112" i="21"/>
  <c r="R112" i="21"/>
  <c r="Q112" i="21"/>
  <c r="P112" i="21"/>
  <c r="O112" i="21"/>
  <c r="O142" i="21" s="1"/>
  <c r="N112" i="21"/>
  <c r="L112" i="21"/>
  <c r="L120" i="21" s="1" a="1"/>
  <c r="L120" i="21" s="1"/>
  <c r="K112" i="21"/>
  <c r="O105" i="21"/>
  <c r="N105" i="21"/>
  <c r="O104" i="21"/>
  <c r="N104" i="21"/>
  <c r="O103" i="21"/>
  <c r="N103" i="21"/>
  <c r="O102" i="21"/>
  <c r="N102" i="21"/>
  <c r="O101" i="21"/>
  <c r="N101" i="21"/>
  <c r="O100" i="21"/>
  <c r="N100" i="21"/>
  <c r="O99" i="21"/>
  <c r="N99" i="21"/>
  <c r="O98" i="21"/>
  <c r="N98" i="21"/>
  <c r="O97" i="21"/>
  <c r="N97" i="21"/>
  <c r="O96" i="21"/>
  <c r="N96" i="21"/>
  <c r="O95" i="21"/>
  <c r="N95" i="21"/>
  <c r="O94" i="21"/>
  <c r="N94" i="21"/>
  <c r="V93" i="21"/>
  <c r="T93" i="21"/>
  <c r="R93" i="21"/>
  <c r="P93" i="21"/>
  <c r="O93" i="21"/>
  <c r="N93" i="21"/>
  <c r="K93" i="21"/>
  <c r="W92" i="21"/>
  <c r="V92" i="21"/>
  <c r="U92" i="21"/>
  <c r="T92" i="21"/>
  <c r="S92" i="21"/>
  <c r="R92" i="21"/>
  <c r="Q92" i="21"/>
  <c r="P92" i="21"/>
  <c r="O92" i="21"/>
  <c r="N92" i="21"/>
  <c r="L92" i="21"/>
  <c r="L93" i="21" s="1"/>
  <c r="K92" i="21"/>
  <c r="W91" i="21"/>
  <c r="V91" i="21"/>
  <c r="U91" i="21"/>
  <c r="T91" i="21"/>
  <c r="S91" i="21"/>
  <c r="R91" i="21"/>
  <c r="Q91" i="21"/>
  <c r="P91" i="21"/>
  <c r="O91" i="21"/>
  <c r="N91" i="21"/>
  <c r="L91" i="21"/>
  <c r="K91" i="21"/>
  <c r="W90" i="21"/>
  <c r="V90" i="21"/>
  <c r="U90" i="21"/>
  <c r="T90" i="21"/>
  <c r="S90" i="21"/>
  <c r="R90" i="21"/>
  <c r="Q90" i="21"/>
  <c r="P90" i="21"/>
  <c r="O90" i="21"/>
  <c r="N90" i="21"/>
  <c r="L90" i="21"/>
  <c r="K90" i="21"/>
  <c r="W89" i="21"/>
  <c r="V89" i="21"/>
  <c r="U89" i="21"/>
  <c r="T89" i="21"/>
  <c r="S89" i="21"/>
  <c r="R89" i="21"/>
  <c r="Q89" i="21"/>
  <c r="P89" i="21"/>
  <c r="O89" i="21"/>
  <c r="N89" i="21"/>
  <c r="L89" i="21"/>
  <c r="K89" i="21"/>
  <c r="W88" i="21"/>
  <c r="V88" i="21"/>
  <c r="U88" i="21"/>
  <c r="T88" i="21"/>
  <c r="S88" i="21"/>
  <c r="R88" i="21"/>
  <c r="Q88" i="21"/>
  <c r="P88" i="21"/>
  <c r="O88" i="21"/>
  <c r="N88" i="21"/>
  <c r="L88" i="21"/>
  <c r="K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V81" i="21"/>
  <c r="T81" i="21"/>
  <c r="R81" i="21"/>
  <c r="P81" i="21"/>
  <c r="O81" i="21"/>
  <c r="N81" i="21"/>
  <c r="K81" i="21"/>
  <c r="W80" i="21"/>
  <c r="V80" i="21"/>
  <c r="U80" i="21"/>
  <c r="T80" i="21"/>
  <c r="S80" i="21"/>
  <c r="R80" i="21"/>
  <c r="Q80" i="21"/>
  <c r="P80" i="21"/>
  <c r="O80" i="21"/>
  <c r="N80" i="21"/>
  <c r="L80" i="21"/>
  <c r="L81" i="21" s="1"/>
  <c r="K80" i="21"/>
  <c r="W79" i="21"/>
  <c r="V79" i="21"/>
  <c r="U79" i="21"/>
  <c r="T79" i="21"/>
  <c r="S79" i="21"/>
  <c r="R79" i="21"/>
  <c r="Q79" i="21"/>
  <c r="P79" i="21"/>
  <c r="O79" i="21"/>
  <c r="N79" i="21"/>
  <c r="L79" i="21"/>
  <c r="K79" i="21"/>
  <c r="W78" i="21"/>
  <c r="V78" i="21"/>
  <c r="U78" i="21"/>
  <c r="T78" i="21"/>
  <c r="S78" i="21"/>
  <c r="R78" i="21"/>
  <c r="Q78" i="21"/>
  <c r="P78" i="21"/>
  <c r="O78" i="21"/>
  <c r="N78" i="21"/>
  <c r="L78" i="21"/>
  <c r="K78" i="21"/>
  <c r="W77" i="21"/>
  <c r="V77" i="21"/>
  <c r="U77" i="21"/>
  <c r="T77" i="21"/>
  <c r="S77" i="21"/>
  <c r="R77" i="21"/>
  <c r="Q77" i="21"/>
  <c r="P77" i="21"/>
  <c r="O77" i="21"/>
  <c r="N77" i="21"/>
  <c r="L77" i="21"/>
  <c r="K77" i="21"/>
  <c r="W76" i="21"/>
  <c r="V76" i="21"/>
  <c r="U76" i="21"/>
  <c r="T76" i="21"/>
  <c r="S76" i="21"/>
  <c r="R76" i="21"/>
  <c r="Q76" i="21"/>
  <c r="P76" i="21"/>
  <c r="O76" i="21"/>
  <c r="O106" i="21" s="1"/>
  <c r="N76" i="21"/>
  <c r="L76" i="21"/>
  <c r="L84" i="21" s="1" a="1"/>
  <c r="L84" i="21" s="1"/>
  <c r="K76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V57" i="21"/>
  <c r="T57" i="21"/>
  <c r="R57" i="21"/>
  <c r="P57" i="21"/>
  <c r="O57" i="21"/>
  <c r="N57" i="21"/>
  <c r="K57" i="21"/>
  <c r="W56" i="21"/>
  <c r="V56" i="21"/>
  <c r="U56" i="21"/>
  <c r="T56" i="21"/>
  <c r="S56" i="21"/>
  <c r="R56" i="21"/>
  <c r="Q56" i="21"/>
  <c r="P56" i="21"/>
  <c r="O56" i="21"/>
  <c r="N56" i="21"/>
  <c r="L56" i="21"/>
  <c r="L57" i="21" s="1"/>
  <c r="K56" i="21"/>
  <c r="W55" i="21"/>
  <c r="V55" i="21"/>
  <c r="U55" i="21"/>
  <c r="T55" i="21"/>
  <c r="S55" i="21"/>
  <c r="R55" i="21"/>
  <c r="Q55" i="21"/>
  <c r="P55" i="21"/>
  <c r="O55" i="21"/>
  <c r="N55" i="21"/>
  <c r="L55" i="21"/>
  <c r="K55" i="21"/>
  <c r="W54" i="21"/>
  <c r="V54" i="21"/>
  <c r="U54" i="21"/>
  <c r="T54" i="21"/>
  <c r="S54" i="21"/>
  <c r="R54" i="21"/>
  <c r="Q54" i="21"/>
  <c r="P54" i="21"/>
  <c r="O54" i="21"/>
  <c r="N54" i="21"/>
  <c r="L54" i="21"/>
  <c r="K54" i="21"/>
  <c r="W53" i="21"/>
  <c r="V53" i="21"/>
  <c r="U53" i="21"/>
  <c r="T53" i="21"/>
  <c r="S53" i="21"/>
  <c r="R53" i="21"/>
  <c r="Q53" i="21"/>
  <c r="P53" i="21"/>
  <c r="O53" i="21"/>
  <c r="N53" i="21"/>
  <c r="L53" i="21"/>
  <c r="K53" i="21"/>
  <c r="W52" i="21"/>
  <c r="V52" i="21"/>
  <c r="U52" i="21"/>
  <c r="T52" i="21"/>
  <c r="S52" i="21"/>
  <c r="R52" i="21"/>
  <c r="Q52" i="21"/>
  <c r="P52" i="21"/>
  <c r="O52" i="21"/>
  <c r="N52" i="21"/>
  <c r="L52" i="21"/>
  <c r="K52" i="21"/>
  <c r="O51" i="21"/>
  <c r="N51" i="21"/>
  <c r="O50" i="21"/>
  <c r="N50" i="21"/>
  <c r="O49" i="21"/>
  <c r="N49" i="21"/>
  <c r="O48" i="21"/>
  <c r="N48" i="21"/>
  <c r="O47" i="21"/>
  <c r="N47" i="21"/>
  <c r="O46" i="21"/>
  <c r="N46" i="21"/>
  <c r="V45" i="21"/>
  <c r="T45" i="21"/>
  <c r="R45" i="21"/>
  <c r="P45" i="21"/>
  <c r="O45" i="21"/>
  <c r="N45" i="21"/>
  <c r="K45" i="21"/>
  <c r="W44" i="21"/>
  <c r="V44" i="21"/>
  <c r="U44" i="21"/>
  <c r="T44" i="21"/>
  <c r="S44" i="21"/>
  <c r="R44" i="21"/>
  <c r="Q44" i="21"/>
  <c r="P44" i="21"/>
  <c r="O44" i="21"/>
  <c r="N44" i="21"/>
  <c r="L44" i="21"/>
  <c r="L45" i="21" s="1"/>
  <c r="K44" i="21"/>
  <c r="W43" i="21"/>
  <c r="V43" i="21"/>
  <c r="U43" i="21"/>
  <c r="T43" i="21"/>
  <c r="S43" i="21"/>
  <c r="R43" i="21"/>
  <c r="Q43" i="21"/>
  <c r="P43" i="21"/>
  <c r="O43" i="21"/>
  <c r="N43" i="21"/>
  <c r="L43" i="21"/>
  <c r="K43" i="21"/>
  <c r="W42" i="21"/>
  <c r="V42" i="21"/>
  <c r="U42" i="21"/>
  <c r="T42" i="21"/>
  <c r="S42" i="21"/>
  <c r="R42" i="21"/>
  <c r="Q42" i="21"/>
  <c r="P42" i="21"/>
  <c r="O42" i="21"/>
  <c r="N42" i="21"/>
  <c r="L42" i="21"/>
  <c r="K42" i="21"/>
  <c r="W41" i="21"/>
  <c r="V41" i="21"/>
  <c r="U41" i="21"/>
  <c r="T41" i="21"/>
  <c r="S41" i="21"/>
  <c r="R41" i="21"/>
  <c r="Q41" i="21"/>
  <c r="P41" i="21"/>
  <c r="O41" i="21"/>
  <c r="N41" i="21"/>
  <c r="L41" i="21"/>
  <c r="K41" i="21"/>
  <c r="W40" i="21"/>
  <c r="V40" i="21"/>
  <c r="U40" i="21"/>
  <c r="T40" i="21"/>
  <c r="S40" i="21"/>
  <c r="R40" i="21"/>
  <c r="Q40" i="21"/>
  <c r="P40" i="21"/>
  <c r="O40" i="21"/>
  <c r="O70" i="21" s="1"/>
  <c r="N40" i="21"/>
  <c r="L40" i="21"/>
  <c r="L48" i="21" s="1" a="1"/>
  <c r="L48" i="21" s="1"/>
  <c r="K40" i="21"/>
  <c r="O33" i="21"/>
  <c r="N33" i="21"/>
  <c r="O32" i="21"/>
  <c r="N32" i="21"/>
  <c r="O31" i="21"/>
  <c r="N31" i="21"/>
  <c r="O30" i="21"/>
  <c r="N30" i="21"/>
  <c r="O29" i="21"/>
  <c r="N29" i="21"/>
  <c r="O28" i="21"/>
  <c r="N28" i="21"/>
  <c r="O27" i="21"/>
  <c r="N27" i="21"/>
  <c r="O26" i="21"/>
  <c r="N26" i="21"/>
  <c r="O25" i="21"/>
  <c r="N25" i="21"/>
  <c r="O24" i="21"/>
  <c r="N24" i="21"/>
  <c r="O23" i="21"/>
  <c r="N23" i="21"/>
  <c r="O22" i="21"/>
  <c r="N22" i="21"/>
  <c r="V21" i="21"/>
  <c r="T21" i="21"/>
  <c r="R21" i="21"/>
  <c r="P21" i="21"/>
  <c r="O21" i="21"/>
  <c r="N21" i="21"/>
  <c r="K21" i="21"/>
  <c r="W20" i="21"/>
  <c r="V20" i="21"/>
  <c r="U20" i="21"/>
  <c r="T20" i="21"/>
  <c r="S20" i="21"/>
  <c r="R20" i="21"/>
  <c r="Q20" i="21"/>
  <c r="P20" i="21"/>
  <c r="O20" i="21"/>
  <c r="N20" i="21"/>
  <c r="L20" i="21"/>
  <c r="L21" i="21" s="1"/>
  <c r="K20" i="21"/>
  <c r="W19" i="21"/>
  <c r="V19" i="21"/>
  <c r="U19" i="21"/>
  <c r="T19" i="21"/>
  <c r="S19" i="21"/>
  <c r="R19" i="21"/>
  <c r="Q19" i="21"/>
  <c r="P19" i="21"/>
  <c r="O19" i="21"/>
  <c r="N19" i="21"/>
  <c r="L19" i="21"/>
  <c r="K19" i="21"/>
  <c r="W18" i="21"/>
  <c r="V18" i="21"/>
  <c r="U18" i="21"/>
  <c r="T18" i="21"/>
  <c r="S18" i="21"/>
  <c r="R18" i="21"/>
  <c r="Q18" i="21"/>
  <c r="P18" i="21"/>
  <c r="O18" i="21"/>
  <c r="N18" i="21"/>
  <c r="L18" i="21"/>
  <c r="K18" i="21"/>
  <c r="W17" i="21"/>
  <c r="V17" i="21"/>
  <c r="U17" i="21"/>
  <c r="T17" i="21"/>
  <c r="S17" i="21"/>
  <c r="R17" i="21"/>
  <c r="Q17" i="21"/>
  <c r="P17" i="21"/>
  <c r="O17" i="21"/>
  <c r="N17" i="21"/>
  <c r="L17" i="21"/>
  <c r="K17" i="21"/>
  <c r="W16" i="21"/>
  <c r="V16" i="21"/>
  <c r="U16" i="21"/>
  <c r="T16" i="21"/>
  <c r="S16" i="21"/>
  <c r="R16" i="21"/>
  <c r="Q16" i="21"/>
  <c r="P16" i="21"/>
  <c r="O16" i="21"/>
  <c r="N16" i="21"/>
  <c r="L16" i="21"/>
  <c r="K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AK9" i="21"/>
  <c r="AI9" i="21"/>
  <c r="V9" i="21"/>
  <c r="T9" i="21"/>
  <c r="R9" i="21"/>
  <c r="P9" i="21"/>
  <c r="O9" i="21"/>
  <c r="N9" i="21"/>
  <c r="K9" i="21"/>
  <c r="AK8" i="21"/>
  <c r="AI8" i="21"/>
  <c r="W8" i="21"/>
  <c r="V8" i="21"/>
  <c r="U8" i="21"/>
  <c r="T8" i="21"/>
  <c r="S8" i="21"/>
  <c r="R8" i="21"/>
  <c r="Q8" i="21"/>
  <c r="P8" i="21"/>
  <c r="O8" i="21"/>
  <c r="N8" i="21"/>
  <c r="L8" i="21"/>
  <c r="L9" i="21" s="1"/>
  <c r="K8" i="21"/>
  <c r="AE7" i="21"/>
  <c r="AD7" i="21"/>
  <c r="AC7" i="21"/>
  <c r="AB7" i="21"/>
  <c r="W7" i="21"/>
  <c r="V7" i="21"/>
  <c r="U7" i="21"/>
  <c r="T7" i="21"/>
  <c r="S7" i="21"/>
  <c r="R7" i="21"/>
  <c r="Q7" i="21"/>
  <c r="P7" i="21"/>
  <c r="O7" i="21"/>
  <c r="N7" i="21"/>
  <c r="L7" i="21"/>
  <c r="K7" i="21"/>
  <c r="W6" i="21"/>
  <c r="V6" i="21"/>
  <c r="U6" i="21"/>
  <c r="T6" i="21"/>
  <c r="S6" i="21"/>
  <c r="R6" i="21"/>
  <c r="Q6" i="21"/>
  <c r="P6" i="21"/>
  <c r="O6" i="21"/>
  <c r="N6" i="21"/>
  <c r="L6" i="21"/>
  <c r="K6" i="21"/>
  <c r="AK5" i="21"/>
  <c r="AI5" i="21"/>
  <c r="W5" i="21"/>
  <c r="V5" i="21"/>
  <c r="U5" i="21"/>
  <c r="T5" i="21"/>
  <c r="S5" i="21"/>
  <c r="R5" i="21"/>
  <c r="Q5" i="21"/>
  <c r="P5" i="21"/>
  <c r="O5" i="21"/>
  <c r="N5" i="21"/>
  <c r="L5" i="21"/>
  <c r="K5" i="21"/>
  <c r="AK4" i="21"/>
  <c r="AI4" i="21"/>
  <c r="W4" i="21"/>
  <c r="V4" i="21"/>
  <c r="U4" i="21"/>
  <c r="T4" i="21"/>
  <c r="S4" i="21"/>
  <c r="R4" i="21"/>
  <c r="Q4" i="21"/>
  <c r="P4" i="21"/>
  <c r="O4" i="21"/>
  <c r="O34" i="21" s="1"/>
  <c r="N4" i="21"/>
  <c r="L4" i="21"/>
  <c r="L12" i="21" s="1" a="1"/>
  <c r="L12" i="21" s="1"/>
  <c r="K4" i="21"/>
  <c r="N249" i="34"/>
  <c r="I249" i="34"/>
  <c r="N248" i="34"/>
  <c r="I248" i="34"/>
  <c r="N247" i="34"/>
  <c r="I247" i="34"/>
  <c r="N246" i="34"/>
  <c r="I246" i="34"/>
  <c r="N245" i="34"/>
  <c r="I245" i="34"/>
  <c r="N244" i="34"/>
  <c r="I244" i="34"/>
  <c r="N243" i="34"/>
  <c r="I243" i="34"/>
  <c r="N242" i="34"/>
  <c r="I242" i="34"/>
  <c r="N241" i="34"/>
  <c r="I241" i="34"/>
  <c r="N240" i="34"/>
  <c r="I240" i="34"/>
  <c r="N239" i="34"/>
  <c r="I239" i="34"/>
  <c r="N238" i="34"/>
  <c r="I238" i="34"/>
  <c r="N237" i="34"/>
  <c r="K237" i="34"/>
  <c r="I237" i="34"/>
  <c r="W236" i="34"/>
  <c r="U236" i="34"/>
  <c r="S236" i="34"/>
  <c r="Q236" i="34"/>
  <c r="N236" i="34"/>
  <c r="L236" i="34"/>
  <c r="L237" i="34" s="1"/>
  <c r="K236" i="34"/>
  <c r="I236" i="34"/>
  <c r="W235" i="34"/>
  <c r="U235" i="34"/>
  <c r="T235" i="34"/>
  <c r="S235" i="34"/>
  <c r="R235" i="34"/>
  <c r="Q235" i="34"/>
  <c r="N235" i="34"/>
  <c r="L235" i="34"/>
  <c r="K235" i="34"/>
  <c r="I235" i="34"/>
  <c r="W234" i="34"/>
  <c r="U234" i="34"/>
  <c r="T234" i="34"/>
  <c r="S234" i="34"/>
  <c r="R234" i="34"/>
  <c r="Q234" i="34"/>
  <c r="P234" i="34"/>
  <c r="N234" i="34"/>
  <c r="L234" i="34"/>
  <c r="K234" i="34"/>
  <c r="I234" i="34"/>
  <c r="W233" i="34"/>
  <c r="V233" i="34"/>
  <c r="U233" i="34"/>
  <c r="T233" i="34"/>
  <c r="S233" i="34"/>
  <c r="R233" i="34"/>
  <c r="Q233" i="34"/>
  <c r="P233" i="34"/>
  <c r="N233" i="34"/>
  <c r="L233" i="34"/>
  <c r="K233" i="34"/>
  <c r="I233" i="34"/>
  <c r="W232" i="34"/>
  <c r="V232" i="34"/>
  <c r="U232" i="34"/>
  <c r="T232" i="34"/>
  <c r="S232" i="34"/>
  <c r="R232" i="34"/>
  <c r="Q232" i="34"/>
  <c r="P232" i="34"/>
  <c r="N232" i="34"/>
  <c r="L232" i="34"/>
  <c r="L242" i="34" s="1" a="1"/>
  <c r="L242" i="34" s="1"/>
  <c r="K232" i="34"/>
  <c r="I232" i="34"/>
  <c r="N231" i="34"/>
  <c r="I231" i="34"/>
  <c r="N230" i="34"/>
  <c r="I230" i="34"/>
  <c r="N229" i="34"/>
  <c r="I229" i="34"/>
  <c r="N228" i="34"/>
  <c r="I228" i="34"/>
  <c r="N227" i="34"/>
  <c r="I227" i="34"/>
  <c r="N226" i="34"/>
  <c r="I226" i="34"/>
  <c r="N225" i="34"/>
  <c r="I225" i="34"/>
  <c r="W224" i="34"/>
  <c r="U224" i="34"/>
  <c r="S224" i="34"/>
  <c r="Q224" i="34"/>
  <c r="N224" i="34"/>
  <c r="L224" i="34"/>
  <c r="L225" i="34" s="1"/>
  <c r="I224" i="34"/>
  <c r="W223" i="34"/>
  <c r="U223" i="34"/>
  <c r="T223" i="34"/>
  <c r="S223" i="34"/>
  <c r="R223" i="34"/>
  <c r="Q223" i="34"/>
  <c r="N223" i="34"/>
  <c r="L223" i="34"/>
  <c r="K223" i="34"/>
  <c r="I223" i="34"/>
  <c r="W222" i="34"/>
  <c r="U222" i="34"/>
  <c r="T222" i="34"/>
  <c r="S222" i="34"/>
  <c r="R222" i="34"/>
  <c r="Q222" i="34"/>
  <c r="P222" i="34"/>
  <c r="N222" i="34"/>
  <c r="L222" i="34"/>
  <c r="K222" i="34"/>
  <c r="I222" i="34"/>
  <c r="W221" i="34"/>
  <c r="V221" i="34"/>
  <c r="U221" i="34"/>
  <c r="T221" i="34"/>
  <c r="S221" i="34"/>
  <c r="R221" i="34"/>
  <c r="Q221" i="34"/>
  <c r="P221" i="34"/>
  <c r="N221" i="34"/>
  <c r="L221" i="34"/>
  <c r="K221" i="34"/>
  <c r="I221" i="34"/>
  <c r="W220" i="34"/>
  <c r="V220" i="34"/>
  <c r="U220" i="34"/>
  <c r="T220" i="34"/>
  <c r="S220" i="34"/>
  <c r="R220" i="34"/>
  <c r="Q220" i="34"/>
  <c r="P220" i="34"/>
  <c r="N220" i="34"/>
  <c r="L220" i="34"/>
  <c r="L228" i="34" s="1" a="1"/>
  <c r="L228" i="34" s="1"/>
  <c r="K220" i="34"/>
  <c r="I220" i="34"/>
  <c r="N213" i="34"/>
  <c r="I213" i="34"/>
  <c r="N212" i="34"/>
  <c r="I212" i="34"/>
  <c r="N211" i="34"/>
  <c r="I211" i="34"/>
  <c r="N210" i="34"/>
  <c r="I210" i="34"/>
  <c r="N209" i="34"/>
  <c r="I209" i="34"/>
  <c r="N208" i="34"/>
  <c r="I208" i="34"/>
  <c r="N207" i="34"/>
  <c r="I207" i="34"/>
  <c r="N206" i="34"/>
  <c r="I206" i="34"/>
  <c r="N205" i="34"/>
  <c r="I205" i="34"/>
  <c r="N204" i="34"/>
  <c r="I204" i="34"/>
  <c r="N203" i="34"/>
  <c r="I203" i="34"/>
  <c r="N202" i="34"/>
  <c r="I202" i="34"/>
  <c r="N201" i="34"/>
  <c r="I201" i="34"/>
  <c r="W200" i="34"/>
  <c r="U200" i="34"/>
  <c r="T200" i="34"/>
  <c r="S200" i="34"/>
  <c r="R200" i="34"/>
  <c r="Q200" i="34"/>
  <c r="P200" i="34"/>
  <c r="N200" i="34"/>
  <c r="L200" i="34"/>
  <c r="L201" i="34" s="1"/>
  <c r="K200" i="34"/>
  <c r="I200" i="34"/>
  <c r="W199" i="34"/>
  <c r="U199" i="34"/>
  <c r="T199" i="34"/>
  <c r="S199" i="34"/>
  <c r="R199" i="34"/>
  <c r="Q199" i="34"/>
  <c r="P199" i="34"/>
  <c r="N199" i="34"/>
  <c r="L199" i="34"/>
  <c r="K199" i="34"/>
  <c r="I199" i="34"/>
  <c r="W198" i="34"/>
  <c r="V198" i="34"/>
  <c r="U198" i="34"/>
  <c r="T198" i="34"/>
  <c r="S198" i="34"/>
  <c r="R198" i="34"/>
  <c r="Q198" i="34"/>
  <c r="P198" i="34"/>
  <c r="N198" i="34"/>
  <c r="L198" i="34"/>
  <c r="K198" i="34"/>
  <c r="I198" i="34"/>
  <c r="W197" i="34"/>
  <c r="V197" i="34"/>
  <c r="U197" i="34"/>
  <c r="T197" i="34"/>
  <c r="S197" i="34"/>
  <c r="R197" i="34"/>
  <c r="Q197" i="34"/>
  <c r="P197" i="34"/>
  <c r="N197" i="34"/>
  <c r="L197" i="34"/>
  <c r="K197" i="34"/>
  <c r="I197" i="34"/>
  <c r="W196" i="34"/>
  <c r="V196" i="34"/>
  <c r="U196" i="34"/>
  <c r="T196" i="34"/>
  <c r="S196" i="34"/>
  <c r="R196" i="34"/>
  <c r="Q196" i="34"/>
  <c r="P196" i="34"/>
  <c r="N196" i="34"/>
  <c r="L196" i="34"/>
  <c r="L206" i="34" s="1" a="1"/>
  <c r="L206" i="34" s="1"/>
  <c r="K196" i="34"/>
  <c r="I196" i="34"/>
  <c r="N195" i="34"/>
  <c r="I195" i="34"/>
  <c r="N194" i="34"/>
  <c r="I194" i="34"/>
  <c r="N193" i="34"/>
  <c r="I193" i="34"/>
  <c r="N192" i="34"/>
  <c r="I192" i="34"/>
  <c r="N191" i="34"/>
  <c r="I191" i="34"/>
  <c r="N190" i="34"/>
  <c r="I190" i="34"/>
  <c r="T189" i="34"/>
  <c r="R189" i="34"/>
  <c r="P189" i="34"/>
  <c r="N189" i="34"/>
  <c r="I189" i="34"/>
  <c r="W188" i="34"/>
  <c r="U188" i="34"/>
  <c r="T188" i="34"/>
  <c r="S188" i="34"/>
  <c r="R188" i="34"/>
  <c r="Q188" i="34"/>
  <c r="P188" i="34"/>
  <c r="N188" i="34"/>
  <c r="L188" i="34"/>
  <c r="L189" i="34" s="1"/>
  <c r="K188" i="34"/>
  <c r="I188" i="34"/>
  <c r="W187" i="34"/>
  <c r="U187" i="34"/>
  <c r="T187" i="34"/>
  <c r="S187" i="34"/>
  <c r="R187" i="34"/>
  <c r="Q187" i="34"/>
  <c r="P187" i="34"/>
  <c r="N187" i="34"/>
  <c r="L187" i="34"/>
  <c r="K187" i="34"/>
  <c r="I187" i="34"/>
  <c r="W186" i="34"/>
  <c r="V186" i="34"/>
  <c r="U186" i="34"/>
  <c r="T186" i="34"/>
  <c r="S186" i="34"/>
  <c r="R186" i="34"/>
  <c r="Q186" i="34"/>
  <c r="P186" i="34"/>
  <c r="N186" i="34"/>
  <c r="L186" i="34"/>
  <c r="K186" i="34"/>
  <c r="I186" i="34"/>
  <c r="W185" i="34"/>
  <c r="V185" i="34"/>
  <c r="U185" i="34"/>
  <c r="T185" i="34"/>
  <c r="S185" i="34"/>
  <c r="R185" i="34"/>
  <c r="Q185" i="34"/>
  <c r="P185" i="34"/>
  <c r="N185" i="34"/>
  <c r="L185" i="34"/>
  <c r="K185" i="34"/>
  <c r="I185" i="34"/>
  <c r="W184" i="34"/>
  <c r="V184" i="34"/>
  <c r="U184" i="34"/>
  <c r="T184" i="34"/>
  <c r="S184" i="34"/>
  <c r="R184" i="34"/>
  <c r="Q184" i="34"/>
  <c r="P184" i="34"/>
  <c r="N184" i="34"/>
  <c r="L184" i="34"/>
  <c r="L192" i="34" s="1" a="1"/>
  <c r="L192" i="34" s="1"/>
  <c r="K184" i="34"/>
  <c r="I184" i="34"/>
  <c r="N177" i="34"/>
  <c r="I177" i="34"/>
  <c r="N176" i="34"/>
  <c r="I176" i="34"/>
  <c r="N175" i="34"/>
  <c r="I175" i="34"/>
  <c r="N174" i="34"/>
  <c r="I174" i="34"/>
  <c r="N173" i="34"/>
  <c r="I173" i="34"/>
  <c r="N172" i="34"/>
  <c r="I172" i="34"/>
  <c r="N171" i="34"/>
  <c r="I171" i="34"/>
  <c r="N170" i="34"/>
  <c r="I170" i="34"/>
  <c r="N169" i="34"/>
  <c r="I169" i="34"/>
  <c r="N168" i="34"/>
  <c r="I168" i="34"/>
  <c r="N167" i="34"/>
  <c r="I167" i="34"/>
  <c r="N166" i="34"/>
  <c r="I166" i="34"/>
  <c r="T165" i="34"/>
  <c r="R165" i="34"/>
  <c r="P165" i="34"/>
  <c r="N165" i="34"/>
  <c r="K165" i="34"/>
  <c r="I165" i="34"/>
  <c r="W164" i="34"/>
  <c r="U164" i="34"/>
  <c r="T164" i="34"/>
  <c r="S164" i="34"/>
  <c r="R164" i="34"/>
  <c r="Q164" i="34"/>
  <c r="P164" i="34"/>
  <c r="N164" i="34"/>
  <c r="L164" i="34"/>
  <c r="L165" i="34" s="1"/>
  <c r="K164" i="34"/>
  <c r="I164" i="34"/>
  <c r="W163" i="34"/>
  <c r="V163" i="34"/>
  <c r="U163" i="34"/>
  <c r="T163" i="34"/>
  <c r="S163" i="34"/>
  <c r="R163" i="34"/>
  <c r="Q163" i="34"/>
  <c r="P163" i="34"/>
  <c r="N163" i="34"/>
  <c r="L163" i="34"/>
  <c r="K163" i="34"/>
  <c r="I163" i="34"/>
  <c r="W162" i="34"/>
  <c r="V162" i="34"/>
  <c r="U162" i="34"/>
  <c r="T162" i="34"/>
  <c r="S162" i="34"/>
  <c r="R162" i="34"/>
  <c r="Q162" i="34"/>
  <c r="P162" i="34"/>
  <c r="N162" i="34"/>
  <c r="L162" i="34"/>
  <c r="K162" i="34"/>
  <c r="I162" i="34"/>
  <c r="W161" i="34"/>
  <c r="V161" i="34"/>
  <c r="U161" i="34"/>
  <c r="T161" i="34"/>
  <c r="S161" i="34"/>
  <c r="R161" i="34"/>
  <c r="Q161" i="34"/>
  <c r="P161" i="34"/>
  <c r="N161" i="34"/>
  <c r="L161" i="34"/>
  <c r="K161" i="34"/>
  <c r="I161" i="34"/>
  <c r="W160" i="34"/>
  <c r="V160" i="34"/>
  <c r="U160" i="34"/>
  <c r="T160" i="34"/>
  <c r="S160" i="34"/>
  <c r="R160" i="34"/>
  <c r="Q160" i="34"/>
  <c r="P160" i="34"/>
  <c r="N160" i="34"/>
  <c r="L160" i="34"/>
  <c r="L170" i="34" s="1" a="1"/>
  <c r="L170" i="34" s="1"/>
  <c r="K160" i="34"/>
  <c r="I160" i="34"/>
  <c r="N159" i="34"/>
  <c r="I159" i="34"/>
  <c r="N158" i="34"/>
  <c r="I158" i="34"/>
  <c r="N157" i="34"/>
  <c r="I157" i="34"/>
  <c r="N156" i="34"/>
  <c r="I156" i="34"/>
  <c r="N155" i="34"/>
  <c r="I155" i="34"/>
  <c r="N154" i="34"/>
  <c r="I154" i="34"/>
  <c r="T153" i="34"/>
  <c r="R153" i="34"/>
  <c r="P153" i="34"/>
  <c r="N153" i="34"/>
  <c r="K153" i="34"/>
  <c r="I153" i="34"/>
  <c r="W152" i="34"/>
  <c r="U152" i="34"/>
  <c r="T152" i="34"/>
  <c r="S152" i="34"/>
  <c r="R152" i="34"/>
  <c r="Q152" i="34"/>
  <c r="P152" i="34"/>
  <c r="N152" i="34"/>
  <c r="L152" i="34"/>
  <c r="L153" i="34" s="1"/>
  <c r="K152" i="34"/>
  <c r="I152" i="34"/>
  <c r="W151" i="34"/>
  <c r="V151" i="34"/>
  <c r="U151" i="34"/>
  <c r="T151" i="34"/>
  <c r="S151" i="34"/>
  <c r="R151" i="34"/>
  <c r="Q151" i="34"/>
  <c r="P151" i="34"/>
  <c r="N151" i="34"/>
  <c r="L151" i="34"/>
  <c r="K151" i="34"/>
  <c r="I151" i="34"/>
  <c r="W150" i="34"/>
  <c r="V150" i="34"/>
  <c r="U150" i="34"/>
  <c r="T150" i="34"/>
  <c r="S150" i="34"/>
  <c r="R150" i="34"/>
  <c r="Q150" i="34"/>
  <c r="P150" i="34"/>
  <c r="N150" i="34"/>
  <c r="L150" i="34"/>
  <c r="K150" i="34"/>
  <c r="I150" i="34"/>
  <c r="W149" i="34"/>
  <c r="V149" i="34"/>
  <c r="U149" i="34"/>
  <c r="T149" i="34"/>
  <c r="S149" i="34"/>
  <c r="R149" i="34"/>
  <c r="Q149" i="34"/>
  <c r="P149" i="34"/>
  <c r="N149" i="34"/>
  <c r="L149" i="34"/>
  <c r="K149" i="34"/>
  <c r="I149" i="34"/>
  <c r="W148" i="34"/>
  <c r="V148" i="34"/>
  <c r="U148" i="34"/>
  <c r="T148" i="34"/>
  <c r="S148" i="34"/>
  <c r="R148" i="34"/>
  <c r="Q148" i="34"/>
  <c r="P148" i="34"/>
  <c r="N148" i="34"/>
  <c r="L148" i="34"/>
  <c r="L156" i="34" s="1" a="1"/>
  <c r="L156" i="34" s="1"/>
  <c r="K148" i="34"/>
  <c r="I148" i="34"/>
  <c r="N141" i="34"/>
  <c r="I141" i="34"/>
  <c r="N140" i="34"/>
  <c r="I140" i="34"/>
  <c r="N139" i="34"/>
  <c r="I139" i="34"/>
  <c r="N138" i="34"/>
  <c r="I138" i="34"/>
  <c r="N137" i="34"/>
  <c r="I137" i="34"/>
  <c r="N136" i="34"/>
  <c r="I136" i="34"/>
  <c r="N135" i="34"/>
  <c r="I135" i="34"/>
  <c r="N134" i="34"/>
  <c r="I134" i="34"/>
  <c r="N133" i="34"/>
  <c r="I133" i="34"/>
  <c r="N132" i="34"/>
  <c r="I132" i="34"/>
  <c r="N131" i="34"/>
  <c r="I131" i="34"/>
  <c r="N130" i="34"/>
  <c r="I130" i="34"/>
  <c r="T129" i="34"/>
  <c r="R129" i="34"/>
  <c r="P129" i="34"/>
  <c r="N129" i="34"/>
  <c r="K129" i="34"/>
  <c r="I129" i="34"/>
  <c r="W128" i="34"/>
  <c r="U128" i="34"/>
  <c r="T128" i="34"/>
  <c r="S128" i="34"/>
  <c r="R128" i="34"/>
  <c r="Q128" i="34"/>
  <c r="P128" i="34"/>
  <c r="N128" i="34"/>
  <c r="L128" i="34"/>
  <c r="L129" i="34" s="1"/>
  <c r="K128" i="34"/>
  <c r="I128" i="34"/>
  <c r="W127" i="34"/>
  <c r="V127" i="34"/>
  <c r="U127" i="34"/>
  <c r="T127" i="34"/>
  <c r="S127" i="34"/>
  <c r="R127" i="34"/>
  <c r="Q127" i="34"/>
  <c r="P127" i="34"/>
  <c r="N127" i="34"/>
  <c r="L127" i="34"/>
  <c r="K127" i="34"/>
  <c r="I127" i="34"/>
  <c r="W126" i="34"/>
  <c r="V126" i="34"/>
  <c r="U126" i="34"/>
  <c r="T126" i="34"/>
  <c r="S126" i="34"/>
  <c r="R126" i="34"/>
  <c r="Q126" i="34"/>
  <c r="P126" i="34"/>
  <c r="N126" i="34"/>
  <c r="L126" i="34"/>
  <c r="K126" i="34"/>
  <c r="I126" i="34"/>
  <c r="W125" i="34"/>
  <c r="V125" i="34"/>
  <c r="U125" i="34"/>
  <c r="T125" i="34"/>
  <c r="S125" i="34"/>
  <c r="R125" i="34"/>
  <c r="Q125" i="34"/>
  <c r="P125" i="34"/>
  <c r="N125" i="34"/>
  <c r="L125" i="34"/>
  <c r="K125" i="34"/>
  <c r="I125" i="34"/>
  <c r="W124" i="34"/>
  <c r="V124" i="34"/>
  <c r="U124" i="34"/>
  <c r="T124" i="34"/>
  <c r="S124" i="34"/>
  <c r="R124" i="34"/>
  <c r="Q124" i="34"/>
  <c r="P124" i="34"/>
  <c r="N124" i="34"/>
  <c r="L124" i="34"/>
  <c r="L134" i="34" s="1" a="1"/>
  <c r="L134" i="34" s="1"/>
  <c r="K124" i="34"/>
  <c r="I124" i="34"/>
  <c r="N123" i="34"/>
  <c r="I123" i="34"/>
  <c r="N122" i="34"/>
  <c r="I122" i="34"/>
  <c r="N121" i="34"/>
  <c r="I121" i="34"/>
  <c r="N120" i="34"/>
  <c r="I120" i="34"/>
  <c r="N119" i="34"/>
  <c r="I119" i="34"/>
  <c r="N118" i="34"/>
  <c r="I118" i="34"/>
  <c r="T117" i="34"/>
  <c r="R117" i="34"/>
  <c r="P117" i="34"/>
  <c r="N117" i="34"/>
  <c r="K117" i="34"/>
  <c r="I117" i="34"/>
  <c r="W116" i="34"/>
  <c r="U116" i="34"/>
  <c r="T116" i="34"/>
  <c r="S116" i="34"/>
  <c r="R116" i="34"/>
  <c r="Q116" i="34"/>
  <c r="P116" i="34"/>
  <c r="N116" i="34"/>
  <c r="L116" i="34"/>
  <c r="L117" i="34" s="1"/>
  <c r="K116" i="34"/>
  <c r="I116" i="34"/>
  <c r="W115" i="34"/>
  <c r="V115" i="34"/>
  <c r="U115" i="34"/>
  <c r="T115" i="34"/>
  <c r="S115" i="34"/>
  <c r="R115" i="34"/>
  <c r="Q115" i="34"/>
  <c r="P115" i="34"/>
  <c r="N115" i="34"/>
  <c r="L115" i="34"/>
  <c r="K115" i="34"/>
  <c r="I115" i="34"/>
  <c r="W114" i="34"/>
  <c r="V114" i="34"/>
  <c r="U114" i="34"/>
  <c r="T114" i="34"/>
  <c r="S114" i="34"/>
  <c r="R114" i="34"/>
  <c r="Q114" i="34"/>
  <c r="P114" i="34"/>
  <c r="N114" i="34"/>
  <c r="L114" i="34"/>
  <c r="K114" i="34"/>
  <c r="I114" i="34"/>
  <c r="W113" i="34"/>
  <c r="V113" i="34"/>
  <c r="U113" i="34"/>
  <c r="T113" i="34"/>
  <c r="S113" i="34"/>
  <c r="R113" i="34"/>
  <c r="Q113" i="34"/>
  <c r="P113" i="34"/>
  <c r="N113" i="34"/>
  <c r="L113" i="34"/>
  <c r="K113" i="34"/>
  <c r="I113" i="34"/>
  <c r="W112" i="34"/>
  <c r="V112" i="34"/>
  <c r="U112" i="34"/>
  <c r="T112" i="34"/>
  <c r="S112" i="34"/>
  <c r="R112" i="34"/>
  <c r="Q112" i="34"/>
  <c r="P112" i="34"/>
  <c r="N112" i="34"/>
  <c r="L112" i="34"/>
  <c r="L120" i="34" s="1" a="1"/>
  <c r="L120" i="34" s="1"/>
  <c r="K112" i="34"/>
  <c r="I112" i="34"/>
  <c r="N105" i="34"/>
  <c r="I105" i="34"/>
  <c r="N104" i="34"/>
  <c r="I104" i="34"/>
  <c r="N103" i="34"/>
  <c r="I103" i="34"/>
  <c r="N102" i="34"/>
  <c r="I102" i="34"/>
  <c r="N101" i="34"/>
  <c r="I101" i="34"/>
  <c r="N100" i="34"/>
  <c r="I100" i="34"/>
  <c r="N99" i="34"/>
  <c r="I99" i="34"/>
  <c r="N98" i="34"/>
  <c r="I98" i="34"/>
  <c r="N97" i="34"/>
  <c r="I97" i="34"/>
  <c r="N96" i="34"/>
  <c r="I96" i="34"/>
  <c r="N95" i="34"/>
  <c r="I95" i="34"/>
  <c r="N94" i="34"/>
  <c r="I94" i="34"/>
  <c r="T93" i="34"/>
  <c r="R93" i="34"/>
  <c r="P93" i="34"/>
  <c r="N93" i="34"/>
  <c r="K93" i="34"/>
  <c r="I93" i="34"/>
  <c r="W92" i="34"/>
  <c r="U92" i="34"/>
  <c r="T92" i="34"/>
  <c r="S92" i="34"/>
  <c r="R92" i="34"/>
  <c r="Q92" i="34"/>
  <c r="P92" i="34"/>
  <c r="N92" i="34"/>
  <c r="L92" i="34"/>
  <c r="L93" i="34" s="1"/>
  <c r="K92" i="34"/>
  <c r="I92" i="34"/>
  <c r="W91" i="34"/>
  <c r="V91" i="34"/>
  <c r="U91" i="34"/>
  <c r="T91" i="34"/>
  <c r="S91" i="34"/>
  <c r="R91" i="34"/>
  <c r="Q91" i="34"/>
  <c r="P91" i="34"/>
  <c r="N91" i="34"/>
  <c r="L91" i="34"/>
  <c r="K91" i="34"/>
  <c r="I91" i="34"/>
  <c r="W90" i="34"/>
  <c r="V90" i="34"/>
  <c r="U90" i="34"/>
  <c r="T90" i="34"/>
  <c r="S90" i="34"/>
  <c r="R90" i="34"/>
  <c r="Q90" i="34"/>
  <c r="P90" i="34"/>
  <c r="N90" i="34"/>
  <c r="L90" i="34"/>
  <c r="K90" i="34"/>
  <c r="I90" i="34"/>
  <c r="W89" i="34"/>
  <c r="V89" i="34"/>
  <c r="U89" i="34"/>
  <c r="T89" i="34"/>
  <c r="S89" i="34"/>
  <c r="R89" i="34"/>
  <c r="Q89" i="34"/>
  <c r="P89" i="34"/>
  <c r="N89" i="34"/>
  <c r="L89" i="34"/>
  <c r="K89" i="34"/>
  <c r="I89" i="34"/>
  <c r="AF88" i="34"/>
  <c r="AE88" i="34"/>
  <c r="AD88" i="34"/>
  <c r="AC88" i="34"/>
  <c r="W88" i="34"/>
  <c r="V88" i="34"/>
  <c r="U88" i="34"/>
  <c r="T88" i="34"/>
  <c r="S88" i="34"/>
  <c r="R88" i="34"/>
  <c r="Q88" i="34"/>
  <c r="P88" i="34"/>
  <c r="N88" i="34"/>
  <c r="L88" i="34"/>
  <c r="L98" i="34" s="1" a="1"/>
  <c r="L98" i="34" s="1"/>
  <c r="K88" i="34"/>
  <c r="I88" i="34"/>
  <c r="AF87" i="34"/>
  <c r="AE87" i="34"/>
  <c r="AD87" i="34"/>
  <c r="AC87" i="34"/>
  <c r="N87" i="34"/>
  <c r="I87" i="34"/>
  <c r="AF86" i="34"/>
  <c r="AE86" i="34"/>
  <c r="AD86" i="34"/>
  <c r="AC86" i="34"/>
  <c r="N86" i="34"/>
  <c r="I86" i="34"/>
  <c r="AF85" i="34"/>
  <c r="AE85" i="34"/>
  <c r="AD85" i="34"/>
  <c r="AC85" i="34"/>
  <c r="N85" i="34"/>
  <c r="I85" i="34"/>
  <c r="AF84" i="34"/>
  <c r="AE84" i="34"/>
  <c r="AD84" i="34"/>
  <c r="AC84" i="34"/>
  <c r="N84" i="34"/>
  <c r="I84" i="34"/>
  <c r="AF83" i="34"/>
  <c r="AE83" i="34"/>
  <c r="AD83" i="34"/>
  <c r="AC83" i="34"/>
  <c r="N83" i="34"/>
  <c r="I83" i="34"/>
  <c r="AF82" i="34"/>
  <c r="AE82" i="34"/>
  <c r="AD82" i="34"/>
  <c r="AC82" i="34"/>
  <c r="N82" i="34"/>
  <c r="I82" i="34"/>
  <c r="AF81" i="34"/>
  <c r="AE81" i="34"/>
  <c r="AD81" i="34"/>
  <c r="AC81" i="34"/>
  <c r="T81" i="34"/>
  <c r="R81" i="34"/>
  <c r="P81" i="34"/>
  <c r="N81" i="34"/>
  <c r="K81" i="34"/>
  <c r="I81" i="34"/>
  <c r="AF80" i="34"/>
  <c r="AE80" i="34"/>
  <c r="AD80" i="34"/>
  <c r="AC80" i="34"/>
  <c r="W80" i="34"/>
  <c r="U80" i="34"/>
  <c r="T80" i="34"/>
  <c r="S80" i="34"/>
  <c r="R80" i="34"/>
  <c r="Q80" i="34"/>
  <c r="P80" i="34"/>
  <c r="N80" i="34"/>
  <c r="L80" i="34"/>
  <c r="L81" i="34" s="1"/>
  <c r="K80" i="34"/>
  <c r="I80" i="34"/>
  <c r="AF79" i="34"/>
  <c r="AE79" i="34"/>
  <c r="AD79" i="34"/>
  <c r="AC79" i="34"/>
  <c r="W79" i="34"/>
  <c r="V79" i="34"/>
  <c r="U79" i="34"/>
  <c r="T79" i="34"/>
  <c r="S79" i="34"/>
  <c r="R79" i="34"/>
  <c r="Q79" i="34"/>
  <c r="P79" i="34"/>
  <c r="N79" i="34"/>
  <c r="L79" i="34"/>
  <c r="K79" i="34"/>
  <c r="I79" i="34"/>
  <c r="AF78" i="34"/>
  <c r="AE78" i="34"/>
  <c r="AD78" i="34"/>
  <c r="AC78" i="34"/>
  <c r="W78" i="34"/>
  <c r="V78" i="34"/>
  <c r="U78" i="34"/>
  <c r="T78" i="34"/>
  <c r="S78" i="34"/>
  <c r="R78" i="34"/>
  <c r="Q78" i="34"/>
  <c r="P78" i="34"/>
  <c r="N78" i="34"/>
  <c r="L78" i="34"/>
  <c r="K78" i="34"/>
  <c r="I78" i="34"/>
  <c r="AF77" i="34"/>
  <c r="AE77" i="34"/>
  <c r="AD77" i="34"/>
  <c r="AC77" i="34"/>
  <c r="W77" i="34"/>
  <c r="V77" i="34"/>
  <c r="U77" i="34"/>
  <c r="T77" i="34"/>
  <c r="S77" i="34"/>
  <c r="R77" i="34"/>
  <c r="Q77" i="34"/>
  <c r="P77" i="34"/>
  <c r="N77" i="34"/>
  <c r="L77" i="34"/>
  <c r="K77" i="34"/>
  <c r="I77" i="34"/>
  <c r="AF76" i="34"/>
  <c r="AE76" i="34"/>
  <c r="AD76" i="34"/>
  <c r="AC76" i="34"/>
  <c r="W76" i="34"/>
  <c r="V76" i="34"/>
  <c r="U76" i="34"/>
  <c r="T76" i="34"/>
  <c r="S76" i="34"/>
  <c r="R76" i="34"/>
  <c r="Q76" i="34"/>
  <c r="P76" i="34"/>
  <c r="N76" i="34"/>
  <c r="L76" i="34"/>
  <c r="L84" i="34" s="1" a="1"/>
  <c r="L84" i="34" s="1"/>
  <c r="K76" i="34"/>
  <c r="I76" i="34"/>
  <c r="AF75" i="34"/>
  <c r="AE75" i="34"/>
  <c r="AD75" i="34"/>
  <c r="AC75" i="34"/>
  <c r="AF74" i="34"/>
  <c r="AE74" i="34"/>
  <c r="AD74" i="34"/>
  <c r="AC74" i="34"/>
  <c r="AF73" i="34"/>
  <c r="AE73" i="34"/>
  <c r="AD73" i="34"/>
  <c r="AC73" i="34"/>
  <c r="AF72" i="34"/>
  <c r="AE72" i="34"/>
  <c r="AD72" i="34"/>
  <c r="AC72" i="34"/>
  <c r="AF71" i="34"/>
  <c r="AE71" i="34"/>
  <c r="AD71" i="34"/>
  <c r="AC71" i="34"/>
  <c r="AF70" i="34"/>
  <c r="AE70" i="34"/>
  <c r="AD70" i="34"/>
  <c r="AC70" i="34"/>
  <c r="AF69" i="34"/>
  <c r="AE69" i="34"/>
  <c r="AD69" i="34"/>
  <c r="AC69" i="34"/>
  <c r="N69" i="34"/>
  <c r="I69" i="34"/>
  <c r="AF68" i="34"/>
  <c r="AE68" i="34"/>
  <c r="AD68" i="34"/>
  <c r="AC68" i="34"/>
  <c r="N68" i="34"/>
  <c r="I68" i="34"/>
  <c r="AF67" i="34"/>
  <c r="AE67" i="34"/>
  <c r="AD67" i="34"/>
  <c r="AC67" i="34"/>
  <c r="N67" i="34"/>
  <c r="I67" i="34"/>
  <c r="AF66" i="34"/>
  <c r="AE66" i="34"/>
  <c r="AD66" i="34"/>
  <c r="AC66" i="34"/>
  <c r="N66" i="34"/>
  <c r="I66" i="34"/>
  <c r="AF65" i="34"/>
  <c r="AE65" i="34"/>
  <c r="AD65" i="34"/>
  <c r="AC65" i="34"/>
  <c r="N65" i="34"/>
  <c r="I65" i="34"/>
  <c r="AF64" i="34"/>
  <c r="AE64" i="34"/>
  <c r="AD64" i="34"/>
  <c r="AC64" i="34"/>
  <c r="N64" i="34"/>
  <c r="I64" i="34"/>
  <c r="AF63" i="34"/>
  <c r="AE63" i="34"/>
  <c r="AD63" i="34"/>
  <c r="AC63" i="34"/>
  <c r="N63" i="34"/>
  <c r="I63" i="34"/>
  <c r="AF62" i="34"/>
  <c r="AE62" i="34"/>
  <c r="AD62" i="34"/>
  <c r="AC62" i="34"/>
  <c r="N62" i="34"/>
  <c r="I62" i="34"/>
  <c r="AF61" i="34"/>
  <c r="AE61" i="34"/>
  <c r="AD61" i="34"/>
  <c r="AC61" i="34"/>
  <c r="N61" i="34"/>
  <c r="I61" i="34"/>
  <c r="AF60" i="34"/>
  <c r="AE60" i="34"/>
  <c r="AD60" i="34"/>
  <c r="AC60" i="34"/>
  <c r="N60" i="34"/>
  <c r="I60" i="34"/>
  <c r="AF59" i="34"/>
  <c r="AE59" i="34"/>
  <c r="AD59" i="34"/>
  <c r="AC59" i="34"/>
  <c r="N59" i="34"/>
  <c r="I59" i="34"/>
  <c r="N58" i="34"/>
  <c r="I58" i="34"/>
  <c r="T57" i="34"/>
  <c r="R57" i="34"/>
  <c r="P57" i="34"/>
  <c r="N57" i="34"/>
  <c r="K57" i="34"/>
  <c r="I57" i="34"/>
  <c r="W56" i="34"/>
  <c r="U56" i="34"/>
  <c r="T56" i="34"/>
  <c r="S56" i="34"/>
  <c r="R56" i="34"/>
  <c r="Q56" i="34"/>
  <c r="P56" i="34"/>
  <c r="N56" i="34"/>
  <c r="L56" i="34"/>
  <c r="L57" i="34" s="1"/>
  <c r="K56" i="34"/>
  <c r="I56" i="34"/>
  <c r="W55" i="34"/>
  <c r="V55" i="34"/>
  <c r="U55" i="34"/>
  <c r="T55" i="34"/>
  <c r="S55" i="34"/>
  <c r="R55" i="34"/>
  <c r="Q55" i="34"/>
  <c r="P55" i="34"/>
  <c r="N55" i="34"/>
  <c r="L55" i="34"/>
  <c r="K55" i="34"/>
  <c r="I55" i="34"/>
  <c r="W54" i="34"/>
  <c r="V54" i="34"/>
  <c r="U54" i="34"/>
  <c r="T54" i="34"/>
  <c r="S54" i="34"/>
  <c r="R54" i="34"/>
  <c r="Q54" i="34"/>
  <c r="P54" i="34"/>
  <c r="N54" i="34"/>
  <c r="L54" i="34"/>
  <c r="K54" i="34"/>
  <c r="I54" i="34"/>
  <c r="W53" i="34"/>
  <c r="V53" i="34"/>
  <c r="U53" i="34"/>
  <c r="T53" i="34"/>
  <c r="S53" i="34"/>
  <c r="R53" i="34"/>
  <c r="Q53" i="34"/>
  <c r="P53" i="34"/>
  <c r="N53" i="34"/>
  <c r="L53" i="34"/>
  <c r="K53" i="34"/>
  <c r="I53" i="34"/>
  <c r="W52" i="34"/>
  <c r="V52" i="34"/>
  <c r="U52" i="34"/>
  <c r="T52" i="34"/>
  <c r="S52" i="34"/>
  <c r="R52" i="34"/>
  <c r="Q52" i="34"/>
  <c r="P52" i="34"/>
  <c r="N52" i="34"/>
  <c r="L52" i="34"/>
  <c r="L62" i="34" s="1" a="1"/>
  <c r="L62" i="34" s="1"/>
  <c r="K52" i="34"/>
  <c r="I52" i="34"/>
  <c r="N51" i="34"/>
  <c r="I51" i="34"/>
  <c r="N50" i="34"/>
  <c r="I50" i="34"/>
  <c r="N49" i="34"/>
  <c r="I49" i="34"/>
  <c r="N48" i="34"/>
  <c r="I48" i="34"/>
  <c r="N47" i="34"/>
  <c r="I47" i="34"/>
  <c r="N46" i="34"/>
  <c r="I46" i="34"/>
  <c r="T45" i="34"/>
  <c r="R45" i="34"/>
  <c r="P45" i="34"/>
  <c r="N45" i="34"/>
  <c r="K45" i="34"/>
  <c r="I45" i="34"/>
  <c r="W44" i="34"/>
  <c r="U44" i="34"/>
  <c r="T44" i="34"/>
  <c r="S44" i="34"/>
  <c r="R44" i="34"/>
  <c r="Q44" i="34"/>
  <c r="P44" i="34"/>
  <c r="N44" i="34"/>
  <c r="L44" i="34"/>
  <c r="L45" i="34" s="1"/>
  <c r="K44" i="34"/>
  <c r="I44" i="34"/>
  <c r="AF43" i="34"/>
  <c r="AE43" i="34"/>
  <c r="AD43" i="34"/>
  <c r="AC43" i="34"/>
  <c r="W43" i="34"/>
  <c r="V43" i="34"/>
  <c r="U43" i="34"/>
  <c r="T43" i="34"/>
  <c r="S43" i="34"/>
  <c r="R43" i="34"/>
  <c r="Q43" i="34"/>
  <c r="P43" i="34"/>
  <c r="N43" i="34"/>
  <c r="L43" i="34"/>
  <c r="K43" i="34"/>
  <c r="I43" i="34"/>
  <c r="AF42" i="34"/>
  <c r="AE42" i="34"/>
  <c r="AD42" i="34"/>
  <c r="AC42" i="34"/>
  <c r="W42" i="34"/>
  <c r="V42" i="34"/>
  <c r="U42" i="34"/>
  <c r="T42" i="34"/>
  <c r="S42" i="34"/>
  <c r="R42" i="34"/>
  <c r="Q42" i="34"/>
  <c r="P42" i="34"/>
  <c r="N42" i="34"/>
  <c r="L42" i="34"/>
  <c r="K42" i="34"/>
  <c r="I42" i="34"/>
  <c r="AF41" i="34"/>
  <c r="AE41" i="34"/>
  <c r="AD41" i="34"/>
  <c r="AC41" i="34"/>
  <c r="W41" i="34"/>
  <c r="V41" i="34"/>
  <c r="U41" i="34"/>
  <c r="T41" i="34"/>
  <c r="S41" i="34"/>
  <c r="R41" i="34"/>
  <c r="Q41" i="34"/>
  <c r="P41" i="34"/>
  <c r="N41" i="34"/>
  <c r="L41" i="34"/>
  <c r="K41" i="34"/>
  <c r="I41" i="34"/>
  <c r="AF40" i="34"/>
  <c r="AE40" i="34"/>
  <c r="AD40" i="34"/>
  <c r="AC40" i="34"/>
  <c r="W40" i="34"/>
  <c r="V40" i="34"/>
  <c r="U40" i="34"/>
  <c r="T40" i="34"/>
  <c r="S40" i="34"/>
  <c r="R40" i="34"/>
  <c r="Q40" i="34"/>
  <c r="P40" i="34"/>
  <c r="N40" i="34"/>
  <c r="L40" i="34"/>
  <c r="L48" i="34" s="1" a="1"/>
  <c r="L48" i="34" s="1"/>
  <c r="K40" i="34"/>
  <c r="I40" i="34"/>
  <c r="AF39" i="34"/>
  <c r="AE39" i="34"/>
  <c r="AD39" i="34"/>
  <c r="AC39" i="34"/>
  <c r="AF38" i="34"/>
  <c r="AE38" i="34"/>
  <c r="AD38" i="34"/>
  <c r="AC38" i="34"/>
  <c r="AF37" i="34"/>
  <c r="AE37" i="34"/>
  <c r="AD37" i="34"/>
  <c r="AC37" i="34"/>
  <c r="AF36" i="34"/>
  <c r="AE36" i="34"/>
  <c r="AD36" i="34"/>
  <c r="AC36" i="34"/>
  <c r="AF35" i="34"/>
  <c r="AE35" i="34"/>
  <c r="AD35" i="34"/>
  <c r="AC35" i="34"/>
  <c r="AF34" i="34"/>
  <c r="AE34" i="34"/>
  <c r="AD34" i="34"/>
  <c r="AC34" i="34"/>
  <c r="AF33" i="34"/>
  <c r="AE33" i="34"/>
  <c r="AD33" i="34"/>
  <c r="AC33" i="34"/>
  <c r="N33" i="34"/>
  <c r="I33" i="34"/>
  <c r="AF32" i="34"/>
  <c r="AE32" i="34"/>
  <c r="AD32" i="34"/>
  <c r="AC32" i="34"/>
  <c r="N32" i="34"/>
  <c r="I32" i="34"/>
  <c r="AF31" i="34"/>
  <c r="AE31" i="34"/>
  <c r="AD31" i="34"/>
  <c r="AC31" i="34"/>
  <c r="N31" i="34"/>
  <c r="I31" i="34"/>
  <c r="AF30" i="34"/>
  <c r="AE30" i="34"/>
  <c r="AD30" i="34"/>
  <c r="AC30" i="34"/>
  <c r="N30" i="34"/>
  <c r="I30" i="34"/>
  <c r="AF29" i="34"/>
  <c r="AE29" i="34"/>
  <c r="AD29" i="34"/>
  <c r="AC29" i="34"/>
  <c r="N29" i="34"/>
  <c r="I29" i="34"/>
  <c r="AF28" i="34"/>
  <c r="AE28" i="34"/>
  <c r="AD28" i="34"/>
  <c r="AC28" i="34"/>
  <c r="N28" i="34"/>
  <c r="I28" i="34"/>
  <c r="AF27" i="34"/>
  <c r="AE27" i="34"/>
  <c r="AD27" i="34"/>
  <c r="AC27" i="34"/>
  <c r="N27" i="34"/>
  <c r="I27" i="34"/>
  <c r="AF26" i="34"/>
  <c r="AE26" i="34"/>
  <c r="AD26" i="34"/>
  <c r="AC26" i="34"/>
  <c r="N26" i="34"/>
  <c r="I26" i="34"/>
  <c r="AF25" i="34"/>
  <c r="AE25" i="34"/>
  <c r="AD25" i="34"/>
  <c r="AC25" i="34"/>
  <c r="N25" i="34"/>
  <c r="I25" i="34"/>
  <c r="AF24" i="34"/>
  <c r="AE24" i="34"/>
  <c r="AD24" i="34"/>
  <c r="AC24" i="34"/>
  <c r="N24" i="34"/>
  <c r="I24" i="34"/>
  <c r="AF23" i="34"/>
  <c r="AE23" i="34"/>
  <c r="AD23" i="34"/>
  <c r="AC23" i="34"/>
  <c r="N23" i="34"/>
  <c r="I23" i="34"/>
  <c r="AF22" i="34"/>
  <c r="AE22" i="34"/>
  <c r="AD22" i="34"/>
  <c r="AC22" i="34"/>
  <c r="N22" i="34"/>
  <c r="I22" i="34"/>
  <c r="AF21" i="34"/>
  <c r="AE21" i="34"/>
  <c r="AD21" i="34"/>
  <c r="AC21" i="34"/>
  <c r="T21" i="34"/>
  <c r="R21" i="34"/>
  <c r="P21" i="34"/>
  <c r="N21" i="34"/>
  <c r="K21" i="34"/>
  <c r="I21" i="34"/>
  <c r="AF20" i="34"/>
  <c r="AE20" i="34"/>
  <c r="AD20" i="34"/>
  <c r="AC20" i="34"/>
  <c r="W20" i="34"/>
  <c r="U20" i="34"/>
  <c r="T20" i="34"/>
  <c r="S20" i="34"/>
  <c r="R20" i="34"/>
  <c r="Q20" i="34"/>
  <c r="P20" i="34"/>
  <c r="N20" i="34"/>
  <c r="L20" i="34"/>
  <c r="L21" i="34" s="1"/>
  <c r="K20" i="34"/>
  <c r="I20" i="34"/>
  <c r="AF19" i="34"/>
  <c r="AE19" i="34"/>
  <c r="AD19" i="34"/>
  <c r="AC19" i="34"/>
  <c r="W19" i="34"/>
  <c r="V19" i="34"/>
  <c r="U19" i="34"/>
  <c r="T19" i="34"/>
  <c r="S19" i="34"/>
  <c r="R19" i="34"/>
  <c r="Q19" i="34"/>
  <c r="P19" i="34"/>
  <c r="N19" i="34"/>
  <c r="L19" i="34"/>
  <c r="K19" i="34"/>
  <c r="I19" i="34"/>
  <c r="AF18" i="34"/>
  <c r="AE18" i="34"/>
  <c r="AD18" i="34"/>
  <c r="AC18" i="34"/>
  <c r="W18" i="34"/>
  <c r="V18" i="34"/>
  <c r="U18" i="34"/>
  <c r="T18" i="34"/>
  <c r="S18" i="34"/>
  <c r="R18" i="34"/>
  <c r="Q18" i="34"/>
  <c r="P18" i="34"/>
  <c r="N18" i="34"/>
  <c r="L18" i="34"/>
  <c r="K18" i="34"/>
  <c r="I18" i="34"/>
  <c r="AF17" i="34"/>
  <c r="AE17" i="34"/>
  <c r="AD17" i="34"/>
  <c r="AC17" i="34"/>
  <c r="W17" i="34"/>
  <c r="V17" i="34"/>
  <c r="U17" i="34"/>
  <c r="T17" i="34"/>
  <c r="S17" i="34"/>
  <c r="R17" i="34"/>
  <c r="Q17" i="34"/>
  <c r="P17" i="34"/>
  <c r="N17" i="34"/>
  <c r="L17" i="34"/>
  <c r="K17" i="34"/>
  <c r="I17" i="34"/>
  <c r="AF16" i="34"/>
  <c r="AE16" i="34"/>
  <c r="AD16" i="34"/>
  <c r="AC16" i="34"/>
  <c r="W16" i="34"/>
  <c r="V16" i="34"/>
  <c r="U16" i="34"/>
  <c r="T16" i="34"/>
  <c r="S16" i="34"/>
  <c r="R16" i="34"/>
  <c r="Q16" i="34"/>
  <c r="P16" i="34"/>
  <c r="N16" i="34"/>
  <c r="L16" i="34"/>
  <c r="L26" i="34" s="1" a="1"/>
  <c r="L26" i="34" s="1"/>
  <c r="K16" i="34"/>
  <c r="I16" i="34"/>
  <c r="AF15" i="34"/>
  <c r="AE15" i="34"/>
  <c r="AD15" i="34"/>
  <c r="AC15" i="34"/>
  <c r="N15" i="34"/>
  <c r="I15" i="34"/>
  <c r="AF14" i="34"/>
  <c r="AE14" i="34"/>
  <c r="AD14" i="34"/>
  <c r="AC14" i="34"/>
  <c r="N14" i="34"/>
  <c r="I14" i="34"/>
  <c r="N13" i="34"/>
  <c r="I13" i="34"/>
  <c r="N12" i="34"/>
  <c r="I12" i="34"/>
  <c r="N11" i="34"/>
  <c r="I11" i="34"/>
  <c r="N10" i="34"/>
  <c r="I10" i="34"/>
  <c r="T9" i="34"/>
  <c r="R9" i="34"/>
  <c r="P9" i="34"/>
  <c r="N9" i="34"/>
  <c r="K9" i="34"/>
  <c r="I9" i="34"/>
  <c r="W8" i="34"/>
  <c r="U8" i="34"/>
  <c r="T8" i="34"/>
  <c r="S8" i="34"/>
  <c r="R8" i="34"/>
  <c r="Q8" i="34"/>
  <c r="P8" i="34"/>
  <c r="N8" i="34"/>
  <c r="L8" i="34"/>
  <c r="L9" i="34" s="1"/>
  <c r="K8" i="34"/>
  <c r="I8" i="34"/>
  <c r="AE7" i="34"/>
  <c r="AD7" i="34"/>
  <c r="AC7" i="34"/>
  <c r="AB7" i="34"/>
  <c r="W7" i="34"/>
  <c r="V7" i="34"/>
  <c r="U7" i="34"/>
  <c r="T7" i="34"/>
  <c r="S7" i="34"/>
  <c r="R7" i="34"/>
  <c r="Q7" i="34"/>
  <c r="P7" i="34"/>
  <c r="N7" i="34"/>
  <c r="L7" i="34"/>
  <c r="K7" i="34"/>
  <c r="I7" i="34"/>
  <c r="W6" i="34"/>
  <c r="V6" i="34"/>
  <c r="U6" i="34"/>
  <c r="T6" i="34"/>
  <c r="S6" i="34"/>
  <c r="R6" i="34"/>
  <c r="Q6" i="34"/>
  <c r="P6" i="34"/>
  <c r="N6" i="34"/>
  <c r="L6" i="34"/>
  <c r="K6" i="34"/>
  <c r="I6" i="34"/>
  <c r="W5" i="34"/>
  <c r="V5" i="34"/>
  <c r="U5" i="34"/>
  <c r="T5" i="34"/>
  <c r="S5" i="34"/>
  <c r="R5" i="34"/>
  <c r="Q5" i="34"/>
  <c r="P5" i="34"/>
  <c r="N5" i="34"/>
  <c r="L5" i="34"/>
  <c r="K5" i="34"/>
  <c r="I5" i="34"/>
  <c r="W4" i="34"/>
  <c r="V4" i="34"/>
  <c r="U4" i="34"/>
  <c r="T4" i="34"/>
  <c r="S4" i="34"/>
  <c r="R4" i="34"/>
  <c r="Q4" i="34"/>
  <c r="P4" i="34"/>
  <c r="N4" i="34"/>
  <c r="L4" i="34"/>
  <c r="L12" i="34" s="1" a="1"/>
  <c r="L12" i="34" s="1"/>
  <c r="K4" i="34"/>
  <c r="I4" i="34"/>
  <c r="N249" i="33"/>
  <c r="I249" i="33"/>
  <c r="N248" i="33"/>
  <c r="I248" i="33"/>
  <c r="N247" i="33"/>
  <c r="I247" i="33"/>
  <c r="N246" i="33"/>
  <c r="I246" i="33"/>
  <c r="N245" i="33"/>
  <c r="I245" i="33"/>
  <c r="N244" i="33"/>
  <c r="I244" i="33"/>
  <c r="N243" i="33"/>
  <c r="I243" i="33"/>
  <c r="N242" i="33"/>
  <c r="I242" i="33"/>
  <c r="N241" i="33"/>
  <c r="I241" i="33"/>
  <c r="N240" i="33"/>
  <c r="I240" i="33"/>
  <c r="N239" i="33"/>
  <c r="I239" i="33"/>
  <c r="N238" i="33"/>
  <c r="I238" i="33"/>
  <c r="N237" i="33"/>
  <c r="I237" i="33"/>
  <c r="W236" i="33"/>
  <c r="U236" i="33"/>
  <c r="S236" i="33"/>
  <c r="Q236" i="33"/>
  <c r="N236" i="33"/>
  <c r="L236" i="33"/>
  <c r="I236" i="33"/>
  <c r="W235" i="33"/>
  <c r="U235" i="33"/>
  <c r="T235" i="33"/>
  <c r="S235" i="33"/>
  <c r="R235" i="33"/>
  <c r="Q235" i="33"/>
  <c r="N235" i="33"/>
  <c r="L235" i="33"/>
  <c r="K235" i="33"/>
  <c r="I235" i="33"/>
  <c r="W234" i="33"/>
  <c r="U234" i="33"/>
  <c r="T234" i="33"/>
  <c r="S234" i="33"/>
  <c r="R234" i="33"/>
  <c r="Q234" i="33"/>
  <c r="P234" i="33"/>
  <c r="N234" i="33"/>
  <c r="L234" i="33"/>
  <c r="K234" i="33"/>
  <c r="I234" i="33"/>
  <c r="W233" i="33"/>
  <c r="V233" i="33"/>
  <c r="U233" i="33"/>
  <c r="T233" i="33"/>
  <c r="S233" i="33"/>
  <c r="R233" i="33"/>
  <c r="Q233" i="33"/>
  <c r="P233" i="33"/>
  <c r="N233" i="33"/>
  <c r="L233" i="33"/>
  <c r="K233" i="33"/>
  <c r="I233" i="33"/>
  <c r="W232" i="33"/>
  <c r="V232" i="33"/>
  <c r="U232" i="33"/>
  <c r="T232" i="33"/>
  <c r="S232" i="33"/>
  <c r="R232" i="33"/>
  <c r="Q232" i="33"/>
  <c r="P232" i="33"/>
  <c r="N232" i="33"/>
  <c r="L232" i="33"/>
  <c r="L242" i="33" s="1" a="1"/>
  <c r="L242" i="33" s="1"/>
  <c r="K232" i="33"/>
  <c r="I232" i="33"/>
  <c r="N231" i="33"/>
  <c r="I231" i="33"/>
  <c r="N230" i="33"/>
  <c r="I230" i="33"/>
  <c r="N229" i="33"/>
  <c r="I229" i="33"/>
  <c r="N228" i="33"/>
  <c r="I228" i="33"/>
  <c r="R227" i="33"/>
  <c r="N227" i="33"/>
  <c r="I227" i="33"/>
  <c r="N226" i="33"/>
  <c r="I226" i="33"/>
  <c r="N225" i="33"/>
  <c r="I225" i="33"/>
  <c r="W224" i="33"/>
  <c r="U224" i="33"/>
  <c r="S224" i="33"/>
  <c r="Q224" i="33"/>
  <c r="N224" i="33"/>
  <c r="L224" i="33"/>
  <c r="I224" i="33"/>
  <c r="W223" i="33"/>
  <c r="U223" i="33"/>
  <c r="T223" i="33"/>
  <c r="S223" i="33"/>
  <c r="R223" i="33"/>
  <c r="Q223" i="33"/>
  <c r="N223" i="33"/>
  <c r="L223" i="33"/>
  <c r="K223" i="33"/>
  <c r="I223" i="33"/>
  <c r="W222" i="33"/>
  <c r="U222" i="33"/>
  <c r="T222" i="33"/>
  <c r="S222" i="33"/>
  <c r="R222" i="33"/>
  <c r="Q222" i="33"/>
  <c r="P222" i="33"/>
  <c r="N222" i="33"/>
  <c r="L222" i="33"/>
  <c r="K222" i="33"/>
  <c r="I222" i="33"/>
  <c r="W221" i="33"/>
  <c r="V221" i="33"/>
  <c r="U221" i="33"/>
  <c r="T221" i="33"/>
  <c r="S221" i="33"/>
  <c r="R221" i="33"/>
  <c r="Q221" i="33"/>
  <c r="P221" i="33"/>
  <c r="N221" i="33"/>
  <c r="L221" i="33"/>
  <c r="K221" i="33"/>
  <c r="I221" i="33"/>
  <c r="W220" i="33"/>
  <c r="V220" i="33"/>
  <c r="U220" i="33"/>
  <c r="T220" i="33"/>
  <c r="S220" i="33"/>
  <c r="R220" i="33"/>
  <c r="R226" i="33" s="1"/>
  <c r="Q220" i="33"/>
  <c r="P220" i="33"/>
  <c r="N220" i="33"/>
  <c r="L220" i="33"/>
  <c r="L228" i="33" s="1" a="1"/>
  <c r="L228" i="33" s="1"/>
  <c r="K220" i="33"/>
  <c r="I220" i="33"/>
  <c r="N213" i="33"/>
  <c r="I213" i="33"/>
  <c r="N212" i="33"/>
  <c r="I212" i="33"/>
  <c r="N211" i="33"/>
  <c r="I211" i="33"/>
  <c r="N210" i="33"/>
  <c r="I210" i="33"/>
  <c r="N209" i="33"/>
  <c r="I209" i="33"/>
  <c r="N208" i="33"/>
  <c r="I208" i="33"/>
  <c r="N207" i="33"/>
  <c r="I207" i="33"/>
  <c r="N206" i="33"/>
  <c r="I206" i="33"/>
  <c r="N205" i="33"/>
  <c r="I205" i="33"/>
  <c r="N204" i="33"/>
  <c r="I204" i="33"/>
  <c r="N203" i="33"/>
  <c r="I203" i="33"/>
  <c r="N202" i="33"/>
  <c r="I202" i="33"/>
  <c r="N201" i="33"/>
  <c r="I201" i="33"/>
  <c r="W200" i="33"/>
  <c r="U200" i="33"/>
  <c r="S200" i="33"/>
  <c r="Q200" i="33"/>
  <c r="N200" i="33"/>
  <c r="L200" i="33"/>
  <c r="I200" i="33"/>
  <c r="W199" i="33"/>
  <c r="U199" i="33"/>
  <c r="T199" i="33"/>
  <c r="S199" i="33"/>
  <c r="R199" i="33"/>
  <c r="Q199" i="33"/>
  <c r="N199" i="33"/>
  <c r="L199" i="33"/>
  <c r="K199" i="33"/>
  <c r="I199" i="33"/>
  <c r="W198" i="33"/>
  <c r="V198" i="33"/>
  <c r="U198" i="33"/>
  <c r="T198" i="33"/>
  <c r="S198" i="33"/>
  <c r="R198" i="33"/>
  <c r="Q198" i="33"/>
  <c r="P198" i="33"/>
  <c r="N198" i="33"/>
  <c r="L198" i="33"/>
  <c r="K198" i="33"/>
  <c r="I198" i="33"/>
  <c r="W197" i="33"/>
  <c r="V197" i="33"/>
  <c r="U197" i="33"/>
  <c r="T197" i="33"/>
  <c r="S197" i="33"/>
  <c r="R197" i="33"/>
  <c r="Q197" i="33"/>
  <c r="P197" i="33"/>
  <c r="N197" i="33"/>
  <c r="L197" i="33"/>
  <c r="K197" i="33"/>
  <c r="I197" i="33"/>
  <c r="W196" i="33"/>
  <c r="V196" i="33"/>
  <c r="U196" i="33"/>
  <c r="T196" i="33"/>
  <c r="S196" i="33"/>
  <c r="R196" i="33"/>
  <c r="Q196" i="33"/>
  <c r="P196" i="33"/>
  <c r="N196" i="33"/>
  <c r="L196" i="33"/>
  <c r="L206" i="33" s="1" a="1"/>
  <c r="L206" i="33" s="1"/>
  <c r="K196" i="33"/>
  <c r="I196" i="33"/>
  <c r="N195" i="33"/>
  <c r="I195" i="33"/>
  <c r="N194" i="33"/>
  <c r="I194" i="33"/>
  <c r="N193" i="33"/>
  <c r="I193" i="33"/>
  <c r="N192" i="33"/>
  <c r="I192" i="33"/>
  <c r="N191" i="33"/>
  <c r="I191" i="33"/>
  <c r="N190" i="33"/>
  <c r="I190" i="33"/>
  <c r="N189" i="33"/>
  <c r="I189" i="33"/>
  <c r="W188" i="33"/>
  <c r="U188" i="33"/>
  <c r="S188" i="33"/>
  <c r="Q188" i="33"/>
  <c r="N188" i="33"/>
  <c r="L188" i="33"/>
  <c r="I188" i="33"/>
  <c r="W187" i="33"/>
  <c r="U187" i="33"/>
  <c r="T187" i="33"/>
  <c r="S187" i="33"/>
  <c r="R187" i="33"/>
  <c r="Q187" i="33"/>
  <c r="N187" i="33"/>
  <c r="L187" i="33"/>
  <c r="K187" i="33"/>
  <c r="I187" i="33"/>
  <c r="W186" i="33"/>
  <c r="V186" i="33"/>
  <c r="U186" i="33"/>
  <c r="T186" i="33"/>
  <c r="S186" i="33"/>
  <c r="R186" i="33"/>
  <c r="Q186" i="33"/>
  <c r="P186" i="33"/>
  <c r="N186" i="33"/>
  <c r="L186" i="33"/>
  <c r="K186" i="33"/>
  <c r="I186" i="33"/>
  <c r="W185" i="33"/>
  <c r="V185" i="33"/>
  <c r="U185" i="33"/>
  <c r="T185" i="33"/>
  <c r="S185" i="33"/>
  <c r="R185" i="33"/>
  <c r="Q185" i="33"/>
  <c r="P185" i="33"/>
  <c r="N185" i="33"/>
  <c r="L185" i="33"/>
  <c r="K185" i="33"/>
  <c r="I185" i="33"/>
  <c r="W184" i="33"/>
  <c r="V184" i="33"/>
  <c r="U184" i="33"/>
  <c r="T184" i="33"/>
  <c r="S184" i="33"/>
  <c r="R184" i="33"/>
  <c r="Q184" i="33"/>
  <c r="P184" i="33"/>
  <c r="N184" i="33"/>
  <c r="L184" i="33"/>
  <c r="L192" i="33" s="1" a="1"/>
  <c r="L192" i="33" s="1"/>
  <c r="K184" i="33"/>
  <c r="I184" i="33"/>
  <c r="N177" i="33"/>
  <c r="I177" i="33"/>
  <c r="N176" i="33"/>
  <c r="I176" i="33"/>
  <c r="N175" i="33"/>
  <c r="I175" i="33"/>
  <c r="N174" i="33"/>
  <c r="I174" i="33"/>
  <c r="N173" i="33"/>
  <c r="I173" i="33"/>
  <c r="N172" i="33"/>
  <c r="I172" i="33"/>
  <c r="N171" i="33"/>
  <c r="I171" i="33"/>
  <c r="N170" i="33"/>
  <c r="I170" i="33"/>
  <c r="N169" i="33"/>
  <c r="I169" i="33"/>
  <c r="N168" i="33"/>
  <c r="I168" i="33"/>
  <c r="N167" i="33"/>
  <c r="I167" i="33"/>
  <c r="N166" i="33"/>
  <c r="I166" i="33"/>
  <c r="V165" i="33"/>
  <c r="T165" i="33"/>
  <c r="R165" i="33"/>
  <c r="P165" i="33"/>
  <c r="N165" i="33"/>
  <c r="K165" i="33"/>
  <c r="I165" i="33"/>
  <c r="W164" i="33"/>
  <c r="V164" i="33"/>
  <c r="U164" i="33"/>
  <c r="T164" i="33"/>
  <c r="S164" i="33"/>
  <c r="R164" i="33"/>
  <c r="Q164" i="33"/>
  <c r="P164" i="33"/>
  <c r="N164" i="33"/>
  <c r="L164" i="33"/>
  <c r="L165" i="33" s="1"/>
  <c r="K164" i="33"/>
  <c r="I164" i="33"/>
  <c r="W163" i="33"/>
  <c r="V163" i="33"/>
  <c r="U163" i="33"/>
  <c r="T163" i="33"/>
  <c r="S163" i="33"/>
  <c r="R163" i="33"/>
  <c r="Q163" i="33"/>
  <c r="P163" i="33"/>
  <c r="N163" i="33"/>
  <c r="L163" i="33"/>
  <c r="K163" i="33"/>
  <c r="I163" i="33"/>
  <c r="W162" i="33"/>
  <c r="V162" i="33"/>
  <c r="U162" i="33"/>
  <c r="T162" i="33"/>
  <c r="S162" i="33"/>
  <c r="R162" i="33"/>
  <c r="Q162" i="33"/>
  <c r="P162" i="33"/>
  <c r="N162" i="33"/>
  <c r="L162" i="33"/>
  <c r="K162" i="33"/>
  <c r="I162" i="33"/>
  <c r="W161" i="33"/>
  <c r="V161" i="33"/>
  <c r="U161" i="33"/>
  <c r="T161" i="33"/>
  <c r="S161" i="33"/>
  <c r="R161" i="33"/>
  <c r="Q161" i="33"/>
  <c r="P161" i="33"/>
  <c r="N161" i="33"/>
  <c r="L161" i="33"/>
  <c r="K161" i="33"/>
  <c r="I161" i="33"/>
  <c r="W160" i="33"/>
  <c r="V160" i="33"/>
  <c r="U160" i="33"/>
  <c r="T160" i="33"/>
  <c r="S160" i="33"/>
  <c r="R160" i="33"/>
  <c r="Q160" i="33"/>
  <c r="P160" i="33"/>
  <c r="N160" i="33"/>
  <c r="L160" i="33"/>
  <c r="L170" i="33" s="1" a="1"/>
  <c r="L170" i="33" s="1"/>
  <c r="K160" i="33"/>
  <c r="I160" i="33"/>
  <c r="N159" i="33"/>
  <c r="I159" i="33"/>
  <c r="N158" i="33"/>
  <c r="I158" i="33"/>
  <c r="N157" i="33"/>
  <c r="I157" i="33"/>
  <c r="N156" i="33"/>
  <c r="I156" i="33"/>
  <c r="N155" i="33"/>
  <c r="I155" i="33"/>
  <c r="N154" i="33"/>
  <c r="I154" i="33"/>
  <c r="V153" i="33"/>
  <c r="T153" i="33"/>
  <c r="R153" i="33"/>
  <c r="P153" i="33"/>
  <c r="N153" i="33"/>
  <c r="K153" i="33"/>
  <c r="I153" i="33"/>
  <c r="W152" i="33"/>
  <c r="V152" i="33"/>
  <c r="U152" i="33"/>
  <c r="T152" i="33"/>
  <c r="S152" i="33"/>
  <c r="R152" i="33"/>
  <c r="Q152" i="33"/>
  <c r="P152" i="33"/>
  <c r="N152" i="33"/>
  <c r="L152" i="33"/>
  <c r="K152" i="33"/>
  <c r="I152" i="33"/>
  <c r="W151" i="33"/>
  <c r="V151" i="33"/>
  <c r="U151" i="33"/>
  <c r="T151" i="33"/>
  <c r="S151" i="33"/>
  <c r="R151" i="33"/>
  <c r="Q151" i="33"/>
  <c r="P151" i="33"/>
  <c r="N151" i="33"/>
  <c r="L151" i="33"/>
  <c r="K151" i="33"/>
  <c r="I151" i="33"/>
  <c r="W150" i="33"/>
  <c r="V150" i="33"/>
  <c r="U150" i="33"/>
  <c r="T150" i="33"/>
  <c r="S150" i="33"/>
  <c r="R150" i="33"/>
  <c r="Q150" i="33"/>
  <c r="P150" i="33"/>
  <c r="N150" i="33"/>
  <c r="L150" i="33"/>
  <c r="K150" i="33"/>
  <c r="I150" i="33"/>
  <c r="W149" i="33"/>
  <c r="V149" i="33"/>
  <c r="U149" i="33"/>
  <c r="T149" i="33"/>
  <c r="S149" i="33"/>
  <c r="R149" i="33"/>
  <c r="Q149" i="33"/>
  <c r="P149" i="33"/>
  <c r="N149" i="33"/>
  <c r="L149" i="33"/>
  <c r="K149" i="33"/>
  <c r="I149" i="33"/>
  <c r="W148" i="33"/>
  <c r="V148" i="33"/>
  <c r="U148" i="33"/>
  <c r="T148" i="33"/>
  <c r="S148" i="33"/>
  <c r="R148" i="33"/>
  <c r="Q148" i="33"/>
  <c r="P148" i="33"/>
  <c r="N148" i="33"/>
  <c r="L148" i="33"/>
  <c r="L156" i="33" s="1" a="1"/>
  <c r="L156" i="33" s="1"/>
  <c r="K148" i="33"/>
  <c r="I148" i="33"/>
  <c r="N141" i="33"/>
  <c r="I141" i="33"/>
  <c r="N140" i="33"/>
  <c r="I140" i="33"/>
  <c r="N139" i="33"/>
  <c r="I139" i="33"/>
  <c r="N138" i="33"/>
  <c r="I138" i="33"/>
  <c r="N137" i="33"/>
  <c r="I137" i="33"/>
  <c r="N136" i="33"/>
  <c r="I136" i="33"/>
  <c r="N135" i="33"/>
  <c r="I135" i="33"/>
  <c r="N134" i="33"/>
  <c r="I134" i="33"/>
  <c r="N133" i="33"/>
  <c r="I133" i="33"/>
  <c r="N132" i="33"/>
  <c r="I132" i="33"/>
  <c r="N131" i="33"/>
  <c r="I131" i="33"/>
  <c r="N130" i="33"/>
  <c r="I130" i="33"/>
  <c r="V129" i="33"/>
  <c r="T129" i="33"/>
  <c r="R129" i="33"/>
  <c r="P129" i="33"/>
  <c r="N129" i="33"/>
  <c r="K129" i="33"/>
  <c r="I129" i="33"/>
  <c r="W128" i="33"/>
  <c r="V128" i="33"/>
  <c r="U128" i="33"/>
  <c r="T128" i="33"/>
  <c r="S128" i="33"/>
  <c r="R128" i="33"/>
  <c r="Q128" i="33"/>
  <c r="P128" i="33"/>
  <c r="N128" i="33"/>
  <c r="L128" i="33"/>
  <c r="L129" i="33" s="1"/>
  <c r="K128" i="33"/>
  <c r="I128" i="33"/>
  <c r="W127" i="33"/>
  <c r="V127" i="33"/>
  <c r="U127" i="33"/>
  <c r="T127" i="33"/>
  <c r="S127" i="33"/>
  <c r="R127" i="33"/>
  <c r="Q127" i="33"/>
  <c r="P127" i="33"/>
  <c r="N127" i="33"/>
  <c r="L127" i="33"/>
  <c r="K127" i="33"/>
  <c r="I127" i="33"/>
  <c r="W126" i="33"/>
  <c r="V126" i="33"/>
  <c r="U126" i="33"/>
  <c r="T126" i="33"/>
  <c r="S126" i="33"/>
  <c r="R126" i="33"/>
  <c r="Q126" i="33"/>
  <c r="P126" i="33"/>
  <c r="N126" i="33"/>
  <c r="L126" i="33"/>
  <c r="K126" i="33"/>
  <c r="I126" i="33"/>
  <c r="W125" i="33"/>
  <c r="V125" i="33"/>
  <c r="U125" i="33"/>
  <c r="T125" i="33"/>
  <c r="S125" i="33"/>
  <c r="R125" i="33"/>
  <c r="Q125" i="33"/>
  <c r="P125" i="33"/>
  <c r="N125" i="33"/>
  <c r="L125" i="33"/>
  <c r="K125" i="33"/>
  <c r="I125" i="33"/>
  <c r="W124" i="33"/>
  <c r="V124" i="33"/>
  <c r="U124" i="33"/>
  <c r="T124" i="33"/>
  <c r="S124" i="33"/>
  <c r="R124" i="33"/>
  <c r="Q124" i="33"/>
  <c r="P124" i="33"/>
  <c r="N124" i="33"/>
  <c r="L124" i="33"/>
  <c r="L134" i="33" s="1" a="1"/>
  <c r="L134" i="33" s="1"/>
  <c r="K124" i="33"/>
  <c r="I124" i="33"/>
  <c r="N123" i="33"/>
  <c r="I123" i="33"/>
  <c r="N122" i="33"/>
  <c r="I122" i="33"/>
  <c r="N121" i="33"/>
  <c r="I121" i="33"/>
  <c r="N120" i="33"/>
  <c r="I120" i="33"/>
  <c r="N119" i="33"/>
  <c r="I119" i="33"/>
  <c r="N118" i="33"/>
  <c r="I118" i="33"/>
  <c r="V117" i="33"/>
  <c r="T117" i="33"/>
  <c r="R117" i="33"/>
  <c r="P117" i="33"/>
  <c r="N117" i="33"/>
  <c r="K117" i="33"/>
  <c r="I117" i="33"/>
  <c r="W116" i="33"/>
  <c r="V116" i="33"/>
  <c r="U116" i="33"/>
  <c r="T116" i="33"/>
  <c r="S116" i="33"/>
  <c r="R116" i="33"/>
  <c r="Q116" i="33"/>
  <c r="P116" i="33"/>
  <c r="N116" i="33"/>
  <c r="L116" i="33"/>
  <c r="K116" i="33"/>
  <c r="I116" i="33"/>
  <c r="W115" i="33"/>
  <c r="V115" i="33"/>
  <c r="U115" i="33"/>
  <c r="T115" i="33"/>
  <c r="S115" i="33"/>
  <c r="R115" i="33"/>
  <c r="Q115" i="33"/>
  <c r="P115" i="33"/>
  <c r="N115" i="33"/>
  <c r="L115" i="33"/>
  <c r="K115" i="33"/>
  <c r="I115" i="33"/>
  <c r="W114" i="33"/>
  <c r="V114" i="33"/>
  <c r="U114" i="33"/>
  <c r="T114" i="33"/>
  <c r="S114" i="33"/>
  <c r="R114" i="33"/>
  <c r="Q114" i="33"/>
  <c r="P114" i="33"/>
  <c r="N114" i="33"/>
  <c r="L114" i="33"/>
  <c r="K114" i="33"/>
  <c r="I114" i="33"/>
  <c r="W113" i="33"/>
  <c r="V113" i="33"/>
  <c r="U113" i="33"/>
  <c r="T113" i="33"/>
  <c r="S113" i="33"/>
  <c r="R113" i="33"/>
  <c r="Q113" i="33"/>
  <c r="P113" i="33"/>
  <c r="N113" i="33"/>
  <c r="L113" i="33"/>
  <c r="K113" i="33"/>
  <c r="I113" i="33"/>
  <c r="W112" i="33"/>
  <c r="V112" i="33"/>
  <c r="U112" i="33"/>
  <c r="T112" i="33"/>
  <c r="S112" i="33"/>
  <c r="R112" i="33"/>
  <c r="Q112" i="33"/>
  <c r="P112" i="33"/>
  <c r="N112" i="33"/>
  <c r="L112" i="33"/>
  <c r="L120" i="33" s="1" a="1"/>
  <c r="L120" i="33" s="1"/>
  <c r="K112" i="33"/>
  <c r="I112" i="33"/>
  <c r="N105" i="33"/>
  <c r="I105" i="33"/>
  <c r="N104" i="33"/>
  <c r="I104" i="33"/>
  <c r="N103" i="33"/>
  <c r="I103" i="33"/>
  <c r="N102" i="33"/>
  <c r="I102" i="33"/>
  <c r="N101" i="33"/>
  <c r="I101" i="33"/>
  <c r="N100" i="33"/>
  <c r="I100" i="33"/>
  <c r="N99" i="33"/>
  <c r="I99" i="33"/>
  <c r="N98" i="33"/>
  <c r="I98" i="33"/>
  <c r="N97" i="33"/>
  <c r="I97" i="33"/>
  <c r="N96" i="33"/>
  <c r="I96" i="33"/>
  <c r="N95" i="33"/>
  <c r="I95" i="33"/>
  <c r="N94" i="33"/>
  <c r="I94" i="33"/>
  <c r="V93" i="33"/>
  <c r="T93" i="33"/>
  <c r="R93" i="33"/>
  <c r="P93" i="33"/>
  <c r="N93" i="33"/>
  <c r="K93" i="33"/>
  <c r="I93" i="33"/>
  <c r="W92" i="33"/>
  <c r="V92" i="33"/>
  <c r="U92" i="33"/>
  <c r="T92" i="33"/>
  <c r="S92" i="33"/>
  <c r="R92" i="33"/>
  <c r="Q92" i="33"/>
  <c r="P92" i="33"/>
  <c r="N92" i="33"/>
  <c r="L92" i="33"/>
  <c r="L93" i="33" s="1"/>
  <c r="K92" i="33"/>
  <c r="I92" i="33"/>
  <c r="W91" i="33"/>
  <c r="V91" i="33"/>
  <c r="U91" i="33"/>
  <c r="T91" i="33"/>
  <c r="S91" i="33"/>
  <c r="R91" i="33"/>
  <c r="Q91" i="33"/>
  <c r="P91" i="33"/>
  <c r="N91" i="33"/>
  <c r="L91" i="33"/>
  <c r="K91" i="33"/>
  <c r="I91" i="33"/>
  <c r="W90" i="33"/>
  <c r="V90" i="33"/>
  <c r="U90" i="33"/>
  <c r="T90" i="33"/>
  <c r="S90" i="33"/>
  <c r="R90" i="33"/>
  <c r="Q90" i="33"/>
  <c r="P90" i="33"/>
  <c r="N90" i="33"/>
  <c r="L90" i="33"/>
  <c r="K90" i="33"/>
  <c r="I90" i="33"/>
  <c r="W89" i="33"/>
  <c r="V89" i="33"/>
  <c r="U89" i="33"/>
  <c r="T89" i="33"/>
  <c r="S89" i="33"/>
  <c r="R89" i="33"/>
  <c r="Q89" i="33"/>
  <c r="P89" i="33"/>
  <c r="N89" i="33"/>
  <c r="L89" i="33"/>
  <c r="K89" i="33"/>
  <c r="I89" i="33"/>
  <c r="AF88" i="33"/>
  <c r="AE88" i="33"/>
  <c r="AD88" i="33"/>
  <c r="AC88" i="33"/>
  <c r="W88" i="33"/>
  <c r="V88" i="33"/>
  <c r="U88" i="33"/>
  <c r="T88" i="33"/>
  <c r="S88" i="33"/>
  <c r="R88" i="33"/>
  <c r="Q88" i="33"/>
  <c r="P88" i="33"/>
  <c r="N88" i="33"/>
  <c r="L88" i="33"/>
  <c r="L98" i="33" s="1" a="1"/>
  <c r="L98" i="33" s="1"/>
  <c r="K88" i="33"/>
  <c r="I88" i="33"/>
  <c r="AF87" i="33"/>
  <c r="AE87" i="33"/>
  <c r="AD87" i="33"/>
  <c r="AC87" i="33"/>
  <c r="N87" i="33"/>
  <c r="I87" i="33"/>
  <c r="AF86" i="33"/>
  <c r="AE86" i="33"/>
  <c r="AD86" i="33"/>
  <c r="AC86" i="33"/>
  <c r="N86" i="33"/>
  <c r="I86" i="33"/>
  <c r="AF85" i="33"/>
  <c r="AE85" i="33"/>
  <c r="AD85" i="33"/>
  <c r="AC85" i="33"/>
  <c r="N85" i="33"/>
  <c r="I85" i="33"/>
  <c r="AF84" i="33"/>
  <c r="AE84" i="33"/>
  <c r="AD84" i="33"/>
  <c r="AC84" i="33"/>
  <c r="N84" i="33"/>
  <c r="I84" i="33"/>
  <c r="AF83" i="33"/>
  <c r="AE83" i="33"/>
  <c r="AD83" i="33"/>
  <c r="AC83" i="33"/>
  <c r="N83" i="33"/>
  <c r="I83" i="33"/>
  <c r="AF82" i="33"/>
  <c r="AE82" i="33"/>
  <c r="AD82" i="33"/>
  <c r="AC82" i="33"/>
  <c r="N82" i="33"/>
  <c r="I82" i="33"/>
  <c r="AF81" i="33"/>
  <c r="AE81" i="33"/>
  <c r="AD81" i="33"/>
  <c r="AC81" i="33"/>
  <c r="V81" i="33"/>
  <c r="T81" i="33"/>
  <c r="R81" i="33"/>
  <c r="P81" i="33"/>
  <c r="N81" i="33"/>
  <c r="K81" i="33"/>
  <c r="I81" i="33"/>
  <c r="AF80" i="33"/>
  <c r="AE80" i="33"/>
  <c r="AD80" i="33"/>
  <c r="AC80" i="33"/>
  <c r="W80" i="33"/>
  <c r="V80" i="33"/>
  <c r="U80" i="33"/>
  <c r="T80" i="33"/>
  <c r="S80" i="33"/>
  <c r="R80" i="33"/>
  <c r="Q80" i="33"/>
  <c r="P80" i="33"/>
  <c r="N80" i="33"/>
  <c r="L80" i="33"/>
  <c r="K80" i="33"/>
  <c r="I80" i="33"/>
  <c r="AF79" i="33"/>
  <c r="AE79" i="33"/>
  <c r="AD79" i="33"/>
  <c r="AC79" i="33"/>
  <c r="W79" i="33"/>
  <c r="V79" i="33"/>
  <c r="U79" i="33"/>
  <c r="T79" i="33"/>
  <c r="S79" i="33"/>
  <c r="R79" i="33"/>
  <c r="Q79" i="33"/>
  <c r="P79" i="33"/>
  <c r="N79" i="33"/>
  <c r="L79" i="33"/>
  <c r="K79" i="33"/>
  <c r="I79" i="33"/>
  <c r="AF78" i="33"/>
  <c r="AE78" i="33"/>
  <c r="AD78" i="33"/>
  <c r="AC78" i="33"/>
  <c r="W78" i="33"/>
  <c r="V78" i="33"/>
  <c r="U78" i="33"/>
  <c r="T78" i="33"/>
  <c r="S78" i="33"/>
  <c r="R78" i="33"/>
  <c r="Q78" i="33"/>
  <c r="P78" i="33"/>
  <c r="N78" i="33"/>
  <c r="L78" i="33"/>
  <c r="K78" i="33"/>
  <c r="I78" i="33"/>
  <c r="AF77" i="33"/>
  <c r="AE77" i="33"/>
  <c r="AD77" i="33"/>
  <c r="AC77" i="33"/>
  <c r="W77" i="33"/>
  <c r="V77" i="33"/>
  <c r="U77" i="33"/>
  <c r="T77" i="33"/>
  <c r="S77" i="33"/>
  <c r="R77" i="33"/>
  <c r="Q77" i="33"/>
  <c r="P77" i="33"/>
  <c r="N77" i="33"/>
  <c r="L77" i="33"/>
  <c r="K77" i="33"/>
  <c r="I77" i="33"/>
  <c r="AF76" i="33"/>
  <c r="AE76" i="33"/>
  <c r="AD76" i="33"/>
  <c r="AC76" i="33"/>
  <c r="W76" i="33"/>
  <c r="V76" i="33"/>
  <c r="U76" i="33"/>
  <c r="T76" i="33"/>
  <c r="S76" i="33"/>
  <c r="R76" i="33"/>
  <c r="Q76" i="33"/>
  <c r="P76" i="33"/>
  <c r="N76" i="33"/>
  <c r="L76" i="33"/>
  <c r="L84" i="33" s="1" a="1"/>
  <c r="L84" i="33" s="1"/>
  <c r="K76" i="33"/>
  <c r="I76" i="33"/>
  <c r="AF75" i="33"/>
  <c r="AE75" i="33"/>
  <c r="AD75" i="33"/>
  <c r="AC75" i="33"/>
  <c r="AF74" i="33"/>
  <c r="AE74" i="33"/>
  <c r="AD74" i="33"/>
  <c r="AC74" i="33"/>
  <c r="AF73" i="33"/>
  <c r="AE73" i="33"/>
  <c r="AD73" i="33"/>
  <c r="AC73" i="33"/>
  <c r="AF72" i="33"/>
  <c r="AE72" i="33"/>
  <c r="AD72" i="33"/>
  <c r="AC72" i="33"/>
  <c r="AF71" i="33"/>
  <c r="AE71" i="33"/>
  <c r="AD71" i="33"/>
  <c r="AC71" i="33"/>
  <c r="AF70" i="33"/>
  <c r="AE70" i="33"/>
  <c r="AD70" i="33"/>
  <c r="AC70" i="33"/>
  <c r="AF69" i="33"/>
  <c r="AE69" i="33"/>
  <c r="AD69" i="33"/>
  <c r="AC69" i="33"/>
  <c r="N69" i="33"/>
  <c r="I69" i="33"/>
  <c r="AF68" i="33"/>
  <c r="AE68" i="33"/>
  <c r="AD68" i="33"/>
  <c r="AC68" i="33"/>
  <c r="N68" i="33"/>
  <c r="I68" i="33"/>
  <c r="AF67" i="33"/>
  <c r="AE67" i="33"/>
  <c r="AD67" i="33"/>
  <c r="AC67" i="33"/>
  <c r="N67" i="33"/>
  <c r="I67" i="33"/>
  <c r="AF66" i="33"/>
  <c r="AE66" i="33"/>
  <c r="AD66" i="33"/>
  <c r="AC66" i="33"/>
  <c r="N66" i="33"/>
  <c r="I66" i="33"/>
  <c r="AF65" i="33"/>
  <c r="AE65" i="33"/>
  <c r="AD65" i="33"/>
  <c r="AC65" i="33"/>
  <c r="N65" i="33"/>
  <c r="I65" i="33"/>
  <c r="AF64" i="33"/>
  <c r="AE64" i="33"/>
  <c r="AD64" i="33"/>
  <c r="AC64" i="33"/>
  <c r="N64" i="33"/>
  <c r="I64" i="33"/>
  <c r="AF63" i="33"/>
  <c r="AE63" i="33"/>
  <c r="AD63" i="33"/>
  <c r="AC63" i="33"/>
  <c r="N63" i="33"/>
  <c r="I63" i="33"/>
  <c r="AF62" i="33"/>
  <c r="AE62" i="33"/>
  <c r="AD62" i="33"/>
  <c r="AC62" i="33"/>
  <c r="N62" i="33"/>
  <c r="I62" i="33"/>
  <c r="AF61" i="33"/>
  <c r="AE61" i="33"/>
  <c r="AD61" i="33"/>
  <c r="AC61" i="33"/>
  <c r="N61" i="33"/>
  <c r="I61" i="33"/>
  <c r="AF60" i="33"/>
  <c r="AE60" i="33"/>
  <c r="AD60" i="33"/>
  <c r="AC60" i="33"/>
  <c r="N60" i="33"/>
  <c r="I60" i="33"/>
  <c r="AF59" i="33"/>
  <c r="AE59" i="33"/>
  <c r="AD59" i="33"/>
  <c r="AC59" i="33"/>
  <c r="N59" i="33"/>
  <c r="I59" i="33"/>
  <c r="N58" i="33"/>
  <c r="I58" i="33"/>
  <c r="V57" i="33"/>
  <c r="T57" i="33"/>
  <c r="R57" i="33"/>
  <c r="P57" i="33"/>
  <c r="N57" i="33"/>
  <c r="K57" i="33"/>
  <c r="I57" i="33"/>
  <c r="W56" i="33"/>
  <c r="V56" i="33"/>
  <c r="U56" i="33"/>
  <c r="T56" i="33"/>
  <c r="S56" i="33"/>
  <c r="R56" i="33"/>
  <c r="Q56" i="33"/>
  <c r="P56" i="33"/>
  <c r="N56" i="33"/>
  <c r="L56" i="33"/>
  <c r="L57" i="33" s="1"/>
  <c r="K56" i="33"/>
  <c r="I56" i="33"/>
  <c r="W55" i="33"/>
  <c r="V55" i="33"/>
  <c r="U55" i="33"/>
  <c r="T55" i="33"/>
  <c r="S55" i="33"/>
  <c r="R55" i="33"/>
  <c r="Q55" i="33"/>
  <c r="P55" i="33"/>
  <c r="N55" i="33"/>
  <c r="L55" i="33"/>
  <c r="K55" i="33"/>
  <c r="I55" i="33"/>
  <c r="W54" i="33"/>
  <c r="V54" i="33"/>
  <c r="U54" i="33"/>
  <c r="T54" i="33"/>
  <c r="S54" i="33"/>
  <c r="R54" i="33"/>
  <c r="Q54" i="33"/>
  <c r="P54" i="33"/>
  <c r="N54" i="33"/>
  <c r="L54" i="33"/>
  <c r="K54" i="33"/>
  <c r="I54" i="33"/>
  <c r="W53" i="33"/>
  <c r="V53" i="33"/>
  <c r="U53" i="33"/>
  <c r="T53" i="33"/>
  <c r="S53" i="33"/>
  <c r="R53" i="33"/>
  <c r="Q53" i="33"/>
  <c r="P53" i="33"/>
  <c r="N53" i="33"/>
  <c r="L53" i="33"/>
  <c r="K53" i="33"/>
  <c r="I53" i="33"/>
  <c r="W52" i="33"/>
  <c r="V52" i="33"/>
  <c r="U52" i="33"/>
  <c r="T52" i="33"/>
  <c r="S52" i="33"/>
  <c r="R52" i="33"/>
  <c r="Q52" i="33"/>
  <c r="P52" i="33"/>
  <c r="N52" i="33"/>
  <c r="L52" i="33"/>
  <c r="L62" i="33" s="1" a="1"/>
  <c r="L62" i="33" s="1"/>
  <c r="K52" i="33"/>
  <c r="I52" i="33"/>
  <c r="N51" i="33"/>
  <c r="I51" i="33"/>
  <c r="N50" i="33"/>
  <c r="I50" i="33"/>
  <c r="N49" i="33"/>
  <c r="I49" i="33"/>
  <c r="N48" i="33"/>
  <c r="I48" i="33"/>
  <c r="N47" i="33"/>
  <c r="I47" i="33"/>
  <c r="N46" i="33"/>
  <c r="I46" i="33"/>
  <c r="V45" i="33"/>
  <c r="T45" i="33"/>
  <c r="R45" i="33"/>
  <c r="P45" i="33"/>
  <c r="N45" i="33"/>
  <c r="K45" i="33"/>
  <c r="I45" i="33"/>
  <c r="W44" i="33"/>
  <c r="V44" i="33"/>
  <c r="U44" i="33"/>
  <c r="T44" i="33"/>
  <c r="S44" i="33"/>
  <c r="R44" i="33"/>
  <c r="Q44" i="33"/>
  <c r="P44" i="33"/>
  <c r="N44" i="33"/>
  <c r="L44" i="33"/>
  <c r="K44" i="33"/>
  <c r="I44" i="33"/>
  <c r="AF43" i="33"/>
  <c r="AE43" i="33"/>
  <c r="AD43" i="33"/>
  <c r="AC43" i="33"/>
  <c r="W43" i="33"/>
  <c r="V43" i="33"/>
  <c r="U43" i="33"/>
  <c r="T43" i="33"/>
  <c r="S43" i="33"/>
  <c r="R43" i="33"/>
  <c r="Q43" i="33"/>
  <c r="P43" i="33"/>
  <c r="N43" i="33"/>
  <c r="L43" i="33"/>
  <c r="K43" i="33"/>
  <c r="I43" i="33"/>
  <c r="AF42" i="33"/>
  <c r="AE42" i="33"/>
  <c r="AD42" i="33"/>
  <c r="AC42" i="33"/>
  <c r="W42" i="33"/>
  <c r="V42" i="33"/>
  <c r="U42" i="33"/>
  <c r="T42" i="33"/>
  <c r="S42" i="33"/>
  <c r="R42" i="33"/>
  <c r="Q42" i="33"/>
  <c r="P42" i="33"/>
  <c r="N42" i="33"/>
  <c r="L42" i="33"/>
  <c r="K42" i="33"/>
  <c r="I42" i="33"/>
  <c r="AF41" i="33"/>
  <c r="AE41" i="33"/>
  <c r="AD41" i="33"/>
  <c r="AC41" i="33"/>
  <c r="W41" i="33"/>
  <c r="V41" i="33"/>
  <c r="U41" i="33"/>
  <c r="T41" i="33"/>
  <c r="S41" i="33"/>
  <c r="R41" i="33"/>
  <c r="Q41" i="33"/>
  <c r="P41" i="33"/>
  <c r="N41" i="33"/>
  <c r="L41" i="33"/>
  <c r="K41" i="33"/>
  <c r="I41" i="33"/>
  <c r="AF40" i="33"/>
  <c r="AE40" i="33"/>
  <c r="AD40" i="33"/>
  <c r="AC40" i="33"/>
  <c r="W40" i="33"/>
  <c r="V40" i="33"/>
  <c r="U40" i="33"/>
  <c r="T40" i="33"/>
  <c r="S40" i="33"/>
  <c r="R40" i="33"/>
  <c r="Q40" i="33"/>
  <c r="P40" i="33"/>
  <c r="N40" i="33"/>
  <c r="L40" i="33"/>
  <c r="L48" i="33" s="1" a="1"/>
  <c r="L48" i="33" s="1"/>
  <c r="K40" i="33"/>
  <c r="I40" i="33"/>
  <c r="AF39" i="33"/>
  <c r="AE39" i="33"/>
  <c r="AD39" i="33"/>
  <c r="AC39" i="33"/>
  <c r="AF38" i="33"/>
  <c r="AE38" i="33"/>
  <c r="AD38" i="33"/>
  <c r="AC38" i="33"/>
  <c r="AF37" i="33"/>
  <c r="AE37" i="33"/>
  <c r="AD37" i="33"/>
  <c r="AC37" i="33"/>
  <c r="AF36" i="33"/>
  <c r="AE36" i="33"/>
  <c r="AD36" i="33"/>
  <c r="AC36" i="33"/>
  <c r="AF35" i="33"/>
  <c r="AE35" i="33"/>
  <c r="AD35" i="33"/>
  <c r="AC35" i="33"/>
  <c r="AF34" i="33"/>
  <c r="AE34" i="33"/>
  <c r="AD34" i="33"/>
  <c r="AC34" i="33"/>
  <c r="AF33" i="33"/>
  <c r="AE33" i="33"/>
  <c r="AD33" i="33"/>
  <c r="AC33" i="33"/>
  <c r="N33" i="33"/>
  <c r="I33" i="33"/>
  <c r="AF32" i="33"/>
  <c r="AE32" i="33"/>
  <c r="AD32" i="33"/>
  <c r="AC32" i="33"/>
  <c r="N32" i="33"/>
  <c r="I32" i="33"/>
  <c r="AF31" i="33"/>
  <c r="AE31" i="33"/>
  <c r="AD31" i="33"/>
  <c r="AC31" i="33"/>
  <c r="N31" i="33"/>
  <c r="I31" i="33"/>
  <c r="AF30" i="33"/>
  <c r="AE30" i="33"/>
  <c r="AD30" i="33"/>
  <c r="AC30" i="33"/>
  <c r="N30" i="33"/>
  <c r="I30" i="33"/>
  <c r="AF29" i="33"/>
  <c r="AE29" i="33"/>
  <c r="AD29" i="33"/>
  <c r="AC29" i="33"/>
  <c r="N29" i="33"/>
  <c r="I29" i="33"/>
  <c r="AF28" i="33"/>
  <c r="AE28" i="33"/>
  <c r="AD28" i="33"/>
  <c r="AC28" i="33"/>
  <c r="N28" i="33"/>
  <c r="I28" i="33"/>
  <c r="AF27" i="33"/>
  <c r="AE27" i="33"/>
  <c r="AD27" i="33"/>
  <c r="AC27" i="33"/>
  <c r="N27" i="33"/>
  <c r="I27" i="33"/>
  <c r="AF26" i="33"/>
  <c r="AE26" i="33"/>
  <c r="AD26" i="33"/>
  <c r="AC26" i="33"/>
  <c r="N26" i="33"/>
  <c r="I26" i="33"/>
  <c r="AF25" i="33"/>
  <c r="AE25" i="33"/>
  <c r="AD25" i="33"/>
  <c r="AC25" i="33"/>
  <c r="N25" i="33"/>
  <c r="I25" i="33"/>
  <c r="AF24" i="33"/>
  <c r="AE24" i="33"/>
  <c r="AD24" i="33"/>
  <c r="AC24" i="33"/>
  <c r="N24" i="33"/>
  <c r="I24" i="33"/>
  <c r="AF23" i="33"/>
  <c r="AE23" i="33"/>
  <c r="AD23" i="33"/>
  <c r="AC23" i="33"/>
  <c r="N23" i="33"/>
  <c r="I23" i="33"/>
  <c r="AF22" i="33"/>
  <c r="AE22" i="33"/>
  <c r="AD22" i="33"/>
  <c r="AC22" i="33"/>
  <c r="N22" i="33"/>
  <c r="I22" i="33"/>
  <c r="AF21" i="33"/>
  <c r="AE21" i="33"/>
  <c r="AD21" i="33"/>
  <c r="AC21" i="33"/>
  <c r="V21" i="33"/>
  <c r="T21" i="33"/>
  <c r="R21" i="33"/>
  <c r="P21" i="33"/>
  <c r="N21" i="33"/>
  <c r="K21" i="33"/>
  <c r="I21" i="33"/>
  <c r="AF20" i="33"/>
  <c r="AE20" i="33"/>
  <c r="AD20" i="33"/>
  <c r="AC20" i="33"/>
  <c r="W20" i="33"/>
  <c r="V20" i="33"/>
  <c r="U20" i="33"/>
  <c r="T20" i="33"/>
  <c r="S20" i="33"/>
  <c r="R20" i="33"/>
  <c r="Q20" i="33"/>
  <c r="P20" i="33"/>
  <c r="N20" i="33"/>
  <c r="L20" i="33"/>
  <c r="L21" i="33" s="1"/>
  <c r="K20" i="33"/>
  <c r="I20" i="33"/>
  <c r="AF19" i="33"/>
  <c r="AE19" i="33"/>
  <c r="AD19" i="33"/>
  <c r="AC19" i="33"/>
  <c r="W19" i="33"/>
  <c r="V19" i="33"/>
  <c r="U19" i="33"/>
  <c r="T19" i="33"/>
  <c r="S19" i="33"/>
  <c r="R19" i="33"/>
  <c r="Q19" i="33"/>
  <c r="P19" i="33"/>
  <c r="N19" i="33"/>
  <c r="L19" i="33"/>
  <c r="K19" i="33"/>
  <c r="I19" i="33"/>
  <c r="AF18" i="33"/>
  <c r="AE18" i="33"/>
  <c r="AD18" i="33"/>
  <c r="AC18" i="33"/>
  <c r="W18" i="33"/>
  <c r="V18" i="33"/>
  <c r="U18" i="33"/>
  <c r="T18" i="33"/>
  <c r="S18" i="33"/>
  <c r="R18" i="33"/>
  <c r="Q18" i="33"/>
  <c r="P18" i="33"/>
  <c r="N18" i="33"/>
  <c r="L18" i="33"/>
  <c r="K18" i="33"/>
  <c r="I18" i="33"/>
  <c r="AF17" i="33"/>
  <c r="AE17" i="33"/>
  <c r="AD17" i="33"/>
  <c r="AC17" i="33"/>
  <c r="W17" i="33"/>
  <c r="V17" i="33"/>
  <c r="U17" i="33"/>
  <c r="T17" i="33"/>
  <c r="S17" i="33"/>
  <c r="R17" i="33"/>
  <c r="Q17" i="33"/>
  <c r="P17" i="33"/>
  <c r="N17" i="33"/>
  <c r="L17" i="33"/>
  <c r="K17" i="33"/>
  <c r="I17" i="33"/>
  <c r="AF16" i="33"/>
  <c r="AE16" i="33"/>
  <c r="AD16" i="33"/>
  <c r="AC16" i="33"/>
  <c r="W16" i="33"/>
  <c r="V16" i="33"/>
  <c r="U16" i="33"/>
  <c r="T16" i="33"/>
  <c r="S16" i="33"/>
  <c r="R16" i="33"/>
  <c r="Q16" i="33"/>
  <c r="P16" i="33"/>
  <c r="N16" i="33"/>
  <c r="L16" i="33"/>
  <c r="L26" i="33" s="1" a="1"/>
  <c r="L26" i="33" s="1"/>
  <c r="K16" i="33"/>
  <c r="I16" i="33"/>
  <c r="AF15" i="33"/>
  <c r="AE15" i="33"/>
  <c r="AD15" i="33"/>
  <c r="AC15" i="33"/>
  <c r="N15" i="33"/>
  <c r="I15" i="33"/>
  <c r="AF14" i="33"/>
  <c r="AE14" i="33"/>
  <c r="AD14" i="33"/>
  <c r="AC14" i="33"/>
  <c r="N14" i="33"/>
  <c r="I14" i="33"/>
  <c r="N13" i="33"/>
  <c r="I13" i="33"/>
  <c r="N12" i="33"/>
  <c r="I12" i="33"/>
  <c r="N11" i="33"/>
  <c r="I11" i="33"/>
  <c r="N10" i="33"/>
  <c r="I10" i="33"/>
  <c r="V9" i="33"/>
  <c r="T9" i="33"/>
  <c r="R9" i="33"/>
  <c r="P9" i="33"/>
  <c r="N9" i="33"/>
  <c r="K9" i="33"/>
  <c r="I9" i="33"/>
  <c r="W8" i="33"/>
  <c r="V8" i="33"/>
  <c r="U8" i="33"/>
  <c r="T8" i="33"/>
  <c r="S8" i="33"/>
  <c r="R8" i="33"/>
  <c r="Q8" i="33"/>
  <c r="P8" i="33"/>
  <c r="N8" i="33"/>
  <c r="L8" i="33"/>
  <c r="L9" i="33" s="1"/>
  <c r="K8" i="33"/>
  <c r="I8" i="33"/>
  <c r="AE7" i="33"/>
  <c r="AD7" i="33"/>
  <c r="AC7" i="33"/>
  <c r="AB7" i="33"/>
  <c r="W7" i="33"/>
  <c r="V7" i="33"/>
  <c r="U7" i="33"/>
  <c r="T7" i="33"/>
  <c r="S7" i="33"/>
  <c r="R7" i="33"/>
  <c r="Q7" i="33"/>
  <c r="P7" i="33"/>
  <c r="N7" i="33"/>
  <c r="L7" i="33"/>
  <c r="K7" i="33"/>
  <c r="I7" i="33"/>
  <c r="W6" i="33"/>
  <c r="V6" i="33"/>
  <c r="U6" i="33"/>
  <c r="T6" i="33"/>
  <c r="S6" i="33"/>
  <c r="R6" i="33"/>
  <c r="Q6" i="33"/>
  <c r="P6" i="33"/>
  <c r="N6" i="33"/>
  <c r="L6" i="33"/>
  <c r="K6" i="33"/>
  <c r="I6" i="33"/>
  <c r="W5" i="33"/>
  <c r="V5" i="33"/>
  <c r="U5" i="33"/>
  <c r="T5" i="33"/>
  <c r="S5" i="33"/>
  <c r="R5" i="33"/>
  <c r="Q5" i="33"/>
  <c r="P5" i="33"/>
  <c r="N5" i="33"/>
  <c r="L5" i="33"/>
  <c r="K5" i="33"/>
  <c r="I5" i="33"/>
  <c r="W4" i="33"/>
  <c r="V4" i="33"/>
  <c r="U4" i="33"/>
  <c r="T4" i="33"/>
  <c r="S4" i="33"/>
  <c r="R4" i="33"/>
  <c r="Q4" i="33"/>
  <c r="P4" i="33"/>
  <c r="N4" i="33"/>
  <c r="L4" i="33"/>
  <c r="L12" i="33" s="1" a="1"/>
  <c r="L12" i="33" s="1"/>
  <c r="K4" i="33"/>
  <c r="I4" i="33"/>
  <c r="N249" i="32"/>
  <c r="I249" i="32"/>
  <c r="N248" i="32"/>
  <c r="I248" i="32"/>
  <c r="N247" i="32"/>
  <c r="I247" i="32"/>
  <c r="N246" i="32"/>
  <c r="I246" i="32"/>
  <c r="N245" i="32"/>
  <c r="I245" i="32"/>
  <c r="N244" i="32"/>
  <c r="I244" i="32"/>
  <c r="N243" i="32"/>
  <c r="I243" i="32"/>
  <c r="N242" i="32"/>
  <c r="I242" i="32"/>
  <c r="N241" i="32"/>
  <c r="I241" i="32"/>
  <c r="N240" i="32"/>
  <c r="I240" i="32"/>
  <c r="N239" i="32"/>
  <c r="I239" i="32"/>
  <c r="N238" i="32"/>
  <c r="I238" i="32"/>
  <c r="R237" i="32"/>
  <c r="N237" i="32"/>
  <c r="K237" i="32"/>
  <c r="I237" i="32"/>
  <c r="W236" i="32"/>
  <c r="U236" i="32"/>
  <c r="T236" i="32"/>
  <c r="S236" i="32"/>
  <c r="R236" i="32"/>
  <c r="Q236" i="32"/>
  <c r="N236" i="32"/>
  <c r="L236" i="32"/>
  <c r="K236" i="32"/>
  <c r="I236" i="32"/>
  <c r="W235" i="32"/>
  <c r="V235" i="32"/>
  <c r="U235" i="32"/>
  <c r="T235" i="32"/>
  <c r="S235" i="32"/>
  <c r="R235" i="32"/>
  <c r="Q235" i="32"/>
  <c r="P235" i="32"/>
  <c r="N235" i="32"/>
  <c r="L235" i="32"/>
  <c r="K235" i="32"/>
  <c r="I235" i="32"/>
  <c r="W234" i="32"/>
  <c r="V234" i="32"/>
  <c r="U234" i="32"/>
  <c r="T234" i="32"/>
  <c r="S234" i="32"/>
  <c r="R234" i="32"/>
  <c r="Q234" i="32"/>
  <c r="P234" i="32"/>
  <c r="N234" i="32"/>
  <c r="L234" i="32"/>
  <c r="K234" i="32"/>
  <c r="I234" i="32"/>
  <c r="W233" i="32"/>
  <c r="V233" i="32"/>
  <c r="U233" i="32"/>
  <c r="T233" i="32"/>
  <c r="S233" i="32"/>
  <c r="R233" i="32"/>
  <c r="Q233" i="32"/>
  <c r="P233" i="32"/>
  <c r="N233" i="32"/>
  <c r="L233" i="32"/>
  <c r="K233" i="32"/>
  <c r="I233" i="32"/>
  <c r="W232" i="32"/>
  <c r="V232" i="32"/>
  <c r="U232" i="32"/>
  <c r="T232" i="32"/>
  <c r="S232" i="32"/>
  <c r="R232" i="32"/>
  <c r="Q232" i="32"/>
  <c r="P232" i="32"/>
  <c r="N232" i="32"/>
  <c r="L232" i="32"/>
  <c r="L242" i="32" s="1" a="1"/>
  <c r="L242" i="32" s="1"/>
  <c r="K232" i="32"/>
  <c r="I232" i="32"/>
  <c r="N231" i="32"/>
  <c r="I231" i="32"/>
  <c r="N230" i="32"/>
  <c r="I230" i="32"/>
  <c r="N229" i="32"/>
  <c r="I229" i="32"/>
  <c r="N228" i="32"/>
  <c r="I228" i="32"/>
  <c r="N227" i="32"/>
  <c r="I227" i="32"/>
  <c r="N226" i="32"/>
  <c r="I226" i="32"/>
  <c r="V225" i="32"/>
  <c r="T225" i="32"/>
  <c r="R225" i="32"/>
  <c r="P225" i="32"/>
  <c r="N225" i="32"/>
  <c r="K225" i="32"/>
  <c r="I225" i="32"/>
  <c r="W224" i="32"/>
  <c r="V224" i="32"/>
  <c r="U224" i="32"/>
  <c r="T224" i="32"/>
  <c r="S224" i="32"/>
  <c r="R224" i="32"/>
  <c r="Q224" i="32"/>
  <c r="P224" i="32"/>
  <c r="N224" i="32"/>
  <c r="L224" i="32"/>
  <c r="K224" i="32"/>
  <c r="I224" i="32"/>
  <c r="W223" i="32"/>
  <c r="V223" i="32"/>
  <c r="U223" i="32"/>
  <c r="T223" i="32"/>
  <c r="S223" i="32"/>
  <c r="R223" i="32"/>
  <c r="Q223" i="32"/>
  <c r="P223" i="32"/>
  <c r="N223" i="32"/>
  <c r="L223" i="32"/>
  <c r="K223" i="32"/>
  <c r="I223" i="32"/>
  <c r="W222" i="32"/>
  <c r="V222" i="32"/>
  <c r="U222" i="32"/>
  <c r="T222" i="32"/>
  <c r="S222" i="32"/>
  <c r="R222" i="32"/>
  <c r="Q222" i="32"/>
  <c r="P222" i="32"/>
  <c r="N222" i="32"/>
  <c r="L222" i="32"/>
  <c r="K222" i="32"/>
  <c r="I222" i="32"/>
  <c r="W221" i="32"/>
  <c r="V221" i="32"/>
  <c r="U221" i="32"/>
  <c r="T221" i="32"/>
  <c r="S221" i="32"/>
  <c r="R221" i="32"/>
  <c r="Q221" i="32"/>
  <c r="P221" i="32"/>
  <c r="N221" i="32"/>
  <c r="L221" i="32"/>
  <c r="K221" i="32"/>
  <c r="I221" i="32"/>
  <c r="W220" i="32"/>
  <c r="V220" i="32"/>
  <c r="U220" i="32"/>
  <c r="T220" i="32"/>
  <c r="S220" i="32"/>
  <c r="R220" i="32"/>
  <c r="Q220" i="32"/>
  <c r="P220" i="32"/>
  <c r="N220" i="32"/>
  <c r="L220" i="32"/>
  <c r="L228" i="32" s="1" a="1"/>
  <c r="L228" i="32" s="1"/>
  <c r="K220" i="32"/>
  <c r="I220" i="32"/>
  <c r="N213" i="32"/>
  <c r="I213" i="32"/>
  <c r="N212" i="32"/>
  <c r="I212" i="32"/>
  <c r="N211" i="32"/>
  <c r="I211" i="32"/>
  <c r="N210" i="32"/>
  <c r="I210" i="32"/>
  <c r="N209" i="32"/>
  <c r="I209" i="32"/>
  <c r="N208" i="32"/>
  <c r="I208" i="32"/>
  <c r="N207" i="32"/>
  <c r="I207" i="32"/>
  <c r="N206" i="32"/>
  <c r="I206" i="32"/>
  <c r="N205" i="32"/>
  <c r="I205" i="32"/>
  <c r="N204" i="32"/>
  <c r="I204" i="32"/>
  <c r="N203" i="32"/>
  <c r="I203" i="32"/>
  <c r="N202" i="32"/>
  <c r="I202" i="32"/>
  <c r="T201" i="32"/>
  <c r="R201" i="32"/>
  <c r="P201" i="32"/>
  <c r="N201" i="32"/>
  <c r="K201" i="32"/>
  <c r="I201" i="32"/>
  <c r="W200" i="32"/>
  <c r="V200" i="32"/>
  <c r="U200" i="32"/>
  <c r="T200" i="32"/>
  <c r="S200" i="32"/>
  <c r="R200" i="32"/>
  <c r="Q200" i="32"/>
  <c r="P200" i="32"/>
  <c r="N200" i="32"/>
  <c r="L200" i="32"/>
  <c r="K200" i="32"/>
  <c r="I200" i="32"/>
  <c r="W199" i="32"/>
  <c r="V199" i="32"/>
  <c r="U199" i="32"/>
  <c r="T199" i="32"/>
  <c r="S199" i="32"/>
  <c r="R199" i="32"/>
  <c r="Q199" i="32"/>
  <c r="P199" i="32"/>
  <c r="N199" i="32"/>
  <c r="L199" i="32"/>
  <c r="K199" i="32"/>
  <c r="I199" i="32"/>
  <c r="W198" i="32"/>
  <c r="V198" i="32"/>
  <c r="U198" i="32"/>
  <c r="T198" i="32"/>
  <c r="S198" i="32"/>
  <c r="R198" i="32"/>
  <c r="Q198" i="32"/>
  <c r="P198" i="32"/>
  <c r="N198" i="32"/>
  <c r="L198" i="32"/>
  <c r="K198" i="32"/>
  <c r="I198" i="32"/>
  <c r="W197" i="32"/>
  <c r="V197" i="32"/>
  <c r="U197" i="32"/>
  <c r="T197" i="32"/>
  <c r="S197" i="32"/>
  <c r="R197" i="32"/>
  <c r="Q197" i="32"/>
  <c r="P197" i="32"/>
  <c r="N197" i="32"/>
  <c r="L197" i="32"/>
  <c r="K197" i="32"/>
  <c r="I197" i="32"/>
  <c r="W196" i="32"/>
  <c r="V196" i="32"/>
  <c r="U196" i="32"/>
  <c r="T196" i="32"/>
  <c r="S196" i="32"/>
  <c r="R196" i="32"/>
  <c r="Q196" i="32"/>
  <c r="P196" i="32"/>
  <c r="N196" i="32"/>
  <c r="L196" i="32"/>
  <c r="L206" i="32" s="1" a="1"/>
  <c r="L206" i="32" s="1"/>
  <c r="K196" i="32"/>
  <c r="I196" i="32"/>
  <c r="N195" i="32"/>
  <c r="I195" i="32"/>
  <c r="N194" i="32"/>
  <c r="I194" i="32"/>
  <c r="N193" i="32"/>
  <c r="I193" i="32"/>
  <c r="N192" i="32"/>
  <c r="I192" i="32"/>
  <c r="N191" i="32"/>
  <c r="I191" i="32"/>
  <c r="N190" i="32"/>
  <c r="I190" i="32"/>
  <c r="V189" i="32"/>
  <c r="T189" i="32"/>
  <c r="R189" i="32"/>
  <c r="P189" i="32"/>
  <c r="N189" i="32"/>
  <c r="K189" i="32"/>
  <c r="I189" i="32"/>
  <c r="W188" i="32"/>
  <c r="V188" i="32"/>
  <c r="U188" i="32"/>
  <c r="T188" i="32"/>
  <c r="S188" i="32"/>
  <c r="R188" i="32"/>
  <c r="Q188" i="32"/>
  <c r="P188" i="32"/>
  <c r="N188" i="32"/>
  <c r="L188" i="32"/>
  <c r="K188" i="32"/>
  <c r="I188" i="32"/>
  <c r="W187" i="32"/>
  <c r="V187" i="32"/>
  <c r="U187" i="32"/>
  <c r="T187" i="32"/>
  <c r="S187" i="32"/>
  <c r="R187" i="32"/>
  <c r="Q187" i="32"/>
  <c r="P187" i="32"/>
  <c r="N187" i="32"/>
  <c r="L187" i="32"/>
  <c r="K187" i="32"/>
  <c r="I187" i="32"/>
  <c r="W186" i="32"/>
  <c r="V186" i="32"/>
  <c r="U186" i="32"/>
  <c r="T186" i="32"/>
  <c r="S186" i="32"/>
  <c r="R186" i="32"/>
  <c r="Q186" i="32"/>
  <c r="P186" i="32"/>
  <c r="N186" i="32"/>
  <c r="L186" i="32"/>
  <c r="K186" i="32"/>
  <c r="I186" i="32"/>
  <c r="W185" i="32"/>
  <c r="V185" i="32"/>
  <c r="U185" i="32"/>
  <c r="T185" i="32"/>
  <c r="S185" i="32"/>
  <c r="R185" i="32"/>
  <c r="Q185" i="32"/>
  <c r="P185" i="32"/>
  <c r="N185" i="32"/>
  <c r="L185" i="32"/>
  <c r="K185" i="32"/>
  <c r="I185" i="32"/>
  <c r="W184" i="32"/>
  <c r="V184" i="32"/>
  <c r="U184" i="32"/>
  <c r="T184" i="32"/>
  <c r="S184" i="32"/>
  <c r="R184" i="32"/>
  <c r="Q184" i="32"/>
  <c r="P184" i="32"/>
  <c r="N184" i="32"/>
  <c r="L184" i="32"/>
  <c r="L192" i="32" s="1" a="1"/>
  <c r="L192" i="32" s="1"/>
  <c r="K184" i="32"/>
  <c r="I184" i="32"/>
  <c r="N177" i="32"/>
  <c r="I177" i="32"/>
  <c r="N176" i="32"/>
  <c r="I176" i="32"/>
  <c r="N175" i="32"/>
  <c r="I175" i="32"/>
  <c r="N174" i="32"/>
  <c r="I174" i="32"/>
  <c r="N173" i="32"/>
  <c r="I173" i="32"/>
  <c r="N172" i="32"/>
  <c r="I172" i="32"/>
  <c r="N171" i="32"/>
  <c r="I171" i="32"/>
  <c r="N170" i="32"/>
  <c r="I170" i="32"/>
  <c r="N169" i="32"/>
  <c r="I169" i="32"/>
  <c r="N168" i="32"/>
  <c r="I168" i="32"/>
  <c r="N167" i="32"/>
  <c r="I167" i="32"/>
  <c r="N166" i="32"/>
  <c r="I166" i="32"/>
  <c r="V165" i="32"/>
  <c r="T165" i="32"/>
  <c r="R165" i="32"/>
  <c r="P165" i="32"/>
  <c r="N165" i="32"/>
  <c r="K165" i="32"/>
  <c r="I165" i="32"/>
  <c r="W164" i="32"/>
  <c r="V164" i="32"/>
  <c r="U164" i="32"/>
  <c r="T164" i="32"/>
  <c r="S164" i="32"/>
  <c r="R164" i="32"/>
  <c r="Q164" i="32"/>
  <c r="P164" i="32"/>
  <c r="N164" i="32"/>
  <c r="L164" i="32"/>
  <c r="L165" i="32" s="1"/>
  <c r="K164" i="32"/>
  <c r="I164" i="32"/>
  <c r="W163" i="32"/>
  <c r="V163" i="32"/>
  <c r="U163" i="32"/>
  <c r="T163" i="32"/>
  <c r="S163" i="32"/>
  <c r="R163" i="32"/>
  <c r="Q163" i="32"/>
  <c r="P163" i="32"/>
  <c r="N163" i="32"/>
  <c r="L163" i="32"/>
  <c r="K163" i="32"/>
  <c r="I163" i="32"/>
  <c r="W162" i="32"/>
  <c r="V162" i="32"/>
  <c r="U162" i="32"/>
  <c r="T162" i="32"/>
  <c r="S162" i="32"/>
  <c r="R162" i="32"/>
  <c r="Q162" i="32"/>
  <c r="P162" i="32"/>
  <c r="N162" i="32"/>
  <c r="L162" i="32"/>
  <c r="K162" i="32"/>
  <c r="I162" i="32"/>
  <c r="W161" i="32"/>
  <c r="V161" i="32"/>
  <c r="U161" i="32"/>
  <c r="T161" i="32"/>
  <c r="S161" i="32"/>
  <c r="R161" i="32"/>
  <c r="Q161" i="32"/>
  <c r="P161" i="32"/>
  <c r="N161" i="32"/>
  <c r="L161" i="32"/>
  <c r="K161" i="32"/>
  <c r="I161" i="32"/>
  <c r="W160" i="32"/>
  <c r="V160" i="32"/>
  <c r="U160" i="32"/>
  <c r="T160" i="32"/>
  <c r="S160" i="32"/>
  <c r="R160" i="32"/>
  <c r="Q160" i="32"/>
  <c r="P160" i="32"/>
  <c r="N160" i="32"/>
  <c r="L160" i="32"/>
  <c r="L170" i="32" s="1" a="1"/>
  <c r="L170" i="32" s="1"/>
  <c r="K160" i="32"/>
  <c r="I160" i="32"/>
  <c r="N159" i="32"/>
  <c r="I159" i="32"/>
  <c r="N158" i="32"/>
  <c r="I158" i="32"/>
  <c r="N157" i="32"/>
  <c r="I157" i="32"/>
  <c r="N156" i="32"/>
  <c r="I156" i="32"/>
  <c r="N155" i="32"/>
  <c r="I155" i="32"/>
  <c r="N154" i="32"/>
  <c r="I154" i="32"/>
  <c r="V153" i="32"/>
  <c r="T153" i="32"/>
  <c r="R153" i="32"/>
  <c r="P153" i="32"/>
  <c r="N153" i="32"/>
  <c r="K153" i="32"/>
  <c r="I153" i="32"/>
  <c r="W152" i="32"/>
  <c r="V152" i="32"/>
  <c r="U152" i="32"/>
  <c r="T152" i="32"/>
  <c r="S152" i="32"/>
  <c r="R152" i="32"/>
  <c r="Q152" i="32"/>
  <c r="P152" i="32"/>
  <c r="N152" i="32"/>
  <c r="L152" i="32"/>
  <c r="K152" i="32"/>
  <c r="I152" i="32"/>
  <c r="W151" i="32"/>
  <c r="V151" i="32"/>
  <c r="U151" i="32"/>
  <c r="T151" i="32"/>
  <c r="S151" i="32"/>
  <c r="R151" i="32"/>
  <c r="Q151" i="32"/>
  <c r="P151" i="32"/>
  <c r="N151" i="32"/>
  <c r="L151" i="32"/>
  <c r="K151" i="32"/>
  <c r="I151" i="32"/>
  <c r="W150" i="32"/>
  <c r="V150" i="32"/>
  <c r="U150" i="32"/>
  <c r="T150" i="32"/>
  <c r="S150" i="32"/>
  <c r="R150" i="32"/>
  <c r="Q150" i="32"/>
  <c r="P150" i="32"/>
  <c r="N150" i="32"/>
  <c r="L150" i="32"/>
  <c r="K150" i="32"/>
  <c r="I150" i="32"/>
  <c r="W149" i="32"/>
  <c r="V149" i="32"/>
  <c r="U149" i="32"/>
  <c r="T149" i="32"/>
  <c r="S149" i="32"/>
  <c r="R149" i="32"/>
  <c r="Q149" i="32"/>
  <c r="P149" i="32"/>
  <c r="N149" i="32"/>
  <c r="L149" i="32"/>
  <c r="K149" i="32"/>
  <c r="I149" i="32"/>
  <c r="W148" i="32"/>
  <c r="V148" i="32"/>
  <c r="U148" i="32"/>
  <c r="T148" i="32"/>
  <c r="S148" i="32"/>
  <c r="R148" i="32"/>
  <c r="Q148" i="32"/>
  <c r="P148" i="32"/>
  <c r="N148" i="32"/>
  <c r="L148" i="32"/>
  <c r="L156" i="32" s="1" a="1"/>
  <c r="L156" i="32" s="1"/>
  <c r="K148" i="32"/>
  <c r="I148" i="32"/>
  <c r="N141" i="32"/>
  <c r="I141" i="32"/>
  <c r="N140" i="32"/>
  <c r="I140" i="32"/>
  <c r="N139" i="32"/>
  <c r="I139" i="32"/>
  <c r="N138" i="32"/>
  <c r="I138" i="32"/>
  <c r="N137" i="32"/>
  <c r="I137" i="32"/>
  <c r="N136" i="32"/>
  <c r="I136" i="32"/>
  <c r="N135" i="32"/>
  <c r="I135" i="32"/>
  <c r="N134" i="32"/>
  <c r="I134" i="32"/>
  <c r="N133" i="32"/>
  <c r="I133" i="32"/>
  <c r="N132" i="32"/>
  <c r="I132" i="32"/>
  <c r="N131" i="32"/>
  <c r="I131" i="32"/>
  <c r="N130" i="32"/>
  <c r="I130" i="32"/>
  <c r="V129" i="32"/>
  <c r="T129" i="32"/>
  <c r="R129" i="32"/>
  <c r="P129" i="32"/>
  <c r="N129" i="32"/>
  <c r="K129" i="32"/>
  <c r="I129" i="32"/>
  <c r="W128" i="32"/>
  <c r="V128" i="32"/>
  <c r="U128" i="32"/>
  <c r="T128" i="32"/>
  <c r="S128" i="32"/>
  <c r="R128" i="32"/>
  <c r="Q128" i="32"/>
  <c r="P128" i="32"/>
  <c r="N128" i="32"/>
  <c r="L128" i="32"/>
  <c r="K128" i="32"/>
  <c r="I128" i="32"/>
  <c r="W127" i="32"/>
  <c r="V127" i="32"/>
  <c r="U127" i="32"/>
  <c r="T127" i="32"/>
  <c r="S127" i="32"/>
  <c r="R127" i="32"/>
  <c r="Q127" i="32"/>
  <c r="P127" i="32"/>
  <c r="N127" i="32"/>
  <c r="L127" i="32"/>
  <c r="K127" i="32"/>
  <c r="I127" i="32"/>
  <c r="W126" i="32"/>
  <c r="V126" i="32"/>
  <c r="U126" i="32"/>
  <c r="T126" i="32"/>
  <c r="S126" i="32"/>
  <c r="R126" i="32"/>
  <c r="Q126" i="32"/>
  <c r="P126" i="32"/>
  <c r="N126" i="32"/>
  <c r="L126" i="32"/>
  <c r="K126" i="32"/>
  <c r="I126" i="32"/>
  <c r="W125" i="32"/>
  <c r="V125" i="32"/>
  <c r="U125" i="32"/>
  <c r="T125" i="32"/>
  <c r="S125" i="32"/>
  <c r="R125" i="32"/>
  <c r="Q125" i="32"/>
  <c r="P125" i="32"/>
  <c r="N125" i="32"/>
  <c r="L125" i="32"/>
  <c r="K125" i="32"/>
  <c r="I125" i="32"/>
  <c r="W124" i="32"/>
  <c r="V124" i="32"/>
  <c r="U124" i="32"/>
  <c r="T124" i="32"/>
  <c r="S124" i="32"/>
  <c r="R124" i="32"/>
  <c r="Q124" i="32"/>
  <c r="P124" i="32"/>
  <c r="N124" i="32"/>
  <c r="L124" i="32"/>
  <c r="L134" i="32" s="1" a="1"/>
  <c r="L134" i="32" s="1"/>
  <c r="K124" i="32"/>
  <c r="I124" i="32"/>
  <c r="N123" i="32"/>
  <c r="I123" i="32"/>
  <c r="N122" i="32"/>
  <c r="I122" i="32"/>
  <c r="N121" i="32"/>
  <c r="I121" i="32"/>
  <c r="N120" i="32"/>
  <c r="I120" i="32"/>
  <c r="N119" i="32"/>
  <c r="I119" i="32"/>
  <c r="N118" i="32"/>
  <c r="I118" i="32"/>
  <c r="V117" i="32"/>
  <c r="T117" i="32"/>
  <c r="R117" i="32"/>
  <c r="P117" i="32"/>
  <c r="N117" i="32"/>
  <c r="K117" i="32"/>
  <c r="I117" i="32"/>
  <c r="W116" i="32"/>
  <c r="V116" i="32"/>
  <c r="U116" i="32"/>
  <c r="T116" i="32"/>
  <c r="S116" i="32"/>
  <c r="R116" i="32"/>
  <c r="Q116" i="32"/>
  <c r="P116" i="32"/>
  <c r="N116" i="32"/>
  <c r="L116" i="32"/>
  <c r="K116" i="32"/>
  <c r="I116" i="32"/>
  <c r="W115" i="32"/>
  <c r="V115" i="32"/>
  <c r="U115" i="32"/>
  <c r="T115" i="32"/>
  <c r="S115" i="32"/>
  <c r="R115" i="32"/>
  <c r="Q115" i="32"/>
  <c r="P115" i="32"/>
  <c r="N115" i="32"/>
  <c r="L115" i="32"/>
  <c r="K115" i="32"/>
  <c r="I115" i="32"/>
  <c r="W114" i="32"/>
  <c r="V114" i="32"/>
  <c r="U114" i="32"/>
  <c r="T114" i="32"/>
  <c r="S114" i="32"/>
  <c r="R114" i="32"/>
  <c r="Q114" i="32"/>
  <c r="P114" i="32"/>
  <c r="N114" i="32"/>
  <c r="L114" i="32"/>
  <c r="K114" i="32"/>
  <c r="I114" i="32"/>
  <c r="W113" i="32"/>
  <c r="V113" i="32"/>
  <c r="U113" i="32"/>
  <c r="T113" i="32"/>
  <c r="S113" i="32"/>
  <c r="R113" i="32"/>
  <c r="Q113" i="32"/>
  <c r="P113" i="32"/>
  <c r="N113" i="32"/>
  <c r="L113" i="32"/>
  <c r="K113" i="32"/>
  <c r="I113" i="32"/>
  <c r="W112" i="32"/>
  <c r="V112" i="32"/>
  <c r="U112" i="32"/>
  <c r="T112" i="32"/>
  <c r="S112" i="32"/>
  <c r="R112" i="32"/>
  <c r="Q112" i="32"/>
  <c r="P112" i="32"/>
  <c r="N112" i="32"/>
  <c r="L112" i="32"/>
  <c r="L120" i="32" s="1" a="1"/>
  <c r="L120" i="32" s="1"/>
  <c r="K112" i="32"/>
  <c r="I112" i="32"/>
  <c r="N105" i="32"/>
  <c r="I105" i="32"/>
  <c r="N104" i="32"/>
  <c r="I104" i="32"/>
  <c r="N103" i="32"/>
  <c r="I103" i="32"/>
  <c r="N102" i="32"/>
  <c r="I102" i="32"/>
  <c r="N101" i="32"/>
  <c r="I101" i="32"/>
  <c r="N100" i="32"/>
  <c r="I100" i="32"/>
  <c r="N99" i="32"/>
  <c r="I99" i="32"/>
  <c r="N98" i="32"/>
  <c r="I98" i="32"/>
  <c r="N97" i="32"/>
  <c r="I97" i="32"/>
  <c r="N96" i="32"/>
  <c r="I96" i="32"/>
  <c r="N95" i="32"/>
  <c r="I95" i="32"/>
  <c r="N94" i="32"/>
  <c r="I94" i="32"/>
  <c r="V93" i="32"/>
  <c r="T93" i="32"/>
  <c r="R93" i="32"/>
  <c r="P93" i="32"/>
  <c r="N93" i="32"/>
  <c r="K93" i="32"/>
  <c r="I93" i="32"/>
  <c r="W92" i="32"/>
  <c r="V92" i="32"/>
  <c r="U92" i="32"/>
  <c r="T92" i="32"/>
  <c r="S92" i="32"/>
  <c r="R92" i="32"/>
  <c r="Q92" i="32"/>
  <c r="P92" i="32"/>
  <c r="N92" i="32"/>
  <c r="L92" i="32"/>
  <c r="L93" i="32" s="1"/>
  <c r="K92" i="32"/>
  <c r="I92" i="32"/>
  <c r="W91" i="32"/>
  <c r="V91" i="32"/>
  <c r="U91" i="32"/>
  <c r="T91" i="32"/>
  <c r="S91" i="32"/>
  <c r="R91" i="32"/>
  <c r="Q91" i="32"/>
  <c r="P91" i="32"/>
  <c r="N91" i="32"/>
  <c r="L91" i="32"/>
  <c r="K91" i="32"/>
  <c r="I91" i="32"/>
  <c r="W90" i="32"/>
  <c r="V90" i="32"/>
  <c r="U90" i="32"/>
  <c r="T90" i="32"/>
  <c r="S90" i="32"/>
  <c r="R90" i="32"/>
  <c r="Q90" i="32"/>
  <c r="P90" i="32"/>
  <c r="N90" i="32"/>
  <c r="L90" i="32"/>
  <c r="K90" i="32"/>
  <c r="I90" i="32"/>
  <c r="W89" i="32"/>
  <c r="V89" i="32"/>
  <c r="U89" i="32"/>
  <c r="T89" i="32"/>
  <c r="S89" i="32"/>
  <c r="R89" i="32"/>
  <c r="Q89" i="32"/>
  <c r="P89" i="32"/>
  <c r="N89" i="32"/>
  <c r="L89" i="32"/>
  <c r="K89" i="32"/>
  <c r="I89" i="32"/>
  <c r="AF88" i="32"/>
  <c r="AE88" i="32"/>
  <c r="AD88" i="32"/>
  <c r="AC88" i="32"/>
  <c r="W88" i="32"/>
  <c r="V88" i="32"/>
  <c r="U88" i="32"/>
  <c r="T88" i="32"/>
  <c r="S88" i="32"/>
  <c r="R88" i="32"/>
  <c r="Q88" i="32"/>
  <c r="P88" i="32"/>
  <c r="N88" i="32"/>
  <c r="L88" i="32"/>
  <c r="L98" i="32" s="1" a="1"/>
  <c r="L98" i="32" s="1"/>
  <c r="K88" i="32"/>
  <c r="I88" i="32"/>
  <c r="AF87" i="32"/>
  <c r="AE87" i="32"/>
  <c r="AD87" i="32"/>
  <c r="AC87" i="32"/>
  <c r="N87" i="32"/>
  <c r="I87" i="32"/>
  <c r="AF86" i="32"/>
  <c r="AE86" i="32"/>
  <c r="AD86" i="32"/>
  <c r="AC86" i="32"/>
  <c r="N86" i="32"/>
  <c r="I86" i="32"/>
  <c r="AF85" i="32"/>
  <c r="AE85" i="32"/>
  <c r="AD85" i="32"/>
  <c r="AC85" i="32"/>
  <c r="N85" i="32"/>
  <c r="I85" i="32"/>
  <c r="AF84" i="32"/>
  <c r="AE84" i="32"/>
  <c r="AD84" i="32"/>
  <c r="AC84" i="32"/>
  <c r="N84" i="32"/>
  <c r="I84" i="32"/>
  <c r="AF83" i="32"/>
  <c r="AE83" i="32"/>
  <c r="AD83" i="32"/>
  <c r="AC83" i="32"/>
  <c r="N83" i="32"/>
  <c r="I83" i="32"/>
  <c r="AF82" i="32"/>
  <c r="AE82" i="32"/>
  <c r="AD82" i="32"/>
  <c r="AC82" i="32"/>
  <c r="N82" i="32"/>
  <c r="I82" i="32"/>
  <c r="AF81" i="32"/>
  <c r="AE81" i="32"/>
  <c r="AD81" i="32"/>
  <c r="AC81" i="32"/>
  <c r="V81" i="32"/>
  <c r="T81" i="32"/>
  <c r="R81" i="32"/>
  <c r="P81" i="32"/>
  <c r="N81" i="32"/>
  <c r="K81" i="32"/>
  <c r="I81" i="32"/>
  <c r="AF80" i="32"/>
  <c r="AE80" i="32"/>
  <c r="AD80" i="32"/>
  <c r="AC80" i="32"/>
  <c r="W80" i="32"/>
  <c r="V80" i="32"/>
  <c r="U80" i="32"/>
  <c r="T80" i="32"/>
  <c r="S80" i="32"/>
  <c r="R80" i="32"/>
  <c r="Q80" i="32"/>
  <c r="P80" i="32"/>
  <c r="N80" i="32"/>
  <c r="L80" i="32"/>
  <c r="K80" i="32"/>
  <c r="I80" i="32"/>
  <c r="AF79" i="32"/>
  <c r="AE79" i="32"/>
  <c r="AD79" i="32"/>
  <c r="AC79" i="32"/>
  <c r="W79" i="32"/>
  <c r="V79" i="32"/>
  <c r="U79" i="32"/>
  <c r="T79" i="32"/>
  <c r="S79" i="32"/>
  <c r="R79" i="32"/>
  <c r="Q79" i="32"/>
  <c r="P79" i="32"/>
  <c r="N79" i="32"/>
  <c r="L79" i="32"/>
  <c r="K79" i="32"/>
  <c r="I79" i="32"/>
  <c r="AF78" i="32"/>
  <c r="AE78" i="32"/>
  <c r="AD78" i="32"/>
  <c r="AC78" i="32"/>
  <c r="W78" i="32"/>
  <c r="V78" i="32"/>
  <c r="U78" i="32"/>
  <c r="T78" i="32"/>
  <c r="S78" i="32"/>
  <c r="R78" i="32"/>
  <c r="Q78" i="32"/>
  <c r="P78" i="32"/>
  <c r="N78" i="32"/>
  <c r="L78" i="32"/>
  <c r="K78" i="32"/>
  <c r="I78" i="32"/>
  <c r="AF77" i="32"/>
  <c r="AE77" i="32"/>
  <c r="AD77" i="32"/>
  <c r="AC77" i="32"/>
  <c r="W77" i="32"/>
  <c r="V77" i="32"/>
  <c r="U77" i="32"/>
  <c r="T77" i="32"/>
  <c r="S77" i="32"/>
  <c r="R77" i="32"/>
  <c r="Q77" i="32"/>
  <c r="P77" i="32"/>
  <c r="N77" i="32"/>
  <c r="L77" i="32"/>
  <c r="K77" i="32"/>
  <c r="I77" i="32"/>
  <c r="AF76" i="32"/>
  <c r="AE76" i="32"/>
  <c r="AD76" i="32"/>
  <c r="AC76" i="32"/>
  <c r="W76" i="32"/>
  <c r="V76" i="32"/>
  <c r="U76" i="32"/>
  <c r="T76" i="32"/>
  <c r="S76" i="32"/>
  <c r="R76" i="32"/>
  <c r="Q76" i="32"/>
  <c r="P76" i="32"/>
  <c r="N76" i="32"/>
  <c r="L76" i="32"/>
  <c r="L84" i="32" s="1" a="1"/>
  <c r="L84" i="32" s="1"/>
  <c r="K76" i="32"/>
  <c r="I76" i="32"/>
  <c r="AF75" i="32"/>
  <c r="AE75" i="32"/>
  <c r="AD75" i="32"/>
  <c r="AC75" i="32"/>
  <c r="AF74" i="32"/>
  <c r="AE74" i="32"/>
  <c r="AD74" i="32"/>
  <c r="AC74" i="32"/>
  <c r="AF73" i="32"/>
  <c r="AE73" i="32"/>
  <c r="AD73" i="32"/>
  <c r="AC73" i="32"/>
  <c r="AF72" i="32"/>
  <c r="AE72" i="32"/>
  <c r="AD72" i="32"/>
  <c r="AC72" i="32"/>
  <c r="AF71" i="32"/>
  <c r="AE71" i="32"/>
  <c r="AD71" i="32"/>
  <c r="AC71" i="32"/>
  <c r="AF70" i="32"/>
  <c r="AE70" i="32"/>
  <c r="AD70" i="32"/>
  <c r="AC70" i="32"/>
  <c r="AF69" i="32"/>
  <c r="AE69" i="32"/>
  <c r="AD69" i="32"/>
  <c r="AC69" i="32"/>
  <c r="N69" i="32"/>
  <c r="I69" i="32"/>
  <c r="AF68" i="32"/>
  <c r="AE68" i="32"/>
  <c r="AD68" i="32"/>
  <c r="AC68" i="32"/>
  <c r="N68" i="32"/>
  <c r="I68" i="32"/>
  <c r="AF67" i="32"/>
  <c r="AE67" i="32"/>
  <c r="AD67" i="32"/>
  <c r="AC67" i="32"/>
  <c r="N67" i="32"/>
  <c r="I67" i="32"/>
  <c r="AF66" i="32"/>
  <c r="AE66" i="32"/>
  <c r="AD66" i="32"/>
  <c r="AC66" i="32"/>
  <c r="N66" i="32"/>
  <c r="I66" i="32"/>
  <c r="AF65" i="32"/>
  <c r="AE65" i="32"/>
  <c r="AD65" i="32"/>
  <c r="AC65" i="32"/>
  <c r="N65" i="32"/>
  <c r="I65" i="32"/>
  <c r="AF64" i="32"/>
  <c r="AE64" i="32"/>
  <c r="AD64" i="32"/>
  <c r="AC64" i="32"/>
  <c r="N64" i="32"/>
  <c r="I64" i="32"/>
  <c r="AF63" i="32"/>
  <c r="AE63" i="32"/>
  <c r="AD63" i="32"/>
  <c r="AC63" i="32"/>
  <c r="N63" i="32"/>
  <c r="I63" i="32"/>
  <c r="AF62" i="32"/>
  <c r="AE62" i="32"/>
  <c r="AD62" i="32"/>
  <c r="AC62" i="32"/>
  <c r="N62" i="32"/>
  <c r="I62" i="32"/>
  <c r="AF61" i="32"/>
  <c r="AE61" i="32"/>
  <c r="AD61" i="32"/>
  <c r="AC61" i="32"/>
  <c r="N61" i="32"/>
  <c r="I61" i="32"/>
  <c r="AF60" i="32"/>
  <c r="AE60" i="32"/>
  <c r="AD60" i="32"/>
  <c r="AC60" i="32"/>
  <c r="N60" i="32"/>
  <c r="I60" i="32"/>
  <c r="AF59" i="32"/>
  <c r="AE59" i="32"/>
  <c r="AD59" i="32"/>
  <c r="AC59" i="32"/>
  <c r="N59" i="32"/>
  <c r="I59" i="32"/>
  <c r="N58" i="32"/>
  <c r="I58" i="32"/>
  <c r="V57" i="32"/>
  <c r="T57" i="32"/>
  <c r="R57" i="32"/>
  <c r="P57" i="32"/>
  <c r="N57" i="32"/>
  <c r="K57" i="32"/>
  <c r="I57" i="32"/>
  <c r="W56" i="32"/>
  <c r="V56" i="32"/>
  <c r="U56" i="32"/>
  <c r="T56" i="32"/>
  <c r="S56" i="32"/>
  <c r="R56" i="32"/>
  <c r="Q56" i="32"/>
  <c r="P56" i="32"/>
  <c r="N56" i="32"/>
  <c r="L56" i="32"/>
  <c r="L57" i="32" s="1"/>
  <c r="K56" i="32"/>
  <c r="I56" i="32"/>
  <c r="W55" i="32"/>
  <c r="V55" i="32"/>
  <c r="U55" i="32"/>
  <c r="T55" i="32"/>
  <c r="S55" i="32"/>
  <c r="R55" i="32"/>
  <c r="Q55" i="32"/>
  <c r="P55" i="32"/>
  <c r="N55" i="32"/>
  <c r="L55" i="32"/>
  <c r="K55" i="32"/>
  <c r="I55" i="32"/>
  <c r="W54" i="32"/>
  <c r="V54" i="32"/>
  <c r="U54" i="32"/>
  <c r="T54" i="32"/>
  <c r="S54" i="32"/>
  <c r="R54" i="32"/>
  <c r="Q54" i="32"/>
  <c r="P54" i="32"/>
  <c r="N54" i="32"/>
  <c r="L54" i="32"/>
  <c r="K54" i="32"/>
  <c r="I54" i="32"/>
  <c r="W53" i="32"/>
  <c r="V53" i="32"/>
  <c r="U53" i="32"/>
  <c r="T53" i="32"/>
  <c r="S53" i="32"/>
  <c r="R53" i="32"/>
  <c r="Q53" i="32"/>
  <c r="P53" i="32"/>
  <c r="N53" i="32"/>
  <c r="L53" i="32"/>
  <c r="K53" i="32"/>
  <c r="I53" i="32"/>
  <c r="W52" i="32"/>
  <c r="V52" i="32"/>
  <c r="U52" i="32"/>
  <c r="T52" i="32"/>
  <c r="S52" i="32"/>
  <c r="R52" i="32"/>
  <c r="Q52" i="32"/>
  <c r="P52" i="32"/>
  <c r="N52" i="32"/>
  <c r="L52" i="32"/>
  <c r="L62" i="32" s="1" a="1"/>
  <c r="L62" i="32" s="1"/>
  <c r="K52" i="32"/>
  <c r="I52" i="32"/>
  <c r="N51" i="32"/>
  <c r="I51" i="32"/>
  <c r="N50" i="32"/>
  <c r="I50" i="32"/>
  <c r="N49" i="32"/>
  <c r="I49" i="32"/>
  <c r="N48" i="32"/>
  <c r="I48" i="32"/>
  <c r="N47" i="32"/>
  <c r="I47" i="32"/>
  <c r="N46" i="32"/>
  <c r="I46" i="32"/>
  <c r="V45" i="32"/>
  <c r="T45" i="32"/>
  <c r="R45" i="32"/>
  <c r="P45" i="32"/>
  <c r="N45" i="32"/>
  <c r="K45" i="32"/>
  <c r="I45" i="32"/>
  <c r="W44" i="32"/>
  <c r="V44" i="32"/>
  <c r="U44" i="32"/>
  <c r="T44" i="32"/>
  <c r="S44" i="32"/>
  <c r="R44" i="32"/>
  <c r="Q44" i="32"/>
  <c r="P44" i="32"/>
  <c r="N44" i="32"/>
  <c r="L44" i="32"/>
  <c r="K44" i="32"/>
  <c r="I44" i="32"/>
  <c r="AF43" i="32"/>
  <c r="AE43" i="32"/>
  <c r="AD43" i="32"/>
  <c r="AC43" i="32"/>
  <c r="W43" i="32"/>
  <c r="V43" i="32"/>
  <c r="U43" i="32"/>
  <c r="T43" i="32"/>
  <c r="S43" i="32"/>
  <c r="R43" i="32"/>
  <c r="Q43" i="32"/>
  <c r="P43" i="32"/>
  <c r="N43" i="32"/>
  <c r="L43" i="32"/>
  <c r="K43" i="32"/>
  <c r="I43" i="32"/>
  <c r="AF42" i="32"/>
  <c r="AE42" i="32"/>
  <c r="AD42" i="32"/>
  <c r="AC42" i="32"/>
  <c r="W42" i="32"/>
  <c r="V42" i="32"/>
  <c r="U42" i="32"/>
  <c r="T42" i="32"/>
  <c r="S42" i="32"/>
  <c r="R42" i="32"/>
  <c r="Q42" i="32"/>
  <c r="P42" i="32"/>
  <c r="N42" i="32"/>
  <c r="L42" i="32"/>
  <c r="K42" i="32"/>
  <c r="I42" i="32"/>
  <c r="AF41" i="32"/>
  <c r="AE41" i="32"/>
  <c r="AD41" i="32"/>
  <c r="AC41" i="32"/>
  <c r="W41" i="32"/>
  <c r="V41" i="32"/>
  <c r="U41" i="32"/>
  <c r="T41" i="32"/>
  <c r="S41" i="32"/>
  <c r="R41" i="32"/>
  <c r="Q41" i="32"/>
  <c r="P41" i="32"/>
  <c r="N41" i="32"/>
  <c r="L41" i="32"/>
  <c r="K41" i="32"/>
  <c r="I41" i="32"/>
  <c r="AF40" i="32"/>
  <c r="AE40" i="32"/>
  <c r="AD40" i="32"/>
  <c r="AC40" i="32"/>
  <c r="W40" i="32"/>
  <c r="V40" i="32"/>
  <c r="U40" i="32"/>
  <c r="T40" i="32"/>
  <c r="S40" i="32"/>
  <c r="R40" i="32"/>
  <c r="Q40" i="32"/>
  <c r="P40" i="32"/>
  <c r="N40" i="32"/>
  <c r="L40" i="32"/>
  <c r="L48" i="32" s="1" a="1"/>
  <c r="L48" i="32" s="1"/>
  <c r="K40" i="32"/>
  <c r="I40" i="32"/>
  <c r="AF39" i="32"/>
  <c r="AE39" i="32"/>
  <c r="AD39" i="32"/>
  <c r="AC39" i="32"/>
  <c r="AF38" i="32"/>
  <c r="AE38" i="32"/>
  <c r="AD38" i="32"/>
  <c r="AC38" i="32"/>
  <c r="AF37" i="32"/>
  <c r="AE37" i="32"/>
  <c r="AD37" i="32"/>
  <c r="AC37" i="32"/>
  <c r="AF36" i="32"/>
  <c r="AE36" i="32"/>
  <c r="AD36" i="32"/>
  <c r="AC36" i="32"/>
  <c r="AF35" i="32"/>
  <c r="AE35" i="32"/>
  <c r="AD35" i="32"/>
  <c r="AC35" i="32"/>
  <c r="AF34" i="32"/>
  <c r="AE34" i="32"/>
  <c r="AD34" i="32"/>
  <c r="AC34" i="32"/>
  <c r="AF33" i="32"/>
  <c r="AE33" i="32"/>
  <c r="AD33" i="32"/>
  <c r="AC33" i="32"/>
  <c r="N33" i="32"/>
  <c r="I33" i="32"/>
  <c r="AF32" i="32"/>
  <c r="AE32" i="32"/>
  <c r="AD32" i="32"/>
  <c r="AC32" i="32"/>
  <c r="N32" i="32"/>
  <c r="I32" i="32"/>
  <c r="AF31" i="32"/>
  <c r="AE31" i="32"/>
  <c r="AD31" i="32"/>
  <c r="AC31" i="32"/>
  <c r="N31" i="32"/>
  <c r="I31" i="32"/>
  <c r="AF30" i="32"/>
  <c r="AE30" i="32"/>
  <c r="AD30" i="32"/>
  <c r="AC30" i="32"/>
  <c r="N30" i="32"/>
  <c r="I30" i="32"/>
  <c r="AF29" i="32"/>
  <c r="AE29" i="32"/>
  <c r="AD29" i="32"/>
  <c r="AC29" i="32"/>
  <c r="N29" i="32"/>
  <c r="I29" i="32"/>
  <c r="AF28" i="32"/>
  <c r="AE28" i="32"/>
  <c r="AD28" i="32"/>
  <c r="AC28" i="32"/>
  <c r="N28" i="32"/>
  <c r="I28" i="32"/>
  <c r="AF27" i="32"/>
  <c r="AE27" i="32"/>
  <c r="AD27" i="32"/>
  <c r="AC27" i="32"/>
  <c r="N27" i="32"/>
  <c r="I27" i="32"/>
  <c r="AF26" i="32"/>
  <c r="AE26" i="32"/>
  <c r="AD26" i="32"/>
  <c r="AC26" i="32"/>
  <c r="N26" i="32"/>
  <c r="I26" i="32"/>
  <c r="AF25" i="32"/>
  <c r="AE25" i="32"/>
  <c r="AD25" i="32"/>
  <c r="AC25" i="32"/>
  <c r="N25" i="32"/>
  <c r="I25" i="32"/>
  <c r="AF24" i="32"/>
  <c r="AE24" i="32"/>
  <c r="AD24" i="32"/>
  <c r="AC24" i="32"/>
  <c r="N24" i="32"/>
  <c r="I24" i="32"/>
  <c r="AF23" i="32"/>
  <c r="AE23" i="32"/>
  <c r="AD23" i="32"/>
  <c r="AC23" i="32"/>
  <c r="N23" i="32"/>
  <c r="I23" i="32"/>
  <c r="AF22" i="32"/>
  <c r="AE22" i="32"/>
  <c r="AD22" i="32"/>
  <c r="AC22" i="32"/>
  <c r="N22" i="32"/>
  <c r="I22" i="32"/>
  <c r="AF21" i="32"/>
  <c r="AE21" i="32"/>
  <c r="AD21" i="32"/>
  <c r="AC21" i="32"/>
  <c r="V21" i="32"/>
  <c r="T21" i="32"/>
  <c r="R21" i="32"/>
  <c r="P21" i="32"/>
  <c r="N21" i="32"/>
  <c r="K21" i="32"/>
  <c r="I21" i="32"/>
  <c r="AF20" i="32"/>
  <c r="AE20" i="32"/>
  <c r="AD20" i="32"/>
  <c r="AC20" i="32"/>
  <c r="W20" i="32"/>
  <c r="V20" i="32"/>
  <c r="U20" i="32"/>
  <c r="T20" i="32"/>
  <c r="S20" i="32"/>
  <c r="R20" i="32"/>
  <c r="Q20" i="32"/>
  <c r="P20" i="32"/>
  <c r="N20" i="32"/>
  <c r="L20" i="32"/>
  <c r="L21" i="32" s="1"/>
  <c r="K20" i="32"/>
  <c r="I20" i="32"/>
  <c r="AF19" i="32"/>
  <c r="AE19" i="32"/>
  <c r="AD19" i="32"/>
  <c r="AC19" i="32"/>
  <c r="W19" i="32"/>
  <c r="V19" i="32"/>
  <c r="U19" i="32"/>
  <c r="T19" i="32"/>
  <c r="S19" i="32"/>
  <c r="R19" i="32"/>
  <c r="Q19" i="32"/>
  <c r="P19" i="32"/>
  <c r="N19" i="32"/>
  <c r="L19" i="32"/>
  <c r="K19" i="32"/>
  <c r="I19" i="32"/>
  <c r="AF18" i="32"/>
  <c r="AE18" i="32"/>
  <c r="AD18" i="32"/>
  <c r="AC18" i="32"/>
  <c r="W18" i="32"/>
  <c r="V18" i="32"/>
  <c r="U18" i="32"/>
  <c r="T18" i="32"/>
  <c r="S18" i="32"/>
  <c r="R18" i="32"/>
  <c r="Q18" i="32"/>
  <c r="P18" i="32"/>
  <c r="N18" i="32"/>
  <c r="L18" i="32"/>
  <c r="K18" i="32"/>
  <c r="I18" i="32"/>
  <c r="AF17" i="32"/>
  <c r="AE17" i="32"/>
  <c r="AD17" i="32"/>
  <c r="AC17" i="32"/>
  <c r="W17" i="32"/>
  <c r="V17" i="32"/>
  <c r="U17" i="32"/>
  <c r="T17" i="32"/>
  <c r="S17" i="32"/>
  <c r="R17" i="32"/>
  <c r="Q17" i="32"/>
  <c r="P17" i="32"/>
  <c r="N17" i="32"/>
  <c r="L17" i="32"/>
  <c r="K17" i="32"/>
  <c r="I17" i="32"/>
  <c r="AF16" i="32"/>
  <c r="AE16" i="32"/>
  <c r="AD16" i="32"/>
  <c r="AC16" i="32"/>
  <c r="W16" i="32"/>
  <c r="V16" i="32"/>
  <c r="U16" i="32"/>
  <c r="T16" i="32"/>
  <c r="S16" i="32"/>
  <c r="R16" i="32"/>
  <c r="Q16" i="32"/>
  <c r="P16" i="32"/>
  <c r="N16" i="32"/>
  <c r="L16" i="32"/>
  <c r="L26" i="32" s="1" a="1"/>
  <c r="L26" i="32" s="1"/>
  <c r="K16" i="32"/>
  <c r="I16" i="32"/>
  <c r="AF15" i="32"/>
  <c r="AE15" i="32"/>
  <c r="AD15" i="32"/>
  <c r="AC15" i="32"/>
  <c r="N15" i="32"/>
  <c r="I15" i="32"/>
  <c r="AF14" i="32"/>
  <c r="AE14" i="32"/>
  <c r="AD14" i="32"/>
  <c r="AC14" i="32"/>
  <c r="N14" i="32"/>
  <c r="I14" i="32"/>
  <c r="N13" i="32"/>
  <c r="I13" i="32"/>
  <c r="N12" i="32"/>
  <c r="I12" i="32"/>
  <c r="N11" i="32"/>
  <c r="I11" i="32"/>
  <c r="N10" i="32"/>
  <c r="I10" i="32"/>
  <c r="V9" i="32"/>
  <c r="T9" i="32"/>
  <c r="R9" i="32"/>
  <c r="P9" i="32"/>
  <c r="N9" i="32"/>
  <c r="K9" i="32"/>
  <c r="I9" i="32"/>
  <c r="W8" i="32"/>
  <c r="V8" i="32"/>
  <c r="U8" i="32"/>
  <c r="T8" i="32"/>
  <c r="S8" i="32"/>
  <c r="R8" i="32"/>
  <c r="Q8" i="32"/>
  <c r="P8" i="32"/>
  <c r="N8" i="32"/>
  <c r="L8" i="32"/>
  <c r="L9" i="32" s="1"/>
  <c r="K8" i="32"/>
  <c r="I8" i="32"/>
  <c r="AE7" i="32"/>
  <c r="AD7" i="32"/>
  <c r="AC7" i="32"/>
  <c r="AB7" i="32"/>
  <c r="W7" i="32"/>
  <c r="V7" i="32"/>
  <c r="U7" i="32"/>
  <c r="T7" i="32"/>
  <c r="S7" i="32"/>
  <c r="R7" i="32"/>
  <c r="Q7" i="32"/>
  <c r="P7" i="32"/>
  <c r="N7" i="32"/>
  <c r="L7" i="32"/>
  <c r="K7" i="32"/>
  <c r="I7" i="32"/>
  <c r="W6" i="32"/>
  <c r="V6" i="32"/>
  <c r="U6" i="32"/>
  <c r="T6" i="32"/>
  <c r="S6" i="32"/>
  <c r="R6" i="32"/>
  <c r="Q6" i="32"/>
  <c r="P6" i="32"/>
  <c r="N6" i="32"/>
  <c r="L6" i="32"/>
  <c r="K6" i="32"/>
  <c r="I6" i="32"/>
  <c r="W5" i="32"/>
  <c r="V5" i="32"/>
  <c r="U5" i="32"/>
  <c r="T5" i="32"/>
  <c r="S5" i="32"/>
  <c r="R5" i="32"/>
  <c r="Q5" i="32"/>
  <c r="P5" i="32"/>
  <c r="N5" i="32"/>
  <c r="L5" i="32"/>
  <c r="K5" i="32"/>
  <c r="I5" i="32"/>
  <c r="W4" i="32"/>
  <c r="V4" i="32"/>
  <c r="U4" i="32"/>
  <c r="T4" i="32"/>
  <c r="S4" i="32"/>
  <c r="R4" i="32"/>
  <c r="Q4" i="32"/>
  <c r="P4" i="32"/>
  <c r="N4" i="32"/>
  <c r="L4" i="32"/>
  <c r="L12" i="32" s="1" a="1"/>
  <c r="L12" i="32" s="1"/>
  <c r="K4" i="32"/>
  <c r="I4" i="32"/>
  <c r="N249" i="31"/>
  <c r="I249" i="31"/>
  <c r="N248" i="31"/>
  <c r="I248" i="31"/>
  <c r="N247" i="31"/>
  <c r="I247" i="31"/>
  <c r="N246" i="31"/>
  <c r="I246" i="31"/>
  <c r="N245" i="31"/>
  <c r="I245" i="31"/>
  <c r="N244" i="31"/>
  <c r="I244" i="31"/>
  <c r="N243" i="31"/>
  <c r="I243" i="31"/>
  <c r="N242" i="31"/>
  <c r="I242" i="31"/>
  <c r="N241" i="31"/>
  <c r="I241" i="31"/>
  <c r="N240" i="31"/>
  <c r="I240" i="31"/>
  <c r="N239" i="31"/>
  <c r="I239" i="31"/>
  <c r="N238" i="31"/>
  <c r="I238" i="31"/>
  <c r="N237" i="31"/>
  <c r="I237" i="31"/>
  <c r="W236" i="31"/>
  <c r="U236" i="31"/>
  <c r="S236" i="31"/>
  <c r="R236" i="31"/>
  <c r="Q236" i="31"/>
  <c r="P236" i="31"/>
  <c r="N236" i="31"/>
  <c r="L236" i="31"/>
  <c r="K236" i="31"/>
  <c r="I236" i="31"/>
  <c r="W235" i="31"/>
  <c r="V235" i="31"/>
  <c r="U235" i="31"/>
  <c r="T235" i="31"/>
  <c r="S235" i="31"/>
  <c r="R235" i="31"/>
  <c r="Q235" i="31"/>
  <c r="P235" i="31"/>
  <c r="N235" i="31"/>
  <c r="L235" i="31"/>
  <c r="K235" i="31"/>
  <c r="I235" i="31"/>
  <c r="W234" i="31"/>
  <c r="V234" i="31"/>
  <c r="U234" i="31"/>
  <c r="T234" i="31"/>
  <c r="S234" i="31"/>
  <c r="R234" i="31"/>
  <c r="Q234" i="31"/>
  <c r="P234" i="31"/>
  <c r="N234" i="31"/>
  <c r="L234" i="31"/>
  <c r="K234" i="31"/>
  <c r="I234" i="31"/>
  <c r="W233" i="31"/>
  <c r="V233" i="31"/>
  <c r="U233" i="31"/>
  <c r="T233" i="31"/>
  <c r="S233" i="31"/>
  <c r="R233" i="31"/>
  <c r="Q233" i="31"/>
  <c r="P233" i="31"/>
  <c r="N233" i="31"/>
  <c r="L233" i="31"/>
  <c r="K233" i="31"/>
  <c r="I233" i="31"/>
  <c r="W232" i="31"/>
  <c r="V232" i="31"/>
  <c r="U232" i="31"/>
  <c r="T232" i="31"/>
  <c r="S232" i="31"/>
  <c r="R232" i="31"/>
  <c r="Q232" i="31"/>
  <c r="P232" i="31"/>
  <c r="N232" i="31"/>
  <c r="L232" i="31"/>
  <c r="L242" i="31" s="1" a="1"/>
  <c r="L242" i="31" s="1"/>
  <c r="K232" i="31"/>
  <c r="I232" i="31"/>
  <c r="N231" i="31"/>
  <c r="I231" i="31"/>
  <c r="N230" i="31"/>
  <c r="I230" i="31"/>
  <c r="N229" i="31"/>
  <c r="I229" i="31"/>
  <c r="N228" i="31"/>
  <c r="I228" i="31"/>
  <c r="N227" i="31"/>
  <c r="I227" i="31"/>
  <c r="N226" i="31"/>
  <c r="I226" i="31"/>
  <c r="N225" i="31"/>
  <c r="I225" i="31"/>
  <c r="W224" i="31"/>
  <c r="U224" i="31"/>
  <c r="S224" i="31"/>
  <c r="R224" i="31"/>
  <c r="Q224" i="31"/>
  <c r="P224" i="31"/>
  <c r="N224" i="31"/>
  <c r="L224" i="31"/>
  <c r="L225" i="31" s="1"/>
  <c r="K224" i="31"/>
  <c r="I224" i="31"/>
  <c r="W223" i="31"/>
  <c r="V223" i="31"/>
  <c r="U223" i="31"/>
  <c r="T223" i="31"/>
  <c r="S223" i="31"/>
  <c r="R223" i="31"/>
  <c r="Q223" i="31"/>
  <c r="P223" i="31"/>
  <c r="N223" i="31"/>
  <c r="L223" i="31"/>
  <c r="K223" i="31"/>
  <c r="I223" i="31"/>
  <c r="W222" i="31"/>
  <c r="V222" i="31"/>
  <c r="U222" i="31"/>
  <c r="T222" i="31"/>
  <c r="S222" i="31"/>
  <c r="R222" i="31"/>
  <c r="Q222" i="31"/>
  <c r="P222" i="31"/>
  <c r="N222" i="31"/>
  <c r="L222" i="31"/>
  <c r="K222" i="31"/>
  <c r="I222" i="31"/>
  <c r="W221" i="31"/>
  <c r="V221" i="31"/>
  <c r="U221" i="31"/>
  <c r="T221" i="31"/>
  <c r="S221" i="31"/>
  <c r="R221" i="31"/>
  <c r="Q221" i="31"/>
  <c r="P221" i="31"/>
  <c r="N221" i="31"/>
  <c r="L221" i="31"/>
  <c r="K221" i="31"/>
  <c r="I221" i="31"/>
  <c r="W220" i="31"/>
  <c r="V220" i="31"/>
  <c r="U220" i="31"/>
  <c r="T220" i="31"/>
  <c r="S220" i="31"/>
  <c r="R220" i="31"/>
  <c r="Q220" i="31"/>
  <c r="P220" i="31"/>
  <c r="N220" i="31"/>
  <c r="L220" i="31"/>
  <c r="L228" i="31" s="1" a="1"/>
  <c r="L228" i="31" s="1"/>
  <c r="K220" i="31"/>
  <c r="I220" i="31"/>
  <c r="N213" i="31"/>
  <c r="I213" i="31"/>
  <c r="N212" i="31"/>
  <c r="I212" i="31"/>
  <c r="N211" i="31"/>
  <c r="I211" i="31"/>
  <c r="N210" i="31"/>
  <c r="I210" i="31"/>
  <c r="N209" i="31"/>
  <c r="I209" i="31"/>
  <c r="N208" i="31"/>
  <c r="I208" i="31"/>
  <c r="N207" i="31"/>
  <c r="I207" i="31"/>
  <c r="N206" i="31"/>
  <c r="I206" i="31"/>
  <c r="N205" i="31"/>
  <c r="I205" i="31"/>
  <c r="N204" i="31"/>
  <c r="I204" i="31"/>
  <c r="N203" i="31"/>
  <c r="I203" i="31"/>
  <c r="N202" i="31"/>
  <c r="I202" i="31"/>
  <c r="T201" i="31"/>
  <c r="R201" i="31"/>
  <c r="P201" i="31"/>
  <c r="N201" i="31"/>
  <c r="K201" i="31"/>
  <c r="I201" i="31"/>
  <c r="W200" i="31"/>
  <c r="U200" i="31"/>
  <c r="T200" i="31"/>
  <c r="S200" i="31"/>
  <c r="R200" i="31"/>
  <c r="Q200" i="31"/>
  <c r="P200" i="31"/>
  <c r="N200" i="31"/>
  <c r="L200" i="31"/>
  <c r="L201" i="31" s="1"/>
  <c r="K200" i="31"/>
  <c r="I200" i="31"/>
  <c r="W199" i="31"/>
  <c r="V199" i="31"/>
  <c r="U199" i="31"/>
  <c r="T199" i="31"/>
  <c r="S199" i="31"/>
  <c r="R199" i="31"/>
  <c r="Q199" i="31"/>
  <c r="P199" i="31"/>
  <c r="N199" i="31"/>
  <c r="L199" i="31"/>
  <c r="K199" i="31"/>
  <c r="I199" i="31"/>
  <c r="W198" i="31"/>
  <c r="V198" i="31"/>
  <c r="U198" i="31"/>
  <c r="T198" i="31"/>
  <c r="S198" i="31"/>
  <c r="R198" i="31"/>
  <c r="Q198" i="31"/>
  <c r="P198" i="31"/>
  <c r="N198" i="31"/>
  <c r="L198" i="31"/>
  <c r="K198" i="31"/>
  <c r="I198" i="31"/>
  <c r="W197" i="31"/>
  <c r="V197" i="31"/>
  <c r="U197" i="31"/>
  <c r="T197" i="31"/>
  <c r="S197" i="31"/>
  <c r="R197" i="31"/>
  <c r="Q197" i="31"/>
  <c r="P197" i="31"/>
  <c r="N197" i="31"/>
  <c r="L197" i="31"/>
  <c r="K197" i="31"/>
  <c r="I197" i="31"/>
  <c r="W196" i="31"/>
  <c r="V196" i="31"/>
  <c r="U196" i="31"/>
  <c r="T196" i="31"/>
  <c r="S196" i="31"/>
  <c r="R196" i="31"/>
  <c r="Q196" i="31"/>
  <c r="P196" i="31"/>
  <c r="N196" i="31"/>
  <c r="L196" i="31"/>
  <c r="L206" i="31" s="1" a="1"/>
  <c r="L206" i="31" s="1"/>
  <c r="K196" i="31"/>
  <c r="I196" i="31"/>
  <c r="N195" i="31"/>
  <c r="I195" i="31"/>
  <c r="N194" i="31"/>
  <c r="I194" i="31"/>
  <c r="N193" i="31"/>
  <c r="I193" i="31"/>
  <c r="N192" i="31"/>
  <c r="I192" i="31"/>
  <c r="S191" i="31"/>
  <c r="N191" i="31"/>
  <c r="I191" i="31"/>
  <c r="N190" i="31"/>
  <c r="I190" i="31"/>
  <c r="T189" i="31"/>
  <c r="R189" i="31"/>
  <c r="P189" i="31"/>
  <c r="N189" i="31"/>
  <c r="K189" i="31"/>
  <c r="I189" i="31"/>
  <c r="W188" i="31"/>
  <c r="U188" i="31"/>
  <c r="T188" i="31"/>
  <c r="S188" i="31"/>
  <c r="R188" i="31"/>
  <c r="Q188" i="31"/>
  <c r="P188" i="31"/>
  <c r="N188" i="31"/>
  <c r="L188" i="31"/>
  <c r="K188" i="31"/>
  <c r="I188" i="31"/>
  <c r="W187" i="31"/>
  <c r="V187" i="31"/>
  <c r="U187" i="31"/>
  <c r="T187" i="31"/>
  <c r="S187" i="31"/>
  <c r="R187" i="31"/>
  <c r="Q187" i="31"/>
  <c r="P187" i="31"/>
  <c r="N187" i="31"/>
  <c r="L187" i="31"/>
  <c r="K187" i="31"/>
  <c r="I187" i="31"/>
  <c r="W186" i="31"/>
  <c r="V186" i="31"/>
  <c r="U186" i="31"/>
  <c r="T186" i="31"/>
  <c r="S186" i="31"/>
  <c r="R186" i="31"/>
  <c r="Q186" i="31"/>
  <c r="P186" i="31"/>
  <c r="N186" i="31"/>
  <c r="L186" i="31"/>
  <c r="K186" i="31"/>
  <c r="I186" i="31"/>
  <c r="W185" i="31"/>
  <c r="V185" i="31"/>
  <c r="U185" i="31"/>
  <c r="T185" i="31"/>
  <c r="S185" i="31"/>
  <c r="R185" i="31"/>
  <c r="Q185" i="31"/>
  <c r="P185" i="31"/>
  <c r="N185" i="31"/>
  <c r="L185" i="31"/>
  <c r="K185" i="31"/>
  <c r="I185" i="31"/>
  <c r="W184" i="31"/>
  <c r="V184" i="31"/>
  <c r="U184" i="31"/>
  <c r="T184" i="31"/>
  <c r="S184" i="31"/>
  <c r="S190" i="31" s="1"/>
  <c r="R184" i="31"/>
  <c r="Q184" i="31"/>
  <c r="P184" i="31"/>
  <c r="N184" i="31"/>
  <c r="L184" i="31"/>
  <c r="L192" i="31" s="1" a="1"/>
  <c r="L192" i="31" s="1"/>
  <c r="K184" i="31"/>
  <c r="I184" i="31"/>
  <c r="N177" i="31"/>
  <c r="I177" i="31"/>
  <c r="N176" i="31"/>
  <c r="I176" i="31"/>
  <c r="N175" i="31"/>
  <c r="I175" i="31"/>
  <c r="N174" i="31"/>
  <c r="I174" i="31"/>
  <c r="N173" i="31"/>
  <c r="I173" i="31"/>
  <c r="N172" i="31"/>
  <c r="I172" i="31"/>
  <c r="N171" i="31"/>
  <c r="I171" i="31"/>
  <c r="N170" i="31"/>
  <c r="I170" i="31"/>
  <c r="N169" i="31"/>
  <c r="I169" i="31"/>
  <c r="N168" i="31"/>
  <c r="I168" i="31"/>
  <c r="N167" i="31"/>
  <c r="I167" i="31"/>
  <c r="N166" i="31"/>
  <c r="I166" i="31"/>
  <c r="V165" i="31"/>
  <c r="T165" i="31"/>
  <c r="R165" i="31"/>
  <c r="P165" i="31"/>
  <c r="N165" i="31"/>
  <c r="K165" i="31"/>
  <c r="I165" i="31"/>
  <c r="W164" i="31"/>
  <c r="V164" i="31"/>
  <c r="U164" i="31"/>
  <c r="T164" i="31"/>
  <c r="S164" i="31"/>
  <c r="R164" i="31"/>
  <c r="Q164" i="31"/>
  <c r="P164" i="31"/>
  <c r="N164" i="31"/>
  <c r="L164" i="31"/>
  <c r="L165" i="31" s="1"/>
  <c r="K164" i="31"/>
  <c r="I164" i="31"/>
  <c r="W163" i="31"/>
  <c r="V163" i="31"/>
  <c r="U163" i="31"/>
  <c r="T163" i="31"/>
  <c r="S163" i="31"/>
  <c r="R163" i="31"/>
  <c r="Q163" i="31"/>
  <c r="P163" i="31"/>
  <c r="N163" i="31"/>
  <c r="L163" i="31"/>
  <c r="K163" i="31"/>
  <c r="I163" i="31"/>
  <c r="W162" i="31"/>
  <c r="V162" i="31"/>
  <c r="U162" i="31"/>
  <c r="T162" i="31"/>
  <c r="S162" i="31"/>
  <c r="R162" i="31"/>
  <c r="Q162" i="31"/>
  <c r="P162" i="31"/>
  <c r="N162" i="31"/>
  <c r="L162" i="31"/>
  <c r="K162" i="31"/>
  <c r="I162" i="31"/>
  <c r="W161" i="31"/>
  <c r="V161" i="31"/>
  <c r="U161" i="31"/>
  <c r="T161" i="31"/>
  <c r="S161" i="31"/>
  <c r="R161" i="31"/>
  <c r="Q161" i="31"/>
  <c r="P161" i="31"/>
  <c r="N161" i="31"/>
  <c r="L161" i="31"/>
  <c r="K161" i="31"/>
  <c r="I161" i="31"/>
  <c r="W160" i="31"/>
  <c r="V160" i="31"/>
  <c r="U160" i="31"/>
  <c r="T160" i="31"/>
  <c r="S160" i="31"/>
  <c r="R160" i="31"/>
  <c r="Q160" i="31"/>
  <c r="P160" i="31"/>
  <c r="N160" i="31"/>
  <c r="L160" i="31"/>
  <c r="L170" i="31" s="1" a="1"/>
  <c r="L170" i="31" s="1"/>
  <c r="K160" i="31"/>
  <c r="I160" i="31"/>
  <c r="N159" i="31"/>
  <c r="I159" i="31"/>
  <c r="N158" i="31"/>
  <c r="I158" i="31"/>
  <c r="N157" i="31"/>
  <c r="I157" i="31"/>
  <c r="N156" i="31"/>
  <c r="I156" i="31"/>
  <c r="N155" i="31"/>
  <c r="I155" i="31"/>
  <c r="N154" i="31"/>
  <c r="I154" i="31"/>
  <c r="V153" i="31"/>
  <c r="T153" i="31"/>
  <c r="R153" i="31"/>
  <c r="P153" i="31"/>
  <c r="N153" i="31"/>
  <c r="K153" i="31"/>
  <c r="I153" i="31"/>
  <c r="W152" i="31"/>
  <c r="V152" i="31"/>
  <c r="U152" i="31"/>
  <c r="T152" i="31"/>
  <c r="S152" i="31"/>
  <c r="R152" i="31"/>
  <c r="Q152" i="31"/>
  <c r="P152" i="31"/>
  <c r="N152" i="31"/>
  <c r="L152" i="31"/>
  <c r="K152" i="31"/>
  <c r="I152" i="31"/>
  <c r="W151" i="31"/>
  <c r="V151" i="31"/>
  <c r="U151" i="31"/>
  <c r="T151" i="31"/>
  <c r="S151" i="31"/>
  <c r="R151" i="31"/>
  <c r="Q151" i="31"/>
  <c r="P151" i="31"/>
  <c r="N151" i="31"/>
  <c r="L151" i="31"/>
  <c r="K151" i="31"/>
  <c r="I151" i="31"/>
  <c r="W150" i="31"/>
  <c r="V150" i="31"/>
  <c r="U150" i="31"/>
  <c r="T150" i="31"/>
  <c r="S150" i="31"/>
  <c r="R150" i="31"/>
  <c r="Q150" i="31"/>
  <c r="P150" i="31"/>
  <c r="N150" i="31"/>
  <c r="L150" i="31"/>
  <c r="K150" i="31"/>
  <c r="I150" i="31"/>
  <c r="W149" i="31"/>
  <c r="V149" i="31"/>
  <c r="U149" i="31"/>
  <c r="T149" i="31"/>
  <c r="S149" i="31"/>
  <c r="R149" i="31"/>
  <c r="Q149" i="31"/>
  <c r="P149" i="31"/>
  <c r="N149" i="31"/>
  <c r="L149" i="31"/>
  <c r="K149" i="31"/>
  <c r="I149" i="31"/>
  <c r="W148" i="31"/>
  <c r="V148" i="31"/>
  <c r="U148" i="31"/>
  <c r="T148" i="31"/>
  <c r="S148" i="31"/>
  <c r="R148" i="31"/>
  <c r="Q148" i="31"/>
  <c r="P148" i="31"/>
  <c r="N148" i="31"/>
  <c r="L148" i="31"/>
  <c r="L156" i="31" s="1" a="1"/>
  <c r="L156" i="31" s="1"/>
  <c r="K148" i="31"/>
  <c r="I148" i="31"/>
  <c r="N141" i="31"/>
  <c r="I141" i="31"/>
  <c r="N140" i="31"/>
  <c r="I140" i="31"/>
  <c r="N139" i="31"/>
  <c r="I139" i="31"/>
  <c r="N138" i="31"/>
  <c r="I138" i="31"/>
  <c r="N137" i="31"/>
  <c r="I137" i="31"/>
  <c r="N136" i="31"/>
  <c r="I136" i="31"/>
  <c r="N135" i="31"/>
  <c r="I135" i="31"/>
  <c r="N134" i="31"/>
  <c r="I134" i="31"/>
  <c r="N133" i="31"/>
  <c r="I133" i="31"/>
  <c r="N132" i="31"/>
  <c r="I132" i="31"/>
  <c r="N131" i="31"/>
  <c r="I131" i="31"/>
  <c r="N130" i="31"/>
  <c r="I130" i="31"/>
  <c r="V129" i="31"/>
  <c r="T129" i="31"/>
  <c r="R129" i="31"/>
  <c r="P129" i="31"/>
  <c r="N129" i="31"/>
  <c r="K129" i="31"/>
  <c r="I129" i="31"/>
  <c r="W128" i="31"/>
  <c r="V128" i="31"/>
  <c r="U128" i="31"/>
  <c r="T128" i="31"/>
  <c r="S128" i="31"/>
  <c r="R128" i="31"/>
  <c r="Q128" i="31"/>
  <c r="P128" i="31"/>
  <c r="N128" i="31"/>
  <c r="L128" i="31"/>
  <c r="L129" i="31" s="1"/>
  <c r="K128" i="31"/>
  <c r="I128" i="31"/>
  <c r="W127" i="31"/>
  <c r="V127" i="31"/>
  <c r="U127" i="31"/>
  <c r="T127" i="31"/>
  <c r="S127" i="31"/>
  <c r="R127" i="31"/>
  <c r="Q127" i="31"/>
  <c r="P127" i="31"/>
  <c r="N127" i="31"/>
  <c r="L127" i="31"/>
  <c r="K127" i="31"/>
  <c r="I127" i="31"/>
  <c r="W126" i="31"/>
  <c r="V126" i="31"/>
  <c r="U126" i="31"/>
  <c r="T126" i="31"/>
  <c r="S126" i="31"/>
  <c r="R126" i="31"/>
  <c r="Q126" i="31"/>
  <c r="P126" i="31"/>
  <c r="N126" i="31"/>
  <c r="L126" i="31"/>
  <c r="K126" i="31"/>
  <c r="I126" i="31"/>
  <c r="W125" i="31"/>
  <c r="V125" i="31"/>
  <c r="U125" i="31"/>
  <c r="T125" i="31"/>
  <c r="S125" i="31"/>
  <c r="R125" i="31"/>
  <c r="Q125" i="31"/>
  <c r="P125" i="31"/>
  <c r="N125" i="31"/>
  <c r="L125" i="31"/>
  <c r="K125" i="31"/>
  <c r="I125" i="31"/>
  <c r="W124" i="31"/>
  <c r="V124" i="31"/>
  <c r="U124" i="31"/>
  <c r="T124" i="31"/>
  <c r="S124" i="31"/>
  <c r="R124" i="31"/>
  <c r="Q124" i="31"/>
  <c r="P124" i="31"/>
  <c r="N124" i="31"/>
  <c r="L124" i="31"/>
  <c r="L134" i="31" s="1" a="1"/>
  <c r="L134" i="31" s="1"/>
  <c r="K124" i="31"/>
  <c r="I124" i="31"/>
  <c r="N123" i="31"/>
  <c r="I123" i="31"/>
  <c r="N122" i="31"/>
  <c r="I122" i="31"/>
  <c r="N121" i="31"/>
  <c r="I121" i="31"/>
  <c r="N120" i="31"/>
  <c r="I120" i="31"/>
  <c r="N119" i="31"/>
  <c r="I119" i="31"/>
  <c r="N118" i="31"/>
  <c r="I118" i="31"/>
  <c r="V117" i="31"/>
  <c r="T117" i="31"/>
  <c r="R117" i="31"/>
  <c r="P117" i="31"/>
  <c r="N117" i="31"/>
  <c r="K117" i="31"/>
  <c r="I117" i="31"/>
  <c r="W116" i="31"/>
  <c r="V116" i="31"/>
  <c r="U116" i="31"/>
  <c r="T116" i="31"/>
  <c r="S116" i="31"/>
  <c r="R116" i="31"/>
  <c r="Q116" i="31"/>
  <c r="P116" i="31"/>
  <c r="N116" i="31"/>
  <c r="L116" i="31"/>
  <c r="K116" i="31"/>
  <c r="I116" i="31"/>
  <c r="W115" i="31"/>
  <c r="V115" i="31"/>
  <c r="U115" i="31"/>
  <c r="T115" i="31"/>
  <c r="S115" i="31"/>
  <c r="R115" i="31"/>
  <c r="Q115" i="31"/>
  <c r="P115" i="31"/>
  <c r="N115" i="31"/>
  <c r="L115" i="31"/>
  <c r="K115" i="31"/>
  <c r="I115" i="31"/>
  <c r="W114" i="31"/>
  <c r="V114" i="31"/>
  <c r="U114" i="31"/>
  <c r="T114" i="31"/>
  <c r="S114" i="31"/>
  <c r="R114" i="31"/>
  <c r="Q114" i="31"/>
  <c r="P114" i="31"/>
  <c r="N114" i="31"/>
  <c r="L114" i="31"/>
  <c r="K114" i="31"/>
  <c r="I114" i="31"/>
  <c r="W113" i="31"/>
  <c r="V113" i="31"/>
  <c r="U113" i="31"/>
  <c r="T113" i="31"/>
  <c r="S113" i="31"/>
  <c r="R113" i="31"/>
  <c r="Q113" i="31"/>
  <c r="P113" i="31"/>
  <c r="N113" i="31"/>
  <c r="L113" i="31"/>
  <c r="K113" i="31"/>
  <c r="I113" i="31"/>
  <c r="W112" i="31"/>
  <c r="V112" i="31"/>
  <c r="U112" i="31"/>
  <c r="T112" i="31"/>
  <c r="S112" i="31"/>
  <c r="R112" i="31"/>
  <c r="Q112" i="31"/>
  <c r="P112" i="31"/>
  <c r="N112" i="31"/>
  <c r="L112" i="31"/>
  <c r="L120" i="31" s="1" a="1"/>
  <c r="L120" i="31" s="1"/>
  <c r="K112" i="31"/>
  <c r="I112" i="31"/>
  <c r="N105" i="31"/>
  <c r="I105" i="31"/>
  <c r="N104" i="31"/>
  <c r="I104" i="31"/>
  <c r="N103" i="31"/>
  <c r="I103" i="31"/>
  <c r="N102" i="31"/>
  <c r="I102" i="31"/>
  <c r="N101" i="31"/>
  <c r="I101" i="31"/>
  <c r="N100" i="31"/>
  <c r="I100" i="31"/>
  <c r="N99" i="31"/>
  <c r="I99" i="31"/>
  <c r="N98" i="31"/>
  <c r="I98" i="31"/>
  <c r="N97" i="31"/>
  <c r="I97" i="31"/>
  <c r="N96" i="31"/>
  <c r="I96" i="31"/>
  <c r="N95" i="31"/>
  <c r="I95" i="31"/>
  <c r="U94" i="31"/>
  <c r="N94" i="31"/>
  <c r="I94" i="31"/>
  <c r="V93" i="31"/>
  <c r="T93" i="31"/>
  <c r="R93" i="31"/>
  <c r="P93" i="31"/>
  <c r="N93" i="31"/>
  <c r="K93" i="31"/>
  <c r="I93" i="31"/>
  <c r="W92" i="31"/>
  <c r="V92" i="31"/>
  <c r="U92" i="31"/>
  <c r="T92" i="31"/>
  <c r="S92" i="31"/>
  <c r="R92" i="31"/>
  <c r="Q92" i="31"/>
  <c r="P92" i="31"/>
  <c r="N92" i="31"/>
  <c r="L92" i="31"/>
  <c r="L93" i="31" s="1"/>
  <c r="K92" i="31"/>
  <c r="I92" i="31"/>
  <c r="W91" i="31"/>
  <c r="V91" i="31"/>
  <c r="U91" i="31"/>
  <c r="T91" i="31"/>
  <c r="S91" i="31"/>
  <c r="R91" i="31"/>
  <c r="Q91" i="31"/>
  <c r="P91" i="31"/>
  <c r="N91" i="31"/>
  <c r="L91" i="31"/>
  <c r="K91" i="31"/>
  <c r="I91" i="31"/>
  <c r="W90" i="31"/>
  <c r="V90" i="31"/>
  <c r="U90" i="31"/>
  <c r="T90" i="31"/>
  <c r="S90" i="31"/>
  <c r="R90" i="31"/>
  <c r="Q90" i="31"/>
  <c r="P90" i="31"/>
  <c r="N90" i="31"/>
  <c r="L90" i="31"/>
  <c r="K90" i="31"/>
  <c r="I90" i="31"/>
  <c r="W89" i="31"/>
  <c r="V89" i="31"/>
  <c r="U89" i="31"/>
  <c r="T89" i="31"/>
  <c r="S89" i="31"/>
  <c r="R89" i="31"/>
  <c r="Q89" i="31"/>
  <c r="P89" i="31"/>
  <c r="N89" i="31"/>
  <c r="L89" i="31"/>
  <c r="K89" i="31"/>
  <c r="I89" i="31"/>
  <c r="AF88" i="31"/>
  <c r="AE88" i="31"/>
  <c r="AD88" i="31"/>
  <c r="AC88" i="31"/>
  <c r="W88" i="31"/>
  <c r="V88" i="31"/>
  <c r="U88" i="31"/>
  <c r="T88" i="31"/>
  <c r="S88" i="31"/>
  <c r="R88" i="31"/>
  <c r="Q88" i="31"/>
  <c r="P88" i="31"/>
  <c r="N88" i="31"/>
  <c r="L88" i="31"/>
  <c r="L98" i="31" s="1" a="1"/>
  <c r="L98" i="31" s="1"/>
  <c r="K88" i="31"/>
  <c r="I88" i="31"/>
  <c r="AF87" i="31"/>
  <c r="AE87" i="31"/>
  <c r="AD87" i="31"/>
  <c r="AC87" i="31"/>
  <c r="N87" i="31"/>
  <c r="I87" i="31"/>
  <c r="AF86" i="31"/>
  <c r="AE86" i="31"/>
  <c r="AD86" i="31"/>
  <c r="AC86" i="31"/>
  <c r="N86" i="31"/>
  <c r="I86" i="31"/>
  <c r="AF85" i="31"/>
  <c r="AE85" i="31"/>
  <c r="AD85" i="31"/>
  <c r="AC85" i="31"/>
  <c r="N85" i="31"/>
  <c r="I85" i="31"/>
  <c r="AF84" i="31"/>
  <c r="AE84" i="31"/>
  <c r="AD84" i="31"/>
  <c r="AC84" i="31"/>
  <c r="N84" i="31"/>
  <c r="I84" i="31"/>
  <c r="AF83" i="31"/>
  <c r="AE83" i="31"/>
  <c r="AD83" i="31"/>
  <c r="AC83" i="31"/>
  <c r="N83" i="31"/>
  <c r="I83" i="31"/>
  <c r="AF82" i="31"/>
  <c r="AE82" i="31"/>
  <c r="AD82" i="31"/>
  <c r="AC82" i="31"/>
  <c r="N82" i="31"/>
  <c r="I82" i="31"/>
  <c r="AF81" i="31"/>
  <c r="AE81" i="31"/>
  <c r="AD81" i="31"/>
  <c r="AC81" i="31"/>
  <c r="V81" i="31"/>
  <c r="T81" i="31"/>
  <c r="R81" i="31"/>
  <c r="P81" i="31"/>
  <c r="N81" i="31"/>
  <c r="K81" i="31"/>
  <c r="I81" i="31"/>
  <c r="AF80" i="31"/>
  <c r="AE80" i="31"/>
  <c r="AD80" i="31"/>
  <c r="AC80" i="31"/>
  <c r="W80" i="31"/>
  <c r="V80" i="31"/>
  <c r="U80" i="31"/>
  <c r="T80" i="31"/>
  <c r="S80" i="31"/>
  <c r="R80" i="31"/>
  <c r="Q80" i="31"/>
  <c r="P80" i="31"/>
  <c r="N80" i="31"/>
  <c r="L80" i="31"/>
  <c r="K80" i="31"/>
  <c r="I80" i="31"/>
  <c r="AF79" i="31"/>
  <c r="AE79" i="31"/>
  <c r="AD79" i="31"/>
  <c r="AC79" i="31"/>
  <c r="W79" i="31"/>
  <c r="V79" i="31"/>
  <c r="U79" i="31"/>
  <c r="T79" i="31"/>
  <c r="S79" i="31"/>
  <c r="R79" i="31"/>
  <c r="Q79" i="31"/>
  <c r="P79" i="31"/>
  <c r="N79" i="31"/>
  <c r="L79" i="31"/>
  <c r="K79" i="31"/>
  <c r="I79" i="31"/>
  <c r="AF78" i="31"/>
  <c r="AE78" i="31"/>
  <c r="AD78" i="31"/>
  <c r="AC78" i="31"/>
  <c r="W78" i="31"/>
  <c r="V78" i="31"/>
  <c r="U78" i="31"/>
  <c r="T78" i="31"/>
  <c r="S78" i="31"/>
  <c r="R78" i="31"/>
  <c r="Q78" i="31"/>
  <c r="P78" i="31"/>
  <c r="N78" i="31"/>
  <c r="L78" i="31"/>
  <c r="K78" i="31"/>
  <c r="I78" i="31"/>
  <c r="AF77" i="31"/>
  <c r="AE77" i="31"/>
  <c r="AD77" i="31"/>
  <c r="AC77" i="31"/>
  <c r="W77" i="31"/>
  <c r="V77" i="31"/>
  <c r="U77" i="31"/>
  <c r="T77" i="31"/>
  <c r="S77" i="31"/>
  <c r="R77" i="31"/>
  <c r="Q77" i="31"/>
  <c r="P77" i="31"/>
  <c r="N77" i="31"/>
  <c r="L77" i="31"/>
  <c r="K77" i="31"/>
  <c r="I77" i="31"/>
  <c r="AF76" i="31"/>
  <c r="AE76" i="31"/>
  <c r="AD76" i="31"/>
  <c r="AC76" i="31"/>
  <c r="W76" i="31"/>
  <c r="V76" i="31"/>
  <c r="U76" i="31"/>
  <c r="T76" i="31"/>
  <c r="S76" i="31"/>
  <c r="R76" i="31"/>
  <c r="Q76" i="31"/>
  <c r="P76" i="31"/>
  <c r="N76" i="31"/>
  <c r="L76" i="31"/>
  <c r="L84" i="31" s="1" a="1"/>
  <c r="L84" i="31" s="1"/>
  <c r="K76" i="31"/>
  <c r="I76" i="31"/>
  <c r="AF75" i="31"/>
  <c r="AE75" i="31"/>
  <c r="AD75" i="31"/>
  <c r="AC75" i="31"/>
  <c r="AF74" i="31"/>
  <c r="AE74" i="31"/>
  <c r="AD74" i="31"/>
  <c r="AC74" i="31"/>
  <c r="AF73" i="31"/>
  <c r="AE73" i="31"/>
  <c r="AD73" i="31"/>
  <c r="AC73" i="31"/>
  <c r="AF72" i="31"/>
  <c r="AE72" i="31"/>
  <c r="AD72" i="31"/>
  <c r="AC72" i="31"/>
  <c r="AF71" i="31"/>
  <c r="AE71" i="31"/>
  <c r="AD71" i="31"/>
  <c r="AC71" i="31"/>
  <c r="AF70" i="31"/>
  <c r="AE70" i="31"/>
  <c r="AD70" i="31"/>
  <c r="AC70" i="31"/>
  <c r="AF69" i="31"/>
  <c r="AE69" i="31"/>
  <c r="AD69" i="31"/>
  <c r="AC69" i="31"/>
  <c r="N69" i="31"/>
  <c r="I69" i="31"/>
  <c r="AF68" i="31"/>
  <c r="AE68" i="31"/>
  <c r="AD68" i="31"/>
  <c r="AC68" i="31"/>
  <c r="N68" i="31"/>
  <c r="I68" i="31"/>
  <c r="AF67" i="31"/>
  <c r="AE67" i="31"/>
  <c r="AD67" i="31"/>
  <c r="AC67" i="31"/>
  <c r="N67" i="31"/>
  <c r="I67" i="31"/>
  <c r="AF66" i="31"/>
  <c r="AE66" i="31"/>
  <c r="AD66" i="31"/>
  <c r="AC66" i="31"/>
  <c r="N66" i="31"/>
  <c r="I66" i="31"/>
  <c r="AF65" i="31"/>
  <c r="AE65" i="31"/>
  <c r="AD65" i="31"/>
  <c r="AC65" i="31"/>
  <c r="N65" i="31"/>
  <c r="I65" i="31"/>
  <c r="AF64" i="31"/>
  <c r="AE64" i="31"/>
  <c r="AD64" i="31"/>
  <c r="AC64" i="31"/>
  <c r="N64" i="31"/>
  <c r="I64" i="31"/>
  <c r="AF63" i="31"/>
  <c r="AE63" i="31"/>
  <c r="AD63" i="31"/>
  <c r="AC63" i="31"/>
  <c r="N63" i="31"/>
  <c r="I63" i="31"/>
  <c r="AF62" i="31"/>
  <c r="AE62" i="31"/>
  <c r="AD62" i="31"/>
  <c r="AC62" i="31"/>
  <c r="N62" i="31"/>
  <c r="I62" i="31"/>
  <c r="AF61" i="31"/>
  <c r="AE61" i="31"/>
  <c r="AD61" i="31"/>
  <c r="AC61" i="31"/>
  <c r="N61" i="31"/>
  <c r="I61" i="31"/>
  <c r="AF60" i="31"/>
  <c r="AE60" i="31"/>
  <c r="AD60" i="31"/>
  <c r="AC60" i="31"/>
  <c r="N60" i="31"/>
  <c r="I60" i="31"/>
  <c r="AF59" i="31"/>
  <c r="AE59" i="31"/>
  <c r="AD59" i="31"/>
  <c r="AC59" i="31"/>
  <c r="N59" i="31"/>
  <c r="I59" i="31"/>
  <c r="N58" i="31"/>
  <c r="I58" i="31"/>
  <c r="V57" i="31"/>
  <c r="T57" i="31"/>
  <c r="R57" i="31"/>
  <c r="P57" i="31"/>
  <c r="N57" i="31"/>
  <c r="K57" i="31"/>
  <c r="I57" i="31"/>
  <c r="W56" i="31"/>
  <c r="V56" i="31"/>
  <c r="U56" i="31"/>
  <c r="T56" i="31"/>
  <c r="S56" i="31"/>
  <c r="R56" i="31"/>
  <c r="Q56" i="31"/>
  <c r="P56" i="31"/>
  <c r="N56" i="31"/>
  <c r="L56" i="31"/>
  <c r="L57" i="31" s="1"/>
  <c r="K56" i="31"/>
  <c r="I56" i="31"/>
  <c r="W55" i="31"/>
  <c r="V55" i="31"/>
  <c r="U55" i="31"/>
  <c r="T55" i="31"/>
  <c r="S55" i="31"/>
  <c r="R55" i="31"/>
  <c r="Q55" i="31"/>
  <c r="P55" i="31"/>
  <c r="N55" i="31"/>
  <c r="L55" i="31"/>
  <c r="K55" i="31"/>
  <c r="I55" i="31"/>
  <c r="W54" i="31"/>
  <c r="V54" i="31"/>
  <c r="U54" i="31"/>
  <c r="T54" i="31"/>
  <c r="S54" i="31"/>
  <c r="R54" i="31"/>
  <c r="Q54" i="31"/>
  <c r="P54" i="31"/>
  <c r="N54" i="31"/>
  <c r="L54" i="31"/>
  <c r="K54" i="31"/>
  <c r="I54" i="31"/>
  <c r="W53" i="31"/>
  <c r="V53" i="31"/>
  <c r="U53" i="31"/>
  <c r="T53" i="31"/>
  <c r="S53" i="31"/>
  <c r="R53" i="31"/>
  <c r="Q53" i="31"/>
  <c r="P53" i="31"/>
  <c r="N53" i="31"/>
  <c r="L53" i="31"/>
  <c r="K53" i="31"/>
  <c r="I53" i="31"/>
  <c r="W52" i="31"/>
  <c r="V52" i="31"/>
  <c r="U52" i="31"/>
  <c r="T52" i="31"/>
  <c r="S52" i="31"/>
  <c r="R52" i="31"/>
  <c r="Q52" i="31"/>
  <c r="P52" i="31"/>
  <c r="N52" i="31"/>
  <c r="L52" i="31"/>
  <c r="L62" i="31" s="1" a="1"/>
  <c r="L62" i="31" s="1"/>
  <c r="K52" i="31"/>
  <c r="I52" i="31"/>
  <c r="N51" i="31"/>
  <c r="I51" i="31"/>
  <c r="N50" i="31"/>
  <c r="I50" i="31"/>
  <c r="N49" i="31"/>
  <c r="I49" i="31"/>
  <c r="N48" i="31"/>
  <c r="I48" i="31"/>
  <c r="N47" i="31"/>
  <c r="I47" i="31"/>
  <c r="N46" i="31"/>
  <c r="I46" i="31"/>
  <c r="V45" i="31"/>
  <c r="T45" i="31"/>
  <c r="R45" i="31"/>
  <c r="P45" i="31"/>
  <c r="N45" i="31"/>
  <c r="K45" i="31"/>
  <c r="I45" i="31"/>
  <c r="W44" i="31"/>
  <c r="V44" i="31"/>
  <c r="U44" i="31"/>
  <c r="T44" i="31"/>
  <c r="S44" i="31"/>
  <c r="R44" i="31"/>
  <c r="Q44" i="31"/>
  <c r="P44" i="31"/>
  <c r="N44" i="31"/>
  <c r="L44" i="31"/>
  <c r="K44" i="31"/>
  <c r="I44" i="31"/>
  <c r="AF43" i="31"/>
  <c r="AE43" i="31"/>
  <c r="AD43" i="31"/>
  <c r="AC43" i="31"/>
  <c r="W43" i="31"/>
  <c r="V43" i="31"/>
  <c r="U43" i="31"/>
  <c r="T43" i="31"/>
  <c r="S43" i="31"/>
  <c r="R43" i="31"/>
  <c r="Q43" i="31"/>
  <c r="P43" i="31"/>
  <c r="N43" i="31"/>
  <c r="L43" i="31"/>
  <c r="K43" i="31"/>
  <c r="I43" i="31"/>
  <c r="AF42" i="31"/>
  <c r="AE42" i="31"/>
  <c r="AD42" i="31"/>
  <c r="AC42" i="31"/>
  <c r="W42" i="31"/>
  <c r="V42" i="31"/>
  <c r="U42" i="31"/>
  <c r="T42" i="31"/>
  <c r="S42" i="31"/>
  <c r="R42" i="31"/>
  <c r="Q42" i="31"/>
  <c r="P42" i="31"/>
  <c r="N42" i="31"/>
  <c r="L42" i="31"/>
  <c r="K42" i="31"/>
  <c r="I42" i="31"/>
  <c r="AF41" i="31"/>
  <c r="AE41" i="31"/>
  <c r="AD41" i="31"/>
  <c r="AC41" i="31"/>
  <c r="W41" i="31"/>
  <c r="V41" i="31"/>
  <c r="U41" i="31"/>
  <c r="T41" i="31"/>
  <c r="S41" i="31"/>
  <c r="R41" i="31"/>
  <c r="Q41" i="31"/>
  <c r="P41" i="31"/>
  <c r="N41" i="31"/>
  <c r="L41" i="31"/>
  <c r="K41" i="31"/>
  <c r="I41" i="31"/>
  <c r="AF40" i="31"/>
  <c r="AE40" i="31"/>
  <c r="AD40" i="31"/>
  <c r="AC40" i="31"/>
  <c r="W40" i="31"/>
  <c r="V40" i="31"/>
  <c r="U40" i="31"/>
  <c r="T40" i="31"/>
  <c r="S40" i="31"/>
  <c r="R40" i="31"/>
  <c r="Q40" i="31"/>
  <c r="P40" i="31"/>
  <c r="N40" i="31"/>
  <c r="L40" i="31"/>
  <c r="L48" i="31" s="1" a="1"/>
  <c r="L48" i="31" s="1"/>
  <c r="K40" i="31"/>
  <c r="I40" i="31"/>
  <c r="AF39" i="31"/>
  <c r="AE39" i="31"/>
  <c r="AD39" i="31"/>
  <c r="AC39" i="31"/>
  <c r="AF38" i="31"/>
  <c r="AE38" i="31"/>
  <c r="AD38" i="31"/>
  <c r="AC38" i="31"/>
  <c r="AF37" i="31"/>
  <c r="AE37" i="31"/>
  <c r="AD37" i="31"/>
  <c r="AC37" i="31"/>
  <c r="AF36" i="31"/>
  <c r="AE36" i="31"/>
  <c r="AD36" i="31"/>
  <c r="AC36" i="31"/>
  <c r="AF35" i="31"/>
  <c r="AE35" i="31"/>
  <c r="AD35" i="31"/>
  <c r="AC35" i="31"/>
  <c r="AF34" i="31"/>
  <c r="AE34" i="31"/>
  <c r="AD34" i="31"/>
  <c r="AC34" i="31"/>
  <c r="AF33" i="31"/>
  <c r="AE33" i="31"/>
  <c r="AD33" i="31"/>
  <c r="AC33" i="31"/>
  <c r="N33" i="31"/>
  <c r="I33" i="31"/>
  <c r="AF32" i="31"/>
  <c r="AE32" i="31"/>
  <c r="AD32" i="31"/>
  <c r="AC32" i="31"/>
  <c r="N32" i="31"/>
  <c r="I32" i="31"/>
  <c r="AF31" i="31"/>
  <c r="AE31" i="31"/>
  <c r="AD31" i="31"/>
  <c r="AC31" i="31"/>
  <c r="N31" i="31"/>
  <c r="I31" i="31"/>
  <c r="AF30" i="31"/>
  <c r="AE30" i="31"/>
  <c r="AD30" i="31"/>
  <c r="AC30" i="31"/>
  <c r="N30" i="31"/>
  <c r="I30" i="31"/>
  <c r="AF29" i="31"/>
  <c r="AE29" i="31"/>
  <c r="AD29" i="31"/>
  <c r="AC29" i="31"/>
  <c r="N29" i="31"/>
  <c r="I29" i="31"/>
  <c r="AF28" i="31"/>
  <c r="AE28" i="31"/>
  <c r="AD28" i="31"/>
  <c r="AC28" i="31"/>
  <c r="N28" i="31"/>
  <c r="I28" i="31"/>
  <c r="AF27" i="31"/>
  <c r="AE27" i="31"/>
  <c r="AD27" i="31"/>
  <c r="AC27" i="31"/>
  <c r="N27" i="31"/>
  <c r="I27" i="31"/>
  <c r="AF26" i="31"/>
  <c r="AE26" i="31"/>
  <c r="AD26" i="31"/>
  <c r="AC26" i="31"/>
  <c r="N26" i="31"/>
  <c r="I26" i="31"/>
  <c r="AF25" i="31"/>
  <c r="AE25" i="31"/>
  <c r="AD25" i="31"/>
  <c r="AC25" i="31"/>
  <c r="N25" i="31"/>
  <c r="I25" i="31"/>
  <c r="AF24" i="31"/>
  <c r="AE24" i="31"/>
  <c r="AD24" i="31"/>
  <c r="AC24" i="31"/>
  <c r="N24" i="31"/>
  <c r="I24" i="31"/>
  <c r="AF23" i="31"/>
  <c r="AE23" i="31"/>
  <c r="AD23" i="31"/>
  <c r="AC23" i="31"/>
  <c r="N23" i="31"/>
  <c r="I23" i="31"/>
  <c r="AF22" i="31"/>
  <c r="AE22" i="31"/>
  <c r="AD22" i="31"/>
  <c r="AC22" i="31"/>
  <c r="N22" i="31"/>
  <c r="I22" i="31"/>
  <c r="AF21" i="31"/>
  <c r="AE21" i="31"/>
  <c r="AD21" i="31"/>
  <c r="AC21" i="31"/>
  <c r="V21" i="31"/>
  <c r="T21" i="31"/>
  <c r="R21" i="31"/>
  <c r="P21" i="31"/>
  <c r="N21" i="31"/>
  <c r="K21" i="31"/>
  <c r="I21" i="31"/>
  <c r="AF20" i="31"/>
  <c r="AE20" i="31"/>
  <c r="AD20" i="31"/>
  <c r="AC20" i="31"/>
  <c r="W20" i="31"/>
  <c r="V20" i="31"/>
  <c r="U20" i="31"/>
  <c r="T20" i="31"/>
  <c r="S20" i="31"/>
  <c r="R20" i="31"/>
  <c r="Q20" i="31"/>
  <c r="P20" i="31"/>
  <c r="N20" i="31"/>
  <c r="L20" i="31"/>
  <c r="L21" i="31" s="1"/>
  <c r="K20" i="31"/>
  <c r="I20" i="31"/>
  <c r="AF19" i="31"/>
  <c r="AE19" i="31"/>
  <c r="AD19" i="31"/>
  <c r="AC19" i="31"/>
  <c r="W19" i="31"/>
  <c r="V19" i="31"/>
  <c r="U19" i="31"/>
  <c r="T19" i="31"/>
  <c r="S19" i="31"/>
  <c r="R19" i="31"/>
  <c r="Q19" i="31"/>
  <c r="P19" i="31"/>
  <c r="N19" i="31"/>
  <c r="L19" i="31"/>
  <c r="K19" i="31"/>
  <c r="I19" i="31"/>
  <c r="AF18" i="31"/>
  <c r="AE18" i="31"/>
  <c r="AD18" i="31"/>
  <c r="AC18" i="31"/>
  <c r="W18" i="31"/>
  <c r="V18" i="31"/>
  <c r="U18" i="31"/>
  <c r="T18" i="31"/>
  <c r="S18" i="31"/>
  <c r="R18" i="31"/>
  <c r="Q18" i="31"/>
  <c r="P18" i="31"/>
  <c r="N18" i="31"/>
  <c r="L18" i="31"/>
  <c r="K18" i="31"/>
  <c r="I18" i="31"/>
  <c r="AF17" i="31"/>
  <c r="AE17" i="31"/>
  <c r="AD17" i="31"/>
  <c r="AC17" i="31"/>
  <c r="W17" i="31"/>
  <c r="V17" i="31"/>
  <c r="U17" i="31"/>
  <c r="T17" i="31"/>
  <c r="S17" i="31"/>
  <c r="R17" i="31"/>
  <c r="Q17" i="31"/>
  <c r="P17" i="31"/>
  <c r="N17" i="31"/>
  <c r="L17" i="31"/>
  <c r="K17" i="31"/>
  <c r="I17" i="31"/>
  <c r="AF16" i="31"/>
  <c r="AE16" i="31"/>
  <c r="AD16" i="31"/>
  <c r="AC16" i="31"/>
  <c r="W16" i="31"/>
  <c r="V16" i="31"/>
  <c r="U16" i="31"/>
  <c r="T16" i="31"/>
  <c r="S16" i="31"/>
  <c r="R16" i="31"/>
  <c r="Q16" i="31"/>
  <c r="P16" i="31"/>
  <c r="N16" i="31"/>
  <c r="L16" i="31"/>
  <c r="L26" i="31" s="1" a="1"/>
  <c r="L26" i="31" s="1"/>
  <c r="K16" i="31"/>
  <c r="I16" i="31"/>
  <c r="AF15" i="31"/>
  <c r="AE15" i="31"/>
  <c r="AD15" i="31"/>
  <c r="AC15" i="31"/>
  <c r="N15" i="31"/>
  <c r="I15" i="31"/>
  <c r="AF14" i="31"/>
  <c r="AE14" i="31"/>
  <c r="AD14" i="31"/>
  <c r="AC14" i="31"/>
  <c r="N14" i="31"/>
  <c r="I14" i="31"/>
  <c r="N13" i="31"/>
  <c r="I13" i="31"/>
  <c r="N12" i="31"/>
  <c r="I12" i="31"/>
  <c r="N11" i="31"/>
  <c r="I11" i="31"/>
  <c r="N10" i="31"/>
  <c r="I10" i="31"/>
  <c r="V9" i="31"/>
  <c r="T9" i="31"/>
  <c r="R9" i="31"/>
  <c r="P9" i="31"/>
  <c r="N9" i="31"/>
  <c r="K9" i="31"/>
  <c r="I9" i="31"/>
  <c r="W8" i="31"/>
  <c r="V8" i="31"/>
  <c r="U8" i="31"/>
  <c r="T8" i="31"/>
  <c r="S8" i="31"/>
  <c r="R8" i="31"/>
  <c r="Q8" i="31"/>
  <c r="P8" i="31"/>
  <c r="N8" i="31"/>
  <c r="L8" i="31"/>
  <c r="L9" i="31" s="1"/>
  <c r="K8" i="31"/>
  <c r="I8" i="31"/>
  <c r="AE7" i="31"/>
  <c r="AD7" i="31"/>
  <c r="AC7" i="31"/>
  <c r="AB7" i="31"/>
  <c r="W7" i="31"/>
  <c r="V7" i="31"/>
  <c r="U7" i="31"/>
  <c r="T7" i="31"/>
  <c r="S7" i="31"/>
  <c r="R7" i="31"/>
  <c r="Q7" i="31"/>
  <c r="P7" i="31"/>
  <c r="N7" i="31"/>
  <c r="L7" i="31"/>
  <c r="K7" i="31"/>
  <c r="I7" i="31"/>
  <c r="W6" i="31"/>
  <c r="V6" i="31"/>
  <c r="U6" i="31"/>
  <c r="T6" i="31"/>
  <c r="S6" i="31"/>
  <c r="R6" i="31"/>
  <c r="Q6" i="31"/>
  <c r="P6" i="31"/>
  <c r="N6" i="31"/>
  <c r="L6" i="31"/>
  <c r="K6" i="31"/>
  <c r="I6" i="31"/>
  <c r="W5" i="31"/>
  <c r="V5" i="31"/>
  <c r="U5" i="31"/>
  <c r="T5" i="31"/>
  <c r="S5" i="31"/>
  <c r="R5" i="31"/>
  <c r="Q5" i="31"/>
  <c r="P5" i="31"/>
  <c r="N5" i="31"/>
  <c r="L5" i="31"/>
  <c r="K5" i="31"/>
  <c r="I5" i="31"/>
  <c r="W4" i="31"/>
  <c r="V4" i="31"/>
  <c r="U4" i="31"/>
  <c r="T4" i="31"/>
  <c r="S4" i="31"/>
  <c r="R4" i="31"/>
  <c r="Q4" i="31"/>
  <c r="P4" i="31"/>
  <c r="N4" i="31"/>
  <c r="L4" i="31"/>
  <c r="L12" i="31" s="1" a="1"/>
  <c r="L12" i="31" s="1"/>
  <c r="K4" i="31"/>
  <c r="I4" i="31"/>
  <c r="N249" i="30"/>
  <c r="I249" i="30"/>
  <c r="N248" i="30"/>
  <c r="I248" i="30"/>
  <c r="N247" i="30"/>
  <c r="I247" i="30"/>
  <c r="N246" i="30"/>
  <c r="I246" i="30"/>
  <c r="N245" i="30"/>
  <c r="I245" i="30"/>
  <c r="N244" i="30"/>
  <c r="I244" i="30"/>
  <c r="N243" i="30"/>
  <c r="I243" i="30"/>
  <c r="N242" i="30"/>
  <c r="I242" i="30"/>
  <c r="N241" i="30"/>
  <c r="I241" i="30"/>
  <c r="N240" i="30"/>
  <c r="I240" i="30"/>
  <c r="N239" i="30"/>
  <c r="I239" i="30"/>
  <c r="N238" i="30"/>
  <c r="I238" i="30"/>
  <c r="N237" i="30"/>
  <c r="I237" i="30"/>
  <c r="W236" i="30"/>
  <c r="U236" i="30"/>
  <c r="S236" i="30"/>
  <c r="R236" i="30"/>
  <c r="Q236" i="30"/>
  <c r="P236" i="30"/>
  <c r="N236" i="30"/>
  <c r="L236" i="30"/>
  <c r="K236" i="30"/>
  <c r="I236" i="30"/>
  <c r="W235" i="30"/>
  <c r="V235" i="30"/>
  <c r="U235" i="30"/>
  <c r="T235" i="30"/>
  <c r="S235" i="30"/>
  <c r="R235" i="30"/>
  <c r="Q235" i="30"/>
  <c r="P235" i="30"/>
  <c r="N235" i="30"/>
  <c r="L235" i="30"/>
  <c r="K235" i="30"/>
  <c r="I235" i="30"/>
  <c r="W234" i="30"/>
  <c r="V234" i="30"/>
  <c r="U234" i="30"/>
  <c r="T234" i="30"/>
  <c r="S234" i="30"/>
  <c r="R234" i="30"/>
  <c r="Q234" i="30"/>
  <c r="P234" i="30"/>
  <c r="N234" i="30"/>
  <c r="L234" i="30"/>
  <c r="K234" i="30"/>
  <c r="I234" i="30"/>
  <c r="W233" i="30"/>
  <c r="V233" i="30"/>
  <c r="U233" i="30"/>
  <c r="T233" i="30"/>
  <c r="S233" i="30"/>
  <c r="R233" i="30"/>
  <c r="Q233" i="30"/>
  <c r="P233" i="30"/>
  <c r="N233" i="30"/>
  <c r="L233" i="30"/>
  <c r="K233" i="30"/>
  <c r="I233" i="30"/>
  <c r="W232" i="30"/>
  <c r="V232" i="30"/>
  <c r="U232" i="30"/>
  <c r="T232" i="30"/>
  <c r="S232" i="30"/>
  <c r="R232" i="30"/>
  <c r="Q232" i="30"/>
  <c r="P232" i="30"/>
  <c r="N232" i="30"/>
  <c r="L232" i="30"/>
  <c r="L242" i="30" s="1" a="1"/>
  <c r="L242" i="30" s="1"/>
  <c r="K232" i="30"/>
  <c r="I232" i="30"/>
  <c r="N231" i="30"/>
  <c r="I231" i="30"/>
  <c r="N230" i="30"/>
  <c r="I230" i="30"/>
  <c r="N229" i="30"/>
  <c r="I229" i="30"/>
  <c r="N228" i="30"/>
  <c r="I228" i="30"/>
  <c r="N227" i="30"/>
  <c r="I227" i="30"/>
  <c r="N226" i="30"/>
  <c r="I226" i="30"/>
  <c r="N225" i="30"/>
  <c r="I225" i="30"/>
  <c r="W224" i="30"/>
  <c r="U224" i="30"/>
  <c r="S224" i="30"/>
  <c r="R224" i="30"/>
  <c r="Q224" i="30"/>
  <c r="P224" i="30"/>
  <c r="N224" i="30"/>
  <c r="L224" i="30"/>
  <c r="L225" i="30" s="1"/>
  <c r="K224" i="30"/>
  <c r="I224" i="30"/>
  <c r="W223" i="30"/>
  <c r="V223" i="30"/>
  <c r="U223" i="30"/>
  <c r="T223" i="30"/>
  <c r="S223" i="30"/>
  <c r="R223" i="30"/>
  <c r="Q223" i="30"/>
  <c r="P223" i="30"/>
  <c r="N223" i="30"/>
  <c r="L223" i="30"/>
  <c r="K223" i="30"/>
  <c r="I223" i="30"/>
  <c r="W222" i="30"/>
  <c r="V222" i="30"/>
  <c r="U222" i="30"/>
  <c r="T222" i="30"/>
  <c r="S222" i="30"/>
  <c r="R222" i="30"/>
  <c r="Q222" i="30"/>
  <c r="P222" i="30"/>
  <c r="N222" i="30"/>
  <c r="L222" i="30"/>
  <c r="K222" i="30"/>
  <c r="I222" i="30"/>
  <c r="W221" i="30"/>
  <c r="V221" i="30"/>
  <c r="U221" i="30"/>
  <c r="T221" i="30"/>
  <c r="S221" i="30"/>
  <c r="R221" i="30"/>
  <c r="Q221" i="30"/>
  <c r="P221" i="30"/>
  <c r="N221" i="30"/>
  <c r="L221" i="30"/>
  <c r="K221" i="30"/>
  <c r="I221" i="30"/>
  <c r="W220" i="30"/>
  <c r="V220" i="30"/>
  <c r="U220" i="30"/>
  <c r="T220" i="30"/>
  <c r="S220" i="30"/>
  <c r="R220" i="30"/>
  <c r="Q220" i="30"/>
  <c r="P220" i="30"/>
  <c r="N220" i="30"/>
  <c r="L220" i="30"/>
  <c r="L228" i="30" s="1" a="1"/>
  <c r="L228" i="30" s="1"/>
  <c r="K220" i="30"/>
  <c r="I220" i="30"/>
  <c r="N213" i="30"/>
  <c r="I213" i="30"/>
  <c r="N212" i="30"/>
  <c r="I212" i="30"/>
  <c r="N211" i="30"/>
  <c r="I211" i="30"/>
  <c r="N210" i="30"/>
  <c r="I210" i="30"/>
  <c r="N209" i="30"/>
  <c r="I209" i="30"/>
  <c r="N208" i="30"/>
  <c r="I208" i="30"/>
  <c r="N207" i="30"/>
  <c r="I207" i="30"/>
  <c r="N206" i="30"/>
  <c r="I206" i="30"/>
  <c r="N205" i="30"/>
  <c r="I205" i="30"/>
  <c r="N204" i="30"/>
  <c r="I204" i="30"/>
  <c r="N203" i="30"/>
  <c r="I203" i="30"/>
  <c r="N202" i="30"/>
  <c r="I202" i="30"/>
  <c r="T201" i="30"/>
  <c r="R201" i="30"/>
  <c r="P201" i="30"/>
  <c r="N201" i="30"/>
  <c r="K201" i="30"/>
  <c r="I201" i="30"/>
  <c r="W200" i="30"/>
  <c r="U200" i="30"/>
  <c r="T200" i="30"/>
  <c r="S200" i="30"/>
  <c r="R200" i="30"/>
  <c r="Q200" i="30"/>
  <c r="P200" i="30"/>
  <c r="N200" i="30"/>
  <c r="L200" i="30"/>
  <c r="L201" i="30" s="1"/>
  <c r="K200" i="30"/>
  <c r="I200" i="30"/>
  <c r="W199" i="30"/>
  <c r="V199" i="30"/>
  <c r="U199" i="30"/>
  <c r="T199" i="30"/>
  <c r="S199" i="30"/>
  <c r="R199" i="30"/>
  <c r="Q199" i="30"/>
  <c r="P199" i="30"/>
  <c r="N199" i="30"/>
  <c r="L199" i="30"/>
  <c r="K199" i="30"/>
  <c r="I199" i="30"/>
  <c r="W198" i="30"/>
  <c r="V198" i="30"/>
  <c r="U198" i="30"/>
  <c r="T198" i="30"/>
  <c r="S198" i="30"/>
  <c r="R198" i="30"/>
  <c r="Q198" i="30"/>
  <c r="P198" i="30"/>
  <c r="N198" i="30"/>
  <c r="L198" i="30"/>
  <c r="K198" i="30"/>
  <c r="I198" i="30"/>
  <c r="W197" i="30"/>
  <c r="V197" i="30"/>
  <c r="U197" i="30"/>
  <c r="T197" i="30"/>
  <c r="S197" i="30"/>
  <c r="R197" i="30"/>
  <c r="Q197" i="30"/>
  <c r="P197" i="30"/>
  <c r="N197" i="30"/>
  <c r="L197" i="30"/>
  <c r="K197" i="30"/>
  <c r="I197" i="30"/>
  <c r="W196" i="30"/>
  <c r="V196" i="30"/>
  <c r="U196" i="30"/>
  <c r="T196" i="30"/>
  <c r="S196" i="30"/>
  <c r="R196" i="30"/>
  <c r="Q196" i="30"/>
  <c r="P196" i="30"/>
  <c r="N196" i="30"/>
  <c r="L196" i="30"/>
  <c r="L206" i="30" s="1" a="1"/>
  <c r="L206" i="30" s="1"/>
  <c r="K196" i="30"/>
  <c r="I196" i="30"/>
  <c r="N195" i="30"/>
  <c r="I195" i="30"/>
  <c r="N194" i="30"/>
  <c r="I194" i="30"/>
  <c r="N193" i="30"/>
  <c r="I193" i="30"/>
  <c r="N192" i="30"/>
  <c r="I192" i="30"/>
  <c r="N191" i="30"/>
  <c r="I191" i="30"/>
  <c r="N190" i="30"/>
  <c r="I190" i="30"/>
  <c r="T189" i="30"/>
  <c r="R189" i="30"/>
  <c r="P189" i="30"/>
  <c r="N189" i="30"/>
  <c r="K189" i="30"/>
  <c r="I189" i="30"/>
  <c r="W188" i="30"/>
  <c r="U188" i="30"/>
  <c r="T188" i="30"/>
  <c r="S188" i="30"/>
  <c r="R188" i="30"/>
  <c r="Q188" i="30"/>
  <c r="P188" i="30"/>
  <c r="N188" i="30"/>
  <c r="L188" i="30"/>
  <c r="K188" i="30"/>
  <c r="I188" i="30"/>
  <c r="W187" i="30"/>
  <c r="V187" i="30"/>
  <c r="U187" i="30"/>
  <c r="T187" i="30"/>
  <c r="S187" i="30"/>
  <c r="R187" i="30"/>
  <c r="Q187" i="30"/>
  <c r="P187" i="30"/>
  <c r="N187" i="30"/>
  <c r="L187" i="30"/>
  <c r="K187" i="30"/>
  <c r="I187" i="30"/>
  <c r="W186" i="30"/>
  <c r="V186" i="30"/>
  <c r="U186" i="30"/>
  <c r="T186" i="30"/>
  <c r="S186" i="30"/>
  <c r="R186" i="30"/>
  <c r="Q186" i="30"/>
  <c r="P186" i="30"/>
  <c r="N186" i="30"/>
  <c r="L186" i="30"/>
  <c r="K186" i="30"/>
  <c r="I186" i="30"/>
  <c r="W185" i="30"/>
  <c r="V185" i="30"/>
  <c r="U185" i="30"/>
  <c r="T185" i="30"/>
  <c r="S185" i="30"/>
  <c r="R185" i="30"/>
  <c r="Q185" i="30"/>
  <c r="P185" i="30"/>
  <c r="N185" i="30"/>
  <c r="L185" i="30"/>
  <c r="K185" i="30"/>
  <c r="I185" i="30"/>
  <c r="W184" i="30"/>
  <c r="V184" i="30"/>
  <c r="U184" i="30"/>
  <c r="T184" i="30"/>
  <c r="S184" i="30"/>
  <c r="R184" i="30"/>
  <c r="Q184" i="30"/>
  <c r="P184" i="30"/>
  <c r="N184" i="30"/>
  <c r="L184" i="30"/>
  <c r="L192" i="30" s="1" a="1"/>
  <c r="L192" i="30" s="1"/>
  <c r="K184" i="30"/>
  <c r="I184" i="30"/>
  <c r="N177" i="30"/>
  <c r="I177" i="30"/>
  <c r="N176" i="30"/>
  <c r="I176" i="30"/>
  <c r="N175" i="30"/>
  <c r="I175" i="30"/>
  <c r="N174" i="30"/>
  <c r="I174" i="30"/>
  <c r="N173" i="30"/>
  <c r="I173" i="30"/>
  <c r="N172" i="30"/>
  <c r="I172" i="30"/>
  <c r="N171" i="30"/>
  <c r="I171" i="30"/>
  <c r="N170" i="30"/>
  <c r="I170" i="30"/>
  <c r="N169" i="30"/>
  <c r="I169" i="30"/>
  <c r="N168" i="30"/>
  <c r="I168" i="30"/>
  <c r="N167" i="30"/>
  <c r="I167" i="30"/>
  <c r="N166" i="30"/>
  <c r="I166" i="30"/>
  <c r="V165" i="30"/>
  <c r="T165" i="30"/>
  <c r="R165" i="30"/>
  <c r="P165" i="30"/>
  <c r="N165" i="30"/>
  <c r="K165" i="30"/>
  <c r="I165" i="30"/>
  <c r="W164" i="30"/>
  <c r="V164" i="30"/>
  <c r="U164" i="30"/>
  <c r="T164" i="30"/>
  <c r="S164" i="30"/>
  <c r="R164" i="30"/>
  <c r="Q164" i="30"/>
  <c r="P164" i="30"/>
  <c r="N164" i="30"/>
  <c r="L164" i="30"/>
  <c r="L165" i="30" s="1"/>
  <c r="K164" i="30"/>
  <c r="I164" i="30"/>
  <c r="W163" i="30"/>
  <c r="V163" i="30"/>
  <c r="U163" i="30"/>
  <c r="T163" i="30"/>
  <c r="S163" i="30"/>
  <c r="R163" i="30"/>
  <c r="Q163" i="30"/>
  <c r="P163" i="30"/>
  <c r="N163" i="30"/>
  <c r="L163" i="30"/>
  <c r="K163" i="30"/>
  <c r="I163" i="30"/>
  <c r="W162" i="30"/>
  <c r="V162" i="30"/>
  <c r="U162" i="30"/>
  <c r="T162" i="30"/>
  <c r="S162" i="30"/>
  <c r="R162" i="30"/>
  <c r="Q162" i="30"/>
  <c r="P162" i="30"/>
  <c r="N162" i="30"/>
  <c r="L162" i="30"/>
  <c r="K162" i="30"/>
  <c r="I162" i="30"/>
  <c r="W161" i="30"/>
  <c r="V161" i="30"/>
  <c r="U161" i="30"/>
  <c r="T161" i="30"/>
  <c r="S161" i="30"/>
  <c r="R161" i="30"/>
  <c r="Q161" i="30"/>
  <c r="P161" i="30"/>
  <c r="N161" i="30"/>
  <c r="L161" i="30"/>
  <c r="K161" i="30"/>
  <c r="I161" i="30"/>
  <c r="W160" i="30"/>
  <c r="V160" i="30"/>
  <c r="U160" i="30"/>
  <c r="T160" i="30"/>
  <c r="S160" i="30"/>
  <c r="R160" i="30"/>
  <c r="Q160" i="30"/>
  <c r="P160" i="30"/>
  <c r="N160" i="30"/>
  <c r="L160" i="30"/>
  <c r="L170" i="30" s="1" a="1"/>
  <c r="L170" i="30" s="1"/>
  <c r="K160" i="30"/>
  <c r="I160" i="30"/>
  <c r="N159" i="30"/>
  <c r="I159" i="30"/>
  <c r="N158" i="30"/>
  <c r="I158" i="30"/>
  <c r="N157" i="30"/>
  <c r="I157" i="30"/>
  <c r="N156" i="30"/>
  <c r="I156" i="30"/>
  <c r="N155" i="30"/>
  <c r="I155" i="30"/>
  <c r="N154" i="30"/>
  <c r="I154" i="30"/>
  <c r="V153" i="30"/>
  <c r="T153" i="30"/>
  <c r="R153" i="30"/>
  <c r="P153" i="30"/>
  <c r="N153" i="30"/>
  <c r="K153" i="30"/>
  <c r="I153" i="30"/>
  <c r="W152" i="30"/>
  <c r="V152" i="30"/>
  <c r="U152" i="30"/>
  <c r="T152" i="30"/>
  <c r="S152" i="30"/>
  <c r="R152" i="30"/>
  <c r="Q152" i="30"/>
  <c r="P152" i="30"/>
  <c r="N152" i="30"/>
  <c r="L152" i="30"/>
  <c r="K152" i="30"/>
  <c r="I152" i="30"/>
  <c r="W151" i="30"/>
  <c r="V151" i="30"/>
  <c r="U151" i="30"/>
  <c r="T151" i="30"/>
  <c r="S151" i="30"/>
  <c r="R151" i="30"/>
  <c r="Q151" i="30"/>
  <c r="P151" i="30"/>
  <c r="N151" i="30"/>
  <c r="L151" i="30"/>
  <c r="K151" i="30"/>
  <c r="I151" i="30"/>
  <c r="W150" i="30"/>
  <c r="V150" i="30"/>
  <c r="U150" i="30"/>
  <c r="T150" i="30"/>
  <c r="S150" i="30"/>
  <c r="R150" i="30"/>
  <c r="Q150" i="30"/>
  <c r="P150" i="30"/>
  <c r="N150" i="30"/>
  <c r="L150" i="30"/>
  <c r="K150" i="30"/>
  <c r="I150" i="30"/>
  <c r="W149" i="30"/>
  <c r="V149" i="30"/>
  <c r="U149" i="30"/>
  <c r="T149" i="30"/>
  <c r="S149" i="30"/>
  <c r="R149" i="30"/>
  <c r="Q149" i="30"/>
  <c r="P149" i="30"/>
  <c r="N149" i="30"/>
  <c r="L149" i="30"/>
  <c r="K149" i="30"/>
  <c r="I149" i="30"/>
  <c r="W148" i="30"/>
  <c r="V148" i="30"/>
  <c r="U148" i="30"/>
  <c r="T148" i="30"/>
  <c r="S148" i="30"/>
  <c r="R148" i="30"/>
  <c r="Q148" i="30"/>
  <c r="P148" i="30"/>
  <c r="N148" i="30"/>
  <c r="L148" i="30"/>
  <c r="L156" i="30" s="1" a="1"/>
  <c r="L156" i="30" s="1"/>
  <c r="K148" i="30"/>
  <c r="I148" i="30"/>
  <c r="N141" i="30"/>
  <c r="I141" i="30"/>
  <c r="N140" i="30"/>
  <c r="I140" i="30"/>
  <c r="N139" i="30"/>
  <c r="I139" i="30"/>
  <c r="N138" i="30"/>
  <c r="I138" i="30"/>
  <c r="N137" i="30"/>
  <c r="I137" i="30"/>
  <c r="N136" i="30"/>
  <c r="I136" i="30"/>
  <c r="N135" i="30"/>
  <c r="I135" i="30"/>
  <c r="N134" i="30"/>
  <c r="L134" i="30" a="1"/>
  <c r="L134" i="30" s="1"/>
  <c r="I134" i="30"/>
  <c r="N133" i="30"/>
  <c r="I133" i="30"/>
  <c r="N132" i="30"/>
  <c r="I132" i="30"/>
  <c r="N131" i="30"/>
  <c r="I131" i="30"/>
  <c r="N130" i="30"/>
  <c r="I130" i="30"/>
  <c r="V129" i="30"/>
  <c r="T129" i="30"/>
  <c r="R129" i="30"/>
  <c r="P129" i="30"/>
  <c r="N129" i="30"/>
  <c r="K129" i="30"/>
  <c r="I129" i="30"/>
  <c r="W128" i="30"/>
  <c r="V128" i="30"/>
  <c r="U128" i="30"/>
  <c r="T128" i="30"/>
  <c r="S128" i="30"/>
  <c r="R128" i="30"/>
  <c r="Q128" i="30"/>
  <c r="P128" i="30"/>
  <c r="N128" i="30"/>
  <c r="L128" i="30"/>
  <c r="L129" i="30" s="1"/>
  <c r="K128" i="30"/>
  <c r="I128" i="30"/>
  <c r="W127" i="30"/>
  <c r="V127" i="30"/>
  <c r="U127" i="30"/>
  <c r="T127" i="30"/>
  <c r="S127" i="30"/>
  <c r="R127" i="30"/>
  <c r="Q127" i="30"/>
  <c r="P127" i="30"/>
  <c r="N127" i="30"/>
  <c r="L127" i="30"/>
  <c r="K127" i="30"/>
  <c r="I127" i="30"/>
  <c r="W126" i="30"/>
  <c r="V126" i="30"/>
  <c r="U126" i="30"/>
  <c r="T126" i="30"/>
  <c r="S126" i="30"/>
  <c r="R126" i="30"/>
  <c r="Q126" i="30"/>
  <c r="P126" i="30"/>
  <c r="N126" i="30"/>
  <c r="L126" i="30"/>
  <c r="K126" i="30"/>
  <c r="I126" i="30"/>
  <c r="W125" i="30"/>
  <c r="V125" i="30"/>
  <c r="U125" i="30"/>
  <c r="T125" i="30"/>
  <c r="S125" i="30"/>
  <c r="R125" i="30"/>
  <c r="Q125" i="30"/>
  <c r="P125" i="30"/>
  <c r="N125" i="30"/>
  <c r="L125" i="30"/>
  <c r="K125" i="30"/>
  <c r="I125" i="30"/>
  <c r="W124" i="30"/>
  <c r="V124" i="30"/>
  <c r="U124" i="30"/>
  <c r="T124" i="30"/>
  <c r="S124" i="30"/>
  <c r="R124" i="30"/>
  <c r="Q124" i="30"/>
  <c r="P124" i="30"/>
  <c r="N124" i="30"/>
  <c r="L124" i="30"/>
  <c r="K124" i="30"/>
  <c r="I124" i="30"/>
  <c r="N123" i="30"/>
  <c r="I123" i="30"/>
  <c r="N122" i="30"/>
  <c r="I122" i="30"/>
  <c r="N121" i="30"/>
  <c r="I121" i="30"/>
  <c r="N120" i="30"/>
  <c r="I120" i="30"/>
  <c r="N119" i="30"/>
  <c r="I119" i="30"/>
  <c r="N118" i="30"/>
  <c r="I118" i="30"/>
  <c r="V117" i="30"/>
  <c r="T117" i="30"/>
  <c r="R117" i="30"/>
  <c r="P117" i="30"/>
  <c r="N117" i="30"/>
  <c r="K117" i="30"/>
  <c r="I117" i="30"/>
  <c r="W116" i="30"/>
  <c r="V116" i="30"/>
  <c r="U116" i="30"/>
  <c r="T116" i="30"/>
  <c r="S116" i="30"/>
  <c r="R116" i="30"/>
  <c r="Q116" i="30"/>
  <c r="P116" i="30"/>
  <c r="N116" i="30"/>
  <c r="L116" i="30"/>
  <c r="K116" i="30"/>
  <c r="I116" i="30"/>
  <c r="W115" i="30"/>
  <c r="V115" i="30"/>
  <c r="U115" i="30"/>
  <c r="T115" i="30"/>
  <c r="S115" i="30"/>
  <c r="R115" i="30"/>
  <c r="Q115" i="30"/>
  <c r="P115" i="30"/>
  <c r="N115" i="30"/>
  <c r="L115" i="30"/>
  <c r="K115" i="30"/>
  <c r="I115" i="30"/>
  <c r="W114" i="30"/>
  <c r="V114" i="30"/>
  <c r="U114" i="30"/>
  <c r="T114" i="30"/>
  <c r="S114" i="30"/>
  <c r="R114" i="30"/>
  <c r="Q114" i="30"/>
  <c r="P114" i="30"/>
  <c r="N114" i="30"/>
  <c r="L114" i="30"/>
  <c r="K114" i="30"/>
  <c r="I114" i="30"/>
  <c r="W113" i="30"/>
  <c r="V113" i="30"/>
  <c r="U113" i="30"/>
  <c r="T113" i="30"/>
  <c r="S113" i="30"/>
  <c r="R113" i="30"/>
  <c r="Q113" i="30"/>
  <c r="P113" i="30"/>
  <c r="N113" i="30"/>
  <c r="L113" i="30"/>
  <c r="K113" i="30"/>
  <c r="I113" i="30"/>
  <c r="W112" i="30"/>
  <c r="V112" i="30"/>
  <c r="U112" i="30"/>
  <c r="T112" i="30"/>
  <c r="S112" i="30"/>
  <c r="R112" i="30"/>
  <c r="Q112" i="30"/>
  <c r="P112" i="30"/>
  <c r="N112" i="30"/>
  <c r="L112" i="30"/>
  <c r="L120" i="30" s="1" a="1"/>
  <c r="L120" i="30" s="1"/>
  <c r="K112" i="30"/>
  <c r="I112" i="30"/>
  <c r="N105" i="30"/>
  <c r="I105" i="30"/>
  <c r="N104" i="30"/>
  <c r="I104" i="30"/>
  <c r="N103" i="30"/>
  <c r="I103" i="30"/>
  <c r="N102" i="30"/>
  <c r="I102" i="30"/>
  <c r="N101" i="30"/>
  <c r="I101" i="30"/>
  <c r="N100" i="30"/>
  <c r="I100" i="30"/>
  <c r="N99" i="30"/>
  <c r="I99" i="30"/>
  <c r="N98" i="30"/>
  <c r="I98" i="30"/>
  <c r="N97" i="30"/>
  <c r="I97" i="30"/>
  <c r="N96" i="30"/>
  <c r="I96" i="30"/>
  <c r="N95" i="30"/>
  <c r="I95" i="30"/>
  <c r="N94" i="30"/>
  <c r="I94" i="30"/>
  <c r="V93" i="30"/>
  <c r="T93" i="30"/>
  <c r="R93" i="30"/>
  <c r="P93" i="30"/>
  <c r="N93" i="30"/>
  <c r="K93" i="30"/>
  <c r="I93" i="30"/>
  <c r="W92" i="30"/>
  <c r="V92" i="30"/>
  <c r="U92" i="30"/>
  <c r="T92" i="30"/>
  <c r="S92" i="30"/>
  <c r="R92" i="30"/>
  <c r="Q92" i="30"/>
  <c r="P92" i="30"/>
  <c r="N92" i="30"/>
  <c r="L92" i="30"/>
  <c r="L93" i="30" s="1"/>
  <c r="K92" i="30"/>
  <c r="I92" i="30"/>
  <c r="W91" i="30"/>
  <c r="V91" i="30"/>
  <c r="U91" i="30"/>
  <c r="T91" i="30"/>
  <c r="S91" i="30"/>
  <c r="R91" i="30"/>
  <c r="Q91" i="30"/>
  <c r="P91" i="30"/>
  <c r="N91" i="30"/>
  <c r="L91" i="30"/>
  <c r="K91" i="30"/>
  <c r="I91" i="30"/>
  <c r="W90" i="30"/>
  <c r="V90" i="30"/>
  <c r="U90" i="30"/>
  <c r="T90" i="30"/>
  <c r="S90" i="30"/>
  <c r="R90" i="30"/>
  <c r="Q90" i="30"/>
  <c r="P90" i="30"/>
  <c r="N90" i="30"/>
  <c r="L90" i="30"/>
  <c r="K90" i="30"/>
  <c r="I90" i="30"/>
  <c r="W89" i="30"/>
  <c r="V89" i="30"/>
  <c r="U89" i="30"/>
  <c r="T89" i="30"/>
  <c r="S89" i="30"/>
  <c r="R89" i="30"/>
  <c r="Q89" i="30"/>
  <c r="P89" i="30"/>
  <c r="N89" i="30"/>
  <c r="L89" i="30"/>
  <c r="K89" i="30"/>
  <c r="I89" i="30"/>
  <c r="AF88" i="30"/>
  <c r="AE88" i="30"/>
  <c r="AD88" i="30"/>
  <c r="AC88" i="30"/>
  <c r="W88" i="30"/>
  <c r="V88" i="30"/>
  <c r="U88" i="30"/>
  <c r="T88" i="30"/>
  <c r="S88" i="30"/>
  <c r="R88" i="30"/>
  <c r="Q88" i="30"/>
  <c r="P88" i="30"/>
  <c r="N88" i="30"/>
  <c r="L88" i="30"/>
  <c r="L98" i="30" s="1" a="1"/>
  <c r="L98" i="30" s="1"/>
  <c r="K88" i="30"/>
  <c r="I88" i="30"/>
  <c r="AF87" i="30"/>
  <c r="AE87" i="30"/>
  <c r="AD87" i="30"/>
  <c r="AC87" i="30"/>
  <c r="N87" i="30"/>
  <c r="I87" i="30"/>
  <c r="AF86" i="30"/>
  <c r="AE86" i="30"/>
  <c r="AD86" i="30"/>
  <c r="AC86" i="30"/>
  <c r="N86" i="30"/>
  <c r="I86" i="30"/>
  <c r="AF85" i="30"/>
  <c r="AE85" i="30"/>
  <c r="AD85" i="30"/>
  <c r="AC85" i="30"/>
  <c r="N85" i="30"/>
  <c r="I85" i="30"/>
  <c r="AF84" i="30"/>
  <c r="AE84" i="30"/>
  <c r="AD84" i="30"/>
  <c r="AC84" i="30"/>
  <c r="N84" i="30"/>
  <c r="I84" i="30"/>
  <c r="AF83" i="30"/>
  <c r="AE83" i="30"/>
  <c r="AD83" i="30"/>
  <c r="AC83" i="30"/>
  <c r="N83" i="30"/>
  <c r="I83" i="30"/>
  <c r="AF82" i="30"/>
  <c r="AE82" i="30"/>
  <c r="AD82" i="30"/>
  <c r="AC82" i="30"/>
  <c r="N82" i="30"/>
  <c r="I82" i="30"/>
  <c r="AF81" i="30"/>
  <c r="AE81" i="30"/>
  <c r="AD81" i="30"/>
  <c r="AC81" i="30"/>
  <c r="V81" i="30"/>
  <c r="T81" i="30"/>
  <c r="R81" i="30"/>
  <c r="P81" i="30"/>
  <c r="N81" i="30"/>
  <c r="K81" i="30"/>
  <c r="I81" i="30"/>
  <c r="AF80" i="30"/>
  <c r="AE80" i="30"/>
  <c r="AD80" i="30"/>
  <c r="AC80" i="30"/>
  <c r="W80" i="30"/>
  <c r="V80" i="30"/>
  <c r="U80" i="30"/>
  <c r="T80" i="30"/>
  <c r="S80" i="30"/>
  <c r="R80" i="30"/>
  <c r="Q80" i="30"/>
  <c r="P80" i="30"/>
  <c r="N80" i="30"/>
  <c r="L80" i="30"/>
  <c r="K80" i="30"/>
  <c r="I80" i="30"/>
  <c r="AF79" i="30"/>
  <c r="AE79" i="30"/>
  <c r="AD79" i="30"/>
  <c r="AC79" i="30"/>
  <c r="W79" i="30"/>
  <c r="V79" i="30"/>
  <c r="U79" i="30"/>
  <c r="T79" i="30"/>
  <c r="S79" i="30"/>
  <c r="R79" i="30"/>
  <c r="Q79" i="30"/>
  <c r="P79" i="30"/>
  <c r="N79" i="30"/>
  <c r="L79" i="30"/>
  <c r="K79" i="30"/>
  <c r="I79" i="30"/>
  <c r="AF78" i="30"/>
  <c r="AE78" i="30"/>
  <c r="AD78" i="30"/>
  <c r="AC78" i="30"/>
  <c r="W78" i="30"/>
  <c r="V78" i="30"/>
  <c r="U78" i="30"/>
  <c r="T78" i="30"/>
  <c r="S78" i="30"/>
  <c r="R78" i="30"/>
  <c r="Q78" i="30"/>
  <c r="P78" i="30"/>
  <c r="N78" i="30"/>
  <c r="L78" i="30"/>
  <c r="K78" i="30"/>
  <c r="I78" i="30"/>
  <c r="AF77" i="30"/>
  <c r="AE77" i="30"/>
  <c r="AD77" i="30"/>
  <c r="AC77" i="30"/>
  <c r="W77" i="30"/>
  <c r="V77" i="30"/>
  <c r="U77" i="30"/>
  <c r="T77" i="30"/>
  <c r="S77" i="30"/>
  <c r="R77" i="30"/>
  <c r="Q77" i="30"/>
  <c r="P77" i="30"/>
  <c r="N77" i="30"/>
  <c r="L77" i="30"/>
  <c r="K77" i="30"/>
  <c r="I77" i="30"/>
  <c r="AF76" i="30"/>
  <c r="AE76" i="30"/>
  <c r="AD76" i="30"/>
  <c r="AC76" i="30"/>
  <c r="W76" i="30"/>
  <c r="V76" i="30"/>
  <c r="U76" i="30"/>
  <c r="T76" i="30"/>
  <c r="S76" i="30"/>
  <c r="R76" i="30"/>
  <c r="Q76" i="30"/>
  <c r="P76" i="30"/>
  <c r="N76" i="30"/>
  <c r="L76" i="30"/>
  <c r="L84" i="30" s="1" a="1"/>
  <c r="L84" i="30" s="1"/>
  <c r="K76" i="30"/>
  <c r="I76" i="30"/>
  <c r="AF75" i="30"/>
  <c r="AE75" i="30"/>
  <c r="AD75" i="30"/>
  <c r="AC75" i="30"/>
  <c r="AF74" i="30"/>
  <c r="AE74" i="30"/>
  <c r="AD74" i="30"/>
  <c r="AC74" i="30"/>
  <c r="AF73" i="30"/>
  <c r="AE73" i="30"/>
  <c r="AD73" i="30"/>
  <c r="AC73" i="30"/>
  <c r="AF72" i="30"/>
  <c r="AE72" i="30"/>
  <c r="AD72" i="30"/>
  <c r="AC72" i="30"/>
  <c r="AF71" i="30"/>
  <c r="AE71" i="30"/>
  <c r="AD71" i="30"/>
  <c r="AC71" i="30"/>
  <c r="AF70" i="30"/>
  <c r="AE70" i="30"/>
  <c r="AD70" i="30"/>
  <c r="AC70" i="30"/>
  <c r="AF69" i="30"/>
  <c r="AE69" i="30"/>
  <c r="AD69" i="30"/>
  <c r="AC69" i="30"/>
  <c r="N69" i="30"/>
  <c r="I69" i="30"/>
  <c r="AF68" i="30"/>
  <c r="AE68" i="30"/>
  <c r="AD68" i="30"/>
  <c r="AC68" i="30"/>
  <c r="N68" i="30"/>
  <c r="I68" i="30"/>
  <c r="AF67" i="30"/>
  <c r="AE67" i="30"/>
  <c r="AD67" i="30"/>
  <c r="AC67" i="30"/>
  <c r="N67" i="30"/>
  <c r="I67" i="30"/>
  <c r="AF66" i="30"/>
  <c r="AE66" i="30"/>
  <c r="AD66" i="30"/>
  <c r="AC66" i="30"/>
  <c r="N66" i="30"/>
  <c r="I66" i="30"/>
  <c r="AF65" i="30"/>
  <c r="AE65" i="30"/>
  <c r="AD65" i="30"/>
  <c r="AC65" i="30"/>
  <c r="N65" i="30"/>
  <c r="I65" i="30"/>
  <c r="AF64" i="30"/>
  <c r="AE64" i="30"/>
  <c r="AD64" i="30"/>
  <c r="AC64" i="30"/>
  <c r="N64" i="30"/>
  <c r="I64" i="30"/>
  <c r="AF63" i="30"/>
  <c r="AE63" i="30"/>
  <c r="AD63" i="30"/>
  <c r="AC63" i="30"/>
  <c r="N63" i="30"/>
  <c r="I63" i="30"/>
  <c r="AF62" i="30"/>
  <c r="AE62" i="30"/>
  <c r="AD62" i="30"/>
  <c r="AC62" i="30"/>
  <c r="N62" i="30"/>
  <c r="I62" i="30"/>
  <c r="AF61" i="30"/>
  <c r="AE61" i="30"/>
  <c r="AD61" i="30"/>
  <c r="AC61" i="30"/>
  <c r="N61" i="30"/>
  <c r="I61" i="30"/>
  <c r="AF60" i="30"/>
  <c r="AE60" i="30"/>
  <c r="AD60" i="30"/>
  <c r="AC60" i="30"/>
  <c r="N60" i="30"/>
  <c r="I60" i="30"/>
  <c r="AF59" i="30"/>
  <c r="AE59" i="30"/>
  <c r="AD59" i="30"/>
  <c r="AC59" i="30"/>
  <c r="N59" i="30"/>
  <c r="I59" i="30"/>
  <c r="N58" i="30"/>
  <c r="I58" i="30"/>
  <c r="V57" i="30"/>
  <c r="T57" i="30"/>
  <c r="R57" i="30"/>
  <c r="P57" i="30"/>
  <c r="N57" i="30"/>
  <c r="K57" i="30"/>
  <c r="I57" i="30"/>
  <c r="W56" i="30"/>
  <c r="V56" i="30"/>
  <c r="U56" i="30"/>
  <c r="T56" i="30"/>
  <c r="S56" i="30"/>
  <c r="R56" i="30"/>
  <c r="Q56" i="30"/>
  <c r="P56" i="30"/>
  <c r="N56" i="30"/>
  <c r="L56" i="30"/>
  <c r="L57" i="30" s="1"/>
  <c r="K56" i="30"/>
  <c r="I56" i="30"/>
  <c r="W55" i="30"/>
  <c r="V55" i="30"/>
  <c r="U55" i="30"/>
  <c r="T55" i="30"/>
  <c r="S55" i="30"/>
  <c r="R55" i="30"/>
  <c r="Q55" i="30"/>
  <c r="P55" i="30"/>
  <c r="N55" i="30"/>
  <c r="L55" i="30"/>
  <c r="K55" i="30"/>
  <c r="I55" i="30"/>
  <c r="W54" i="30"/>
  <c r="V54" i="30"/>
  <c r="U54" i="30"/>
  <c r="T54" i="30"/>
  <c r="S54" i="30"/>
  <c r="R54" i="30"/>
  <c r="Q54" i="30"/>
  <c r="P54" i="30"/>
  <c r="N54" i="30"/>
  <c r="L54" i="30"/>
  <c r="K54" i="30"/>
  <c r="I54" i="30"/>
  <c r="W53" i="30"/>
  <c r="V53" i="30"/>
  <c r="U53" i="30"/>
  <c r="T53" i="30"/>
  <c r="S53" i="30"/>
  <c r="R53" i="30"/>
  <c r="Q53" i="30"/>
  <c r="P53" i="30"/>
  <c r="N53" i="30"/>
  <c r="L53" i="30"/>
  <c r="K53" i="30"/>
  <c r="I53" i="30"/>
  <c r="W52" i="30"/>
  <c r="V52" i="30"/>
  <c r="U52" i="30"/>
  <c r="T52" i="30"/>
  <c r="S52" i="30"/>
  <c r="R52" i="30"/>
  <c r="Q52" i="30"/>
  <c r="P52" i="30"/>
  <c r="N52" i="30"/>
  <c r="L52" i="30"/>
  <c r="L62" i="30" s="1" a="1"/>
  <c r="L62" i="30" s="1"/>
  <c r="K52" i="30"/>
  <c r="I52" i="30"/>
  <c r="N51" i="30"/>
  <c r="I51" i="30"/>
  <c r="N50" i="30"/>
  <c r="I50" i="30"/>
  <c r="N49" i="30"/>
  <c r="I49" i="30"/>
  <c r="N48" i="30"/>
  <c r="I48" i="30"/>
  <c r="N47" i="30"/>
  <c r="I47" i="30"/>
  <c r="N46" i="30"/>
  <c r="I46" i="30"/>
  <c r="V45" i="30"/>
  <c r="T45" i="30"/>
  <c r="R45" i="30"/>
  <c r="P45" i="30"/>
  <c r="N45" i="30"/>
  <c r="K45" i="30"/>
  <c r="I45" i="30"/>
  <c r="W44" i="30"/>
  <c r="V44" i="30"/>
  <c r="U44" i="30"/>
  <c r="T44" i="30"/>
  <c r="S44" i="30"/>
  <c r="R44" i="30"/>
  <c r="Q44" i="30"/>
  <c r="P44" i="30"/>
  <c r="N44" i="30"/>
  <c r="L44" i="30"/>
  <c r="K44" i="30"/>
  <c r="I44" i="30"/>
  <c r="AF43" i="30"/>
  <c r="AE43" i="30"/>
  <c r="AD43" i="30"/>
  <c r="AC43" i="30"/>
  <c r="W43" i="30"/>
  <c r="V43" i="30"/>
  <c r="U43" i="30"/>
  <c r="T43" i="30"/>
  <c r="S43" i="30"/>
  <c r="R43" i="30"/>
  <c r="Q43" i="30"/>
  <c r="P43" i="30"/>
  <c r="N43" i="30"/>
  <c r="L43" i="30"/>
  <c r="K43" i="30"/>
  <c r="I43" i="30"/>
  <c r="AF42" i="30"/>
  <c r="AE42" i="30"/>
  <c r="AD42" i="30"/>
  <c r="AC42" i="30"/>
  <c r="W42" i="30"/>
  <c r="V42" i="30"/>
  <c r="U42" i="30"/>
  <c r="T42" i="30"/>
  <c r="S42" i="30"/>
  <c r="R42" i="30"/>
  <c r="Q42" i="30"/>
  <c r="P42" i="30"/>
  <c r="N42" i="30"/>
  <c r="L42" i="30"/>
  <c r="K42" i="30"/>
  <c r="I42" i="30"/>
  <c r="AF41" i="30"/>
  <c r="AE41" i="30"/>
  <c r="AD41" i="30"/>
  <c r="AC41" i="30"/>
  <c r="W41" i="30"/>
  <c r="V41" i="30"/>
  <c r="U41" i="30"/>
  <c r="T41" i="30"/>
  <c r="S41" i="30"/>
  <c r="R41" i="30"/>
  <c r="Q41" i="30"/>
  <c r="P41" i="30"/>
  <c r="N41" i="30"/>
  <c r="L41" i="30"/>
  <c r="K41" i="30"/>
  <c r="I41" i="30"/>
  <c r="AF40" i="30"/>
  <c r="AE40" i="30"/>
  <c r="AD40" i="30"/>
  <c r="AC40" i="30"/>
  <c r="W40" i="30"/>
  <c r="V40" i="30"/>
  <c r="U40" i="30"/>
  <c r="T40" i="30"/>
  <c r="S40" i="30"/>
  <c r="R40" i="30"/>
  <c r="Q40" i="30"/>
  <c r="P40" i="30"/>
  <c r="N40" i="30"/>
  <c r="L40" i="30"/>
  <c r="L48" i="30" s="1" a="1"/>
  <c r="L48" i="30" s="1"/>
  <c r="K40" i="30"/>
  <c r="I40" i="30"/>
  <c r="AF39" i="30"/>
  <c r="AE39" i="30"/>
  <c r="AD39" i="30"/>
  <c r="AC39" i="30"/>
  <c r="AF38" i="30"/>
  <c r="AE38" i="30"/>
  <c r="AD38" i="30"/>
  <c r="AC38" i="30"/>
  <c r="AF37" i="30"/>
  <c r="AE37" i="30"/>
  <c r="AD37" i="30"/>
  <c r="AC37" i="30"/>
  <c r="AF36" i="30"/>
  <c r="AE36" i="30"/>
  <c r="AD36" i="30"/>
  <c r="AC36" i="30"/>
  <c r="AF35" i="30"/>
  <c r="AE35" i="30"/>
  <c r="AD35" i="30"/>
  <c r="AC35" i="30"/>
  <c r="AF34" i="30"/>
  <c r="AE34" i="30"/>
  <c r="AD34" i="30"/>
  <c r="AC34" i="30"/>
  <c r="AF33" i="30"/>
  <c r="AE33" i="30"/>
  <c r="AD33" i="30"/>
  <c r="AC33" i="30"/>
  <c r="N33" i="30"/>
  <c r="I33" i="30"/>
  <c r="AF32" i="30"/>
  <c r="AE32" i="30"/>
  <c r="AD32" i="30"/>
  <c r="AC32" i="30"/>
  <c r="N32" i="30"/>
  <c r="I32" i="30"/>
  <c r="AF31" i="30"/>
  <c r="AE31" i="30"/>
  <c r="AD31" i="30"/>
  <c r="AC31" i="30"/>
  <c r="N31" i="30"/>
  <c r="I31" i="30"/>
  <c r="AF30" i="30"/>
  <c r="AE30" i="30"/>
  <c r="AD30" i="30"/>
  <c r="AC30" i="30"/>
  <c r="N30" i="30"/>
  <c r="I30" i="30"/>
  <c r="AF29" i="30"/>
  <c r="AE29" i="30"/>
  <c r="AD29" i="30"/>
  <c r="AC29" i="30"/>
  <c r="N29" i="30"/>
  <c r="I29" i="30"/>
  <c r="AF28" i="30"/>
  <c r="AE28" i="30"/>
  <c r="AD28" i="30"/>
  <c r="AC28" i="30"/>
  <c r="N28" i="30"/>
  <c r="I28" i="30"/>
  <c r="AF27" i="30"/>
  <c r="AE27" i="30"/>
  <c r="AD27" i="30"/>
  <c r="AC27" i="30"/>
  <c r="N27" i="30"/>
  <c r="I27" i="30"/>
  <c r="AF26" i="30"/>
  <c r="AE26" i="30"/>
  <c r="AD26" i="30"/>
  <c r="AC26" i="30"/>
  <c r="N26" i="30"/>
  <c r="I26" i="30"/>
  <c r="AF25" i="30"/>
  <c r="AE25" i="30"/>
  <c r="AD25" i="30"/>
  <c r="AC25" i="30"/>
  <c r="N25" i="30"/>
  <c r="I25" i="30"/>
  <c r="AF24" i="30"/>
  <c r="AE24" i="30"/>
  <c r="AD24" i="30"/>
  <c r="AC24" i="30"/>
  <c r="N24" i="30"/>
  <c r="I24" i="30"/>
  <c r="AF23" i="30"/>
  <c r="AE23" i="30"/>
  <c r="AD23" i="30"/>
  <c r="AC23" i="30"/>
  <c r="N23" i="30"/>
  <c r="I23" i="30"/>
  <c r="AF22" i="30"/>
  <c r="AE22" i="30"/>
  <c r="AD22" i="30"/>
  <c r="AC22" i="30"/>
  <c r="N22" i="30"/>
  <c r="I22" i="30"/>
  <c r="AF21" i="30"/>
  <c r="AE21" i="30"/>
  <c r="AD21" i="30"/>
  <c r="AC21" i="30"/>
  <c r="V21" i="30"/>
  <c r="T21" i="30"/>
  <c r="R21" i="30"/>
  <c r="P21" i="30"/>
  <c r="N21" i="30"/>
  <c r="K21" i="30"/>
  <c r="I21" i="30"/>
  <c r="AF20" i="30"/>
  <c r="AE20" i="30"/>
  <c r="AD20" i="30"/>
  <c r="AC20" i="30"/>
  <c r="W20" i="30"/>
  <c r="V20" i="30"/>
  <c r="U20" i="30"/>
  <c r="T20" i="30"/>
  <c r="S20" i="30"/>
  <c r="R20" i="30"/>
  <c r="Q20" i="30"/>
  <c r="P20" i="30"/>
  <c r="N20" i="30"/>
  <c r="L20" i="30"/>
  <c r="L21" i="30" s="1"/>
  <c r="K20" i="30"/>
  <c r="I20" i="30"/>
  <c r="AF19" i="30"/>
  <c r="AE19" i="30"/>
  <c r="AD19" i="30"/>
  <c r="AC19" i="30"/>
  <c r="W19" i="30"/>
  <c r="V19" i="30"/>
  <c r="U19" i="30"/>
  <c r="T19" i="30"/>
  <c r="S19" i="30"/>
  <c r="R19" i="30"/>
  <c r="Q19" i="30"/>
  <c r="P19" i="30"/>
  <c r="N19" i="30"/>
  <c r="L19" i="30"/>
  <c r="K19" i="30"/>
  <c r="I19" i="30"/>
  <c r="AF18" i="30"/>
  <c r="AE18" i="30"/>
  <c r="AD18" i="30"/>
  <c r="AC18" i="30"/>
  <c r="W18" i="30"/>
  <c r="V18" i="30"/>
  <c r="U18" i="30"/>
  <c r="T18" i="30"/>
  <c r="S18" i="30"/>
  <c r="R18" i="30"/>
  <c r="Q18" i="30"/>
  <c r="P18" i="30"/>
  <c r="N18" i="30"/>
  <c r="L18" i="30"/>
  <c r="K18" i="30"/>
  <c r="I18" i="30"/>
  <c r="AF17" i="30"/>
  <c r="AE17" i="30"/>
  <c r="AD17" i="30"/>
  <c r="AC17" i="30"/>
  <c r="W17" i="30"/>
  <c r="V17" i="30"/>
  <c r="U17" i="30"/>
  <c r="T17" i="30"/>
  <c r="S17" i="30"/>
  <c r="R17" i="30"/>
  <c r="Q17" i="30"/>
  <c r="P17" i="30"/>
  <c r="N17" i="30"/>
  <c r="L17" i="30"/>
  <c r="K17" i="30"/>
  <c r="I17" i="30"/>
  <c r="AF16" i="30"/>
  <c r="AE16" i="30"/>
  <c r="AD16" i="30"/>
  <c r="AC16" i="30"/>
  <c r="W16" i="30"/>
  <c r="V16" i="30"/>
  <c r="U16" i="30"/>
  <c r="T16" i="30"/>
  <c r="S16" i="30"/>
  <c r="R16" i="30"/>
  <c r="Q16" i="30"/>
  <c r="P16" i="30"/>
  <c r="N16" i="30"/>
  <c r="L16" i="30"/>
  <c r="L26" i="30" s="1" a="1"/>
  <c r="L26" i="30" s="1"/>
  <c r="K16" i="30"/>
  <c r="I16" i="30"/>
  <c r="AF15" i="30"/>
  <c r="AE15" i="30"/>
  <c r="AD15" i="30"/>
  <c r="AC15" i="30"/>
  <c r="N15" i="30"/>
  <c r="I15" i="30"/>
  <c r="AF14" i="30"/>
  <c r="AE14" i="30"/>
  <c r="AD14" i="30"/>
  <c r="AC14" i="30"/>
  <c r="N14" i="30"/>
  <c r="I14" i="30"/>
  <c r="N13" i="30"/>
  <c r="I13" i="30"/>
  <c r="N12" i="30"/>
  <c r="I12" i="30"/>
  <c r="N11" i="30"/>
  <c r="I11" i="30"/>
  <c r="N10" i="30"/>
  <c r="I10" i="30"/>
  <c r="V9" i="30"/>
  <c r="T9" i="30"/>
  <c r="R9" i="30"/>
  <c r="P9" i="30"/>
  <c r="N9" i="30"/>
  <c r="K9" i="30"/>
  <c r="I9" i="30"/>
  <c r="W8" i="30"/>
  <c r="V8" i="30"/>
  <c r="U8" i="30"/>
  <c r="T8" i="30"/>
  <c r="S8" i="30"/>
  <c r="R8" i="30"/>
  <c r="Q8" i="30"/>
  <c r="P8" i="30"/>
  <c r="N8" i="30"/>
  <c r="L8" i="30"/>
  <c r="L9" i="30" s="1"/>
  <c r="K8" i="30"/>
  <c r="I8" i="30"/>
  <c r="AE7" i="30"/>
  <c r="AD7" i="30"/>
  <c r="AC7" i="30"/>
  <c r="AB7" i="30"/>
  <c r="W7" i="30"/>
  <c r="V7" i="30"/>
  <c r="U7" i="30"/>
  <c r="T7" i="30"/>
  <c r="S7" i="30"/>
  <c r="R7" i="30"/>
  <c r="Q7" i="30"/>
  <c r="P7" i="30"/>
  <c r="N7" i="30"/>
  <c r="L7" i="30"/>
  <c r="K7" i="30"/>
  <c r="I7" i="30"/>
  <c r="W6" i="30"/>
  <c r="V6" i="30"/>
  <c r="U6" i="30"/>
  <c r="T6" i="30"/>
  <c r="S6" i="30"/>
  <c r="R6" i="30"/>
  <c r="Q6" i="30"/>
  <c r="P6" i="30"/>
  <c r="N6" i="30"/>
  <c r="L6" i="30"/>
  <c r="K6" i="30"/>
  <c r="I6" i="30"/>
  <c r="W5" i="30"/>
  <c r="V5" i="30"/>
  <c r="U5" i="30"/>
  <c r="T5" i="30"/>
  <c r="S5" i="30"/>
  <c r="R5" i="30"/>
  <c r="Q5" i="30"/>
  <c r="P5" i="30"/>
  <c r="N5" i="30"/>
  <c r="L5" i="30"/>
  <c r="K5" i="30"/>
  <c r="I5" i="30"/>
  <c r="W4" i="30"/>
  <c r="V4" i="30"/>
  <c r="U4" i="30"/>
  <c r="T4" i="30"/>
  <c r="S4" i="30"/>
  <c r="R4" i="30"/>
  <c r="Q4" i="30"/>
  <c r="P4" i="30"/>
  <c r="N4" i="30"/>
  <c r="L4" i="30"/>
  <c r="L12" i="30" s="1" a="1"/>
  <c r="L12" i="30" s="1"/>
  <c r="K4" i="30"/>
  <c r="I4" i="30"/>
  <c r="N249" i="29"/>
  <c r="I249" i="29"/>
  <c r="N248" i="29"/>
  <c r="I248" i="29"/>
  <c r="N247" i="29"/>
  <c r="I247" i="29"/>
  <c r="N246" i="29"/>
  <c r="I246" i="29"/>
  <c r="N245" i="29"/>
  <c r="I245" i="29"/>
  <c r="N244" i="29"/>
  <c r="I244" i="29"/>
  <c r="N243" i="29"/>
  <c r="I243" i="29"/>
  <c r="N242" i="29"/>
  <c r="I242" i="29"/>
  <c r="N241" i="29"/>
  <c r="I241" i="29"/>
  <c r="N240" i="29"/>
  <c r="I240" i="29"/>
  <c r="N239" i="29"/>
  <c r="I239" i="29"/>
  <c r="N238" i="29"/>
  <c r="I238" i="29"/>
  <c r="P237" i="29"/>
  <c r="N237" i="29"/>
  <c r="K237" i="29"/>
  <c r="I237" i="29"/>
  <c r="W236" i="29"/>
  <c r="U236" i="29"/>
  <c r="T236" i="29"/>
  <c r="S236" i="29"/>
  <c r="R236" i="29"/>
  <c r="Q236" i="29"/>
  <c r="P236" i="29"/>
  <c r="N236" i="29"/>
  <c r="L236" i="29"/>
  <c r="K236" i="29"/>
  <c r="I236" i="29"/>
  <c r="W235" i="29"/>
  <c r="U235" i="29"/>
  <c r="T235" i="29"/>
  <c r="S235" i="29"/>
  <c r="R235" i="29"/>
  <c r="Q235" i="29"/>
  <c r="P235" i="29"/>
  <c r="N235" i="29"/>
  <c r="L235" i="29"/>
  <c r="K235" i="29"/>
  <c r="I235" i="29"/>
  <c r="W234" i="29"/>
  <c r="V234" i="29"/>
  <c r="U234" i="29"/>
  <c r="T234" i="29"/>
  <c r="S234" i="29"/>
  <c r="R234" i="29"/>
  <c r="Q234" i="29"/>
  <c r="P234" i="29"/>
  <c r="N234" i="29"/>
  <c r="L234" i="29"/>
  <c r="K234" i="29"/>
  <c r="I234" i="29"/>
  <c r="W233" i="29"/>
  <c r="V233" i="29"/>
  <c r="U233" i="29"/>
  <c r="T233" i="29"/>
  <c r="S233" i="29"/>
  <c r="R233" i="29"/>
  <c r="Q233" i="29"/>
  <c r="P233" i="29"/>
  <c r="N233" i="29"/>
  <c r="L233" i="29"/>
  <c r="K233" i="29"/>
  <c r="I233" i="29"/>
  <c r="W232" i="29"/>
  <c r="V232" i="29"/>
  <c r="U232" i="29"/>
  <c r="T232" i="29"/>
  <c r="S232" i="29"/>
  <c r="R232" i="29"/>
  <c r="Q232" i="29"/>
  <c r="P232" i="29"/>
  <c r="N232" i="29"/>
  <c r="L232" i="29"/>
  <c r="L242" i="29" s="1" a="1"/>
  <c r="L242" i="29" s="1"/>
  <c r="K232" i="29"/>
  <c r="I232" i="29"/>
  <c r="N231" i="29"/>
  <c r="I231" i="29"/>
  <c r="N230" i="29"/>
  <c r="I230" i="29"/>
  <c r="N229" i="29"/>
  <c r="I229" i="29"/>
  <c r="N228" i="29"/>
  <c r="I228" i="29"/>
  <c r="N227" i="29"/>
  <c r="I227" i="29"/>
  <c r="N226" i="29"/>
  <c r="I226" i="29"/>
  <c r="V225" i="29"/>
  <c r="T225" i="29"/>
  <c r="R225" i="29"/>
  <c r="P225" i="29"/>
  <c r="N225" i="29"/>
  <c r="K225" i="29"/>
  <c r="I225" i="29"/>
  <c r="W224" i="29"/>
  <c r="V224" i="29"/>
  <c r="U224" i="29"/>
  <c r="T224" i="29"/>
  <c r="S224" i="29"/>
  <c r="R224" i="29"/>
  <c r="Q224" i="29"/>
  <c r="P224" i="29"/>
  <c r="N224" i="29"/>
  <c r="L224" i="29"/>
  <c r="K224" i="29"/>
  <c r="I224" i="29"/>
  <c r="W223" i="29"/>
  <c r="V223" i="29"/>
  <c r="U223" i="29"/>
  <c r="T223" i="29"/>
  <c r="S223" i="29"/>
  <c r="R223" i="29"/>
  <c r="Q223" i="29"/>
  <c r="P223" i="29"/>
  <c r="N223" i="29"/>
  <c r="L223" i="29"/>
  <c r="K223" i="29"/>
  <c r="I223" i="29"/>
  <c r="W222" i="29"/>
  <c r="V222" i="29"/>
  <c r="U222" i="29"/>
  <c r="T222" i="29"/>
  <c r="S222" i="29"/>
  <c r="R222" i="29"/>
  <c r="Q222" i="29"/>
  <c r="P222" i="29"/>
  <c r="N222" i="29"/>
  <c r="L222" i="29"/>
  <c r="K222" i="29"/>
  <c r="I222" i="29"/>
  <c r="W221" i="29"/>
  <c r="V221" i="29"/>
  <c r="U221" i="29"/>
  <c r="T221" i="29"/>
  <c r="S221" i="29"/>
  <c r="R221" i="29"/>
  <c r="Q221" i="29"/>
  <c r="P221" i="29"/>
  <c r="N221" i="29"/>
  <c r="L221" i="29"/>
  <c r="K221" i="29"/>
  <c r="I221" i="29"/>
  <c r="W220" i="29"/>
  <c r="V220" i="29"/>
  <c r="U220" i="29"/>
  <c r="T220" i="29"/>
  <c r="S220" i="29"/>
  <c r="R220" i="29"/>
  <c r="Q220" i="29"/>
  <c r="P220" i="29"/>
  <c r="N220" i="29"/>
  <c r="L220" i="29"/>
  <c r="L228" i="29" s="1" a="1"/>
  <c r="L228" i="29" s="1"/>
  <c r="K220" i="29"/>
  <c r="I220" i="29"/>
  <c r="N213" i="29"/>
  <c r="I213" i="29"/>
  <c r="N212" i="29"/>
  <c r="I212" i="29"/>
  <c r="N211" i="29"/>
  <c r="I211" i="29"/>
  <c r="N210" i="29"/>
  <c r="I210" i="29"/>
  <c r="N209" i="29"/>
  <c r="I209" i="29"/>
  <c r="N208" i="29"/>
  <c r="I208" i="29"/>
  <c r="N207" i="29"/>
  <c r="I207" i="29"/>
  <c r="N206" i="29"/>
  <c r="I206" i="29"/>
  <c r="N205" i="29"/>
  <c r="I205" i="29"/>
  <c r="N204" i="29"/>
  <c r="I204" i="29"/>
  <c r="N203" i="29"/>
  <c r="I203" i="29"/>
  <c r="N202" i="29"/>
  <c r="I202" i="29"/>
  <c r="T201" i="29"/>
  <c r="R201" i="29"/>
  <c r="P201" i="29"/>
  <c r="N201" i="29"/>
  <c r="K201" i="29"/>
  <c r="I201" i="29"/>
  <c r="W200" i="29"/>
  <c r="U200" i="29"/>
  <c r="T200" i="29"/>
  <c r="S200" i="29"/>
  <c r="R200" i="29"/>
  <c r="Q200" i="29"/>
  <c r="P200" i="29"/>
  <c r="N200" i="29"/>
  <c r="L200" i="29"/>
  <c r="L201" i="29" s="1"/>
  <c r="K200" i="29"/>
  <c r="I200" i="29"/>
  <c r="W199" i="29"/>
  <c r="V199" i="29"/>
  <c r="U199" i="29"/>
  <c r="T199" i="29"/>
  <c r="S199" i="29"/>
  <c r="R199" i="29"/>
  <c r="Q199" i="29"/>
  <c r="P199" i="29"/>
  <c r="N199" i="29"/>
  <c r="L199" i="29"/>
  <c r="K199" i="29"/>
  <c r="I199" i="29"/>
  <c r="W198" i="29"/>
  <c r="V198" i="29"/>
  <c r="U198" i="29"/>
  <c r="T198" i="29"/>
  <c r="S198" i="29"/>
  <c r="R198" i="29"/>
  <c r="Q198" i="29"/>
  <c r="P198" i="29"/>
  <c r="N198" i="29"/>
  <c r="L198" i="29"/>
  <c r="K198" i="29"/>
  <c r="I198" i="29"/>
  <c r="W197" i="29"/>
  <c r="V197" i="29"/>
  <c r="U197" i="29"/>
  <c r="T197" i="29"/>
  <c r="S197" i="29"/>
  <c r="R197" i="29"/>
  <c r="Q197" i="29"/>
  <c r="P197" i="29"/>
  <c r="N197" i="29"/>
  <c r="L197" i="29"/>
  <c r="K197" i="29"/>
  <c r="I197" i="29"/>
  <c r="W196" i="29"/>
  <c r="V196" i="29"/>
  <c r="U196" i="29"/>
  <c r="T196" i="29"/>
  <c r="S196" i="29"/>
  <c r="R196" i="29"/>
  <c r="Q196" i="29"/>
  <c r="P196" i="29"/>
  <c r="N196" i="29"/>
  <c r="L196" i="29"/>
  <c r="L206" i="29" s="1" a="1"/>
  <c r="L206" i="29" s="1"/>
  <c r="K196" i="29"/>
  <c r="I196" i="29"/>
  <c r="N195" i="29"/>
  <c r="I195" i="29"/>
  <c r="N194" i="29"/>
  <c r="I194" i="29"/>
  <c r="N193" i="29"/>
  <c r="I193" i="29"/>
  <c r="N192" i="29"/>
  <c r="I192" i="29"/>
  <c r="N191" i="29"/>
  <c r="I191" i="29"/>
  <c r="N190" i="29"/>
  <c r="I190" i="29"/>
  <c r="T189" i="29"/>
  <c r="R189" i="29"/>
  <c r="P189" i="29"/>
  <c r="N189" i="29"/>
  <c r="K189" i="29"/>
  <c r="I189" i="29"/>
  <c r="W188" i="29"/>
  <c r="U188" i="29"/>
  <c r="T188" i="29"/>
  <c r="S188" i="29"/>
  <c r="R188" i="29"/>
  <c r="Q188" i="29"/>
  <c r="P188" i="29"/>
  <c r="N188" i="29"/>
  <c r="L188" i="29"/>
  <c r="K188" i="29"/>
  <c r="I188" i="29"/>
  <c r="W187" i="29"/>
  <c r="V187" i="29"/>
  <c r="U187" i="29"/>
  <c r="T187" i="29"/>
  <c r="S187" i="29"/>
  <c r="R187" i="29"/>
  <c r="Q187" i="29"/>
  <c r="P187" i="29"/>
  <c r="N187" i="29"/>
  <c r="L187" i="29"/>
  <c r="K187" i="29"/>
  <c r="I187" i="29"/>
  <c r="W186" i="29"/>
  <c r="V186" i="29"/>
  <c r="U186" i="29"/>
  <c r="T186" i="29"/>
  <c r="S186" i="29"/>
  <c r="R186" i="29"/>
  <c r="Q186" i="29"/>
  <c r="P186" i="29"/>
  <c r="N186" i="29"/>
  <c r="L186" i="29"/>
  <c r="K186" i="29"/>
  <c r="I186" i="29"/>
  <c r="W185" i="29"/>
  <c r="V185" i="29"/>
  <c r="U185" i="29"/>
  <c r="T185" i="29"/>
  <c r="S185" i="29"/>
  <c r="R185" i="29"/>
  <c r="Q185" i="29"/>
  <c r="P185" i="29"/>
  <c r="N185" i="29"/>
  <c r="L185" i="29"/>
  <c r="K185" i="29"/>
  <c r="I185" i="29"/>
  <c r="W184" i="29"/>
  <c r="V184" i="29"/>
  <c r="U184" i="29"/>
  <c r="T184" i="29"/>
  <c r="S184" i="29"/>
  <c r="R184" i="29"/>
  <c r="Q184" i="29"/>
  <c r="P184" i="29"/>
  <c r="N184" i="29"/>
  <c r="L184" i="29"/>
  <c r="L192" i="29" s="1" a="1"/>
  <c r="L192" i="29" s="1"/>
  <c r="K184" i="29"/>
  <c r="I184" i="29"/>
  <c r="N177" i="29"/>
  <c r="I177" i="29"/>
  <c r="N176" i="29"/>
  <c r="I176" i="29"/>
  <c r="N175" i="29"/>
  <c r="I175" i="29"/>
  <c r="N174" i="29"/>
  <c r="I174" i="29"/>
  <c r="N173" i="29"/>
  <c r="I173" i="29"/>
  <c r="N172" i="29"/>
  <c r="I172" i="29"/>
  <c r="N171" i="29"/>
  <c r="I171" i="29"/>
  <c r="N170" i="29"/>
  <c r="I170" i="29"/>
  <c r="N169" i="29"/>
  <c r="I169" i="29"/>
  <c r="N168" i="29"/>
  <c r="I168" i="29"/>
  <c r="N167" i="29"/>
  <c r="I167" i="29"/>
  <c r="N166" i="29"/>
  <c r="I166" i="29"/>
  <c r="V165" i="29"/>
  <c r="T165" i="29"/>
  <c r="R165" i="29"/>
  <c r="P165" i="29"/>
  <c r="N165" i="29"/>
  <c r="K165" i="29"/>
  <c r="I165" i="29"/>
  <c r="W164" i="29"/>
  <c r="V164" i="29"/>
  <c r="U164" i="29"/>
  <c r="T164" i="29"/>
  <c r="S164" i="29"/>
  <c r="R164" i="29"/>
  <c r="Q164" i="29"/>
  <c r="P164" i="29"/>
  <c r="N164" i="29"/>
  <c r="L164" i="29"/>
  <c r="L165" i="29" s="1"/>
  <c r="K164" i="29"/>
  <c r="I164" i="29"/>
  <c r="W163" i="29"/>
  <c r="V163" i="29"/>
  <c r="U163" i="29"/>
  <c r="T163" i="29"/>
  <c r="S163" i="29"/>
  <c r="R163" i="29"/>
  <c r="Q163" i="29"/>
  <c r="P163" i="29"/>
  <c r="N163" i="29"/>
  <c r="L163" i="29"/>
  <c r="K163" i="29"/>
  <c r="I163" i="29"/>
  <c r="W162" i="29"/>
  <c r="V162" i="29"/>
  <c r="U162" i="29"/>
  <c r="T162" i="29"/>
  <c r="S162" i="29"/>
  <c r="R162" i="29"/>
  <c r="Q162" i="29"/>
  <c r="P162" i="29"/>
  <c r="N162" i="29"/>
  <c r="L162" i="29"/>
  <c r="K162" i="29"/>
  <c r="I162" i="29"/>
  <c r="W161" i="29"/>
  <c r="V161" i="29"/>
  <c r="U161" i="29"/>
  <c r="T161" i="29"/>
  <c r="S161" i="29"/>
  <c r="R161" i="29"/>
  <c r="Q161" i="29"/>
  <c r="P161" i="29"/>
  <c r="N161" i="29"/>
  <c r="L161" i="29"/>
  <c r="K161" i="29"/>
  <c r="I161" i="29"/>
  <c r="W160" i="29"/>
  <c r="V160" i="29"/>
  <c r="U160" i="29"/>
  <c r="T160" i="29"/>
  <c r="S160" i="29"/>
  <c r="R160" i="29"/>
  <c r="Q160" i="29"/>
  <c r="P160" i="29"/>
  <c r="N160" i="29"/>
  <c r="L160" i="29"/>
  <c r="L170" i="29" s="1" a="1"/>
  <c r="L170" i="29" s="1"/>
  <c r="K160" i="29"/>
  <c r="I160" i="29"/>
  <c r="N159" i="29"/>
  <c r="I159" i="29"/>
  <c r="N158" i="29"/>
  <c r="I158" i="29"/>
  <c r="N157" i="29"/>
  <c r="I157" i="29"/>
  <c r="N156" i="29"/>
  <c r="I156" i="29"/>
  <c r="N155" i="29"/>
  <c r="I155" i="29"/>
  <c r="N154" i="29"/>
  <c r="I154" i="29"/>
  <c r="V153" i="29"/>
  <c r="T153" i="29"/>
  <c r="R153" i="29"/>
  <c r="P153" i="29"/>
  <c r="N153" i="29"/>
  <c r="K153" i="29"/>
  <c r="I153" i="29"/>
  <c r="W152" i="29"/>
  <c r="V152" i="29"/>
  <c r="U152" i="29"/>
  <c r="T152" i="29"/>
  <c r="S152" i="29"/>
  <c r="R152" i="29"/>
  <c r="Q152" i="29"/>
  <c r="P152" i="29"/>
  <c r="N152" i="29"/>
  <c r="L152" i="29"/>
  <c r="K152" i="29"/>
  <c r="I152" i="29"/>
  <c r="W151" i="29"/>
  <c r="V151" i="29"/>
  <c r="U151" i="29"/>
  <c r="T151" i="29"/>
  <c r="S151" i="29"/>
  <c r="R151" i="29"/>
  <c r="Q151" i="29"/>
  <c r="P151" i="29"/>
  <c r="N151" i="29"/>
  <c r="L151" i="29"/>
  <c r="K151" i="29"/>
  <c r="I151" i="29"/>
  <c r="W150" i="29"/>
  <c r="V150" i="29"/>
  <c r="U150" i="29"/>
  <c r="T150" i="29"/>
  <c r="S150" i="29"/>
  <c r="R150" i="29"/>
  <c r="Q150" i="29"/>
  <c r="P150" i="29"/>
  <c r="N150" i="29"/>
  <c r="L150" i="29"/>
  <c r="K150" i="29"/>
  <c r="I150" i="29"/>
  <c r="W149" i="29"/>
  <c r="V149" i="29"/>
  <c r="U149" i="29"/>
  <c r="T149" i="29"/>
  <c r="S149" i="29"/>
  <c r="R149" i="29"/>
  <c r="Q149" i="29"/>
  <c r="P149" i="29"/>
  <c r="N149" i="29"/>
  <c r="L149" i="29"/>
  <c r="K149" i="29"/>
  <c r="I149" i="29"/>
  <c r="W148" i="29"/>
  <c r="V148" i="29"/>
  <c r="U148" i="29"/>
  <c r="T148" i="29"/>
  <c r="S148" i="29"/>
  <c r="R148" i="29"/>
  <c r="Q148" i="29"/>
  <c r="P148" i="29"/>
  <c r="N148" i="29"/>
  <c r="L148" i="29"/>
  <c r="L156" i="29" s="1" a="1"/>
  <c r="L156" i="29" s="1"/>
  <c r="K148" i="29"/>
  <c r="I148" i="29"/>
  <c r="N141" i="29"/>
  <c r="I141" i="29"/>
  <c r="N140" i="29"/>
  <c r="I140" i="29"/>
  <c r="N139" i="29"/>
  <c r="I139" i="29"/>
  <c r="N138" i="29"/>
  <c r="I138" i="29"/>
  <c r="N137" i="29"/>
  <c r="I137" i="29"/>
  <c r="N136" i="29"/>
  <c r="I136" i="29"/>
  <c r="N135" i="29"/>
  <c r="I135" i="29"/>
  <c r="N134" i="29"/>
  <c r="I134" i="29"/>
  <c r="N133" i="29"/>
  <c r="I133" i="29"/>
  <c r="N132" i="29"/>
  <c r="I132" i="29"/>
  <c r="N131" i="29"/>
  <c r="I131" i="29"/>
  <c r="N130" i="29"/>
  <c r="I130" i="29"/>
  <c r="V129" i="29"/>
  <c r="T129" i="29"/>
  <c r="R129" i="29"/>
  <c r="P129" i="29"/>
  <c r="N129" i="29"/>
  <c r="K129" i="29"/>
  <c r="I129" i="29"/>
  <c r="W128" i="29"/>
  <c r="V128" i="29"/>
  <c r="U128" i="29"/>
  <c r="T128" i="29"/>
  <c r="S128" i="29"/>
  <c r="R128" i="29"/>
  <c r="Q128" i="29"/>
  <c r="P128" i="29"/>
  <c r="N128" i="29"/>
  <c r="L128" i="29"/>
  <c r="L129" i="29" s="1"/>
  <c r="K128" i="29"/>
  <c r="I128" i="29"/>
  <c r="W127" i="29"/>
  <c r="V127" i="29"/>
  <c r="U127" i="29"/>
  <c r="T127" i="29"/>
  <c r="S127" i="29"/>
  <c r="R127" i="29"/>
  <c r="Q127" i="29"/>
  <c r="P127" i="29"/>
  <c r="N127" i="29"/>
  <c r="L127" i="29"/>
  <c r="K127" i="29"/>
  <c r="I127" i="29"/>
  <c r="W126" i="29"/>
  <c r="V126" i="29"/>
  <c r="U126" i="29"/>
  <c r="T126" i="29"/>
  <c r="S126" i="29"/>
  <c r="R126" i="29"/>
  <c r="Q126" i="29"/>
  <c r="P126" i="29"/>
  <c r="N126" i="29"/>
  <c r="L126" i="29"/>
  <c r="K126" i="29"/>
  <c r="I126" i="29"/>
  <c r="W125" i="29"/>
  <c r="V125" i="29"/>
  <c r="U125" i="29"/>
  <c r="T125" i="29"/>
  <c r="S125" i="29"/>
  <c r="R125" i="29"/>
  <c r="Q125" i="29"/>
  <c r="P125" i="29"/>
  <c r="N125" i="29"/>
  <c r="L125" i="29"/>
  <c r="K125" i="29"/>
  <c r="I125" i="29"/>
  <c r="W124" i="29"/>
  <c r="V124" i="29"/>
  <c r="U124" i="29"/>
  <c r="T124" i="29"/>
  <c r="S124" i="29"/>
  <c r="R124" i="29"/>
  <c r="Q124" i="29"/>
  <c r="P124" i="29"/>
  <c r="N124" i="29"/>
  <c r="L124" i="29"/>
  <c r="L134" i="29" s="1" a="1"/>
  <c r="L134" i="29" s="1"/>
  <c r="K124" i="29"/>
  <c r="I124" i="29"/>
  <c r="N123" i="29"/>
  <c r="I123" i="29"/>
  <c r="N122" i="29"/>
  <c r="I122" i="29"/>
  <c r="N121" i="29"/>
  <c r="I121" i="29"/>
  <c r="N120" i="29"/>
  <c r="I120" i="29"/>
  <c r="N119" i="29"/>
  <c r="I119" i="29"/>
  <c r="N118" i="29"/>
  <c r="I118" i="29"/>
  <c r="V117" i="29"/>
  <c r="T117" i="29"/>
  <c r="R117" i="29"/>
  <c r="P117" i="29"/>
  <c r="N117" i="29"/>
  <c r="K117" i="29"/>
  <c r="I117" i="29"/>
  <c r="W116" i="29"/>
  <c r="V116" i="29"/>
  <c r="U116" i="29"/>
  <c r="T116" i="29"/>
  <c r="S116" i="29"/>
  <c r="R116" i="29"/>
  <c r="Q116" i="29"/>
  <c r="P116" i="29"/>
  <c r="N116" i="29"/>
  <c r="L116" i="29"/>
  <c r="K116" i="29"/>
  <c r="I116" i="29"/>
  <c r="W115" i="29"/>
  <c r="V115" i="29"/>
  <c r="U115" i="29"/>
  <c r="T115" i="29"/>
  <c r="S115" i="29"/>
  <c r="R115" i="29"/>
  <c r="Q115" i="29"/>
  <c r="P115" i="29"/>
  <c r="N115" i="29"/>
  <c r="L115" i="29"/>
  <c r="K115" i="29"/>
  <c r="I115" i="29"/>
  <c r="W114" i="29"/>
  <c r="V114" i="29"/>
  <c r="U114" i="29"/>
  <c r="T114" i="29"/>
  <c r="S114" i="29"/>
  <c r="R114" i="29"/>
  <c r="Q114" i="29"/>
  <c r="P114" i="29"/>
  <c r="N114" i="29"/>
  <c r="L114" i="29"/>
  <c r="K114" i="29"/>
  <c r="I114" i="29"/>
  <c r="W113" i="29"/>
  <c r="V113" i="29"/>
  <c r="U113" i="29"/>
  <c r="T113" i="29"/>
  <c r="S113" i="29"/>
  <c r="R113" i="29"/>
  <c r="Q113" i="29"/>
  <c r="P113" i="29"/>
  <c r="N113" i="29"/>
  <c r="L113" i="29"/>
  <c r="K113" i="29"/>
  <c r="I113" i="29"/>
  <c r="W112" i="29"/>
  <c r="V112" i="29"/>
  <c r="U112" i="29"/>
  <c r="T112" i="29"/>
  <c r="S112" i="29"/>
  <c r="R112" i="29"/>
  <c r="Q112" i="29"/>
  <c r="P112" i="29"/>
  <c r="N112" i="29"/>
  <c r="L112" i="29"/>
  <c r="L120" i="29" s="1" a="1"/>
  <c r="L120" i="29" s="1"/>
  <c r="K112" i="29"/>
  <c r="I112" i="29"/>
  <c r="N105" i="29"/>
  <c r="I105" i="29"/>
  <c r="N104" i="29"/>
  <c r="I104" i="29"/>
  <c r="N103" i="29"/>
  <c r="I103" i="29"/>
  <c r="N102" i="29"/>
  <c r="I102" i="29"/>
  <c r="N101" i="29"/>
  <c r="I101" i="29"/>
  <c r="N100" i="29"/>
  <c r="I100" i="29"/>
  <c r="N99" i="29"/>
  <c r="I99" i="29"/>
  <c r="N98" i="29"/>
  <c r="I98" i="29"/>
  <c r="N97" i="29"/>
  <c r="I97" i="29"/>
  <c r="N96" i="29"/>
  <c r="I96" i="29"/>
  <c r="N95" i="29"/>
  <c r="I95" i="29"/>
  <c r="N94" i="29"/>
  <c r="I94" i="29"/>
  <c r="V93" i="29"/>
  <c r="T93" i="29"/>
  <c r="R93" i="29"/>
  <c r="P93" i="29"/>
  <c r="N93" i="29"/>
  <c r="K93" i="29"/>
  <c r="I93" i="29"/>
  <c r="W92" i="29"/>
  <c r="V92" i="29"/>
  <c r="U92" i="29"/>
  <c r="T92" i="29"/>
  <c r="S92" i="29"/>
  <c r="R92" i="29"/>
  <c r="Q92" i="29"/>
  <c r="P92" i="29"/>
  <c r="N92" i="29"/>
  <c r="L92" i="29"/>
  <c r="L93" i="29" s="1"/>
  <c r="K92" i="29"/>
  <c r="I92" i="29"/>
  <c r="W91" i="29"/>
  <c r="V91" i="29"/>
  <c r="U91" i="29"/>
  <c r="T91" i="29"/>
  <c r="S91" i="29"/>
  <c r="R91" i="29"/>
  <c r="Q91" i="29"/>
  <c r="P91" i="29"/>
  <c r="N91" i="29"/>
  <c r="L91" i="29"/>
  <c r="K91" i="29"/>
  <c r="I91" i="29"/>
  <c r="W90" i="29"/>
  <c r="V90" i="29"/>
  <c r="U90" i="29"/>
  <c r="T90" i="29"/>
  <c r="S90" i="29"/>
  <c r="R90" i="29"/>
  <c r="Q90" i="29"/>
  <c r="P90" i="29"/>
  <c r="N90" i="29"/>
  <c r="L90" i="29"/>
  <c r="K90" i="29"/>
  <c r="I90" i="29"/>
  <c r="W89" i="29"/>
  <c r="V89" i="29"/>
  <c r="U89" i="29"/>
  <c r="T89" i="29"/>
  <c r="S89" i="29"/>
  <c r="R89" i="29"/>
  <c r="Q89" i="29"/>
  <c r="P89" i="29"/>
  <c r="N89" i="29"/>
  <c r="L89" i="29"/>
  <c r="K89" i="29"/>
  <c r="I89" i="29"/>
  <c r="AF88" i="29"/>
  <c r="AE88" i="29"/>
  <c r="AD88" i="29"/>
  <c r="AC88" i="29"/>
  <c r="W88" i="29"/>
  <c r="V88" i="29"/>
  <c r="U88" i="29"/>
  <c r="T88" i="29"/>
  <c r="S88" i="29"/>
  <c r="R88" i="29"/>
  <c r="Q88" i="29"/>
  <c r="P88" i="29"/>
  <c r="N88" i="29"/>
  <c r="L88" i="29"/>
  <c r="L98" i="29" s="1" a="1"/>
  <c r="L98" i="29" s="1"/>
  <c r="K88" i="29"/>
  <c r="I88" i="29"/>
  <c r="AF87" i="29"/>
  <c r="AE87" i="29"/>
  <c r="AD87" i="29"/>
  <c r="AC87" i="29"/>
  <c r="N87" i="29"/>
  <c r="I87" i="29"/>
  <c r="AF86" i="29"/>
  <c r="AE86" i="29"/>
  <c r="AD86" i="29"/>
  <c r="AC86" i="29"/>
  <c r="N86" i="29"/>
  <c r="I86" i="29"/>
  <c r="AF85" i="29"/>
  <c r="AE85" i="29"/>
  <c r="AD85" i="29"/>
  <c r="AC85" i="29"/>
  <c r="N85" i="29"/>
  <c r="I85" i="29"/>
  <c r="AF84" i="29"/>
  <c r="AE84" i="29"/>
  <c r="AD84" i="29"/>
  <c r="AC84" i="29"/>
  <c r="N84" i="29"/>
  <c r="I84" i="29"/>
  <c r="AF83" i="29"/>
  <c r="AE83" i="29"/>
  <c r="AD83" i="29"/>
  <c r="AC83" i="29"/>
  <c r="N83" i="29"/>
  <c r="I83" i="29"/>
  <c r="AF82" i="29"/>
  <c r="AE82" i="29"/>
  <c r="AD82" i="29"/>
  <c r="AC82" i="29"/>
  <c r="N82" i="29"/>
  <c r="I82" i="29"/>
  <c r="AF81" i="29"/>
  <c r="AE81" i="29"/>
  <c r="AD81" i="29"/>
  <c r="AC81" i="29"/>
  <c r="V81" i="29"/>
  <c r="T81" i="29"/>
  <c r="R81" i="29"/>
  <c r="P81" i="29"/>
  <c r="N81" i="29"/>
  <c r="K81" i="29"/>
  <c r="I81" i="29"/>
  <c r="AF80" i="29"/>
  <c r="AE80" i="29"/>
  <c r="AD80" i="29"/>
  <c r="AC80" i="29"/>
  <c r="W80" i="29"/>
  <c r="V80" i="29"/>
  <c r="U80" i="29"/>
  <c r="T80" i="29"/>
  <c r="S80" i="29"/>
  <c r="R80" i="29"/>
  <c r="Q80" i="29"/>
  <c r="P80" i="29"/>
  <c r="N80" i="29"/>
  <c r="L80" i="29"/>
  <c r="K80" i="29"/>
  <c r="I80" i="29"/>
  <c r="AF79" i="29"/>
  <c r="AE79" i="29"/>
  <c r="AD79" i="29"/>
  <c r="AC79" i="29"/>
  <c r="W79" i="29"/>
  <c r="V79" i="29"/>
  <c r="U79" i="29"/>
  <c r="T79" i="29"/>
  <c r="S79" i="29"/>
  <c r="R79" i="29"/>
  <c r="Q79" i="29"/>
  <c r="P79" i="29"/>
  <c r="N79" i="29"/>
  <c r="L79" i="29"/>
  <c r="K79" i="29"/>
  <c r="I79" i="29"/>
  <c r="AF78" i="29"/>
  <c r="AE78" i="29"/>
  <c r="AD78" i="29"/>
  <c r="AC78" i="29"/>
  <c r="W78" i="29"/>
  <c r="V78" i="29"/>
  <c r="U78" i="29"/>
  <c r="T78" i="29"/>
  <c r="S78" i="29"/>
  <c r="R78" i="29"/>
  <c r="Q78" i="29"/>
  <c r="P78" i="29"/>
  <c r="N78" i="29"/>
  <c r="L78" i="29"/>
  <c r="K78" i="29"/>
  <c r="I78" i="29"/>
  <c r="AF77" i="29"/>
  <c r="AE77" i="29"/>
  <c r="AD77" i="29"/>
  <c r="AC77" i="29"/>
  <c r="W77" i="29"/>
  <c r="V77" i="29"/>
  <c r="U77" i="29"/>
  <c r="T77" i="29"/>
  <c r="S77" i="29"/>
  <c r="R77" i="29"/>
  <c r="Q77" i="29"/>
  <c r="P77" i="29"/>
  <c r="N77" i="29"/>
  <c r="L77" i="29"/>
  <c r="K77" i="29"/>
  <c r="I77" i="29"/>
  <c r="AF76" i="29"/>
  <c r="AE76" i="29"/>
  <c r="AD76" i="29"/>
  <c r="AC76" i="29"/>
  <c r="W76" i="29"/>
  <c r="V76" i="29"/>
  <c r="U76" i="29"/>
  <c r="T76" i="29"/>
  <c r="S76" i="29"/>
  <c r="R76" i="29"/>
  <c r="Q76" i="29"/>
  <c r="P76" i="29"/>
  <c r="N76" i="29"/>
  <c r="L76" i="29"/>
  <c r="L84" i="29" s="1" a="1"/>
  <c r="L84" i="29" s="1"/>
  <c r="K76" i="29"/>
  <c r="I76" i="29"/>
  <c r="AF75" i="29"/>
  <c r="AE75" i="29"/>
  <c r="AD75" i="29"/>
  <c r="AC75" i="29"/>
  <c r="AF74" i="29"/>
  <c r="AE74" i="29"/>
  <c r="AD74" i="29"/>
  <c r="AC74" i="29"/>
  <c r="AF73" i="29"/>
  <c r="AE73" i="29"/>
  <c r="AD73" i="29"/>
  <c r="AC73" i="29"/>
  <c r="AF72" i="29"/>
  <c r="AE72" i="29"/>
  <c r="AD72" i="29"/>
  <c r="AC72" i="29"/>
  <c r="AF71" i="29"/>
  <c r="AE71" i="29"/>
  <c r="AD71" i="29"/>
  <c r="AC71" i="29"/>
  <c r="AF70" i="29"/>
  <c r="AE70" i="29"/>
  <c r="AD70" i="29"/>
  <c r="AC70" i="29"/>
  <c r="AF69" i="29"/>
  <c r="AE69" i="29"/>
  <c r="AD69" i="29"/>
  <c r="AC69" i="29"/>
  <c r="N69" i="29"/>
  <c r="I69" i="29"/>
  <c r="AF68" i="29"/>
  <c r="AE68" i="29"/>
  <c r="AD68" i="29"/>
  <c r="AC68" i="29"/>
  <c r="N68" i="29"/>
  <c r="I68" i="29"/>
  <c r="AF67" i="29"/>
  <c r="AE67" i="29"/>
  <c r="AD67" i="29"/>
  <c r="AC67" i="29"/>
  <c r="N67" i="29"/>
  <c r="I67" i="29"/>
  <c r="AF66" i="29"/>
  <c r="AE66" i="29"/>
  <c r="AD66" i="29"/>
  <c r="AC66" i="29"/>
  <c r="N66" i="29"/>
  <c r="I66" i="29"/>
  <c r="AF65" i="29"/>
  <c r="AE65" i="29"/>
  <c r="AD65" i="29"/>
  <c r="AC65" i="29"/>
  <c r="N65" i="29"/>
  <c r="I65" i="29"/>
  <c r="AF64" i="29"/>
  <c r="AE64" i="29"/>
  <c r="AD64" i="29"/>
  <c r="AC64" i="29"/>
  <c r="N64" i="29"/>
  <c r="I64" i="29"/>
  <c r="AF63" i="29"/>
  <c r="AE63" i="29"/>
  <c r="AD63" i="29"/>
  <c r="AC63" i="29"/>
  <c r="N63" i="29"/>
  <c r="I63" i="29"/>
  <c r="AF62" i="29"/>
  <c r="AE62" i="29"/>
  <c r="AD62" i="29"/>
  <c r="AC62" i="29"/>
  <c r="N62" i="29"/>
  <c r="I62" i="29"/>
  <c r="AF61" i="29"/>
  <c r="AE61" i="29"/>
  <c r="AD61" i="29"/>
  <c r="AC61" i="29"/>
  <c r="N61" i="29"/>
  <c r="I61" i="29"/>
  <c r="AF60" i="29"/>
  <c r="AE60" i="29"/>
  <c r="AD60" i="29"/>
  <c r="AC60" i="29"/>
  <c r="N60" i="29"/>
  <c r="I60" i="29"/>
  <c r="AF59" i="29"/>
  <c r="AE59" i="29"/>
  <c r="AD59" i="29"/>
  <c r="AC59" i="29"/>
  <c r="N59" i="29"/>
  <c r="I59" i="29"/>
  <c r="N58" i="29"/>
  <c r="I58" i="29"/>
  <c r="V57" i="29"/>
  <c r="T57" i="29"/>
  <c r="R57" i="29"/>
  <c r="P57" i="29"/>
  <c r="N57" i="29"/>
  <c r="K57" i="29"/>
  <c r="I57" i="29"/>
  <c r="W56" i="29"/>
  <c r="V56" i="29"/>
  <c r="U56" i="29"/>
  <c r="T56" i="29"/>
  <c r="S56" i="29"/>
  <c r="R56" i="29"/>
  <c r="Q56" i="29"/>
  <c r="P56" i="29"/>
  <c r="N56" i="29"/>
  <c r="L56" i="29"/>
  <c r="L57" i="29" s="1"/>
  <c r="K56" i="29"/>
  <c r="I56" i="29"/>
  <c r="W55" i="29"/>
  <c r="V55" i="29"/>
  <c r="U55" i="29"/>
  <c r="T55" i="29"/>
  <c r="S55" i="29"/>
  <c r="R55" i="29"/>
  <c r="Q55" i="29"/>
  <c r="P55" i="29"/>
  <c r="N55" i="29"/>
  <c r="L55" i="29"/>
  <c r="K55" i="29"/>
  <c r="I55" i="29"/>
  <c r="W54" i="29"/>
  <c r="V54" i="29"/>
  <c r="U54" i="29"/>
  <c r="T54" i="29"/>
  <c r="S54" i="29"/>
  <c r="R54" i="29"/>
  <c r="Q54" i="29"/>
  <c r="P54" i="29"/>
  <c r="N54" i="29"/>
  <c r="L54" i="29"/>
  <c r="K54" i="29"/>
  <c r="I54" i="29"/>
  <c r="W53" i="29"/>
  <c r="V53" i="29"/>
  <c r="U53" i="29"/>
  <c r="T53" i="29"/>
  <c r="S53" i="29"/>
  <c r="R53" i="29"/>
  <c r="Q53" i="29"/>
  <c r="P53" i="29"/>
  <c r="N53" i="29"/>
  <c r="L53" i="29"/>
  <c r="K53" i="29"/>
  <c r="I53" i="29"/>
  <c r="W52" i="29"/>
  <c r="V52" i="29"/>
  <c r="U52" i="29"/>
  <c r="T52" i="29"/>
  <c r="S52" i="29"/>
  <c r="R52" i="29"/>
  <c r="Q52" i="29"/>
  <c r="P52" i="29"/>
  <c r="N52" i="29"/>
  <c r="L52" i="29"/>
  <c r="L62" i="29" s="1" a="1"/>
  <c r="L62" i="29" s="1"/>
  <c r="K52" i="29"/>
  <c r="I52" i="29"/>
  <c r="N51" i="29"/>
  <c r="I51" i="29"/>
  <c r="N50" i="29"/>
  <c r="I50" i="29"/>
  <c r="N49" i="29"/>
  <c r="I49" i="29"/>
  <c r="N48" i="29"/>
  <c r="I48" i="29"/>
  <c r="N47" i="29"/>
  <c r="I47" i="29"/>
  <c r="N46" i="29"/>
  <c r="I46" i="29"/>
  <c r="V45" i="29"/>
  <c r="T45" i="29"/>
  <c r="R45" i="29"/>
  <c r="P45" i="29"/>
  <c r="N45" i="29"/>
  <c r="K45" i="29"/>
  <c r="I45" i="29"/>
  <c r="W44" i="29"/>
  <c r="V44" i="29"/>
  <c r="U44" i="29"/>
  <c r="T44" i="29"/>
  <c r="S44" i="29"/>
  <c r="R44" i="29"/>
  <c r="Q44" i="29"/>
  <c r="P44" i="29"/>
  <c r="N44" i="29"/>
  <c r="L44" i="29"/>
  <c r="K44" i="29"/>
  <c r="I44" i="29"/>
  <c r="AF43" i="29"/>
  <c r="AE43" i="29"/>
  <c r="AD43" i="29"/>
  <c r="AC43" i="29"/>
  <c r="W43" i="29"/>
  <c r="V43" i="29"/>
  <c r="U43" i="29"/>
  <c r="T43" i="29"/>
  <c r="S43" i="29"/>
  <c r="R43" i="29"/>
  <c r="Q43" i="29"/>
  <c r="P43" i="29"/>
  <c r="N43" i="29"/>
  <c r="L43" i="29"/>
  <c r="K43" i="29"/>
  <c r="I43" i="29"/>
  <c r="AF42" i="29"/>
  <c r="AE42" i="29"/>
  <c r="AD42" i="29"/>
  <c r="AC42" i="29"/>
  <c r="W42" i="29"/>
  <c r="V42" i="29"/>
  <c r="U42" i="29"/>
  <c r="T42" i="29"/>
  <c r="S42" i="29"/>
  <c r="R42" i="29"/>
  <c r="Q42" i="29"/>
  <c r="P42" i="29"/>
  <c r="N42" i="29"/>
  <c r="L42" i="29"/>
  <c r="K42" i="29"/>
  <c r="I42" i="29"/>
  <c r="AF41" i="29"/>
  <c r="AE41" i="29"/>
  <c r="AD41" i="29"/>
  <c r="AC41" i="29"/>
  <c r="W41" i="29"/>
  <c r="V41" i="29"/>
  <c r="U41" i="29"/>
  <c r="T41" i="29"/>
  <c r="S41" i="29"/>
  <c r="R41" i="29"/>
  <c r="Q41" i="29"/>
  <c r="P41" i="29"/>
  <c r="N41" i="29"/>
  <c r="L41" i="29"/>
  <c r="K41" i="29"/>
  <c r="I41" i="29"/>
  <c r="AF40" i="29"/>
  <c r="AE40" i="29"/>
  <c r="AD40" i="29"/>
  <c r="AC40" i="29"/>
  <c r="W40" i="29"/>
  <c r="V40" i="29"/>
  <c r="U40" i="29"/>
  <c r="T40" i="29"/>
  <c r="S40" i="29"/>
  <c r="R40" i="29"/>
  <c r="Q40" i="29"/>
  <c r="P40" i="29"/>
  <c r="N40" i="29"/>
  <c r="L40" i="29"/>
  <c r="L48" i="29" s="1" a="1"/>
  <c r="L48" i="29" s="1"/>
  <c r="K40" i="29"/>
  <c r="I40" i="29"/>
  <c r="AF39" i="29"/>
  <c r="AE39" i="29"/>
  <c r="AD39" i="29"/>
  <c r="AC39" i="29"/>
  <c r="AF38" i="29"/>
  <c r="AE38" i="29"/>
  <c r="AD38" i="29"/>
  <c r="AC38" i="29"/>
  <c r="AF37" i="29"/>
  <c r="AE37" i="29"/>
  <c r="AD37" i="29"/>
  <c r="AC37" i="29"/>
  <c r="AF36" i="29"/>
  <c r="AE36" i="29"/>
  <c r="AD36" i="29"/>
  <c r="AC36" i="29"/>
  <c r="AF35" i="29"/>
  <c r="AE35" i="29"/>
  <c r="AD35" i="29"/>
  <c r="AC35" i="29"/>
  <c r="AF34" i="29"/>
  <c r="AE34" i="29"/>
  <c r="AD34" i="29"/>
  <c r="AC34" i="29"/>
  <c r="AF33" i="29"/>
  <c r="AE33" i="29"/>
  <c r="AD33" i="29"/>
  <c r="AC33" i="29"/>
  <c r="N33" i="29"/>
  <c r="I33" i="29"/>
  <c r="AF32" i="29"/>
  <c r="AE32" i="29"/>
  <c r="AD32" i="29"/>
  <c r="AC32" i="29"/>
  <c r="N32" i="29"/>
  <c r="I32" i="29"/>
  <c r="AF31" i="29"/>
  <c r="AE31" i="29"/>
  <c r="AD31" i="29"/>
  <c r="AC31" i="29"/>
  <c r="N31" i="29"/>
  <c r="I31" i="29"/>
  <c r="AF30" i="29"/>
  <c r="AE30" i="29"/>
  <c r="AD30" i="29"/>
  <c r="AC30" i="29"/>
  <c r="N30" i="29"/>
  <c r="I30" i="29"/>
  <c r="AF29" i="29"/>
  <c r="AE29" i="29"/>
  <c r="AD29" i="29"/>
  <c r="AC29" i="29"/>
  <c r="N29" i="29"/>
  <c r="I29" i="29"/>
  <c r="AF28" i="29"/>
  <c r="AE28" i="29"/>
  <c r="AD28" i="29"/>
  <c r="AC28" i="29"/>
  <c r="N28" i="29"/>
  <c r="I28" i="29"/>
  <c r="AF27" i="29"/>
  <c r="AE27" i="29"/>
  <c r="AD27" i="29"/>
  <c r="AC27" i="29"/>
  <c r="N27" i="29"/>
  <c r="I27" i="29"/>
  <c r="AF26" i="29"/>
  <c r="AE26" i="29"/>
  <c r="AD26" i="29"/>
  <c r="AC26" i="29"/>
  <c r="N26" i="29"/>
  <c r="I26" i="29"/>
  <c r="AF25" i="29"/>
  <c r="AE25" i="29"/>
  <c r="AD25" i="29"/>
  <c r="AC25" i="29"/>
  <c r="N25" i="29"/>
  <c r="I25" i="29"/>
  <c r="AF24" i="29"/>
  <c r="AE24" i="29"/>
  <c r="AD24" i="29"/>
  <c r="AC24" i="29"/>
  <c r="N24" i="29"/>
  <c r="I24" i="29"/>
  <c r="AF23" i="29"/>
  <c r="AE23" i="29"/>
  <c r="AD23" i="29"/>
  <c r="AC23" i="29"/>
  <c r="N23" i="29"/>
  <c r="I23" i="29"/>
  <c r="AF22" i="29"/>
  <c r="AE22" i="29"/>
  <c r="AD22" i="29"/>
  <c r="AC22" i="29"/>
  <c r="N22" i="29"/>
  <c r="I22" i="29"/>
  <c r="AF21" i="29"/>
  <c r="AE21" i="29"/>
  <c r="AD21" i="29"/>
  <c r="AC21" i="29"/>
  <c r="V21" i="29"/>
  <c r="T21" i="29"/>
  <c r="R21" i="29"/>
  <c r="P21" i="29"/>
  <c r="N21" i="29"/>
  <c r="K21" i="29"/>
  <c r="I21" i="29"/>
  <c r="AF20" i="29"/>
  <c r="AE20" i="29"/>
  <c r="AD20" i="29"/>
  <c r="AC20" i="29"/>
  <c r="W20" i="29"/>
  <c r="V20" i="29"/>
  <c r="U20" i="29"/>
  <c r="T20" i="29"/>
  <c r="S20" i="29"/>
  <c r="R20" i="29"/>
  <c r="Q20" i="29"/>
  <c r="P20" i="29"/>
  <c r="N20" i="29"/>
  <c r="L20" i="29"/>
  <c r="L21" i="29" s="1"/>
  <c r="K20" i="29"/>
  <c r="I20" i="29"/>
  <c r="AF19" i="29"/>
  <c r="AE19" i="29"/>
  <c r="AD19" i="29"/>
  <c r="AC19" i="29"/>
  <c r="W19" i="29"/>
  <c r="V19" i="29"/>
  <c r="U19" i="29"/>
  <c r="T19" i="29"/>
  <c r="S19" i="29"/>
  <c r="R19" i="29"/>
  <c r="Q19" i="29"/>
  <c r="P19" i="29"/>
  <c r="N19" i="29"/>
  <c r="L19" i="29"/>
  <c r="K19" i="29"/>
  <c r="I19" i="29"/>
  <c r="AF18" i="29"/>
  <c r="AE18" i="29"/>
  <c r="AD18" i="29"/>
  <c r="AC18" i="29"/>
  <c r="W18" i="29"/>
  <c r="V18" i="29"/>
  <c r="U18" i="29"/>
  <c r="T18" i="29"/>
  <c r="S18" i="29"/>
  <c r="R18" i="29"/>
  <c r="Q18" i="29"/>
  <c r="P18" i="29"/>
  <c r="N18" i="29"/>
  <c r="L18" i="29"/>
  <c r="K18" i="29"/>
  <c r="I18" i="29"/>
  <c r="AF17" i="29"/>
  <c r="AE17" i="29"/>
  <c r="AD17" i="29"/>
  <c r="AC17" i="29"/>
  <c r="W17" i="29"/>
  <c r="V17" i="29"/>
  <c r="U17" i="29"/>
  <c r="T17" i="29"/>
  <c r="S17" i="29"/>
  <c r="R17" i="29"/>
  <c r="Q17" i="29"/>
  <c r="P17" i="29"/>
  <c r="N17" i="29"/>
  <c r="L17" i="29"/>
  <c r="K17" i="29"/>
  <c r="I17" i="29"/>
  <c r="AF16" i="29"/>
  <c r="AE16" i="29"/>
  <c r="AD16" i="29"/>
  <c r="AC16" i="29"/>
  <c r="W16" i="29"/>
  <c r="V16" i="29"/>
  <c r="U16" i="29"/>
  <c r="T16" i="29"/>
  <c r="S16" i="29"/>
  <c r="R16" i="29"/>
  <c r="Q16" i="29"/>
  <c r="P16" i="29"/>
  <c r="N16" i="29"/>
  <c r="L16" i="29"/>
  <c r="L26" i="29" s="1" a="1"/>
  <c r="L26" i="29" s="1"/>
  <c r="K16" i="29"/>
  <c r="I16" i="29"/>
  <c r="AF15" i="29"/>
  <c r="AE15" i="29"/>
  <c r="AD15" i="29"/>
  <c r="AC15" i="29"/>
  <c r="N15" i="29"/>
  <c r="I15" i="29"/>
  <c r="AF14" i="29"/>
  <c r="AE14" i="29"/>
  <c r="AD14" i="29"/>
  <c r="AC14" i="29"/>
  <c r="N14" i="29"/>
  <c r="I14" i="29"/>
  <c r="N13" i="29"/>
  <c r="I13" i="29"/>
  <c r="N12" i="29"/>
  <c r="I12" i="29"/>
  <c r="N11" i="29"/>
  <c r="I11" i="29"/>
  <c r="N10" i="29"/>
  <c r="I10" i="29"/>
  <c r="V9" i="29"/>
  <c r="T9" i="29"/>
  <c r="R9" i="29"/>
  <c r="P9" i="29"/>
  <c r="N9" i="29"/>
  <c r="K9" i="29"/>
  <c r="I9" i="29"/>
  <c r="W8" i="29"/>
  <c r="V8" i="29"/>
  <c r="U8" i="29"/>
  <c r="T8" i="29"/>
  <c r="S8" i="29"/>
  <c r="R8" i="29"/>
  <c r="Q8" i="29"/>
  <c r="P8" i="29"/>
  <c r="N8" i="29"/>
  <c r="L8" i="29"/>
  <c r="L9" i="29" s="1"/>
  <c r="K8" i="29"/>
  <c r="I8" i="29"/>
  <c r="AE7" i="29"/>
  <c r="AD7" i="29"/>
  <c r="AC7" i="29"/>
  <c r="AB7" i="29"/>
  <c r="W7" i="29"/>
  <c r="V7" i="29"/>
  <c r="U7" i="29"/>
  <c r="T7" i="29"/>
  <c r="S7" i="29"/>
  <c r="R7" i="29"/>
  <c r="Q7" i="29"/>
  <c r="P7" i="29"/>
  <c r="N7" i="29"/>
  <c r="L7" i="29"/>
  <c r="K7" i="29"/>
  <c r="I7" i="29"/>
  <c r="W6" i="29"/>
  <c r="V6" i="29"/>
  <c r="U6" i="29"/>
  <c r="T6" i="29"/>
  <c r="S6" i="29"/>
  <c r="R6" i="29"/>
  <c r="Q6" i="29"/>
  <c r="P6" i="29"/>
  <c r="N6" i="29"/>
  <c r="L6" i="29"/>
  <c r="K6" i="29"/>
  <c r="I6" i="29"/>
  <c r="W5" i="29"/>
  <c r="V5" i="29"/>
  <c r="U5" i="29"/>
  <c r="T5" i="29"/>
  <c r="S5" i="29"/>
  <c r="R5" i="29"/>
  <c r="Q5" i="29"/>
  <c r="P5" i="29"/>
  <c r="N5" i="29"/>
  <c r="L5" i="29"/>
  <c r="K5" i="29"/>
  <c r="I5" i="29"/>
  <c r="W4" i="29"/>
  <c r="V4" i="29"/>
  <c r="U4" i="29"/>
  <c r="T4" i="29"/>
  <c r="S4" i="29"/>
  <c r="R4" i="29"/>
  <c r="Q4" i="29"/>
  <c r="P4" i="29"/>
  <c r="N4" i="29"/>
  <c r="L4" i="29"/>
  <c r="L12" i="29" s="1" a="1"/>
  <c r="L12" i="29" s="1"/>
  <c r="K4" i="29"/>
  <c r="I4" i="29"/>
  <c r="N249" i="28"/>
  <c r="I249" i="28"/>
  <c r="N248" i="28"/>
  <c r="I248" i="28"/>
  <c r="N247" i="28"/>
  <c r="I247" i="28"/>
  <c r="N246" i="28"/>
  <c r="I246" i="28"/>
  <c r="N245" i="28"/>
  <c r="I245" i="28"/>
  <c r="N244" i="28"/>
  <c r="I244" i="28"/>
  <c r="N243" i="28"/>
  <c r="I243" i="28"/>
  <c r="N242" i="28"/>
  <c r="I242" i="28"/>
  <c r="N241" i="28"/>
  <c r="I241" i="28"/>
  <c r="N240" i="28"/>
  <c r="I240" i="28"/>
  <c r="N239" i="28"/>
  <c r="I239" i="28"/>
  <c r="N238" i="28"/>
  <c r="I238" i="28"/>
  <c r="T237" i="28"/>
  <c r="R237" i="28"/>
  <c r="P237" i="28"/>
  <c r="N237" i="28"/>
  <c r="K237" i="28"/>
  <c r="I237" i="28"/>
  <c r="W236" i="28"/>
  <c r="V236" i="28"/>
  <c r="U236" i="28"/>
  <c r="T236" i="28"/>
  <c r="S236" i="28"/>
  <c r="R236" i="28"/>
  <c r="Q236" i="28"/>
  <c r="P236" i="28"/>
  <c r="N236" i="28"/>
  <c r="L236" i="28"/>
  <c r="L237" i="28" s="1"/>
  <c r="K236" i="28"/>
  <c r="I236" i="28"/>
  <c r="W235" i="28"/>
  <c r="V235" i="28"/>
  <c r="U235" i="28"/>
  <c r="T235" i="28"/>
  <c r="S235" i="28"/>
  <c r="R235" i="28"/>
  <c r="Q235" i="28"/>
  <c r="P235" i="28"/>
  <c r="N235" i="28"/>
  <c r="L235" i="28"/>
  <c r="K235" i="28"/>
  <c r="I235" i="28"/>
  <c r="W234" i="28"/>
  <c r="V234" i="28"/>
  <c r="U234" i="28"/>
  <c r="T234" i="28"/>
  <c r="S234" i="28"/>
  <c r="R234" i="28"/>
  <c r="Q234" i="28"/>
  <c r="P234" i="28"/>
  <c r="N234" i="28"/>
  <c r="L234" i="28"/>
  <c r="K234" i="28"/>
  <c r="I234" i="28"/>
  <c r="W233" i="28"/>
  <c r="V233" i="28"/>
  <c r="U233" i="28"/>
  <c r="T233" i="28"/>
  <c r="S233" i="28"/>
  <c r="R233" i="28"/>
  <c r="Q233" i="28"/>
  <c r="P233" i="28"/>
  <c r="N233" i="28"/>
  <c r="L233" i="28"/>
  <c r="K233" i="28"/>
  <c r="I233" i="28"/>
  <c r="W232" i="28"/>
  <c r="V232" i="28"/>
  <c r="U232" i="28"/>
  <c r="T232" i="28"/>
  <c r="S232" i="28"/>
  <c r="R232" i="28"/>
  <c r="Q232" i="28"/>
  <c r="P232" i="28"/>
  <c r="N232" i="28"/>
  <c r="L232" i="28"/>
  <c r="L242" i="28" s="1" a="1"/>
  <c r="L242" i="28" s="1"/>
  <c r="K232" i="28"/>
  <c r="I232" i="28"/>
  <c r="N231" i="28"/>
  <c r="I231" i="28"/>
  <c r="N230" i="28"/>
  <c r="I230" i="28"/>
  <c r="N229" i="28"/>
  <c r="I229" i="28"/>
  <c r="N228" i="28"/>
  <c r="I228" i="28"/>
  <c r="N227" i="28"/>
  <c r="I227" i="28"/>
  <c r="N226" i="28"/>
  <c r="I226" i="28"/>
  <c r="T225" i="28"/>
  <c r="R225" i="28"/>
  <c r="P225" i="28"/>
  <c r="N225" i="28"/>
  <c r="K225" i="28"/>
  <c r="I225" i="28"/>
  <c r="W224" i="28"/>
  <c r="V224" i="28"/>
  <c r="U224" i="28"/>
  <c r="T224" i="28"/>
  <c r="S224" i="28"/>
  <c r="R224" i="28"/>
  <c r="Q224" i="28"/>
  <c r="P224" i="28"/>
  <c r="N224" i="28"/>
  <c r="L224" i="28"/>
  <c r="L225" i="28" s="1"/>
  <c r="K224" i="28"/>
  <c r="I224" i="28"/>
  <c r="W223" i="28"/>
  <c r="V223" i="28"/>
  <c r="U223" i="28"/>
  <c r="T223" i="28"/>
  <c r="S223" i="28"/>
  <c r="R223" i="28"/>
  <c r="Q223" i="28"/>
  <c r="P223" i="28"/>
  <c r="N223" i="28"/>
  <c r="L223" i="28"/>
  <c r="K223" i="28"/>
  <c r="I223" i="28"/>
  <c r="W222" i="28"/>
  <c r="V222" i="28"/>
  <c r="U222" i="28"/>
  <c r="T222" i="28"/>
  <c r="S222" i="28"/>
  <c r="R222" i="28"/>
  <c r="Q222" i="28"/>
  <c r="P222" i="28"/>
  <c r="N222" i="28"/>
  <c r="L222" i="28"/>
  <c r="K222" i="28"/>
  <c r="I222" i="28"/>
  <c r="W221" i="28"/>
  <c r="V221" i="28"/>
  <c r="U221" i="28"/>
  <c r="T221" i="28"/>
  <c r="S221" i="28"/>
  <c r="R221" i="28"/>
  <c r="Q221" i="28"/>
  <c r="P221" i="28"/>
  <c r="N221" i="28"/>
  <c r="L221" i="28"/>
  <c r="K221" i="28"/>
  <c r="I221" i="28"/>
  <c r="W220" i="28"/>
  <c r="V220" i="28"/>
  <c r="U220" i="28"/>
  <c r="T220" i="28"/>
  <c r="S220" i="28"/>
  <c r="R220" i="28"/>
  <c r="Q220" i="28"/>
  <c r="P220" i="28"/>
  <c r="N220" i="28"/>
  <c r="L220" i="28"/>
  <c r="L228" i="28" s="1" a="1"/>
  <c r="L228" i="28" s="1"/>
  <c r="K220" i="28"/>
  <c r="I220" i="28"/>
  <c r="N213" i="28"/>
  <c r="I213" i="28"/>
  <c r="N212" i="28"/>
  <c r="I212" i="28"/>
  <c r="N211" i="28"/>
  <c r="I211" i="28"/>
  <c r="N210" i="28"/>
  <c r="I210" i="28"/>
  <c r="N209" i="28"/>
  <c r="I209" i="28"/>
  <c r="N208" i="28"/>
  <c r="I208" i="28"/>
  <c r="N207" i="28"/>
  <c r="I207" i="28"/>
  <c r="N206" i="28"/>
  <c r="I206" i="28"/>
  <c r="N205" i="28"/>
  <c r="I205" i="28"/>
  <c r="N204" i="28"/>
  <c r="I204" i="28"/>
  <c r="N203" i="28"/>
  <c r="I203" i="28"/>
  <c r="N202" i="28"/>
  <c r="I202" i="28"/>
  <c r="T201" i="28"/>
  <c r="R201" i="28"/>
  <c r="P201" i="28"/>
  <c r="N201" i="28"/>
  <c r="K201" i="28"/>
  <c r="I201" i="28"/>
  <c r="W200" i="28"/>
  <c r="V200" i="28"/>
  <c r="U200" i="28"/>
  <c r="T200" i="28"/>
  <c r="S200" i="28"/>
  <c r="R200" i="28"/>
  <c r="Q200" i="28"/>
  <c r="P200" i="28"/>
  <c r="N200" i="28"/>
  <c r="L200" i="28"/>
  <c r="K200" i="28"/>
  <c r="I200" i="28"/>
  <c r="W199" i="28"/>
  <c r="V199" i="28"/>
  <c r="U199" i="28"/>
  <c r="T199" i="28"/>
  <c r="S199" i="28"/>
  <c r="R199" i="28"/>
  <c r="Q199" i="28"/>
  <c r="P199" i="28"/>
  <c r="N199" i="28"/>
  <c r="L199" i="28"/>
  <c r="K199" i="28"/>
  <c r="I199" i="28"/>
  <c r="W198" i="28"/>
  <c r="V198" i="28"/>
  <c r="U198" i="28"/>
  <c r="T198" i="28"/>
  <c r="S198" i="28"/>
  <c r="R198" i="28"/>
  <c r="Q198" i="28"/>
  <c r="P198" i="28"/>
  <c r="N198" i="28"/>
  <c r="L198" i="28"/>
  <c r="K198" i="28"/>
  <c r="I198" i="28"/>
  <c r="W197" i="28"/>
  <c r="V197" i="28"/>
  <c r="U197" i="28"/>
  <c r="T197" i="28"/>
  <c r="S197" i="28"/>
  <c r="R197" i="28"/>
  <c r="Q197" i="28"/>
  <c r="P197" i="28"/>
  <c r="N197" i="28"/>
  <c r="L197" i="28"/>
  <c r="K197" i="28"/>
  <c r="I197" i="28"/>
  <c r="W196" i="28"/>
  <c r="V196" i="28"/>
  <c r="U196" i="28"/>
  <c r="T196" i="28"/>
  <c r="S196" i="28"/>
  <c r="R196" i="28"/>
  <c r="Q196" i="28"/>
  <c r="P196" i="28"/>
  <c r="N196" i="28"/>
  <c r="L196" i="28"/>
  <c r="L206" i="28" s="1" a="1"/>
  <c r="L206" i="28" s="1"/>
  <c r="K196" i="28"/>
  <c r="I196" i="28"/>
  <c r="N195" i="28"/>
  <c r="I195" i="28"/>
  <c r="N194" i="28"/>
  <c r="I194" i="28"/>
  <c r="N193" i="28"/>
  <c r="I193" i="28"/>
  <c r="N192" i="28"/>
  <c r="I192" i="28"/>
  <c r="N191" i="28"/>
  <c r="I191" i="28"/>
  <c r="N190" i="28"/>
  <c r="I190" i="28"/>
  <c r="V189" i="28"/>
  <c r="T189" i="28"/>
  <c r="R189" i="28"/>
  <c r="P189" i="28"/>
  <c r="N189" i="28"/>
  <c r="K189" i="28"/>
  <c r="I189" i="28"/>
  <c r="W188" i="28"/>
  <c r="V188" i="28"/>
  <c r="U188" i="28"/>
  <c r="T188" i="28"/>
  <c r="S188" i="28"/>
  <c r="R188" i="28"/>
  <c r="Q188" i="28"/>
  <c r="P188" i="28"/>
  <c r="N188" i="28"/>
  <c r="L188" i="28"/>
  <c r="K188" i="28"/>
  <c r="I188" i="28"/>
  <c r="W187" i="28"/>
  <c r="V187" i="28"/>
  <c r="U187" i="28"/>
  <c r="T187" i="28"/>
  <c r="S187" i="28"/>
  <c r="R187" i="28"/>
  <c r="Q187" i="28"/>
  <c r="P187" i="28"/>
  <c r="N187" i="28"/>
  <c r="L187" i="28"/>
  <c r="K187" i="28"/>
  <c r="I187" i="28"/>
  <c r="W186" i="28"/>
  <c r="V186" i="28"/>
  <c r="U186" i="28"/>
  <c r="T186" i="28"/>
  <c r="S186" i="28"/>
  <c r="R186" i="28"/>
  <c r="Q186" i="28"/>
  <c r="P186" i="28"/>
  <c r="N186" i="28"/>
  <c r="L186" i="28"/>
  <c r="K186" i="28"/>
  <c r="I186" i="28"/>
  <c r="W185" i="28"/>
  <c r="V185" i="28"/>
  <c r="U185" i="28"/>
  <c r="T185" i="28"/>
  <c r="S185" i="28"/>
  <c r="R185" i="28"/>
  <c r="Q185" i="28"/>
  <c r="P185" i="28"/>
  <c r="N185" i="28"/>
  <c r="L185" i="28"/>
  <c r="K185" i="28"/>
  <c r="I185" i="28"/>
  <c r="W184" i="28"/>
  <c r="V184" i="28"/>
  <c r="U184" i="28"/>
  <c r="T184" i="28"/>
  <c r="S184" i="28"/>
  <c r="R184" i="28"/>
  <c r="Q184" i="28"/>
  <c r="P184" i="28"/>
  <c r="N184" i="28"/>
  <c r="L184" i="28"/>
  <c r="L192" i="28" s="1" a="1"/>
  <c r="L192" i="28" s="1"/>
  <c r="K184" i="28"/>
  <c r="I184" i="28"/>
  <c r="N177" i="28"/>
  <c r="I177" i="28"/>
  <c r="N176" i="28"/>
  <c r="I176" i="28"/>
  <c r="N175" i="28"/>
  <c r="I175" i="28"/>
  <c r="N174" i="28"/>
  <c r="I174" i="28"/>
  <c r="N173" i="28"/>
  <c r="I173" i="28"/>
  <c r="N172" i="28"/>
  <c r="I172" i="28"/>
  <c r="N171" i="28"/>
  <c r="I171" i="28"/>
  <c r="N170" i="28"/>
  <c r="I170" i="28"/>
  <c r="N169" i="28"/>
  <c r="I169" i="28"/>
  <c r="N168" i="28"/>
  <c r="I168" i="28"/>
  <c r="N167" i="28"/>
  <c r="I167" i="28"/>
  <c r="N166" i="28"/>
  <c r="I166" i="28"/>
  <c r="V165" i="28"/>
  <c r="T165" i="28"/>
  <c r="R165" i="28"/>
  <c r="P165" i="28"/>
  <c r="N165" i="28"/>
  <c r="K165" i="28"/>
  <c r="I165" i="28"/>
  <c r="W164" i="28"/>
  <c r="V164" i="28"/>
  <c r="U164" i="28"/>
  <c r="T164" i="28"/>
  <c r="S164" i="28"/>
  <c r="R164" i="28"/>
  <c r="Q164" i="28"/>
  <c r="P164" i="28"/>
  <c r="N164" i="28"/>
  <c r="L164" i="28"/>
  <c r="L165" i="28" s="1"/>
  <c r="K164" i="28"/>
  <c r="I164" i="28"/>
  <c r="W163" i="28"/>
  <c r="V163" i="28"/>
  <c r="U163" i="28"/>
  <c r="T163" i="28"/>
  <c r="S163" i="28"/>
  <c r="R163" i="28"/>
  <c r="Q163" i="28"/>
  <c r="P163" i="28"/>
  <c r="N163" i="28"/>
  <c r="L163" i="28"/>
  <c r="K163" i="28"/>
  <c r="I163" i="28"/>
  <c r="W162" i="28"/>
  <c r="V162" i="28"/>
  <c r="U162" i="28"/>
  <c r="T162" i="28"/>
  <c r="S162" i="28"/>
  <c r="R162" i="28"/>
  <c r="Q162" i="28"/>
  <c r="P162" i="28"/>
  <c r="N162" i="28"/>
  <c r="L162" i="28"/>
  <c r="K162" i="28"/>
  <c r="I162" i="28"/>
  <c r="W161" i="28"/>
  <c r="V161" i="28"/>
  <c r="U161" i="28"/>
  <c r="T161" i="28"/>
  <c r="S161" i="28"/>
  <c r="R161" i="28"/>
  <c r="Q161" i="28"/>
  <c r="P161" i="28"/>
  <c r="N161" i="28"/>
  <c r="L161" i="28"/>
  <c r="K161" i="28"/>
  <c r="I161" i="28"/>
  <c r="W160" i="28"/>
  <c r="V160" i="28"/>
  <c r="U160" i="28"/>
  <c r="T160" i="28"/>
  <c r="S160" i="28"/>
  <c r="R160" i="28"/>
  <c r="Q160" i="28"/>
  <c r="P160" i="28"/>
  <c r="N160" i="28"/>
  <c r="L160" i="28"/>
  <c r="L170" i="28" s="1" a="1"/>
  <c r="L170" i="28" s="1"/>
  <c r="K160" i="28"/>
  <c r="I160" i="28"/>
  <c r="N159" i="28"/>
  <c r="I159" i="28"/>
  <c r="N158" i="28"/>
  <c r="I158" i="28"/>
  <c r="N157" i="28"/>
  <c r="I157" i="28"/>
  <c r="N156" i="28"/>
  <c r="I156" i="28"/>
  <c r="N155" i="28"/>
  <c r="I155" i="28"/>
  <c r="N154" i="28"/>
  <c r="I154" i="28"/>
  <c r="V153" i="28"/>
  <c r="T153" i="28"/>
  <c r="R153" i="28"/>
  <c r="P153" i="28"/>
  <c r="N153" i="28"/>
  <c r="K153" i="28"/>
  <c r="I153" i="28"/>
  <c r="W152" i="28"/>
  <c r="V152" i="28"/>
  <c r="U152" i="28"/>
  <c r="T152" i="28"/>
  <c r="S152" i="28"/>
  <c r="R152" i="28"/>
  <c r="Q152" i="28"/>
  <c r="P152" i="28"/>
  <c r="N152" i="28"/>
  <c r="L152" i="28"/>
  <c r="K152" i="28"/>
  <c r="I152" i="28"/>
  <c r="W151" i="28"/>
  <c r="V151" i="28"/>
  <c r="U151" i="28"/>
  <c r="T151" i="28"/>
  <c r="S151" i="28"/>
  <c r="R151" i="28"/>
  <c r="Q151" i="28"/>
  <c r="P151" i="28"/>
  <c r="N151" i="28"/>
  <c r="L151" i="28"/>
  <c r="K151" i="28"/>
  <c r="I151" i="28"/>
  <c r="W150" i="28"/>
  <c r="V150" i="28"/>
  <c r="U150" i="28"/>
  <c r="T150" i="28"/>
  <c r="S150" i="28"/>
  <c r="R150" i="28"/>
  <c r="Q150" i="28"/>
  <c r="P150" i="28"/>
  <c r="N150" i="28"/>
  <c r="L150" i="28"/>
  <c r="K150" i="28"/>
  <c r="I150" i="28"/>
  <c r="W149" i="28"/>
  <c r="V149" i="28"/>
  <c r="U149" i="28"/>
  <c r="T149" i="28"/>
  <c r="S149" i="28"/>
  <c r="R149" i="28"/>
  <c r="Q149" i="28"/>
  <c r="P149" i="28"/>
  <c r="N149" i="28"/>
  <c r="L149" i="28"/>
  <c r="K149" i="28"/>
  <c r="I149" i="28"/>
  <c r="W148" i="28"/>
  <c r="V148" i="28"/>
  <c r="U148" i="28"/>
  <c r="T148" i="28"/>
  <c r="S148" i="28"/>
  <c r="R148" i="28"/>
  <c r="Q148" i="28"/>
  <c r="P148" i="28"/>
  <c r="N148" i="28"/>
  <c r="L148" i="28"/>
  <c r="L156" i="28" s="1" a="1"/>
  <c r="L156" i="28" s="1"/>
  <c r="K148" i="28"/>
  <c r="I148" i="28"/>
  <c r="N141" i="28"/>
  <c r="I141" i="28"/>
  <c r="N140" i="28"/>
  <c r="I140" i="28"/>
  <c r="N139" i="28"/>
  <c r="I139" i="28"/>
  <c r="N138" i="28"/>
  <c r="I138" i="28"/>
  <c r="N137" i="28"/>
  <c r="I137" i="28"/>
  <c r="N136" i="28"/>
  <c r="I136" i="28"/>
  <c r="N135" i="28"/>
  <c r="I135" i="28"/>
  <c r="N134" i="28"/>
  <c r="I134" i="28"/>
  <c r="N133" i="28"/>
  <c r="I133" i="28"/>
  <c r="N132" i="28"/>
  <c r="I132" i="28"/>
  <c r="N131" i="28"/>
  <c r="I131" i="28"/>
  <c r="N130" i="28"/>
  <c r="I130" i="28"/>
  <c r="V129" i="28"/>
  <c r="T129" i="28"/>
  <c r="R129" i="28"/>
  <c r="P129" i="28"/>
  <c r="N129" i="28"/>
  <c r="K129" i="28"/>
  <c r="I129" i="28"/>
  <c r="W128" i="28"/>
  <c r="V128" i="28"/>
  <c r="U128" i="28"/>
  <c r="T128" i="28"/>
  <c r="S128" i="28"/>
  <c r="R128" i="28"/>
  <c r="Q128" i="28"/>
  <c r="P128" i="28"/>
  <c r="N128" i="28"/>
  <c r="L128" i="28"/>
  <c r="L129" i="28" s="1"/>
  <c r="K128" i="28"/>
  <c r="I128" i="28"/>
  <c r="W127" i="28"/>
  <c r="V127" i="28"/>
  <c r="U127" i="28"/>
  <c r="T127" i="28"/>
  <c r="S127" i="28"/>
  <c r="R127" i="28"/>
  <c r="Q127" i="28"/>
  <c r="P127" i="28"/>
  <c r="N127" i="28"/>
  <c r="L127" i="28"/>
  <c r="K127" i="28"/>
  <c r="I127" i="28"/>
  <c r="W126" i="28"/>
  <c r="V126" i="28"/>
  <c r="U126" i="28"/>
  <c r="T126" i="28"/>
  <c r="S126" i="28"/>
  <c r="R126" i="28"/>
  <c r="Q126" i="28"/>
  <c r="P126" i="28"/>
  <c r="N126" i="28"/>
  <c r="L126" i="28"/>
  <c r="K126" i="28"/>
  <c r="I126" i="28"/>
  <c r="W125" i="28"/>
  <c r="V125" i="28"/>
  <c r="U125" i="28"/>
  <c r="T125" i="28"/>
  <c r="S125" i="28"/>
  <c r="R125" i="28"/>
  <c r="Q125" i="28"/>
  <c r="P125" i="28"/>
  <c r="N125" i="28"/>
  <c r="L125" i="28"/>
  <c r="K125" i="28"/>
  <c r="I125" i="28"/>
  <c r="W124" i="28"/>
  <c r="V124" i="28"/>
  <c r="U124" i="28"/>
  <c r="T124" i="28"/>
  <c r="S124" i="28"/>
  <c r="R124" i="28"/>
  <c r="Q124" i="28"/>
  <c r="P124" i="28"/>
  <c r="N124" i="28"/>
  <c r="L124" i="28"/>
  <c r="L134" i="28" s="1" a="1"/>
  <c r="L134" i="28" s="1"/>
  <c r="K124" i="28"/>
  <c r="I124" i="28"/>
  <c r="N123" i="28"/>
  <c r="I123" i="28"/>
  <c r="N122" i="28"/>
  <c r="I122" i="28"/>
  <c r="N121" i="28"/>
  <c r="I121" i="28"/>
  <c r="N120" i="28"/>
  <c r="I120" i="28"/>
  <c r="N119" i="28"/>
  <c r="I119" i="28"/>
  <c r="N118" i="28"/>
  <c r="I118" i="28"/>
  <c r="V117" i="28"/>
  <c r="T117" i="28"/>
  <c r="R117" i="28"/>
  <c r="P117" i="28"/>
  <c r="N117" i="28"/>
  <c r="K117" i="28"/>
  <c r="I117" i="28"/>
  <c r="W116" i="28"/>
  <c r="V116" i="28"/>
  <c r="U116" i="28"/>
  <c r="T116" i="28"/>
  <c r="S116" i="28"/>
  <c r="R116" i="28"/>
  <c r="Q116" i="28"/>
  <c r="P116" i="28"/>
  <c r="N116" i="28"/>
  <c r="L116" i="28"/>
  <c r="K116" i="28"/>
  <c r="I116" i="28"/>
  <c r="W115" i="28"/>
  <c r="V115" i="28"/>
  <c r="U115" i="28"/>
  <c r="T115" i="28"/>
  <c r="S115" i="28"/>
  <c r="R115" i="28"/>
  <c r="Q115" i="28"/>
  <c r="P115" i="28"/>
  <c r="N115" i="28"/>
  <c r="L115" i="28"/>
  <c r="K115" i="28"/>
  <c r="I115" i="28"/>
  <c r="W114" i="28"/>
  <c r="V114" i="28"/>
  <c r="U114" i="28"/>
  <c r="T114" i="28"/>
  <c r="S114" i="28"/>
  <c r="R114" i="28"/>
  <c r="Q114" i="28"/>
  <c r="P114" i="28"/>
  <c r="N114" i="28"/>
  <c r="L114" i="28"/>
  <c r="K114" i="28"/>
  <c r="I114" i="28"/>
  <c r="W113" i="28"/>
  <c r="V113" i="28"/>
  <c r="U113" i="28"/>
  <c r="T113" i="28"/>
  <c r="S113" i="28"/>
  <c r="R113" i="28"/>
  <c r="Q113" i="28"/>
  <c r="P113" i="28"/>
  <c r="N113" i="28"/>
  <c r="L113" i="28"/>
  <c r="K113" i="28"/>
  <c r="I113" i="28"/>
  <c r="W112" i="28"/>
  <c r="V112" i="28"/>
  <c r="U112" i="28"/>
  <c r="T112" i="28"/>
  <c r="S112" i="28"/>
  <c r="R112" i="28"/>
  <c r="Q112" i="28"/>
  <c r="P112" i="28"/>
  <c r="N112" i="28"/>
  <c r="L112" i="28"/>
  <c r="L120" i="28" s="1" a="1"/>
  <c r="L120" i="28" s="1"/>
  <c r="K112" i="28"/>
  <c r="I112" i="28"/>
  <c r="N105" i="28"/>
  <c r="I105" i="28"/>
  <c r="N104" i="28"/>
  <c r="I104" i="28"/>
  <c r="N103" i="28"/>
  <c r="I103" i="28"/>
  <c r="N102" i="28"/>
  <c r="I102" i="28"/>
  <c r="N101" i="28"/>
  <c r="I101" i="28"/>
  <c r="N100" i="28"/>
  <c r="I100" i="28"/>
  <c r="N99" i="28"/>
  <c r="I99" i="28"/>
  <c r="N98" i="28"/>
  <c r="I98" i="28"/>
  <c r="N97" i="28"/>
  <c r="I97" i="28"/>
  <c r="N96" i="28"/>
  <c r="I96" i="28"/>
  <c r="N95" i="28"/>
  <c r="I95" i="28"/>
  <c r="N94" i="28"/>
  <c r="I94" i="28"/>
  <c r="V93" i="28"/>
  <c r="T93" i="28"/>
  <c r="R93" i="28"/>
  <c r="P93" i="28"/>
  <c r="N93" i="28"/>
  <c r="K93" i="28"/>
  <c r="I93" i="28"/>
  <c r="W92" i="28"/>
  <c r="V92" i="28"/>
  <c r="U92" i="28"/>
  <c r="T92" i="28"/>
  <c r="S92" i="28"/>
  <c r="R92" i="28"/>
  <c r="Q92" i="28"/>
  <c r="P92" i="28"/>
  <c r="N92" i="28"/>
  <c r="L92" i="28"/>
  <c r="L93" i="28" s="1"/>
  <c r="K92" i="28"/>
  <c r="I92" i="28"/>
  <c r="W91" i="28"/>
  <c r="V91" i="28"/>
  <c r="U91" i="28"/>
  <c r="T91" i="28"/>
  <c r="S91" i="28"/>
  <c r="R91" i="28"/>
  <c r="Q91" i="28"/>
  <c r="P91" i="28"/>
  <c r="N91" i="28"/>
  <c r="L91" i="28"/>
  <c r="K91" i="28"/>
  <c r="I91" i="28"/>
  <c r="W90" i="28"/>
  <c r="V90" i="28"/>
  <c r="U90" i="28"/>
  <c r="T90" i="28"/>
  <c r="S90" i="28"/>
  <c r="R90" i="28"/>
  <c r="Q90" i="28"/>
  <c r="P90" i="28"/>
  <c r="N90" i="28"/>
  <c r="L90" i="28"/>
  <c r="K90" i="28"/>
  <c r="I90" i="28"/>
  <c r="W89" i="28"/>
  <c r="V89" i="28"/>
  <c r="U89" i="28"/>
  <c r="T89" i="28"/>
  <c r="S89" i="28"/>
  <c r="R89" i="28"/>
  <c r="Q89" i="28"/>
  <c r="P89" i="28"/>
  <c r="N89" i="28"/>
  <c r="L89" i="28"/>
  <c r="K89" i="28"/>
  <c r="I89" i="28"/>
  <c r="AF88" i="28"/>
  <c r="AE88" i="28"/>
  <c r="AD88" i="28"/>
  <c r="AC88" i="28"/>
  <c r="W88" i="28"/>
  <c r="V88" i="28"/>
  <c r="U88" i="28"/>
  <c r="T88" i="28"/>
  <c r="S88" i="28"/>
  <c r="R88" i="28"/>
  <c r="Q88" i="28"/>
  <c r="P88" i="28"/>
  <c r="N88" i="28"/>
  <c r="L88" i="28"/>
  <c r="L98" i="28" s="1" a="1"/>
  <c r="L98" i="28" s="1"/>
  <c r="K88" i="28"/>
  <c r="I88" i="28"/>
  <c r="AF87" i="28"/>
  <c r="AE87" i="28"/>
  <c r="AD87" i="28"/>
  <c r="AC87" i="28"/>
  <c r="N87" i="28"/>
  <c r="I87" i="28"/>
  <c r="AF86" i="28"/>
  <c r="AE86" i="28"/>
  <c r="AD86" i="28"/>
  <c r="AC86" i="28"/>
  <c r="N86" i="28"/>
  <c r="I86" i="28"/>
  <c r="AF85" i="28"/>
  <c r="AE85" i="28"/>
  <c r="AD85" i="28"/>
  <c r="AC85" i="28"/>
  <c r="N85" i="28"/>
  <c r="I85" i="28"/>
  <c r="AF84" i="28"/>
  <c r="AE84" i="28"/>
  <c r="AD84" i="28"/>
  <c r="AC84" i="28"/>
  <c r="N84" i="28"/>
  <c r="I84" i="28"/>
  <c r="AF83" i="28"/>
  <c r="AE83" i="28"/>
  <c r="AD83" i="28"/>
  <c r="AC83" i="28"/>
  <c r="N83" i="28"/>
  <c r="I83" i="28"/>
  <c r="AF82" i="28"/>
  <c r="AE82" i="28"/>
  <c r="AD82" i="28"/>
  <c r="AC82" i="28"/>
  <c r="N82" i="28"/>
  <c r="I82" i="28"/>
  <c r="AF81" i="28"/>
  <c r="AE81" i="28"/>
  <c r="AD81" i="28"/>
  <c r="AC81" i="28"/>
  <c r="V81" i="28"/>
  <c r="T81" i="28"/>
  <c r="R81" i="28"/>
  <c r="P81" i="28"/>
  <c r="N81" i="28"/>
  <c r="K81" i="28"/>
  <c r="I81" i="28"/>
  <c r="AF80" i="28"/>
  <c r="AE80" i="28"/>
  <c r="AD80" i="28"/>
  <c r="AC80" i="28"/>
  <c r="W80" i="28"/>
  <c r="V80" i="28"/>
  <c r="U80" i="28"/>
  <c r="T80" i="28"/>
  <c r="S80" i="28"/>
  <c r="R80" i="28"/>
  <c r="Q80" i="28"/>
  <c r="P80" i="28"/>
  <c r="N80" i="28"/>
  <c r="L80" i="28"/>
  <c r="K80" i="28"/>
  <c r="I80" i="28"/>
  <c r="AF79" i="28"/>
  <c r="AE79" i="28"/>
  <c r="AD79" i="28"/>
  <c r="AC79" i="28"/>
  <c r="W79" i="28"/>
  <c r="V79" i="28"/>
  <c r="U79" i="28"/>
  <c r="T79" i="28"/>
  <c r="S79" i="28"/>
  <c r="R79" i="28"/>
  <c r="Q79" i="28"/>
  <c r="P79" i="28"/>
  <c r="N79" i="28"/>
  <c r="L79" i="28"/>
  <c r="K79" i="28"/>
  <c r="I79" i="28"/>
  <c r="AF78" i="28"/>
  <c r="AE78" i="28"/>
  <c r="AD78" i="28"/>
  <c r="AC78" i="28"/>
  <c r="W78" i="28"/>
  <c r="V78" i="28"/>
  <c r="U78" i="28"/>
  <c r="T78" i="28"/>
  <c r="S78" i="28"/>
  <c r="R78" i="28"/>
  <c r="Q78" i="28"/>
  <c r="P78" i="28"/>
  <c r="N78" i="28"/>
  <c r="L78" i="28"/>
  <c r="K78" i="28"/>
  <c r="I78" i="28"/>
  <c r="AF77" i="28"/>
  <c r="AE77" i="28"/>
  <c r="AD77" i="28"/>
  <c r="AC77" i="28"/>
  <c r="W77" i="28"/>
  <c r="V77" i="28"/>
  <c r="U77" i="28"/>
  <c r="T77" i="28"/>
  <c r="S77" i="28"/>
  <c r="R77" i="28"/>
  <c r="Q77" i="28"/>
  <c r="P77" i="28"/>
  <c r="N77" i="28"/>
  <c r="L77" i="28"/>
  <c r="K77" i="28"/>
  <c r="I77" i="28"/>
  <c r="AF76" i="28"/>
  <c r="AE76" i="28"/>
  <c r="AD76" i="28"/>
  <c r="AC76" i="28"/>
  <c r="W76" i="28"/>
  <c r="V76" i="28"/>
  <c r="U76" i="28"/>
  <c r="T76" i="28"/>
  <c r="S76" i="28"/>
  <c r="R76" i="28"/>
  <c r="Q76" i="28"/>
  <c r="P76" i="28"/>
  <c r="N76" i="28"/>
  <c r="L76" i="28"/>
  <c r="L84" i="28" s="1" a="1"/>
  <c r="L84" i="28" s="1"/>
  <c r="K76" i="28"/>
  <c r="I76" i="28"/>
  <c r="AF75" i="28"/>
  <c r="AE75" i="28"/>
  <c r="AD75" i="28"/>
  <c r="AC75" i="28"/>
  <c r="AF74" i="28"/>
  <c r="AE74" i="28"/>
  <c r="AD74" i="28"/>
  <c r="AC74" i="28"/>
  <c r="AF73" i="28"/>
  <c r="AE73" i="28"/>
  <c r="AD73" i="28"/>
  <c r="AC73" i="28"/>
  <c r="AF72" i="28"/>
  <c r="AE72" i="28"/>
  <c r="AD72" i="28"/>
  <c r="AC72" i="28"/>
  <c r="AF71" i="28"/>
  <c r="AE71" i="28"/>
  <c r="AD71" i="28"/>
  <c r="AC71" i="28"/>
  <c r="AF70" i="28"/>
  <c r="AE70" i="28"/>
  <c r="AD70" i="28"/>
  <c r="AC70" i="28"/>
  <c r="AF69" i="28"/>
  <c r="AE69" i="28"/>
  <c r="AD69" i="28"/>
  <c r="AC69" i="28"/>
  <c r="N69" i="28"/>
  <c r="I69" i="28"/>
  <c r="AF68" i="28"/>
  <c r="AE68" i="28"/>
  <c r="AD68" i="28"/>
  <c r="AC68" i="28"/>
  <c r="N68" i="28"/>
  <c r="I68" i="28"/>
  <c r="AF67" i="28"/>
  <c r="AE67" i="28"/>
  <c r="AD67" i="28"/>
  <c r="AC67" i="28"/>
  <c r="N67" i="28"/>
  <c r="I67" i="28"/>
  <c r="AF66" i="28"/>
  <c r="AE66" i="28"/>
  <c r="AD66" i="28"/>
  <c r="AC66" i="28"/>
  <c r="N66" i="28"/>
  <c r="I66" i="28"/>
  <c r="AF65" i="28"/>
  <c r="AE65" i="28"/>
  <c r="AD65" i="28"/>
  <c r="AC65" i="28"/>
  <c r="N65" i="28"/>
  <c r="I65" i="28"/>
  <c r="AF64" i="28"/>
  <c r="AE64" i="28"/>
  <c r="AD64" i="28"/>
  <c r="AC64" i="28"/>
  <c r="N64" i="28"/>
  <c r="I64" i="28"/>
  <c r="AF63" i="28"/>
  <c r="AE63" i="28"/>
  <c r="AD63" i="28"/>
  <c r="AC63" i="28"/>
  <c r="N63" i="28"/>
  <c r="I63" i="28"/>
  <c r="AF62" i="28"/>
  <c r="AE62" i="28"/>
  <c r="AD62" i="28"/>
  <c r="AC62" i="28"/>
  <c r="N62" i="28"/>
  <c r="I62" i="28"/>
  <c r="AF61" i="28"/>
  <c r="AE61" i="28"/>
  <c r="AD61" i="28"/>
  <c r="AC61" i="28"/>
  <c r="N61" i="28"/>
  <c r="I61" i="28"/>
  <c r="AF60" i="28"/>
  <c r="AE60" i="28"/>
  <c r="AD60" i="28"/>
  <c r="AC60" i="28"/>
  <c r="N60" i="28"/>
  <c r="I60" i="28"/>
  <c r="AF59" i="28"/>
  <c r="AE59" i="28"/>
  <c r="AD59" i="28"/>
  <c r="AC59" i="28"/>
  <c r="N59" i="28"/>
  <c r="I59" i="28"/>
  <c r="N58" i="28"/>
  <c r="I58" i="28"/>
  <c r="V57" i="28"/>
  <c r="T57" i="28"/>
  <c r="R57" i="28"/>
  <c r="P57" i="28"/>
  <c r="N57" i="28"/>
  <c r="K57" i="28"/>
  <c r="I57" i="28"/>
  <c r="W56" i="28"/>
  <c r="V56" i="28"/>
  <c r="U56" i="28"/>
  <c r="T56" i="28"/>
  <c r="S56" i="28"/>
  <c r="R56" i="28"/>
  <c r="Q56" i="28"/>
  <c r="P56" i="28"/>
  <c r="N56" i="28"/>
  <c r="L56" i="28"/>
  <c r="L57" i="28" s="1"/>
  <c r="K56" i="28"/>
  <c r="I56" i="28"/>
  <c r="W55" i="28"/>
  <c r="V55" i="28"/>
  <c r="U55" i="28"/>
  <c r="T55" i="28"/>
  <c r="S55" i="28"/>
  <c r="R55" i="28"/>
  <c r="Q55" i="28"/>
  <c r="P55" i="28"/>
  <c r="N55" i="28"/>
  <c r="L55" i="28"/>
  <c r="K55" i="28"/>
  <c r="I55" i="28"/>
  <c r="W54" i="28"/>
  <c r="V54" i="28"/>
  <c r="U54" i="28"/>
  <c r="T54" i="28"/>
  <c r="S54" i="28"/>
  <c r="R54" i="28"/>
  <c r="Q54" i="28"/>
  <c r="P54" i="28"/>
  <c r="N54" i="28"/>
  <c r="L54" i="28"/>
  <c r="K54" i="28"/>
  <c r="I54" i="28"/>
  <c r="W53" i="28"/>
  <c r="V53" i="28"/>
  <c r="U53" i="28"/>
  <c r="T53" i="28"/>
  <c r="S53" i="28"/>
  <c r="R53" i="28"/>
  <c r="Q53" i="28"/>
  <c r="P53" i="28"/>
  <c r="N53" i="28"/>
  <c r="L53" i="28"/>
  <c r="K53" i="28"/>
  <c r="I53" i="28"/>
  <c r="W52" i="28"/>
  <c r="V52" i="28"/>
  <c r="U52" i="28"/>
  <c r="T52" i="28"/>
  <c r="S52" i="28"/>
  <c r="R52" i="28"/>
  <c r="Q52" i="28"/>
  <c r="P52" i="28"/>
  <c r="N52" i="28"/>
  <c r="L52" i="28"/>
  <c r="L62" i="28" s="1" a="1"/>
  <c r="L62" i="28" s="1"/>
  <c r="K52" i="28"/>
  <c r="I52" i="28"/>
  <c r="N51" i="28"/>
  <c r="I51" i="28"/>
  <c r="N50" i="28"/>
  <c r="I50" i="28"/>
  <c r="N49" i="28"/>
  <c r="I49" i="28"/>
  <c r="N48" i="28"/>
  <c r="I48" i="28"/>
  <c r="N47" i="28"/>
  <c r="I47" i="28"/>
  <c r="N46" i="28"/>
  <c r="I46" i="28"/>
  <c r="V45" i="28"/>
  <c r="T45" i="28"/>
  <c r="R45" i="28"/>
  <c r="P45" i="28"/>
  <c r="N45" i="28"/>
  <c r="K45" i="28"/>
  <c r="I45" i="28"/>
  <c r="W44" i="28"/>
  <c r="V44" i="28"/>
  <c r="U44" i="28"/>
  <c r="T44" i="28"/>
  <c r="S44" i="28"/>
  <c r="R44" i="28"/>
  <c r="Q44" i="28"/>
  <c r="P44" i="28"/>
  <c r="N44" i="28"/>
  <c r="L44" i="28"/>
  <c r="K44" i="28"/>
  <c r="I44" i="28"/>
  <c r="AF43" i="28"/>
  <c r="AE43" i="28"/>
  <c r="AD43" i="28"/>
  <c r="AC43" i="28"/>
  <c r="W43" i="28"/>
  <c r="V43" i="28"/>
  <c r="U43" i="28"/>
  <c r="T43" i="28"/>
  <c r="S43" i="28"/>
  <c r="R43" i="28"/>
  <c r="Q43" i="28"/>
  <c r="P43" i="28"/>
  <c r="N43" i="28"/>
  <c r="L43" i="28"/>
  <c r="K43" i="28"/>
  <c r="I43" i="28"/>
  <c r="AF42" i="28"/>
  <c r="AE42" i="28"/>
  <c r="AD42" i="28"/>
  <c r="AC42" i="28"/>
  <c r="W42" i="28"/>
  <c r="V42" i="28"/>
  <c r="U42" i="28"/>
  <c r="T42" i="28"/>
  <c r="S42" i="28"/>
  <c r="R42" i="28"/>
  <c r="Q42" i="28"/>
  <c r="P42" i="28"/>
  <c r="N42" i="28"/>
  <c r="L42" i="28"/>
  <c r="K42" i="28"/>
  <c r="I42" i="28"/>
  <c r="AF41" i="28"/>
  <c r="AE41" i="28"/>
  <c r="AD41" i="28"/>
  <c r="AC41" i="28"/>
  <c r="W41" i="28"/>
  <c r="V41" i="28"/>
  <c r="U41" i="28"/>
  <c r="T41" i="28"/>
  <c r="S41" i="28"/>
  <c r="R41" i="28"/>
  <c r="Q41" i="28"/>
  <c r="P41" i="28"/>
  <c r="N41" i="28"/>
  <c r="L41" i="28"/>
  <c r="K41" i="28"/>
  <c r="I41" i="28"/>
  <c r="AF40" i="28"/>
  <c r="AE40" i="28"/>
  <c r="AD40" i="28"/>
  <c r="AC40" i="28"/>
  <c r="W40" i="28"/>
  <c r="V40" i="28"/>
  <c r="U40" i="28"/>
  <c r="T40" i="28"/>
  <c r="S40" i="28"/>
  <c r="R40" i="28"/>
  <c r="Q40" i="28"/>
  <c r="P40" i="28"/>
  <c r="N40" i="28"/>
  <c r="L40" i="28"/>
  <c r="L48" i="28" s="1" a="1"/>
  <c r="L48" i="28" s="1"/>
  <c r="K40" i="28"/>
  <c r="I40" i="28"/>
  <c r="AF39" i="28"/>
  <c r="AE39" i="28"/>
  <c r="AD39" i="28"/>
  <c r="AC39" i="28"/>
  <c r="AF38" i="28"/>
  <c r="AE38" i="28"/>
  <c r="AD38" i="28"/>
  <c r="AC38" i="28"/>
  <c r="AF37" i="28"/>
  <c r="AE37" i="28"/>
  <c r="AD37" i="28"/>
  <c r="AC37" i="28"/>
  <c r="AF36" i="28"/>
  <c r="AE36" i="28"/>
  <c r="AD36" i="28"/>
  <c r="AC36" i="28"/>
  <c r="AF35" i="28"/>
  <c r="AE35" i="28"/>
  <c r="AD35" i="28"/>
  <c r="AC35" i="28"/>
  <c r="AF34" i="28"/>
  <c r="AE34" i="28"/>
  <c r="AD34" i="28"/>
  <c r="AC34" i="28"/>
  <c r="AF33" i="28"/>
  <c r="AE33" i="28"/>
  <c r="AD33" i="28"/>
  <c r="AC33" i="28"/>
  <c r="N33" i="28"/>
  <c r="I33" i="28"/>
  <c r="AF32" i="28"/>
  <c r="AE32" i="28"/>
  <c r="AD32" i="28"/>
  <c r="AC32" i="28"/>
  <c r="N32" i="28"/>
  <c r="I32" i="28"/>
  <c r="AF31" i="28"/>
  <c r="AE31" i="28"/>
  <c r="AD31" i="28"/>
  <c r="AC31" i="28"/>
  <c r="N31" i="28"/>
  <c r="I31" i="28"/>
  <c r="AF30" i="28"/>
  <c r="AE30" i="28"/>
  <c r="AD30" i="28"/>
  <c r="AC30" i="28"/>
  <c r="N30" i="28"/>
  <c r="I30" i="28"/>
  <c r="AF29" i="28"/>
  <c r="AE29" i="28"/>
  <c r="AD29" i="28"/>
  <c r="AC29" i="28"/>
  <c r="N29" i="28"/>
  <c r="I29" i="28"/>
  <c r="AF28" i="28"/>
  <c r="AE28" i="28"/>
  <c r="AD28" i="28"/>
  <c r="AC28" i="28"/>
  <c r="N28" i="28"/>
  <c r="I28" i="28"/>
  <c r="AF27" i="28"/>
  <c r="AE27" i="28"/>
  <c r="AD27" i="28"/>
  <c r="AC27" i="28"/>
  <c r="N27" i="28"/>
  <c r="I27" i="28"/>
  <c r="AF26" i="28"/>
  <c r="AE26" i="28"/>
  <c r="AD26" i="28"/>
  <c r="AC26" i="28"/>
  <c r="N26" i="28"/>
  <c r="I26" i="28"/>
  <c r="AF25" i="28"/>
  <c r="AE25" i="28"/>
  <c r="AD25" i="28"/>
  <c r="AC25" i="28"/>
  <c r="N25" i="28"/>
  <c r="I25" i="28"/>
  <c r="AF24" i="28"/>
  <c r="AE24" i="28"/>
  <c r="AD24" i="28"/>
  <c r="AC24" i="28"/>
  <c r="N24" i="28"/>
  <c r="I24" i="28"/>
  <c r="AF23" i="28"/>
  <c r="AE23" i="28"/>
  <c r="AD23" i="28"/>
  <c r="AC23" i="28"/>
  <c r="N23" i="28"/>
  <c r="I23" i="28"/>
  <c r="AF22" i="28"/>
  <c r="AE22" i="28"/>
  <c r="AD22" i="28"/>
  <c r="AC22" i="28"/>
  <c r="N22" i="28"/>
  <c r="I22" i="28"/>
  <c r="AF21" i="28"/>
  <c r="AE21" i="28"/>
  <c r="AD21" i="28"/>
  <c r="AC21" i="28"/>
  <c r="V21" i="28"/>
  <c r="T21" i="28"/>
  <c r="R21" i="28"/>
  <c r="P21" i="28"/>
  <c r="N21" i="28"/>
  <c r="K21" i="28"/>
  <c r="I21" i="28"/>
  <c r="AF20" i="28"/>
  <c r="AE20" i="28"/>
  <c r="AD20" i="28"/>
  <c r="AC20" i="28"/>
  <c r="W20" i="28"/>
  <c r="V20" i="28"/>
  <c r="U20" i="28"/>
  <c r="T20" i="28"/>
  <c r="S20" i="28"/>
  <c r="R20" i="28"/>
  <c r="Q20" i="28"/>
  <c r="P20" i="28"/>
  <c r="N20" i="28"/>
  <c r="L20" i="28"/>
  <c r="L21" i="28" s="1"/>
  <c r="K20" i="28"/>
  <c r="I20" i="28"/>
  <c r="AF19" i="28"/>
  <c r="AE19" i="28"/>
  <c r="AD19" i="28"/>
  <c r="AC19" i="28"/>
  <c r="W19" i="28"/>
  <c r="V19" i="28"/>
  <c r="U19" i="28"/>
  <c r="T19" i="28"/>
  <c r="S19" i="28"/>
  <c r="R19" i="28"/>
  <c r="Q19" i="28"/>
  <c r="P19" i="28"/>
  <c r="N19" i="28"/>
  <c r="L19" i="28"/>
  <c r="K19" i="28"/>
  <c r="I19" i="28"/>
  <c r="AF18" i="28"/>
  <c r="AE18" i="28"/>
  <c r="AD18" i="28"/>
  <c r="AC18" i="28"/>
  <c r="W18" i="28"/>
  <c r="V18" i="28"/>
  <c r="U18" i="28"/>
  <c r="T18" i="28"/>
  <c r="S18" i="28"/>
  <c r="R18" i="28"/>
  <c r="Q18" i="28"/>
  <c r="P18" i="28"/>
  <c r="N18" i="28"/>
  <c r="L18" i="28"/>
  <c r="K18" i="28"/>
  <c r="I18" i="28"/>
  <c r="AF17" i="28"/>
  <c r="AE17" i="28"/>
  <c r="AD17" i="28"/>
  <c r="AC17" i="28"/>
  <c r="W17" i="28"/>
  <c r="V17" i="28"/>
  <c r="U17" i="28"/>
  <c r="T17" i="28"/>
  <c r="S17" i="28"/>
  <c r="R17" i="28"/>
  <c r="Q17" i="28"/>
  <c r="P17" i="28"/>
  <c r="N17" i="28"/>
  <c r="L17" i="28"/>
  <c r="K17" i="28"/>
  <c r="I17" i="28"/>
  <c r="AF16" i="28"/>
  <c r="AE16" i="28"/>
  <c r="AD16" i="28"/>
  <c r="AC16" i="28"/>
  <c r="W16" i="28"/>
  <c r="V16" i="28"/>
  <c r="U16" i="28"/>
  <c r="T16" i="28"/>
  <c r="S16" i="28"/>
  <c r="R16" i="28"/>
  <c r="Q16" i="28"/>
  <c r="P16" i="28"/>
  <c r="N16" i="28"/>
  <c r="L16" i="28"/>
  <c r="L26" i="28" s="1" a="1"/>
  <c r="L26" i="28" s="1"/>
  <c r="K16" i="28"/>
  <c r="I16" i="28"/>
  <c r="AF15" i="28"/>
  <c r="AE15" i="28"/>
  <c r="AD15" i="28"/>
  <c r="AC15" i="28"/>
  <c r="N15" i="28"/>
  <c r="I15" i="28"/>
  <c r="AF14" i="28"/>
  <c r="AE14" i="28"/>
  <c r="AD14" i="28"/>
  <c r="AC14" i="28"/>
  <c r="N14" i="28"/>
  <c r="I14" i="28"/>
  <c r="N13" i="28"/>
  <c r="I13" i="28"/>
  <c r="N12" i="28"/>
  <c r="I12" i="28"/>
  <c r="N11" i="28"/>
  <c r="I11" i="28"/>
  <c r="N10" i="28"/>
  <c r="I10" i="28"/>
  <c r="V9" i="28"/>
  <c r="T9" i="28"/>
  <c r="R9" i="28"/>
  <c r="P9" i="28"/>
  <c r="N9" i="28"/>
  <c r="K9" i="28"/>
  <c r="I9" i="28"/>
  <c r="W8" i="28"/>
  <c r="V8" i="28"/>
  <c r="U8" i="28"/>
  <c r="T8" i="28"/>
  <c r="S8" i="28"/>
  <c r="R8" i="28"/>
  <c r="Q8" i="28"/>
  <c r="P8" i="28"/>
  <c r="N8" i="28"/>
  <c r="L8" i="28"/>
  <c r="L9" i="28" s="1"/>
  <c r="K8" i="28"/>
  <c r="I8" i="28"/>
  <c r="AE7" i="28"/>
  <c r="AD7" i="28"/>
  <c r="AC7" i="28"/>
  <c r="AB7" i="28"/>
  <c r="W7" i="28"/>
  <c r="V7" i="28"/>
  <c r="U7" i="28"/>
  <c r="T7" i="28"/>
  <c r="S7" i="28"/>
  <c r="R7" i="28"/>
  <c r="Q7" i="28"/>
  <c r="P7" i="28"/>
  <c r="N7" i="28"/>
  <c r="L7" i="28"/>
  <c r="K7" i="28"/>
  <c r="I7" i="28"/>
  <c r="W6" i="28"/>
  <c r="V6" i="28"/>
  <c r="U6" i="28"/>
  <c r="T6" i="28"/>
  <c r="S6" i="28"/>
  <c r="R6" i="28"/>
  <c r="Q6" i="28"/>
  <c r="P6" i="28"/>
  <c r="N6" i="28"/>
  <c r="L6" i="28"/>
  <c r="K6" i="28"/>
  <c r="I6" i="28"/>
  <c r="W5" i="28"/>
  <c r="V5" i="28"/>
  <c r="U5" i="28"/>
  <c r="T5" i="28"/>
  <c r="S5" i="28"/>
  <c r="R5" i="28"/>
  <c r="Q5" i="28"/>
  <c r="P5" i="28"/>
  <c r="N5" i="28"/>
  <c r="L5" i="28"/>
  <c r="K5" i="28"/>
  <c r="I5" i="28"/>
  <c r="W4" i="28"/>
  <c r="V4" i="28"/>
  <c r="U4" i="28"/>
  <c r="T4" i="28"/>
  <c r="S4" i="28"/>
  <c r="R4" i="28"/>
  <c r="Q4" i="28"/>
  <c r="P4" i="28"/>
  <c r="N4" i="28"/>
  <c r="L4" i="28"/>
  <c r="L12" i="28" s="1" a="1"/>
  <c r="L12" i="28" s="1"/>
  <c r="K4" i="28"/>
  <c r="I4" i="28"/>
  <c r="N249" i="27"/>
  <c r="I249" i="27"/>
  <c r="N248" i="27"/>
  <c r="I248" i="27"/>
  <c r="N247" i="27"/>
  <c r="I247" i="27"/>
  <c r="N246" i="27"/>
  <c r="I246" i="27"/>
  <c r="N245" i="27"/>
  <c r="I245" i="27"/>
  <c r="N244" i="27"/>
  <c r="I244" i="27"/>
  <c r="N243" i="27"/>
  <c r="I243" i="27"/>
  <c r="N242" i="27"/>
  <c r="I242" i="27"/>
  <c r="N241" i="27"/>
  <c r="I241" i="27"/>
  <c r="N240" i="27"/>
  <c r="I240" i="27"/>
  <c r="N239" i="27"/>
  <c r="I239" i="27"/>
  <c r="N238" i="27"/>
  <c r="I238" i="27"/>
  <c r="N237" i="27"/>
  <c r="I237" i="27"/>
  <c r="W236" i="27"/>
  <c r="V236" i="27"/>
  <c r="N236" i="27"/>
  <c r="L236" i="27"/>
  <c r="L237" i="27" s="1"/>
  <c r="I236" i="27"/>
  <c r="W235" i="27"/>
  <c r="V235" i="27"/>
  <c r="R235" i="27"/>
  <c r="P235" i="27"/>
  <c r="N235" i="27"/>
  <c r="L235" i="27"/>
  <c r="K235" i="27"/>
  <c r="I235" i="27"/>
  <c r="W234" i="27"/>
  <c r="V234" i="27"/>
  <c r="T234" i="27"/>
  <c r="R234" i="27"/>
  <c r="P234" i="27"/>
  <c r="N234" i="27"/>
  <c r="L234" i="27"/>
  <c r="K234" i="27"/>
  <c r="I234" i="27"/>
  <c r="W233" i="27"/>
  <c r="V233" i="27"/>
  <c r="T233" i="27"/>
  <c r="R233" i="27"/>
  <c r="P233" i="27"/>
  <c r="N233" i="27"/>
  <c r="L233" i="27"/>
  <c r="K233" i="27"/>
  <c r="I233" i="27"/>
  <c r="W232" i="27"/>
  <c r="V232" i="27"/>
  <c r="T232" i="27"/>
  <c r="R232" i="27"/>
  <c r="P232" i="27"/>
  <c r="N232" i="27"/>
  <c r="L232" i="27"/>
  <c r="L242" i="27" s="1" a="1"/>
  <c r="L242" i="27" s="1"/>
  <c r="K232" i="27"/>
  <c r="I232" i="27"/>
  <c r="N231" i="27"/>
  <c r="I231" i="27"/>
  <c r="N230" i="27"/>
  <c r="I230" i="27"/>
  <c r="N229" i="27"/>
  <c r="I229" i="27"/>
  <c r="N228" i="27"/>
  <c r="I228" i="27"/>
  <c r="N227" i="27"/>
  <c r="I227" i="27"/>
  <c r="N226" i="27"/>
  <c r="I226" i="27"/>
  <c r="V225" i="27"/>
  <c r="T225" i="27"/>
  <c r="R225" i="27"/>
  <c r="P225" i="27"/>
  <c r="N225" i="27"/>
  <c r="I225" i="27"/>
  <c r="W224" i="27"/>
  <c r="V224" i="27"/>
  <c r="U224" i="27"/>
  <c r="T224" i="27"/>
  <c r="S224" i="27"/>
  <c r="R224" i="27"/>
  <c r="Q224" i="27"/>
  <c r="P224" i="27"/>
  <c r="N224" i="27"/>
  <c r="L224" i="27"/>
  <c r="L225" i="27" s="1"/>
  <c r="I224" i="27"/>
  <c r="W223" i="27"/>
  <c r="V223" i="27"/>
  <c r="U223" i="27"/>
  <c r="T223" i="27"/>
  <c r="S223" i="27"/>
  <c r="R223" i="27"/>
  <c r="Q223" i="27"/>
  <c r="P223" i="27"/>
  <c r="N223" i="27"/>
  <c r="L223" i="27"/>
  <c r="K223" i="27"/>
  <c r="I223" i="27"/>
  <c r="W222" i="27"/>
  <c r="V222" i="27"/>
  <c r="U222" i="27"/>
  <c r="T222" i="27"/>
  <c r="S222" i="27"/>
  <c r="R222" i="27"/>
  <c r="Q222" i="27"/>
  <c r="P222" i="27"/>
  <c r="N222" i="27"/>
  <c r="L222" i="27"/>
  <c r="K222" i="27"/>
  <c r="I222" i="27"/>
  <c r="W221" i="27"/>
  <c r="V221" i="27"/>
  <c r="U221" i="27"/>
  <c r="T221" i="27"/>
  <c r="S221" i="27"/>
  <c r="R221" i="27"/>
  <c r="Q221" i="27"/>
  <c r="P221" i="27"/>
  <c r="N221" i="27"/>
  <c r="L221" i="27"/>
  <c r="K221" i="27"/>
  <c r="I221" i="27"/>
  <c r="W220" i="27"/>
  <c r="V220" i="27"/>
  <c r="U220" i="27"/>
  <c r="T220" i="27"/>
  <c r="S220" i="27"/>
  <c r="R220" i="27"/>
  <c r="Q220" i="27"/>
  <c r="P220" i="27"/>
  <c r="N220" i="27"/>
  <c r="L220" i="27"/>
  <c r="L228" i="27" s="1" a="1"/>
  <c r="L228" i="27" s="1"/>
  <c r="K220" i="27"/>
  <c r="I220" i="27"/>
  <c r="N213" i="27"/>
  <c r="I213" i="27"/>
  <c r="N212" i="27"/>
  <c r="I212" i="27"/>
  <c r="N211" i="27"/>
  <c r="I211" i="27"/>
  <c r="N210" i="27"/>
  <c r="I210" i="27"/>
  <c r="N209" i="27"/>
  <c r="I209" i="27"/>
  <c r="N208" i="27"/>
  <c r="I208" i="27"/>
  <c r="N207" i="27"/>
  <c r="I207" i="27"/>
  <c r="N206" i="27"/>
  <c r="I206" i="27"/>
  <c r="N205" i="27"/>
  <c r="I205" i="27"/>
  <c r="N204" i="27"/>
  <c r="I204" i="27"/>
  <c r="N203" i="27"/>
  <c r="I203" i="27"/>
  <c r="N202" i="27"/>
  <c r="I202" i="27"/>
  <c r="T201" i="27"/>
  <c r="R201" i="27"/>
  <c r="P201" i="27"/>
  <c r="N201" i="27"/>
  <c r="K201" i="27"/>
  <c r="I201" i="27"/>
  <c r="U200" i="27"/>
  <c r="T200" i="27"/>
  <c r="S200" i="27"/>
  <c r="R200" i="27"/>
  <c r="Q200" i="27"/>
  <c r="P200" i="27"/>
  <c r="N200" i="27"/>
  <c r="L200" i="27"/>
  <c r="L201" i="27" s="1"/>
  <c r="K200" i="27"/>
  <c r="I200" i="27"/>
  <c r="U199" i="27"/>
  <c r="T199" i="27"/>
  <c r="S199" i="27"/>
  <c r="R199" i="27"/>
  <c r="Q199" i="27"/>
  <c r="P199" i="27"/>
  <c r="N199" i="27"/>
  <c r="L199" i="27"/>
  <c r="K199" i="27"/>
  <c r="I199" i="27"/>
  <c r="V198" i="27"/>
  <c r="U198" i="27"/>
  <c r="T198" i="27"/>
  <c r="S198" i="27"/>
  <c r="R198" i="27"/>
  <c r="Q198" i="27"/>
  <c r="P198" i="27"/>
  <c r="N198" i="27"/>
  <c r="L198" i="27"/>
  <c r="K198" i="27"/>
  <c r="I198" i="27"/>
  <c r="V197" i="27"/>
  <c r="U197" i="27"/>
  <c r="T197" i="27"/>
  <c r="S197" i="27"/>
  <c r="R197" i="27"/>
  <c r="Q197" i="27"/>
  <c r="P197" i="27"/>
  <c r="N197" i="27"/>
  <c r="L197" i="27"/>
  <c r="K197" i="27"/>
  <c r="I197" i="27"/>
  <c r="V196" i="27"/>
  <c r="U196" i="27"/>
  <c r="T196" i="27"/>
  <c r="S196" i="27"/>
  <c r="R196" i="27"/>
  <c r="Q196" i="27"/>
  <c r="P196" i="27"/>
  <c r="N196" i="27"/>
  <c r="L196" i="27"/>
  <c r="L206" i="27" s="1" a="1"/>
  <c r="L206" i="27" s="1"/>
  <c r="K196" i="27"/>
  <c r="I196" i="27"/>
  <c r="N195" i="27"/>
  <c r="I195" i="27"/>
  <c r="N194" i="27"/>
  <c r="I194" i="27"/>
  <c r="N193" i="27"/>
  <c r="I193" i="27"/>
  <c r="N192" i="27"/>
  <c r="I192" i="27"/>
  <c r="N191" i="27"/>
  <c r="I191" i="27"/>
  <c r="N190" i="27"/>
  <c r="I190" i="27"/>
  <c r="V189" i="27"/>
  <c r="T189" i="27"/>
  <c r="R189" i="27"/>
  <c r="P189" i="27"/>
  <c r="N189" i="27"/>
  <c r="K189" i="27"/>
  <c r="I189" i="27"/>
  <c r="W188" i="27"/>
  <c r="V188" i="27"/>
  <c r="U188" i="27"/>
  <c r="T188" i="27"/>
  <c r="S188" i="27"/>
  <c r="R188" i="27"/>
  <c r="Q188" i="27"/>
  <c r="P188" i="27"/>
  <c r="N188" i="27"/>
  <c r="L188" i="27"/>
  <c r="K188" i="27"/>
  <c r="I188" i="27"/>
  <c r="W187" i="27"/>
  <c r="V187" i="27"/>
  <c r="U187" i="27"/>
  <c r="T187" i="27"/>
  <c r="S187" i="27"/>
  <c r="R187" i="27"/>
  <c r="Q187" i="27"/>
  <c r="P187" i="27"/>
  <c r="N187" i="27"/>
  <c r="L187" i="27"/>
  <c r="K187" i="27"/>
  <c r="I187" i="27"/>
  <c r="W186" i="27"/>
  <c r="V186" i="27"/>
  <c r="U186" i="27"/>
  <c r="T186" i="27"/>
  <c r="S186" i="27"/>
  <c r="R186" i="27"/>
  <c r="Q186" i="27"/>
  <c r="P186" i="27"/>
  <c r="N186" i="27"/>
  <c r="L186" i="27"/>
  <c r="K186" i="27"/>
  <c r="I186" i="27"/>
  <c r="W185" i="27"/>
  <c r="V185" i="27"/>
  <c r="U185" i="27"/>
  <c r="T185" i="27"/>
  <c r="S185" i="27"/>
  <c r="R185" i="27"/>
  <c r="Q185" i="27"/>
  <c r="P185" i="27"/>
  <c r="N185" i="27"/>
  <c r="L185" i="27"/>
  <c r="K185" i="27"/>
  <c r="I185" i="27"/>
  <c r="W184" i="27"/>
  <c r="V184" i="27"/>
  <c r="U184" i="27"/>
  <c r="T184" i="27"/>
  <c r="S184" i="27"/>
  <c r="R184" i="27"/>
  <c r="Q184" i="27"/>
  <c r="P184" i="27"/>
  <c r="N184" i="27"/>
  <c r="L184" i="27"/>
  <c r="L192" i="27" s="1" a="1"/>
  <c r="L192" i="27" s="1"/>
  <c r="K184" i="27"/>
  <c r="I184" i="27"/>
  <c r="N177" i="27"/>
  <c r="I177" i="27"/>
  <c r="N176" i="27"/>
  <c r="I176" i="27"/>
  <c r="N175" i="27"/>
  <c r="I175" i="27"/>
  <c r="N174" i="27"/>
  <c r="I174" i="27"/>
  <c r="N173" i="27"/>
  <c r="I173" i="27"/>
  <c r="N172" i="27"/>
  <c r="I172" i="27"/>
  <c r="N171" i="27"/>
  <c r="I171" i="27"/>
  <c r="N170" i="27"/>
  <c r="I170" i="27"/>
  <c r="N169" i="27"/>
  <c r="I169" i="27"/>
  <c r="N168" i="27"/>
  <c r="I168" i="27"/>
  <c r="N167" i="27"/>
  <c r="I167" i="27"/>
  <c r="N166" i="27"/>
  <c r="I166" i="27"/>
  <c r="V165" i="27"/>
  <c r="T165" i="27"/>
  <c r="R165" i="27"/>
  <c r="P165" i="27"/>
  <c r="N165" i="27"/>
  <c r="K165" i="27"/>
  <c r="I165" i="27"/>
  <c r="W164" i="27"/>
  <c r="V164" i="27"/>
  <c r="U164" i="27"/>
  <c r="T164" i="27"/>
  <c r="S164" i="27"/>
  <c r="R164" i="27"/>
  <c r="Q164" i="27"/>
  <c r="P164" i="27"/>
  <c r="N164" i="27"/>
  <c r="L164" i="27"/>
  <c r="L165" i="27" s="1"/>
  <c r="K164" i="27"/>
  <c r="I164" i="27"/>
  <c r="W163" i="27"/>
  <c r="V163" i="27"/>
  <c r="U163" i="27"/>
  <c r="T163" i="27"/>
  <c r="S163" i="27"/>
  <c r="R163" i="27"/>
  <c r="Q163" i="27"/>
  <c r="P163" i="27"/>
  <c r="N163" i="27"/>
  <c r="L163" i="27"/>
  <c r="K163" i="27"/>
  <c r="I163" i="27"/>
  <c r="W162" i="27"/>
  <c r="V162" i="27"/>
  <c r="U162" i="27"/>
  <c r="T162" i="27"/>
  <c r="S162" i="27"/>
  <c r="R162" i="27"/>
  <c r="Q162" i="27"/>
  <c r="P162" i="27"/>
  <c r="N162" i="27"/>
  <c r="L162" i="27"/>
  <c r="K162" i="27"/>
  <c r="I162" i="27"/>
  <c r="W161" i="27"/>
  <c r="V161" i="27"/>
  <c r="U161" i="27"/>
  <c r="T161" i="27"/>
  <c r="S161" i="27"/>
  <c r="R161" i="27"/>
  <c r="Q161" i="27"/>
  <c r="P161" i="27"/>
  <c r="N161" i="27"/>
  <c r="L161" i="27"/>
  <c r="K161" i="27"/>
  <c r="I161" i="27"/>
  <c r="W160" i="27"/>
  <c r="V160" i="27"/>
  <c r="U160" i="27"/>
  <c r="T160" i="27"/>
  <c r="S160" i="27"/>
  <c r="R160" i="27"/>
  <c r="Q160" i="27"/>
  <c r="P160" i="27"/>
  <c r="N160" i="27"/>
  <c r="L160" i="27"/>
  <c r="L170" i="27" s="1" a="1"/>
  <c r="L170" i="27" s="1"/>
  <c r="K160" i="27"/>
  <c r="I160" i="27"/>
  <c r="N159" i="27"/>
  <c r="I159" i="27"/>
  <c r="N158" i="27"/>
  <c r="I158" i="27"/>
  <c r="N157" i="27"/>
  <c r="I157" i="27"/>
  <c r="N156" i="27"/>
  <c r="I156" i="27"/>
  <c r="N155" i="27"/>
  <c r="I155" i="27"/>
  <c r="N154" i="27"/>
  <c r="I154" i="27"/>
  <c r="V153" i="27"/>
  <c r="T153" i="27"/>
  <c r="R153" i="27"/>
  <c r="P153" i="27"/>
  <c r="N153" i="27"/>
  <c r="K153" i="27"/>
  <c r="I153" i="27"/>
  <c r="W152" i="27"/>
  <c r="V152" i="27"/>
  <c r="U152" i="27"/>
  <c r="T152" i="27"/>
  <c r="S152" i="27"/>
  <c r="R152" i="27"/>
  <c r="Q152" i="27"/>
  <c r="P152" i="27"/>
  <c r="N152" i="27"/>
  <c r="L152" i="27"/>
  <c r="K152" i="27"/>
  <c r="I152" i="27"/>
  <c r="W151" i="27"/>
  <c r="V151" i="27"/>
  <c r="U151" i="27"/>
  <c r="T151" i="27"/>
  <c r="S151" i="27"/>
  <c r="R151" i="27"/>
  <c r="Q151" i="27"/>
  <c r="P151" i="27"/>
  <c r="N151" i="27"/>
  <c r="L151" i="27"/>
  <c r="K151" i="27"/>
  <c r="I151" i="27"/>
  <c r="W150" i="27"/>
  <c r="V150" i="27"/>
  <c r="U150" i="27"/>
  <c r="T150" i="27"/>
  <c r="S150" i="27"/>
  <c r="R150" i="27"/>
  <c r="Q150" i="27"/>
  <c r="P150" i="27"/>
  <c r="N150" i="27"/>
  <c r="L150" i="27"/>
  <c r="K150" i="27"/>
  <c r="I150" i="27"/>
  <c r="W149" i="27"/>
  <c r="V149" i="27"/>
  <c r="U149" i="27"/>
  <c r="T149" i="27"/>
  <c r="S149" i="27"/>
  <c r="R149" i="27"/>
  <c r="Q149" i="27"/>
  <c r="P149" i="27"/>
  <c r="N149" i="27"/>
  <c r="L149" i="27"/>
  <c r="K149" i="27"/>
  <c r="I149" i="27"/>
  <c r="W148" i="27"/>
  <c r="V148" i="27"/>
  <c r="U148" i="27"/>
  <c r="T148" i="27"/>
  <c r="S148" i="27"/>
  <c r="R148" i="27"/>
  <c r="Q148" i="27"/>
  <c r="P148" i="27"/>
  <c r="N148" i="27"/>
  <c r="L148" i="27"/>
  <c r="L156" i="27" s="1" a="1"/>
  <c r="L156" i="27" s="1"/>
  <c r="K148" i="27"/>
  <c r="I148" i="27"/>
  <c r="N141" i="27"/>
  <c r="I141" i="27"/>
  <c r="N140" i="27"/>
  <c r="I140" i="27"/>
  <c r="N139" i="27"/>
  <c r="I139" i="27"/>
  <c r="N138" i="27"/>
  <c r="I138" i="27"/>
  <c r="N137" i="27"/>
  <c r="I137" i="27"/>
  <c r="N136" i="27"/>
  <c r="I136" i="27"/>
  <c r="N135" i="27"/>
  <c r="I135" i="27"/>
  <c r="N134" i="27"/>
  <c r="I134" i="27"/>
  <c r="N133" i="27"/>
  <c r="I133" i="27"/>
  <c r="N132" i="27"/>
  <c r="I132" i="27"/>
  <c r="N131" i="27"/>
  <c r="I131" i="27"/>
  <c r="N130" i="27"/>
  <c r="I130" i="27"/>
  <c r="V129" i="27"/>
  <c r="T129" i="27"/>
  <c r="R129" i="27"/>
  <c r="P129" i="27"/>
  <c r="N129" i="27"/>
  <c r="K129" i="27"/>
  <c r="I129" i="27"/>
  <c r="W128" i="27"/>
  <c r="V128" i="27"/>
  <c r="U128" i="27"/>
  <c r="T128" i="27"/>
  <c r="S128" i="27"/>
  <c r="R128" i="27"/>
  <c r="Q128" i="27"/>
  <c r="P128" i="27"/>
  <c r="N128" i="27"/>
  <c r="L128" i="27"/>
  <c r="L129" i="27" s="1"/>
  <c r="K128" i="27"/>
  <c r="I128" i="27"/>
  <c r="W127" i="27"/>
  <c r="V127" i="27"/>
  <c r="U127" i="27"/>
  <c r="T127" i="27"/>
  <c r="S127" i="27"/>
  <c r="R127" i="27"/>
  <c r="Q127" i="27"/>
  <c r="P127" i="27"/>
  <c r="N127" i="27"/>
  <c r="L127" i="27"/>
  <c r="K127" i="27"/>
  <c r="I127" i="27"/>
  <c r="W126" i="27"/>
  <c r="V126" i="27"/>
  <c r="U126" i="27"/>
  <c r="T126" i="27"/>
  <c r="S126" i="27"/>
  <c r="R126" i="27"/>
  <c r="Q126" i="27"/>
  <c r="P126" i="27"/>
  <c r="N126" i="27"/>
  <c r="L126" i="27"/>
  <c r="K126" i="27"/>
  <c r="I126" i="27"/>
  <c r="W125" i="27"/>
  <c r="V125" i="27"/>
  <c r="U125" i="27"/>
  <c r="T125" i="27"/>
  <c r="S125" i="27"/>
  <c r="R125" i="27"/>
  <c r="Q125" i="27"/>
  <c r="P125" i="27"/>
  <c r="N125" i="27"/>
  <c r="L125" i="27"/>
  <c r="K125" i="27"/>
  <c r="I125" i="27"/>
  <c r="W124" i="27"/>
  <c r="V124" i="27"/>
  <c r="U124" i="27"/>
  <c r="T124" i="27"/>
  <c r="S124" i="27"/>
  <c r="R124" i="27"/>
  <c r="Q124" i="27"/>
  <c r="P124" i="27"/>
  <c r="N124" i="27"/>
  <c r="L124" i="27"/>
  <c r="L134" i="27" s="1" a="1"/>
  <c r="L134" i="27" s="1"/>
  <c r="K124" i="27"/>
  <c r="I124" i="27"/>
  <c r="N123" i="27"/>
  <c r="I123" i="27"/>
  <c r="N122" i="27"/>
  <c r="I122" i="27"/>
  <c r="N121" i="27"/>
  <c r="I121" i="27"/>
  <c r="N120" i="27"/>
  <c r="I120" i="27"/>
  <c r="N119" i="27"/>
  <c r="I119" i="27"/>
  <c r="N118" i="27"/>
  <c r="I118" i="27"/>
  <c r="V117" i="27"/>
  <c r="T117" i="27"/>
  <c r="R117" i="27"/>
  <c r="P117" i="27"/>
  <c r="N117" i="27"/>
  <c r="K117" i="27"/>
  <c r="I117" i="27"/>
  <c r="W116" i="27"/>
  <c r="V116" i="27"/>
  <c r="U116" i="27"/>
  <c r="T116" i="27"/>
  <c r="S116" i="27"/>
  <c r="R116" i="27"/>
  <c r="Q116" i="27"/>
  <c r="P116" i="27"/>
  <c r="N116" i="27"/>
  <c r="L116" i="27"/>
  <c r="K116" i="27"/>
  <c r="I116" i="27"/>
  <c r="W115" i="27"/>
  <c r="V115" i="27"/>
  <c r="U115" i="27"/>
  <c r="T115" i="27"/>
  <c r="S115" i="27"/>
  <c r="R115" i="27"/>
  <c r="Q115" i="27"/>
  <c r="P115" i="27"/>
  <c r="N115" i="27"/>
  <c r="L115" i="27"/>
  <c r="K115" i="27"/>
  <c r="I115" i="27"/>
  <c r="W114" i="27"/>
  <c r="V114" i="27"/>
  <c r="U114" i="27"/>
  <c r="T114" i="27"/>
  <c r="S114" i="27"/>
  <c r="R114" i="27"/>
  <c r="Q114" i="27"/>
  <c r="P114" i="27"/>
  <c r="N114" i="27"/>
  <c r="L114" i="27"/>
  <c r="K114" i="27"/>
  <c r="I114" i="27"/>
  <c r="W113" i="27"/>
  <c r="V113" i="27"/>
  <c r="U113" i="27"/>
  <c r="T113" i="27"/>
  <c r="S113" i="27"/>
  <c r="R113" i="27"/>
  <c r="Q113" i="27"/>
  <c r="P113" i="27"/>
  <c r="N113" i="27"/>
  <c r="L113" i="27"/>
  <c r="K113" i="27"/>
  <c r="I113" i="27"/>
  <c r="W112" i="27"/>
  <c r="V112" i="27"/>
  <c r="U112" i="27"/>
  <c r="T112" i="27"/>
  <c r="S112" i="27"/>
  <c r="R112" i="27"/>
  <c r="Q112" i="27"/>
  <c r="P112" i="27"/>
  <c r="N112" i="27"/>
  <c r="L112" i="27"/>
  <c r="L120" i="27" s="1" a="1"/>
  <c r="L120" i="27" s="1"/>
  <c r="K112" i="27"/>
  <c r="I112" i="27"/>
  <c r="N105" i="27"/>
  <c r="I105" i="27"/>
  <c r="N104" i="27"/>
  <c r="I104" i="27"/>
  <c r="N103" i="27"/>
  <c r="I103" i="27"/>
  <c r="N102" i="27"/>
  <c r="I102" i="27"/>
  <c r="N101" i="27"/>
  <c r="I101" i="27"/>
  <c r="N100" i="27"/>
  <c r="I100" i="27"/>
  <c r="N99" i="27"/>
  <c r="I99" i="27"/>
  <c r="N98" i="27"/>
  <c r="I98" i="27"/>
  <c r="N97" i="27"/>
  <c r="I97" i="27"/>
  <c r="N96" i="27"/>
  <c r="I96" i="27"/>
  <c r="N95" i="27"/>
  <c r="I95" i="27"/>
  <c r="N94" i="27"/>
  <c r="I94" i="27"/>
  <c r="V93" i="27"/>
  <c r="T93" i="27"/>
  <c r="R93" i="27"/>
  <c r="P93" i="27"/>
  <c r="N93" i="27"/>
  <c r="K93" i="27"/>
  <c r="I93" i="27"/>
  <c r="W92" i="27"/>
  <c r="V92" i="27"/>
  <c r="U92" i="27"/>
  <c r="T92" i="27"/>
  <c r="S92" i="27"/>
  <c r="R92" i="27"/>
  <c r="Q92" i="27"/>
  <c r="P92" i="27"/>
  <c r="N92" i="27"/>
  <c r="L92" i="27"/>
  <c r="L93" i="27" s="1"/>
  <c r="K92" i="27"/>
  <c r="I92" i="27"/>
  <c r="W91" i="27"/>
  <c r="V91" i="27"/>
  <c r="U91" i="27"/>
  <c r="T91" i="27"/>
  <c r="S91" i="27"/>
  <c r="R91" i="27"/>
  <c r="Q91" i="27"/>
  <c r="P91" i="27"/>
  <c r="N91" i="27"/>
  <c r="L91" i="27"/>
  <c r="K91" i="27"/>
  <c r="I91" i="27"/>
  <c r="W90" i="27"/>
  <c r="V90" i="27"/>
  <c r="U90" i="27"/>
  <c r="T90" i="27"/>
  <c r="S90" i="27"/>
  <c r="R90" i="27"/>
  <c r="Q90" i="27"/>
  <c r="P90" i="27"/>
  <c r="N90" i="27"/>
  <c r="L90" i="27"/>
  <c r="K90" i="27"/>
  <c r="I90" i="27"/>
  <c r="W89" i="27"/>
  <c r="V89" i="27"/>
  <c r="U89" i="27"/>
  <c r="T89" i="27"/>
  <c r="S89" i="27"/>
  <c r="R89" i="27"/>
  <c r="Q89" i="27"/>
  <c r="P89" i="27"/>
  <c r="N89" i="27"/>
  <c r="L89" i="27"/>
  <c r="K89" i="27"/>
  <c r="I89" i="27"/>
  <c r="AF88" i="27"/>
  <c r="AE88" i="27"/>
  <c r="AD88" i="27"/>
  <c r="AC88" i="27"/>
  <c r="W88" i="27"/>
  <c r="V88" i="27"/>
  <c r="U88" i="27"/>
  <c r="T88" i="27"/>
  <c r="S88" i="27"/>
  <c r="R88" i="27"/>
  <c r="Q88" i="27"/>
  <c r="P88" i="27"/>
  <c r="N88" i="27"/>
  <c r="L88" i="27"/>
  <c r="L98" i="27" s="1" a="1"/>
  <c r="L98" i="27" s="1"/>
  <c r="K88" i="27"/>
  <c r="I88" i="27"/>
  <c r="AF87" i="27"/>
  <c r="AE87" i="27"/>
  <c r="AD87" i="27"/>
  <c r="AC87" i="27"/>
  <c r="N87" i="27"/>
  <c r="I87" i="27"/>
  <c r="AF86" i="27"/>
  <c r="AE86" i="27"/>
  <c r="AD86" i="27"/>
  <c r="AC86" i="27"/>
  <c r="N86" i="27"/>
  <c r="I86" i="27"/>
  <c r="AF85" i="27"/>
  <c r="AE85" i="27"/>
  <c r="AD85" i="27"/>
  <c r="AC85" i="27"/>
  <c r="N85" i="27"/>
  <c r="I85" i="27"/>
  <c r="AF84" i="27"/>
  <c r="AE84" i="27"/>
  <c r="AD84" i="27"/>
  <c r="AC84" i="27"/>
  <c r="N84" i="27"/>
  <c r="I84" i="27"/>
  <c r="AF83" i="27"/>
  <c r="AE83" i="27"/>
  <c r="AD83" i="27"/>
  <c r="AC83" i="27"/>
  <c r="N83" i="27"/>
  <c r="I83" i="27"/>
  <c r="AF82" i="27"/>
  <c r="AE82" i="27"/>
  <c r="AD82" i="27"/>
  <c r="AC82" i="27"/>
  <c r="N82" i="27"/>
  <c r="I82" i="27"/>
  <c r="AF81" i="27"/>
  <c r="AE81" i="27"/>
  <c r="AD81" i="27"/>
  <c r="AC81" i="27"/>
  <c r="V81" i="27"/>
  <c r="T81" i="27"/>
  <c r="R81" i="27"/>
  <c r="P81" i="27"/>
  <c r="N81" i="27"/>
  <c r="K81" i="27"/>
  <c r="I81" i="27"/>
  <c r="AF80" i="27"/>
  <c r="AE80" i="27"/>
  <c r="AD80" i="27"/>
  <c r="AC80" i="27"/>
  <c r="W80" i="27"/>
  <c r="V80" i="27"/>
  <c r="U80" i="27"/>
  <c r="T80" i="27"/>
  <c r="S80" i="27"/>
  <c r="R80" i="27"/>
  <c r="Q80" i="27"/>
  <c r="P80" i="27"/>
  <c r="N80" i="27"/>
  <c r="L80" i="27"/>
  <c r="K80" i="27"/>
  <c r="I80" i="27"/>
  <c r="AF79" i="27"/>
  <c r="AE79" i="27"/>
  <c r="AD79" i="27"/>
  <c r="AC79" i="27"/>
  <c r="W79" i="27"/>
  <c r="V79" i="27"/>
  <c r="U79" i="27"/>
  <c r="T79" i="27"/>
  <c r="S79" i="27"/>
  <c r="R79" i="27"/>
  <c r="Q79" i="27"/>
  <c r="P79" i="27"/>
  <c r="N79" i="27"/>
  <c r="L79" i="27"/>
  <c r="K79" i="27"/>
  <c r="I79" i="27"/>
  <c r="AF78" i="27"/>
  <c r="AE78" i="27"/>
  <c r="AD78" i="27"/>
  <c r="AC78" i="27"/>
  <c r="W78" i="27"/>
  <c r="V78" i="27"/>
  <c r="U78" i="27"/>
  <c r="T78" i="27"/>
  <c r="S78" i="27"/>
  <c r="R78" i="27"/>
  <c r="Q78" i="27"/>
  <c r="P78" i="27"/>
  <c r="N78" i="27"/>
  <c r="L78" i="27"/>
  <c r="K78" i="27"/>
  <c r="I78" i="27"/>
  <c r="AF77" i="27"/>
  <c r="AE77" i="27"/>
  <c r="AD77" i="27"/>
  <c r="AC77" i="27"/>
  <c r="W77" i="27"/>
  <c r="V77" i="27"/>
  <c r="U77" i="27"/>
  <c r="T77" i="27"/>
  <c r="S77" i="27"/>
  <c r="R77" i="27"/>
  <c r="Q77" i="27"/>
  <c r="P77" i="27"/>
  <c r="N77" i="27"/>
  <c r="L77" i="27"/>
  <c r="K77" i="27"/>
  <c r="I77" i="27"/>
  <c r="AF76" i="27"/>
  <c r="AE76" i="27"/>
  <c r="AD76" i="27"/>
  <c r="AC76" i="27"/>
  <c r="W76" i="27"/>
  <c r="V76" i="27"/>
  <c r="U76" i="27"/>
  <c r="T76" i="27"/>
  <c r="S76" i="27"/>
  <c r="R76" i="27"/>
  <c r="Q76" i="27"/>
  <c r="P76" i="27"/>
  <c r="N76" i="27"/>
  <c r="L76" i="27"/>
  <c r="L84" i="27" s="1" a="1"/>
  <c r="L84" i="27" s="1"/>
  <c r="K76" i="27"/>
  <c r="I76" i="27"/>
  <c r="AF75" i="27"/>
  <c r="AE75" i="27"/>
  <c r="AD75" i="27"/>
  <c r="AC75" i="27"/>
  <c r="AF74" i="27"/>
  <c r="AE74" i="27"/>
  <c r="AD74" i="27"/>
  <c r="AC74" i="27"/>
  <c r="AF73" i="27"/>
  <c r="AE73" i="27"/>
  <c r="AD73" i="27"/>
  <c r="AC73" i="27"/>
  <c r="AF72" i="27"/>
  <c r="AE72" i="27"/>
  <c r="AD72" i="27"/>
  <c r="AC72" i="27"/>
  <c r="AF71" i="27"/>
  <c r="AE71" i="27"/>
  <c r="AD71" i="27"/>
  <c r="AC71" i="27"/>
  <c r="AF70" i="27"/>
  <c r="AE70" i="27"/>
  <c r="AD70" i="27"/>
  <c r="AC70" i="27"/>
  <c r="AF69" i="27"/>
  <c r="AE69" i="27"/>
  <c r="AD69" i="27"/>
  <c r="AC69" i="27"/>
  <c r="N69" i="27"/>
  <c r="I69" i="27"/>
  <c r="AF68" i="27"/>
  <c r="AE68" i="27"/>
  <c r="AD68" i="27"/>
  <c r="AC68" i="27"/>
  <c r="N68" i="27"/>
  <c r="I68" i="27"/>
  <c r="AF67" i="27"/>
  <c r="AE67" i="27"/>
  <c r="AD67" i="27"/>
  <c r="AC67" i="27"/>
  <c r="N67" i="27"/>
  <c r="I67" i="27"/>
  <c r="AF66" i="27"/>
  <c r="AE66" i="27"/>
  <c r="AD66" i="27"/>
  <c r="AC66" i="27"/>
  <c r="N66" i="27"/>
  <c r="I66" i="27"/>
  <c r="AF65" i="27"/>
  <c r="AE65" i="27"/>
  <c r="AD65" i="27"/>
  <c r="AC65" i="27"/>
  <c r="N65" i="27"/>
  <c r="I65" i="27"/>
  <c r="AF64" i="27"/>
  <c r="AE64" i="27"/>
  <c r="AD64" i="27"/>
  <c r="AC64" i="27"/>
  <c r="N64" i="27"/>
  <c r="I64" i="27"/>
  <c r="AF63" i="27"/>
  <c r="AE63" i="27"/>
  <c r="AD63" i="27"/>
  <c r="AC63" i="27"/>
  <c r="N63" i="27"/>
  <c r="I63" i="27"/>
  <c r="AF62" i="27"/>
  <c r="AE62" i="27"/>
  <c r="AD62" i="27"/>
  <c r="AC62" i="27"/>
  <c r="N62" i="27"/>
  <c r="I62" i="27"/>
  <c r="AF61" i="27"/>
  <c r="AE61" i="27"/>
  <c r="AD61" i="27"/>
  <c r="AC61" i="27"/>
  <c r="N61" i="27"/>
  <c r="I61" i="27"/>
  <c r="AF60" i="27"/>
  <c r="AE60" i="27"/>
  <c r="AD60" i="27"/>
  <c r="AC60" i="27"/>
  <c r="N60" i="27"/>
  <c r="I60" i="27"/>
  <c r="AF59" i="27"/>
  <c r="AE59" i="27"/>
  <c r="AD59" i="27"/>
  <c r="AC59" i="27"/>
  <c r="N59" i="27"/>
  <c r="I59" i="27"/>
  <c r="N58" i="27"/>
  <c r="I58" i="27"/>
  <c r="V57" i="27"/>
  <c r="T57" i="27"/>
  <c r="R57" i="27"/>
  <c r="P57" i="27"/>
  <c r="N57" i="27"/>
  <c r="K57" i="27"/>
  <c r="I57" i="27"/>
  <c r="W56" i="27"/>
  <c r="V56" i="27"/>
  <c r="U56" i="27"/>
  <c r="T56" i="27"/>
  <c r="S56" i="27"/>
  <c r="R56" i="27"/>
  <c r="Q56" i="27"/>
  <c r="P56" i="27"/>
  <c r="N56" i="27"/>
  <c r="L56" i="27"/>
  <c r="L57" i="27" s="1"/>
  <c r="K56" i="27"/>
  <c r="I56" i="27"/>
  <c r="W55" i="27"/>
  <c r="V55" i="27"/>
  <c r="U55" i="27"/>
  <c r="T55" i="27"/>
  <c r="S55" i="27"/>
  <c r="R55" i="27"/>
  <c r="Q55" i="27"/>
  <c r="P55" i="27"/>
  <c r="N55" i="27"/>
  <c r="L55" i="27"/>
  <c r="K55" i="27"/>
  <c r="I55" i="27"/>
  <c r="W54" i="27"/>
  <c r="V54" i="27"/>
  <c r="U54" i="27"/>
  <c r="T54" i="27"/>
  <c r="S54" i="27"/>
  <c r="R54" i="27"/>
  <c r="Q54" i="27"/>
  <c r="P54" i="27"/>
  <c r="N54" i="27"/>
  <c r="L54" i="27"/>
  <c r="K54" i="27"/>
  <c r="I54" i="27"/>
  <c r="W53" i="27"/>
  <c r="V53" i="27"/>
  <c r="U53" i="27"/>
  <c r="T53" i="27"/>
  <c r="S53" i="27"/>
  <c r="R53" i="27"/>
  <c r="Q53" i="27"/>
  <c r="P53" i="27"/>
  <c r="N53" i="27"/>
  <c r="L53" i="27"/>
  <c r="K53" i="27"/>
  <c r="I53" i="27"/>
  <c r="W52" i="27"/>
  <c r="V52" i="27"/>
  <c r="U52" i="27"/>
  <c r="T52" i="27"/>
  <c r="S52" i="27"/>
  <c r="R52" i="27"/>
  <c r="Q52" i="27"/>
  <c r="P52" i="27"/>
  <c r="N52" i="27"/>
  <c r="L52" i="27"/>
  <c r="L62" i="27" s="1" a="1"/>
  <c r="L62" i="27" s="1"/>
  <c r="K52" i="27"/>
  <c r="I52" i="27"/>
  <c r="N51" i="27"/>
  <c r="I51" i="27"/>
  <c r="N50" i="27"/>
  <c r="I50" i="27"/>
  <c r="N49" i="27"/>
  <c r="I49" i="27"/>
  <c r="N48" i="27"/>
  <c r="I48" i="27"/>
  <c r="N47" i="27"/>
  <c r="I47" i="27"/>
  <c r="N46" i="27"/>
  <c r="I46" i="27"/>
  <c r="V45" i="27"/>
  <c r="T45" i="27"/>
  <c r="R45" i="27"/>
  <c r="P45" i="27"/>
  <c r="N45" i="27"/>
  <c r="K45" i="27"/>
  <c r="I45" i="27"/>
  <c r="W44" i="27"/>
  <c r="V44" i="27"/>
  <c r="U44" i="27"/>
  <c r="T44" i="27"/>
  <c r="S44" i="27"/>
  <c r="R44" i="27"/>
  <c r="Q44" i="27"/>
  <c r="P44" i="27"/>
  <c r="N44" i="27"/>
  <c r="L44" i="27"/>
  <c r="K44" i="27"/>
  <c r="I44" i="27"/>
  <c r="AF43" i="27"/>
  <c r="AE43" i="27"/>
  <c r="AD43" i="27"/>
  <c r="AC43" i="27"/>
  <c r="W43" i="27"/>
  <c r="V43" i="27"/>
  <c r="U43" i="27"/>
  <c r="T43" i="27"/>
  <c r="S43" i="27"/>
  <c r="R43" i="27"/>
  <c r="Q43" i="27"/>
  <c r="P43" i="27"/>
  <c r="N43" i="27"/>
  <c r="L43" i="27"/>
  <c r="K43" i="27"/>
  <c r="I43" i="27"/>
  <c r="AF42" i="27"/>
  <c r="AE42" i="27"/>
  <c r="AD42" i="27"/>
  <c r="AC42" i="27"/>
  <c r="W42" i="27"/>
  <c r="V42" i="27"/>
  <c r="U42" i="27"/>
  <c r="T42" i="27"/>
  <c r="S42" i="27"/>
  <c r="R42" i="27"/>
  <c r="Q42" i="27"/>
  <c r="P42" i="27"/>
  <c r="N42" i="27"/>
  <c r="L42" i="27"/>
  <c r="K42" i="27"/>
  <c r="I42" i="27"/>
  <c r="AF41" i="27"/>
  <c r="AE41" i="27"/>
  <c r="AD41" i="27"/>
  <c r="AC41" i="27"/>
  <c r="W41" i="27"/>
  <c r="V41" i="27"/>
  <c r="U41" i="27"/>
  <c r="T41" i="27"/>
  <c r="S41" i="27"/>
  <c r="R41" i="27"/>
  <c r="Q41" i="27"/>
  <c r="P41" i="27"/>
  <c r="N41" i="27"/>
  <c r="L41" i="27"/>
  <c r="K41" i="27"/>
  <c r="I41" i="27"/>
  <c r="AF40" i="27"/>
  <c r="AE40" i="27"/>
  <c r="AD40" i="27"/>
  <c r="AC40" i="27"/>
  <c r="W40" i="27"/>
  <c r="V40" i="27"/>
  <c r="U40" i="27"/>
  <c r="T40" i="27"/>
  <c r="S40" i="27"/>
  <c r="R40" i="27"/>
  <c r="Q40" i="27"/>
  <c r="P40" i="27"/>
  <c r="N40" i="27"/>
  <c r="L40" i="27"/>
  <c r="L48" i="27" s="1" a="1"/>
  <c r="L48" i="27" s="1"/>
  <c r="K40" i="27"/>
  <c r="I40" i="27"/>
  <c r="AF39" i="27"/>
  <c r="AE39" i="27"/>
  <c r="AD39" i="27"/>
  <c r="AC39" i="27"/>
  <c r="AF38" i="27"/>
  <c r="AE38" i="27"/>
  <c r="AD38" i="27"/>
  <c r="AC38" i="27"/>
  <c r="AF37" i="27"/>
  <c r="AE37" i="27"/>
  <c r="AD37" i="27"/>
  <c r="AC37" i="27"/>
  <c r="AF36" i="27"/>
  <c r="AE36" i="27"/>
  <c r="AD36" i="27"/>
  <c r="AC36" i="27"/>
  <c r="AF35" i="27"/>
  <c r="AE35" i="27"/>
  <c r="AD35" i="27"/>
  <c r="AC35" i="27"/>
  <c r="AF34" i="27"/>
  <c r="AE34" i="27"/>
  <c r="AD34" i="27"/>
  <c r="AC34" i="27"/>
  <c r="AF33" i="27"/>
  <c r="AE33" i="27"/>
  <c r="AD33" i="27"/>
  <c r="AC33" i="27"/>
  <c r="N33" i="27"/>
  <c r="I33" i="27"/>
  <c r="AF32" i="27"/>
  <c r="AE32" i="27"/>
  <c r="AD32" i="27"/>
  <c r="AC32" i="27"/>
  <c r="N32" i="27"/>
  <c r="I32" i="27"/>
  <c r="AF31" i="27"/>
  <c r="AE31" i="27"/>
  <c r="AD31" i="27"/>
  <c r="AC31" i="27"/>
  <c r="N31" i="27"/>
  <c r="I31" i="27"/>
  <c r="AF30" i="27"/>
  <c r="AE30" i="27"/>
  <c r="AD30" i="27"/>
  <c r="AC30" i="27"/>
  <c r="N30" i="27"/>
  <c r="I30" i="27"/>
  <c r="AF29" i="27"/>
  <c r="AE29" i="27"/>
  <c r="AD29" i="27"/>
  <c r="AC29" i="27"/>
  <c r="N29" i="27"/>
  <c r="I29" i="27"/>
  <c r="AF28" i="27"/>
  <c r="AE28" i="27"/>
  <c r="AD28" i="27"/>
  <c r="AC28" i="27"/>
  <c r="N28" i="27"/>
  <c r="I28" i="27"/>
  <c r="AF27" i="27"/>
  <c r="AE27" i="27"/>
  <c r="AD27" i="27"/>
  <c r="AC27" i="27"/>
  <c r="N27" i="27"/>
  <c r="I27" i="27"/>
  <c r="AF26" i="27"/>
  <c r="AE26" i="27"/>
  <c r="AD26" i="27"/>
  <c r="AC26" i="27"/>
  <c r="N26" i="27"/>
  <c r="I26" i="27"/>
  <c r="AF25" i="27"/>
  <c r="AE25" i="27"/>
  <c r="AD25" i="27"/>
  <c r="AC25" i="27"/>
  <c r="N25" i="27"/>
  <c r="I25" i="27"/>
  <c r="AF24" i="27"/>
  <c r="AE24" i="27"/>
  <c r="AD24" i="27"/>
  <c r="AC24" i="27"/>
  <c r="N24" i="27"/>
  <c r="I24" i="27"/>
  <c r="AF23" i="27"/>
  <c r="AE23" i="27"/>
  <c r="AD23" i="27"/>
  <c r="AC23" i="27"/>
  <c r="N23" i="27"/>
  <c r="I23" i="27"/>
  <c r="AF22" i="27"/>
  <c r="AE22" i="27"/>
  <c r="AD22" i="27"/>
  <c r="AC22" i="27"/>
  <c r="N22" i="27"/>
  <c r="I22" i="27"/>
  <c r="AF21" i="27"/>
  <c r="AE21" i="27"/>
  <c r="AD21" i="27"/>
  <c r="AC21" i="27"/>
  <c r="V21" i="27"/>
  <c r="T21" i="27"/>
  <c r="R21" i="27"/>
  <c r="P21" i="27"/>
  <c r="N21" i="27"/>
  <c r="K21" i="27"/>
  <c r="I21" i="27"/>
  <c r="AF20" i="27"/>
  <c r="AE20" i="27"/>
  <c r="AD20" i="27"/>
  <c r="AC20" i="27"/>
  <c r="W20" i="27"/>
  <c r="V20" i="27"/>
  <c r="U20" i="27"/>
  <c r="T20" i="27"/>
  <c r="S20" i="27"/>
  <c r="R20" i="27"/>
  <c r="Q20" i="27"/>
  <c r="P20" i="27"/>
  <c r="N20" i="27"/>
  <c r="L20" i="27"/>
  <c r="L21" i="27" s="1"/>
  <c r="K20" i="27"/>
  <c r="I20" i="27"/>
  <c r="AF19" i="27"/>
  <c r="AE19" i="27"/>
  <c r="AD19" i="27"/>
  <c r="AC19" i="27"/>
  <c r="W19" i="27"/>
  <c r="V19" i="27"/>
  <c r="U19" i="27"/>
  <c r="T19" i="27"/>
  <c r="S19" i="27"/>
  <c r="R19" i="27"/>
  <c r="Q19" i="27"/>
  <c r="P19" i="27"/>
  <c r="N19" i="27"/>
  <c r="L19" i="27"/>
  <c r="K19" i="27"/>
  <c r="I19" i="27"/>
  <c r="AF18" i="27"/>
  <c r="AE18" i="27"/>
  <c r="AD18" i="27"/>
  <c r="AC18" i="27"/>
  <c r="W18" i="27"/>
  <c r="V18" i="27"/>
  <c r="U18" i="27"/>
  <c r="T18" i="27"/>
  <c r="S18" i="27"/>
  <c r="R18" i="27"/>
  <c r="Q18" i="27"/>
  <c r="P18" i="27"/>
  <c r="N18" i="27"/>
  <c r="L18" i="27"/>
  <c r="K18" i="27"/>
  <c r="I18" i="27"/>
  <c r="AF17" i="27"/>
  <c r="AE17" i="27"/>
  <c r="AD17" i="27"/>
  <c r="AC17" i="27"/>
  <c r="W17" i="27"/>
  <c r="V17" i="27"/>
  <c r="U17" i="27"/>
  <c r="T17" i="27"/>
  <c r="S17" i="27"/>
  <c r="R17" i="27"/>
  <c r="Q17" i="27"/>
  <c r="P17" i="27"/>
  <c r="N17" i="27"/>
  <c r="L17" i="27"/>
  <c r="K17" i="27"/>
  <c r="I17" i="27"/>
  <c r="AF16" i="27"/>
  <c r="AE16" i="27"/>
  <c r="AD16" i="27"/>
  <c r="AC16" i="27"/>
  <c r="W16" i="27"/>
  <c r="V16" i="27"/>
  <c r="U16" i="27"/>
  <c r="T16" i="27"/>
  <c r="S16" i="27"/>
  <c r="R16" i="27"/>
  <c r="Q16" i="27"/>
  <c r="P16" i="27"/>
  <c r="N16" i="27"/>
  <c r="L16" i="27"/>
  <c r="L26" i="27" s="1" a="1"/>
  <c r="L26" i="27" s="1"/>
  <c r="K16" i="27"/>
  <c r="I16" i="27"/>
  <c r="AF15" i="27"/>
  <c r="AE15" i="27"/>
  <c r="AD15" i="27"/>
  <c r="AC15" i="27"/>
  <c r="N15" i="27"/>
  <c r="I15" i="27"/>
  <c r="AF14" i="27"/>
  <c r="AE14" i="27"/>
  <c r="AD14" i="27"/>
  <c r="AC14" i="27"/>
  <c r="N14" i="27"/>
  <c r="I14" i="27"/>
  <c r="N13" i="27"/>
  <c r="I13" i="27"/>
  <c r="N12" i="27"/>
  <c r="I12" i="27"/>
  <c r="N11" i="27"/>
  <c r="I11" i="27"/>
  <c r="N10" i="27"/>
  <c r="I10" i="27"/>
  <c r="V9" i="27"/>
  <c r="T9" i="27"/>
  <c r="R9" i="27"/>
  <c r="P9" i="27"/>
  <c r="N9" i="27"/>
  <c r="K9" i="27"/>
  <c r="I9" i="27"/>
  <c r="W8" i="27"/>
  <c r="V8" i="27"/>
  <c r="U8" i="27"/>
  <c r="T8" i="27"/>
  <c r="S8" i="27"/>
  <c r="R8" i="27"/>
  <c r="Q8" i="27"/>
  <c r="P8" i="27"/>
  <c r="N8" i="27"/>
  <c r="L8" i="27"/>
  <c r="L9" i="27" s="1"/>
  <c r="K8" i="27"/>
  <c r="I8" i="27"/>
  <c r="AE7" i="27"/>
  <c r="AD7" i="27"/>
  <c r="AC7" i="27"/>
  <c r="AB7" i="27"/>
  <c r="W7" i="27"/>
  <c r="V7" i="27"/>
  <c r="U7" i="27"/>
  <c r="T7" i="27"/>
  <c r="S7" i="27"/>
  <c r="R7" i="27"/>
  <c r="Q7" i="27"/>
  <c r="P7" i="27"/>
  <c r="N7" i="27"/>
  <c r="L7" i="27"/>
  <c r="K7" i="27"/>
  <c r="I7" i="27"/>
  <c r="W6" i="27"/>
  <c r="V6" i="27"/>
  <c r="U6" i="27"/>
  <c r="T6" i="27"/>
  <c r="S6" i="27"/>
  <c r="R6" i="27"/>
  <c r="Q6" i="27"/>
  <c r="P6" i="27"/>
  <c r="N6" i="27"/>
  <c r="L6" i="27"/>
  <c r="K6" i="27"/>
  <c r="I6" i="27"/>
  <c r="W5" i="27"/>
  <c r="V5" i="27"/>
  <c r="U5" i="27"/>
  <c r="T5" i="27"/>
  <c r="S5" i="27"/>
  <c r="R5" i="27"/>
  <c r="Q5" i="27"/>
  <c r="P5" i="27"/>
  <c r="N5" i="27"/>
  <c r="L5" i="27"/>
  <c r="K5" i="27"/>
  <c r="I5" i="27"/>
  <c r="W4" i="27"/>
  <c r="V4" i="27"/>
  <c r="U4" i="27"/>
  <c r="T4" i="27"/>
  <c r="S4" i="27"/>
  <c r="R4" i="27"/>
  <c r="Q4" i="27"/>
  <c r="P4" i="27"/>
  <c r="N4" i="27"/>
  <c r="L4" i="27"/>
  <c r="L12" i="27" s="1" a="1"/>
  <c r="L12" i="27" s="1"/>
  <c r="K4" i="27"/>
  <c r="I4" i="27"/>
  <c r="N249" i="1"/>
  <c r="I249" i="1"/>
  <c r="N248" i="1"/>
  <c r="I248" i="1"/>
  <c r="N247" i="1"/>
  <c r="I247" i="1"/>
  <c r="N246" i="1"/>
  <c r="I246" i="1"/>
  <c r="N245" i="1"/>
  <c r="I245" i="1"/>
  <c r="N244" i="1"/>
  <c r="I244" i="1"/>
  <c r="N243" i="1"/>
  <c r="I243" i="1"/>
  <c r="N242" i="1"/>
  <c r="I242" i="1"/>
  <c r="N241" i="1"/>
  <c r="I241" i="1"/>
  <c r="N240" i="1"/>
  <c r="I240" i="1"/>
  <c r="N239" i="1"/>
  <c r="I239" i="1"/>
  <c r="N238" i="1"/>
  <c r="I238" i="1"/>
  <c r="T237" i="1"/>
  <c r="R237" i="1"/>
  <c r="P237" i="1"/>
  <c r="N237" i="1"/>
  <c r="K237" i="1"/>
  <c r="I237" i="1"/>
  <c r="W236" i="1"/>
  <c r="V236" i="1"/>
  <c r="U236" i="1"/>
  <c r="T236" i="1"/>
  <c r="S236" i="1"/>
  <c r="R236" i="1"/>
  <c r="Q236" i="1"/>
  <c r="P236" i="1"/>
  <c r="N236" i="1"/>
  <c r="L236" i="1"/>
  <c r="L237" i="1" s="1"/>
  <c r="K236" i="1"/>
  <c r="I236" i="1"/>
  <c r="W235" i="1"/>
  <c r="V235" i="1"/>
  <c r="U235" i="1"/>
  <c r="T235" i="1"/>
  <c r="S235" i="1"/>
  <c r="R235" i="1"/>
  <c r="Q235" i="1"/>
  <c r="P235" i="1"/>
  <c r="N235" i="1"/>
  <c r="L235" i="1"/>
  <c r="K235" i="1"/>
  <c r="I235" i="1"/>
  <c r="W234" i="1"/>
  <c r="V234" i="1"/>
  <c r="U234" i="1"/>
  <c r="T234" i="1"/>
  <c r="S234" i="1"/>
  <c r="R234" i="1"/>
  <c r="Q234" i="1"/>
  <c r="P234" i="1"/>
  <c r="N234" i="1"/>
  <c r="L234" i="1"/>
  <c r="K234" i="1"/>
  <c r="I234" i="1"/>
  <c r="W233" i="1"/>
  <c r="V233" i="1"/>
  <c r="U233" i="1"/>
  <c r="T233" i="1"/>
  <c r="S233" i="1"/>
  <c r="R233" i="1"/>
  <c r="Q233" i="1"/>
  <c r="P233" i="1"/>
  <c r="N233" i="1"/>
  <c r="L233" i="1"/>
  <c r="K233" i="1"/>
  <c r="I233" i="1"/>
  <c r="W232" i="1"/>
  <c r="V232" i="1"/>
  <c r="U232" i="1"/>
  <c r="T232" i="1"/>
  <c r="S232" i="1"/>
  <c r="R232" i="1"/>
  <c r="Q232" i="1"/>
  <c r="P232" i="1"/>
  <c r="N232" i="1"/>
  <c r="L232" i="1"/>
  <c r="L242" i="1" s="1" a="1"/>
  <c r="L242" i="1" s="1"/>
  <c r="K232" i="1"/>
  <c r="I232" i="1"/>
  <c r="N231" i="1"/>
  <c r="I231" i="1"/>
  <c r="N230" i="1"/>
  <c r="I230" i="1"/>
  <c r="N229" i="1"/>
  <c r="I229" i="1"/>
  <c r="N228" i="1"/>
  <c r="I228" i="1"/>
  <c r="N227" i="1"/>
  <c r="I227" i="1"/>
  <c r="N226" i="1"/>
  <c r="I226" i="1"/>
  <c r="V225" i="1"/>
  <c r="T225" i="1"/>
  <c r="R225" i="1"/>
  <c r="P225" i="1"/>
  <c r="N225" i="1"/>
  <c r="K225" i="1"/>
  <c r="I225" i="1"/>
  <c r="W224" i="1"/>
  <c r="V224" i="1"/>
  <c r="U224" i="1"/>
  <c r="T224" i="1"/>
  <c r="S224" i="1"/>
  <c r="R224" i="1"/>
  <c r="Q224" i="1"/>
  <c r="P224" i="1"/>
  <c r="N224" i="1"/>
  <c r="L224" i="1"/>
  <c r="L225" i="1" s="1"/>
  <c r="K224" i="1"/>
  <c r="I224" i="1"/>
  <c r="W223" i="1"/>
  <c r="V223" i="1"/>
  <c r="U223" i="1"/>
  <c r="T223" i="1"/>
  <c r="S223" i="1"/>
  <c r="R223" i="1"/>
  <c r="Q223" i="1"/>
  <c r="P223" i="1"/>
  <c r="N223" i="1"/>
  <c r="L223" i="1"/>
  <c r="K223" i="1"/>
  <c r="I223" i="1"/>
  <c r="W222" i="1"/>
  <c r="V222" i="1"/>
  <c r="U222" i="1"/>
  <c r="T222" i="1"/>
  <c r="S222" i="1"/>
  <c r="R222" i="1"/>
  <c r="Q222" i="1"/>
  <c r="P222" i="1"/>
  <c r="N222" i="1"/>
  <c r="L222" i="1"/>
  <c r="K222" i="1"/>
  <c r="I222" i="1"/>
  <c r="W221" i="1"/>
  <c r="V221" i="1"/>
  <c r="U221" i="1"/>
  <c r="T221" i="1"/>
  <c r="S221" i="1"/>
  <c r="R221" i="1"/>
  <c r="Q221" i="1"/>
  <c r="P221" i="1"/>
  <c r="N221" i="1"/>
  <c r="L221" i="1"/>
  <c r="K221" i="1"/>
  <c r="I221" i="1"/>
  <c r="W220" i="1"/>
  <c r="V220" i="1"/>
  <c r="U220" i="1"/>
  <c r="T220" i="1"/>
  <c r="S220" i="1"/>
  <c r="R220" i="1"/>
  <c r="Q220" i="1"/>
  <c r="P220" i="1"/>
  <c r="N220" i="1"/>
  <c r="L220" i="1"/>
  <c r="L228" i="1" s="1" a="1"/>
  <c r="L228" i="1" s="1"/>
  <c r="K220" i="1"/>
  <c r="I220" i="1"/>
  <c r="N213" i="1"/>
  <c r="I213" i="1"/>
  <c r="N212" i="1"/>
  <c r="I212" i="1"/>
  <c r="N211" i="1"/>
  <c r="I211" i="1"/>
  <c r="N210" i="1"/>
  <c r="I210" i="1"/>
  <c r="N209" i="1"/>
  <c r="I209" i="1"/>
  <c r="N208" i="1"/>
  <c r="I208" i="1"/>
  <c r="N207" i="1"/>
  <c r="I207" i="1"/>
  <c r="N206" i="1"/>
  <c r="I206" i="1"/>
  <c r="N205" i="1"/>
  <c r="I205" i="1"/>
  <c r="N204" i="1"/>
  <c r="I204" i="1"/>
  <c r="N203" i="1"/>
  <c r="I203" i="1"/>
  <c r="N202" i="1"/>
  <c r="I202" i="1"/>
  <c r="V201" i="1"/>
  <c r="T201" i="1"/>
  <c r="R201" i="1"/>
  <c r="P201" i="1"/>
  <c r="N201" i="1"/>
  <c r="K201" i="1"/>
  <c r="I201" i="1"/>
  <c r="W200" i="1"/>
  <c r="V200" i="1"/>
  <c r="U200" i="1"/>
  <c r="T200" i="1"/>
  <c r="S200" i="1"/>
  <c r="R200" i="1"/>
  <c r="Q200" i="1"/>
  <c r="P200" i="1"/>
  <c r="N200" i="1"/>
  <c r="L200" i="1"/>
  <c r="L201" i="1" s="1"/>
  <c r="K200" i="1"/>
  <c r="I200" i="1"/>
  <c r="W199" i="1"/>
  <c r="V199" i="1"/>
  <c r="U199" i="1"/>
  <c r="T199" i="1"/>
  <c r="S199" i="1"/>
  <c r="R199" i="1"/>
  <c r="Q199" i="1"/>
  <c r="P199" i="1"/>
  <c r="N199" i="1"/>
  <c r="L199" i="1"/>
  <c r="K199" i="1"/>
  <c r="I199" i="1"/>
  <c r="W198" i="1"/>
  <c r="V198" i="1"/>
  <c r="U198" i="1"/>
  <c r="T198" i="1"/>
  <c r="S198" i="1"/>
  <c r="R198" i="1"/>
  <c r="Q198" i="1"/>
  <c r="P198" i="1"/>
  <c r="N198" i="1"/>
  <c r="L198" i="1"/>
  <c r="K198" i="1"/>
  <c r="I198" i="1"/>
  <c r="W197" i="1"/>
  <c r="V197" i="1"/>
  <c r="U197" i="1"/>
  <c r="T197" i="1"/>
  <c r="S197" i="1"/>
  <c r="R197" i="1"/>
  <c r="Q197" i="1"/>
  <c r="P197" i="1"/>
  <c r="N197" i="1"/>
  <c r="L197" i="1"/>
  <c r="K197" i="1"/>
  <c r="I197" i="1"/>
  <c r="W196" i="1"/>
  <c r="V196" i="1"/>
  <c r="U196" i="1"/>
  <c r="T196" i="1"/>
  <c r="S196" i="1"/>
  <c r="R196" i="1"/>
  <c r="Q196" i="1"/>
  <c r="P196" i="1"/>
  <c r="N196" i="1"/>
  <c r="L196" i="1"/>
  <c r="L206" i="1" s="1" a="1"/>
  <c r="L206" i="1" s="1"/>
  <c r="K196" i="1"/>
  <c r="I196" i="1"/>
  <c r="N195" i="1"/>
  <c r="I195" i="1"/>
  <c r="N194" i="1"/>
  <c r="I194" i="1"/>
  <c r="N193" i="1"/>
  <c r="I193" i="1"/>
  <c r="N192" i="1"/>
  <c r="I192" i="1"/>
  <c r="N191" i="1"/>
  <c r="I191" i="1"/>
  <c r="N190" i="1"/>
  <c r="I190" i="1"/>
  <c r="V189" i="1"/>
  <c r="T189" i="1"/>
  <c r="R189" i="1"/>
  <c r="P189" i="1"/>
  <c r="N189" i="1"/>
  <c r="K189" i="1"/>
  <c r="I189" i="1"/>
  <c r="W188" i="1"/>
  <c r="V188" i="1"/>
  <c r="U188" i="1"/>
  <c r="T188" i="1"/>
  <c r="S188" i="1"/>
  <c r="R188" i="1"/>
  <c r="Q188" i="1"/>
  <c r="P188" i="1"/>
  <c r="N188" i="1"/>
  <c r="L188" i="1"/>
  <c r="K188" i="1"/>
  <c r="I188" i="1"/>
  <c r="W187" i="1"/>
  <c r="V187" i="1"/>
  <c r="U187" i="1"/>
  <c r="T187" i="1"/>
  <c r="S187" i="1"/>
  <c r="R187" i="1"/>
  <c r="Q187" i="1"/>
  <c r="P187" i="1"/>
  <c r="N187" i="1"/>
  <c r="L187" i="1"/>
  <c r="K187" i="1"/>
  <c r="I187" i="1"/>
  <c r="W186" i="1"/>
  <c r="V186" i="1"/>
  <c r="U186" i="1"/>
  <c r="T186" i="1"/>
  <c r="S186" i="1"/>
  <c r="R186" i="1"/>
  <c r="Q186" i="1"/>
  <c r="P186" i="1"/>
  <c r="N186" i="1"/>
  <c r="L186" i="1"/>
  <c r="K186" i="1"/>
  <c r="I186" i="1"/>
  <c r="W185" i="1"/>
  <c r="V185" i="1"/>
  <c r="U185" i="1"/>
  <c r="T185" i="1"/>
  <c r="S185" i="1"/>
  <c r="R185" i="1"/>
  <c r="Q185" i="1"/>
  <c r="P185" i="1"/>
  <c r="N185" i="1"/>
  <c r="L185" i="1"/>
  <c r="K185" i="1"/>
  <c r="I185" i="1"/>
  <c r="W184" i="1"/>
  <c r="V184" i="1"/>
  <c r="U184" i="1"/>
  <c r="T184" i="1"/>
  <c r="S184" i="1"/>
  <c r="R184" i="1"/>
  <c r="Q184" i="1"/>
  <c r="P184" i="1"/>
  <c r="N184" i="1"/>
  <c r="L184" i="1"/>
  <c r="L192" i="1" s="1" a="1"/>
  <c r="L192" i="1" s="1"/>
  <c r="K184" i="1"/>
  <c r="I184" i="1"/>
  <c r="N177" i="1"/>
  <c r="I177" i="1"/>
  <c r="N176" i="1"/>
  <c r="I176" i="1"/>
  <c r="N175" i="1"/>
  <c r="I175" i="1"/>
  <c r="N174" i="1"/>
  <c r="I174" i="1"/>
  <c r="N173" i="1"/>
  <c r="I173" i="1"/>
  <c r="N172" i="1"/>
  <c r="I172" i="1"/>
  <c r="N171" i="1"/>
  <c r="I171" i="1"/>
  <c r="N170" i="1"/>
  <c r="I170" i="1"/>
  <c r="N169" i="1"/>
  <c r="I169" i="1"/>
  <c r="N168" i="1"/>
  <c r="I168" i="1"/>
  <c r="N167" i="1"/>
  <c r="I167" i="1"/>
  <c r="N166" i="1"/>
  <c r="I166" i="1"/>
  <c r="V165" i="1"/>
  <c r="T165" i="1"/>
  <c r="R165" i="1"/>
  <c r="P165" i="1"/>
  <c r="N165" i="1"/>
  <c r="K165" i="1"/>
  <c r="I165" i="1"/>
  <c r="W164" i="1"/>
  <c r="V164" i="1"/>
  <c r="U164" i="1"/>
  <c r="T164" i="1"/>
  <c r="S164" i="1"/>
  <c r="R164" i="1"/>
  <c r="Q164" i="1"/>
  <c r="P164" i="1"/>
  <c r="N164" i="1"/>
  <c r="L164" i="1"/>
  <c r="L165" i="1" s="1"/>
  <c r="K164" i="1"/>
  <c r="I164" i="1"/>
  <c r="W163" i="1"/>
  <c r="V163" i="1"/>
  <c r="U163" i="1"/>
  <c r="T163" i="1"/>
  <c r="S163" i="1"/>
  <c r="R163" i="1"/>
  <c r="Q163" i="1"/>
  <c r="P163" i="1"/>
  <c r="N163" i="1"/>
  <c r="L163" i="1"/>
  <c r="K163" i="1"/>
  <c r="I163" i="1"/>
  <c r="W162" i="1"/>
  <c r="V162" i="1"/>
  <c r="U162" i="1"/>
  <c r="T162" i="1"/>
  <c r="S162" i="1"/>
  <c r="R162" i="1"/>
  <c r="Q162" i="1"/>
  <c r="P162" i="1"/>
  <c r="N162" i="1"/>
  <c r="L162" i="1"/>
  <c r="K162" i="1"/>
  <c r="I162" i="1"/>
  <c r="W161" i="1"/>
  <c r="V161" i="1"/>
  <c r="U161" i="1"/>
  <c r="T161" i="1"/>
  <c r="S161" i="1"/>
  <c r="R161" i="1"/>
  <c r="Q161" i="1"/>
  <c r="P161" i="1"/>
  <c r="N161" i="1"/>
  <c r="L161" i="1"/>
  <c r="K161" i="1"/>
  <c r="I161" i="1"/>
  <c r="W160" i="1"/>
  <c r="V160" i="1"/>
  <c r="U160" i="1"/>
  <c r="T160" i="1"/>
  <c r="S160" i="1"/>
  <c r="R160" i="1"/>
  <c r="Q160" i="1"/>
  <c r="P160" i="1"/>
  <c r="N160" i="1"/>
  <c r="L160" i="1"/>
  <c r="L170" i="1" s="1" a="1"/>
  <c r="L170" i="1" s="1"/>
  <c r="K160" i="1"/>
  <c r="I160" i="1"/>
  <c r="N159" i="1"/>
  <c r="I159" i="1"/>
  <c r="N158" i="1"/>
  <c r="I158" i="1"/>
  <c r="N157" i="1"/>
  <c r="I157" i="1"/>
  <c r="N156" i="1"/>
  <c r="I156" i="1"/>
  <c r="N155" i="1"/>
  <c r="I155" i="1"/>
  <c r="N154" i="1"/>
  <c r="I154" i="1"/>
  <c r="V153" i="1"/>
  <c r="T153" i="1"/>
  <c r="R153" i="1"/>
  <c r="P153" i="1"/>
  <c r="N153" i="1"/>
  <c r="K153" i="1"/>
  <c r="I153" i="1"/>
  <c r="W152" i="1"/>
  <c r="V152" i="1"/>
  <c r="U152" i="1"/>
  <c r="T152" i="1"/>
  <c r="S152" i="1"/>
  <c r="R152" i="1"/>
  <c r="Q152" i="1"/>
  <c r="P152" i="1"/>
  <c r="N152" i="1"/>
  <c r="L152" i="1"/>
  <c r="K152" i="1"/>
  <c r="I152" i="1"/>
  <c r="W151" i="1"/>
  <c r="V151" i="1"/>
  <c r="U151" i="1"/>
  <c r="T151" i="1"/>
  <c r="S151" i="1"/>
  <c r="R151" i="1"/>
  <c r="Q151" i="1"/>
  <c r="P151" i="1"/>
  <c r="N151" i="1"/>
  <c r="L151" i="1"/>
  <c r="K151" i="1"/>
  <c r="I151" i="1"/>
  <c r="W150" i="1"/>
  <c r="V150" i="1"/>
  <c r="U150" i="1"/>
  <c r="T150" i="1"/>
  <c r="S150" i="1"/>
  <c r="R150" i="1"/>
  <c r="Q150" i="1"/>
  <c r="P150" i="1"/>
  <c r="N150" i="1"/>
  <c r="L150" i="1"/>
  <c r="K150" i="1"/>
  <c r="I150" i="1"/>
  <c r="W149" i="1"/>
  <c r="V149" i="1"/>
  <c r="U149" i="1"/>
  <c r="T149" i="1"/>
  <c r="S149" i="1"/>
  <c r="R149" i="1"/>
  <c r="Q149" i="1"/>
  <c r="P149" i="1"/>
  <c r="N149" i="1"/>
  <c r="L149" i="1"/>
  <c r="K149" i="1"/>
  <c r="I149" i="1"/>
  <c r="W148" i="1"/>
  <c r="V148" i="1"/>
  <c r="U148" i="1"/>
  <c r="T148" i="1"/>
  <c r="S148" i="1"/>
  <c r="R148" i="1"/>
  <c r="Q148" i="1"/>
  <c r="P148" i="1"/>
  <c r="N148" i="1"/>
  <c r="L148" i="1"/>
  <c r="L156" i="1" s="1" a="1"/>
  <c r="L156" i="1" s="1"/>
  <c r="K148" i="1"/>
  <c r="I148" i="1"/>
  <c r="N141" i="1"/>
  <c r="I141" i="1"/>
  <c r="N140" i="1"/>
  <c r="I140" i="1"/>
  <c r="N139" i="1"/>
  <c r="I139" i="1"/>
  <c r="N138" i="1"/>
  <c r="I138" i="1"/>
  <c r="N137" i="1"/>
  <c r="I137" i="1"/>
  <c r="N136" i="1"/>
  <c r="I136" i="1"/>
  <c r="N135" i="1"/>
  <c r="I135" i="1"/>
  <c r="N134" i="1"/>
  <c r="I134" i="1"/>
  <c r="N133" i="1"/>
  <c r="I133" i="1"/>
  <c r="N132" i="1"/>
  <c r="I132" i="1"/>
  <c r="N131" i="1"/>
  <c r="I131" i="1"/>
  <c r="N130" i="1"/>
  <c r="I130" i="1"/>
  <c r="V129" i="1"/>
  <c r="T129" i="1"/>
  <c r="R129" i="1"/>
  <c r="P129" i="1"/>
  <c r="N129" i="1"/>
  <c r="K129" i="1"/>
  <c r="I129" i="1"/>
  <c r="W128" i="1"/>
  <c r="V128" i="1"/>
  <c r="U128" i="1"/>
  <c r="T128" i="1"/>
  <c r="S128" i="1"/>
  <c r="R128" i="1"/>
  <c r="Q128" i="1"/>
  <c r="P128" i="1"/>
  <c r="N128" i="1"/>
  <c r="L128" i="1"/>
  <c r="L129" i="1" s="1"/>
  <c r="K128" i="1"/>
  <c r="I128" i="1"/>
  <c r="W127" i="1"/>
  <c r="V127" i="1"/>
  <c r="U127" i="1"/>
  <c r="T127" i="1"/>
  <c r="S127" i="1"/>
  <c r="R127" i="1"/>
  <c r="Q127" i="1"/>
  <c r="P127" i="1"/>
  <c r="N127" i="1"/>
  <c r="L127" i="1"/>
  <c r="K127" i="1"/>
  <c r="I127" i="1"/>
  <c r="W126" i="1"/>
  <c r="V126" i="1"/>
  <c r="U126" i="1"/>
  <c r="T126" i="1"/>
  <c r="S126" i="1"/>
  <c r="R126" i="1"/>
  <c r="Q126" i="1"/>
  <c r="P126" i="1"/>
  <c r="N126" i="1"/>
  <c r="L126" i="1"/>
  <c r="K126" i="1"/>
  <c r="I126" i="1"/>
  <c r="W125" i="1"/>
  <c r="V125" i="1"/>
  <c r="U125" i="1"/>
  <c r="T125" i="1"/>
  <c r="S125" i="1"/>
  <c r="R125" i="1"/>
  <c r="Q125" i="1"/>
  <c r="P125" i="1"/>
  <c r="N125" i="1"/>
  <c r="L125" i="1"/>
  <c r="K125" i="1"/>
  <c r="I125" i="1"/>
  <c r="W124" i="1"/>
  <c r="V124" i="1"/>
  <c r="U124" i="1"/>
  <c r="T124" i="1"/>
  <c r="S124" i="1"/>
  <c r="R124" i="1"/>
  <c r="Q124" i="1"/>
  <c r="P124" i="1"/>
  <c r="N124" i="1"/>
  <c r="L124" i="1"/>
  <c r="L134" i="1" s="1" a="1"/>
  <c r="L134" i="1" s="1"/>
  <c r="K124" i="1"/>
  <c r="I124" i="1"/>
  <c r="N123" i="1"/>
  <c r="I123" i="1"/>
  <c r="N122" i="1"/>
  <c r="I122" i="1"/>
  <c r="N121" i="1"/>
  <c r="I121" i="1"/>
  <c r="N120" i="1"/>
  <c r="I120" i="1"/>
  <c r="N119" i="1"/>
  <c r="I119" i="1"/>
  <c r="N118" i="1"/>
  <c r="I118" i="1"/>
  <c r="V117" i="1"/>
  <c r="T117" i="1"/>
  <c r="R117" i="1"/>
  <c r="P117" i="1"/>
  <c r="N117" i="1"/>
  <c r="K117" i="1"/>
  <c r="I117" i="1"/>
  <c r="W116" i="1"/>
  <c r="V116" i="1"/>
  <c r="U116" i="1"/>
  <c r="T116" i="1"/>
  <c r="S116" i="1"/>
  <c r="R116" i="1"/>
  <c r="Q116" i="1"/>
  <c r="P116" i="1"/>
  <c r="N116" i="1"/>
  <c r="L116" i="1"/>
  <c r="K116" i="1"/>
  <c r="I116" i="1"/>
  <c r="W115" i="1"/>
  <c r="V115" i="1"/>
  <c r="U115" i="1"/>
  <c r="T115" i="1"/>
  <c r="S115" i="1"/>
  <c r="R115" i="1"/>
  <c r="Q115" i="1"/>
  <c r="P115" i="1"/>
  <c r="N115" i="1"/>
  <c r="L115" i="1"/>
  <c r="K115" i="1"/>
  <c r="I115" i="1"/>
  <c r="W114" i="1"/>
  <c r="V114" i="1"/>
  <c r="U114" i="1"/>
  <c r="T114" i="1"/>
  <c r="S114" i="1"/>
  <c r="R114" i="1"/>
  <c r="Q114" i="1"/>
  <c r="P114" i="1"/>
  <c r="N114" i="1"/>
  <c r="L114" i="1"/>
  <c r="K114" i="1"/>
  <c r="I114" i="1"/>
  <c r="W113" i="1"/>
  <c r="V113" i="1"/>
  <c r="U113" i="1"/>
  <c r="T113" i="1"/>
  <c r="S113" i="1"/>
  <c r="R113" i="1"/>
  <c r="Q113" i="1"/>
  <c r="P113" i="1"/>
  <c r="N113" i="1"/>
  <c r="L113" i="1"/>
  <c r="K113" i="1"/>
  <c r="I113" i="1"/>
  <c r="W112" i="1"/>
  <c r="V112" i="1"/>
  <c r="U112" i="1"/>
  <c r="T112" i="1"/>
  <c r="S112" i="1"/>
  <c r="R112" i="1"/>
  <c r="Q112" i="1"/>
  <c r="P112" i="1"/>
  <c r="N112" i="1"/>
  <c r="L112" i="1"/>
  <c r="L120" i="1" s="1" a="1"/>
  <c r="L120" i="1" s="1"/>
  <c r="K112" i="1"/>
  <c r="I112" i="1"/>
  <c r="N105" i="1"/>
  <c r="I105" i="1"/>
  <c r="N104" i="1"/>
  <c r="I104" i="1"/>
  <c r="N103" i="1"/>
  <c r="I103" i="1"/>
  <c r="N102" i="1"/>
  <c r="I102" i="1"/>
  <c r="N101" i="1"/>
  <c r="I101" i="1"/>
  <c r="N100" i="1"/>
  <c r="I100" i="1"/>
  <c r="N99" i="1"/>
  <c r="I99" i="1"/>
  <c r="N98" i="1"/>
  <c r="I98" i="1"/>
  <c r="U97" i="1" a="1"/>
  <c r="U97" i="1" s="1"/>
  <c r="T97" i="1" a="1"/>
  <c r="T97" i="1" s="1"/>
  <c r="N97" i="1"/>
  <c r="I97" i="1"/>
  <c r="N96" i="1"/>
  <c r="I96" i="1"/>
  <c r="N95" i="1"/>
  <c r="I95" i="1"/>
  <c r="N94" i="1"/>
  <c r="I94" i="1"/>
  <c r="V93" i="1"/>
  <c r="T93" i="1"/>
  <c r="R93" i="1"/>
  <c r="P93" i="1"/>
  <c r="N93" i="1"/>
  <c r="K93" i="1"/>
  <c r="I93" i="1"/>
  <c r="W92" i="1"/>
  <c r="V92" i="1"/>
  <c r="U92" i="1"/>
  <c r="T92" i="1"/>
  <c r="S92" i="1"/>
  <c r="R92" i="1"/>
  <c r="Q92" i="1"/>
  <c r="P92" i="1"/>
  <c r="N92" i="1"/>
  <c r="L92" i="1"/>
  <c r="L93" i="1" s="1"/>
  <c r="K92" i="1"/>
  <c r="I92" i="1"/>
  <c r="W91" i="1"/>
  <c r="V91" i="1"/>
  <c r="U91" i="1"/>
  <c r="T91" i="1"/>
  <c r="S91" i="1"/>
  <c r="R91" i="1"/>
  <c r="Q91" i="1"/>
  <c r="P91" i="1"/>
  <c r="N91" i="1"/>
  <c r="L91" i="1"/>
  <c r="K91" i="1"/>
  <c r="I91" i="1"/>
  <c r="W90" i="1"/>
  <c r="V90" i="1"/>
  <c r="U90" i="1"/>
  <c r="T90" i="1"/>
  <c r="S90" i="1"/>
  <c r="R90" i="1"/>
  <c r="Q90" i="1"/>
  <c r="P90" i="1"/>
  <c r="N90" i="1"/>
  <c r="L90" i="1"/>
  <c r="K90" i="1"/>
  <c r="I90" i="1"/>
  <c r="W89" i="1"/>
  <c r="V89" i="1"/>
  <c r="U89" i="1"/>
  <c r="T89" i="1"/>
  <c r="S89" i="1"/>
  <c r="R89" i="1"/>
  <c r="Q89" i="1"/>
  <c r="P89" i="1"/>
  <c r="N89" i="1"/>
  <c r="L89" i="1"/>
  <c r="K89" i="1"/>
  <c r="I89" i="1"/>
  <c r="AF88" i="1"/>
  <c r="AE88" i="1"/>
  <c r="AD88" i="1"/>
  <c r="AC88" i="1"/>
  <c r="W88" i="1"/>
  <c r="V88" i="1"/>
  <c r="U88" i="1"/>
  <c r="T88" i="1"/>
  <c r="S88" i="1"/>
  <c r="R88" i="1"/>
  <c r="Q88" i="1"/>
  <c r="P88" i="1"/>
  <c r="N88" i="1"/>
  <c r="L88" i="1"/>
  <c r="L98" i="1" s="1" a="1"/>
  <c r="L98" i="1" s="1"/>
  <c r="K88" i="1"/>
  <c r="I88" i="1"/>
  <c r="AF87" i="1"/>
  <c r="AE87" i="1"/>
  <c r="AD87" i="1"/>
  <c r="AC87" i="1"/>
  <c r="N87" i="1"/>
  <c r="I87" i="1"/>
  <c r="AF86" i="1"/>
  <c r="AE86" i="1"/>
  <c r="AD86" i="1"/>
  <c r="AC86" i="1"/>
  <c r="N86" i="1"/>
  <c r="I86" i="1"/>
  <c r="AF85" i="1"/>
  <c r="AE85" i="1"/>
  <c r="AD85" i="1"/>
  <c r="AC85" i="1"/>
  <c r="N85" i="1"/>
  <c r="I85" i="1"/>
  <c r="AF84" i="1"/>
  <c r="AE84" i="1"/>
  <c r="AD84" i="1"/>
  <c r="AC84" i="1"/>
  <c r="N84" i="1"/>
  <c r="I84" i="1"/>
  <c r="AF83" i="1"/>
  <c r="AE83" i="1"/>
  <c r="AD83" i="1"/>
  <c r="AC83" i="1"/>
  <c r="N83" i="1"/>
  <c r="I83" i="1"/>
  <c r="AF82" i="1"/>
  <c r="AE82" i="1"/>
  <c r="AD82" i="1"/>
  <c r="AC82" i="1"/>
  <c r="N82" i="1"/>
  <c r="I82" i="1"/>
  <c r="AF81" i="1"/>
  <c r="AE81" i="1"/>
  <c r="AD81" i="1"/>
  <c r="AC81" i="1"/>
  <c r="V81" i="1"/>
  <c r="T81" i="1"/>
  <c r="R81" i="1"/>
  <c r="P81" i="1"/>
  <c r="N81" i="1"/>
  <c r="K81" i="1"/>
  <c r="I81" i="1"/>
  <c r="AF80" i="1"/>
  <c r="AE80" i="1"/>
  <c r="AD80" i="1"/>
  <c r="AC80" i="1"/>
  <c r="W80" i="1"/>
  <c r="V80" i="1"/>
  <c r="U80" i="1"/>
  <c r="T80" i="1"/>
  <c r="S80" i="1"/>
  <c r="R80" i="1"/>
  <c r="Q80" i="1"/>
  <c r="P80" i="1"/>
  <c r="N80" i="1"/>
  <c r="L80" i="1"/>
  <c r="K80" i="1"/>
  <c r="I80" i="1"/>
  <c r="AF79" i="1"/>
  <c r="AE79" i="1"/>
  <c r="AD79" i="1"/>
  <c r="AC79" i="1"/>
  <c r="W79" i="1"/>
  <c r="V79" i="1"/>
  <c r="U79" i="1"/>
  <c r="T79" i="1"/>
  <c r="S79" i="1"/>
  <c r="R79" i="1"/>
  <c r="Q79" i="1"/>
  <c r="P79" i="1"/>
  <c r="N79" i="1"/>
  <c r="L79" i="1"/>
  <c r="K79" i="1"/>
  <c r="I79" i="1"/>
  <c r="AF78" i="1"/>
  <c r="AE78" i="1"/>
  <c r="AD78" i="1"/>
  <c r="AC78" i="1"/>
  <c r="W78" i="1"/>
  <c r="V78" i="1"/>
  <c r="U78" i="1"/>
  <c r="T78" i="1"/>
  <c r="S78" i="1"/>
  <c r="R78" i="1"/>
  <c r="Q78" i="1"/>
  <c r="P78" i="1"/>
  <c r="N78" i="1"/>
  <c r="L78" i="1"/>
  <c r="K78" i="1"/>
  <c r="I78" i="1"/>
  <c r="AF77" i="1"/>
  <c r="AE77" i="1"/>
  <c r="AD77" i="1"/>
  <c r="AC77" i="1"/>
  <c r="W77" i="1"/>
  <c r="V77" i="1"/>
  <c r="U77" i="1"/>
  <c r="T77" i="1"/>
  <c r="S77" i="1"/>
  <c r="R77" i="1"/>
  <c r="Q77" i="1"/>
  <c r="P77" i="1"/>
  <c r="N77" i="1"/>
  <c r="L77" i="1"/>
  <c r="K77" i="1"/>
  <c r="I77" i="1"/>
  <c r="AF76" i="1"/>
  <c r="AE76" i="1"/>
  <c r="AD76" i="1"/>
  <c r="AC76" i="1"/>
  <c r="W76" i="1"/>
  <c r="V76" i="1"/>
  <c r="U76" i="1"/>
  <c r="T76" i="1"/>
  <c r="S76" i="1"/>
  <c r="R76" i="1"/>
  <c r="Q76" i="1"/>
  <c r="P76" i="1"/>
  <c r="N76" i="1"/>
  <c r="L76" i="1"/>
  <c r="L84" i="1" s="1" a="1"/>
  <c r="L84" i="1" s="1"/>
  <c r="K76" i="1"/>
  <c r="I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N69" i="1"/>
  <c r="I69" i="1"/>
  <c r="AF68" i="1"/>
  <c r="AE68" i="1"/>
  <c r="AD68" i="1"/>
  <c r="AC68" i="1"/>
  <c r="N68" i="1"/>
  <c r="I68" i="1"/>
  <c r="AF67" i="1"/>
  <c r="AE67" i="1"/>
  <c r="AD67" i="1"/>
  <c r="AC67" i="1"/>
  <c r="N67" i="1"/>
  <c r="I67" i="1"/>
  <c r="AF66" i="1"/>
  <c r="AE66" i="1"/>
  <c r="AD66" i="1"/>
  <c r="AC66" i="1"/>
  <c r="N66" i="1"/>
  <c r="I66" i="1"/>
  <c r="AF65" i="1"/>
  <c r="AE65" i="1"/>
  <c r="AD65" i="1"/>
  <c r="AC65" i="1"/>
  <c r="N65" i="1"/>
  <c r="I65" i="1"/>
  <c r="AF64" i="1"/>
  <c r="AE64" i="1"/>
  <c r="AD64" i="1"/>
  <c r="AC64" i="1"/>
  <c r="N64" i="1"/>
  <c r="I64" i="1"/>
  <c r="AF63" i="1"/>
  <c r="AE63" i="1"/>
  <c r="AD63" i="1"/>
  <c r="AC63" i="1"/>
  <c r="N63" i="1"/>
  <c r="I63" i="1"/>
  <c r="AF62" i="1"/>
  <c r="AE62" i="1"/>
  <c r="AD62" i="1"/>
  <c r="AC62" i="1"/>
  <c r="N62" i="1"/>
  <c r="K62" i="1" a="1"/>
  <c r="K62" i="1" s="1"/>
  <c r="I62" i="1"/>
  <c r="AF61" i="1"/>
  <c r="AE61" i="1"/>
  <c r="AD61" i="1"/>
  <c r="AC61" i="1"/>
  <c r="N61" i="1"/>
  <c r="I61" i="1"/>
  <c r="AF60" i="1"/>
  <c r="AE60" i="1"/>
  <c r="AD60" i="1"/>
  <c r="AC60" i="1"/>
  <c r="N60" i="1"/>
  <c r="I60" i="1"/>
  <c r="AF59" i="1"/>
  <c r="AE59" i="1"/>
  <c r="AD59" i="1"/>
  <c r="AC59" i="1"/>
  <c r="N59" i="1"/>
  <c r="I59" i="1"/>
  <c r="N58" i="1"/>
  <c r="I58" i="1"/>
  <c r="V57" i="1"/>
  <c r="T57" i="1"/>
  <c r="R57" i="1"/>
  <c r="P57" i="1"/>
  <c r="N57" i="1"/>
  <c r="K57" i="1"/>
  <c r="I57" i="1"/>
  <c r="W56" i="1"/>
  <c r="V56" i="1"/>
  <c r="U56" i="1"/>
  <c r="T56" i="1"/>
  <c r="S56" i="1"/>
  <c r="R56" i="1"/>
  <c r="Q56" i="1"/>
  <c r="P56" i="1"/>
  <c r="N56" i="1"/>
  <c r="L56" i="1"/>
  <c r="L57" i="1" s="1"/>
  <c r="K56" i="1"/>
  <c r="I56" i="1"/>
  <c r="W55" i="1"/>
  <c r="V55" i="1"/>
  <c r="U55" i="1"/>
  <c r="T55" i="1"/>
  <c r="S55" i="1"/>
  <c r="R55" i="1"/>
  <c r="Q55" i="1"/>
  <c r="P55" i="1"/>
  <c r="N55" i="1"/>
  <c r="L55" i="1"/>
  <c r="K55" i="1"/>
  <c r="I55" i="1"/>
  <c r="W54" i="1"/>
  <c r="V54" i="1"/>
  <c r="U54" i="1"/>
  <c r="T54" i="1"/>
  <c r="S54" i="1"/>
  <c r="R54" i="1"/>
  <c r="Q54" i="1"/>
  <c r="P54" i="1"/>
  <c r="N54" i="1"/>
  <c r="L54" i="1"/>
  <c r="K54" i="1"/>
  <c r="I54" i="1"/>
  <c r="W53" i="1"/>
  <c r="V53" i="1"/>
  <c r="U53" i="1"/>
  <c r="T53" i="1"/>
  <c r="S53" i="1"/>
  <c r="R53" i="1"/>
  <c r="Q53" i="1"/>
  <c r="P53" i="1"/>
  <c r="N53" i="1"/>
  <c r="L53" i="1"/>
  <c r="K53" i="1"/>
  <c r="I53" i="1"/>
  <c r="W52" i="1"/>
  <c r="V52" i="1"/>
  <c r="U52" i="1"/>
  <c r="T52" i="1"/>
  <c r="S52" i="1"/>
  <c r="R52" i="1"/>
  <c r="Q52" i="1"/>
  <c r="P52" i="1"/>
  <c r="N52" i="1"/>
  <c r="L52" i="1"/>
  <c r="L62" i="1" s="1" a="1"/>
  <c r="L62" i="1" s="1"/>
  <c r="K52" i="1"/>
  <c r="K58" i="1" s="1"/>
  <c r="I52" i="1"/>
  <c r="N51" i="1"/>
  <c r="I51" i="1"/>
  <c r="N50" i="1"/>
  <c r="I50" i="1"/>
  <c r="N49" i="1"/>
  <c r="I49" i="1"/>
  <c r="N48" i="1"/>
  <c r="I48" i="1"/>
  <c r="N47" i="1"/>
  <c r="I47" i="1"/>
  <c r="N46" i="1"/>
  <c r="I46" i="1"/>
  <c r="V45" i="1"/>
  <c r="T45" i="1"/>
  <c r="R45" i="1"/>
  <c r="P45" i="1"/>
  <c r="N45" i="1"/>
  <c r="K45" i="1"/>
  <c r="I45" i="1"/>
  <c r="W44" i="1"/>
  <c r="V44" i="1"/>
  <c r="U44" i="1"/>
  <c r="T44" i="1"/>
  <c r="S44" i="1"/>
  <c r="R44" i="1"/>
  <c r="Q44" i="1"/>
  <c r="P44" i="1"/>
  <c r="N44" i="1"/>
  <c r="L44" i="1"/>
  <c r="K44" i="1"/>
  <c r="I44" i="1"/>
  <c r="AF43" i="1"/>
  <c r="AE43" i="1"/>
  <c r="AD43" i="1"/>
  <c r="AC43" i="1"/>
  <c r="W43" i="1"/>
  <c r="V43" i="1"/>
  <c r="U43" i="1"/>
  <c r="T43" i="1"/>
  <c r="S43" i="1"/>
  <c r="R43" i="1"/>
  <c r="Q43" i="1"/>
  <c r="P43" i="1"/>
  <c r="N43" i="1"/>
  <c r="L43" i="1"/>
  <c r="K43" i="1"/>
  <c r="I43" i="1"/>
  <c r="AF42" i="1"/>
  <c r="AE42" i="1"/>
  <c r="AD42" i="1"/>
  <c r="AC42" i="1"/>
  <c r="W42" i="1"/>
  <c r="V42" i="1"/>
  <c r="U42" i="1"/>
  <c r="T42" i="1"/>
  <c r="S42" i="1"/>
  <c r="R42" i="1"/>
  <c r="Q42" i="1"/>
  <c r="P42" i="1"/>
  <c r="N42" i="1"/>
  <c r="L42" i="1"/>
  <c r="K42" i="1"/>
  <c r="I42" i="1"/>
  <c r="AF41" i="1"/>
  <c r="AE41" i="1"/>
  <c r="AD41" i="1"/>
  <c r="AC41" i="1"/>
  <c r="W41" i="1"/>
  <c r="V41" i="1"/>
  <c r="U41" i="1"/>
  <c r="T41" i="1"/>
  <c r="S41" i="1"/>
  <c r="R41" i="1"/>
  <c r="Q41" i="1"/>
  <c r="P41" i="1"/>
  <c r="N41" i="1"/>
  <c r="L41" i="1"/>
  <c r="K41" i="1"/>
  <c r="I41" i="1"/>
  <c r="AF40" i="1"/>
  <c r="AE40" i="1"/>
  <c r="AD40" i="1"/>
  <c r="AC40" i="1"/>
  <c r="W40" i="1"/>
  <c r="V40" i="1"/>
  <c r="U40" i="1"/>
  <c r="T40" i="1"/>
  <c r="S40" i="1"/>
  <c r="R40" i="1"/>
  <c r="Q40" i="1"/>
  <c r="P40" i="1"/>
  <c r="N40" i="1"/>
  <c r="L40" i="1"/>
  <c r="L48" i="1" s="1" a="1"/>
  <c r="L48" i="1" s="1"/>
  <c r="K40" i="1"/>
  <c r="I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N33" i="1"/>
  <c r="I33" i="1"/>
  <c r="AF32" i="1"/>
  <c r="AE32" i="1"/>
  <c r="AD32" i="1"/>
  <c r="AC32" i="1"/>
  <c r="N32" i="1"/>
  <c r="I32" i="1"/>
  <c r="AF31" i="1"/>
  <c r="AE31" i="1"/>
  <c r="AD31" i="1"/>
  <c r="AC31" i="1"/>
  <c r="N31" i="1"/>
  <c r="I31" i="1"/>
  <c r="AF30" i="1"/>
  <c r="AE30" i="1"/>
  <c r="AD30" i="1"/>
  <c r="AC30" i="1"/>
  <c r="N30" i="1"/>
  <c r="I30" i="1"/>
  <c r="AF29" i="1"/>
  <c r="AE29" i="1"/>
  <c r="AD29" i="1"/>
  <c r="AC29" i="1"/>
  <c r="N29" i="1"/>
  <c r="I29" i="1"/>
  <c r="AF28" i="1"/>
  <c r="AE28" i="1"/>
  <c r="AD28" i="1"/>
  <c r="AC28" i="1"/>
  <c r="N28" i="1"/>
  <c r="I28" i="1"/>
  <c r="AF27" i="1"/>
  <c r="AE27" i="1"/>
  <c r="AD27" i="1"/>
  <c r="AC27" i="1"/>
  <c r="N27" i="1"/>
  <c r="I27" i="1"/>
  <c r="AF26" i="1"/>
  <c r="AE26" i="1"/>
  <c r="AD26" i="1"/>
  <c r="AC26" i="1"/>
  <c r="N26" i="1"/>
  <c r="I26" i="1"/>
  <c r="AF25" i="1"/>
  <c r="AE25" i="1"/>
  <c r="AD25" i="1"/>
  <c r="AC25" i="1"/>
  <c r="N25" i="1"/>
  <c r="I25" i="1"/>
  <c r="AF24" i="1"/>
  <c r="AE24" i="1"/>
  <c r="AD24" i="1"/>
  <c r="AC24" i="1"/>
  <c r="N24" i="1"/>
  <c r="I24" i="1"/>
  <c r="AF23" i="1"/>
  <c r="AE23" i="1"/>
  <c r="AD23" i="1"/>
  <c r="AC23" i="1"/>
  <c r="N23" i="1"/>
  <c r="I23" i="1"/>
  <c r="AF22" i="1"/>
  <c r="AE22" i="1"/>
  <c r="AD22" i="1"/>
  <c r="AC22" i="1"/>
  <c r="N22" i="1"/>
  <c r="I22" i="1"/>
  <c r="AF21" i="1"/>
  <c r="AE21" i="1"/>
  <c r="AD21" i="1"/>
  <c r="AC21" i="1"/>
  <c r="V21" i="1"/>
  <c r="T21" i="1"/>
  <c r="R21" i="1"/>
  <c r="P21" i="1"/>
  <c r="N21" i="1"/>
  <c r="K21" i="1"/>
  <c r="I21" i="1"/>
  <c r="AF20" i="1"/>
  <c r="AE20" i="1"/>
  <c r="AD20" i="1"/>
  <c r="AC20" i="1"/>
  <c r="W20" i="1"/>
  <c r="V20" i="1"/>
  <c r="U20" i="1"/>
  <c r="T20" i="1"/>
  <c r="S20" i="1"/>
  <c r="R20" i="1"/>
  <c r="Q20" i="1"/>
  <c r="P20" i="1"/>
  <c r="N20" i="1"/>
  <c r="L20" i="1"/>
  <c r="L21" i="1" s="1"/>
  <c r="K20" i="1"/>
  <c r="I20" i="1"/>
  <c r="AF19" i="1"/>
  <c r="AE19" i="1"/>
  <c r="AD19" i="1"/>
  <c r="AC19" i="1"/>
  <c r="W19" i="1"/>
  <c r="V19" i="1"/>
  <c r="U19" i="1"/>
  <c r="T19" i="1"/>
  <c r="S19" i="1"/>
  <c r="R19" i="1"/>
  <c r="Q19" i="1"/>
  <c r="P19" i="1"/>
  <c r="N19" i="1"/>
  <c r="L19" i="1"/>
  <c r="K19" i="1"/>
  <c r="I19" i="1"/>
  <c r="AF18" i="1"/>
  <c r="AE18" i="1"/>
  <c r="AD18" i="1"/>
  <c r="AC18" i="1"/>
  <c r="W18" i="1"/>
  <c r="V18" i="1"/>
  <c r="U18" i="1"/>
  <c r="T18" i="1"/>
  <c r="S18" i="1"/>
  <c r="R18" i="1"/>
  <c r="Q18" i="1"/>
  <c r="P18" i="1"/>
  <c r="N18" i="1"/>
  <c r="L18" i="1"/>
  <c r="K18" i="1"/>
  <c r="I18" i="1"/>
  <c r="AF17" i="1"/>
  <c r="AE17" i="1"/>
  <c r="AD17" i="1"/>
  <c r="AC17" i="1"/>
  <c r="W17" i="1"/>
  <c r="V17" i="1"/>
  <c r="U17" i="1"/>
  <c r="T17" i="1"/>
  <c r="S17" i="1"/>
  <c r="R17" i="1"/>
  <c r="Q17" i="1"/>
  <c r="P17" i="1"/>
  <c r="N17" i="1"/>
  <c r="L17" i="1"/>
  <c r="K17" i="1"/>
  <c r="I17" i="1"/>
  <c r="AF16" i="1"/>
  <c r="AE16" i="1"/>
  <c r="AD16" i="1"/>
  <c r="AC16" i="1"/>
  <c r="W16" i="1"/>
  <c r="V16" i="1"/>
  <c r="U16" i="1"/>
  <c r="T16" i="1"/>
  <c r="S16" i="1"/>
  <c r="R16" i="1"/>
  <c r="Q16" i="1"/>
  <c r="P16" i="1"/>
  <c r="N16" i="1"/>
  <c r="L16" i="1"/>
  <c r="L26" i="1" s="1" a="1"/>
  <c r="L26" i="1" s="1"/>
  <c r="K16" i="1"/>
  <c r="I16" i="1"/>
  <c r="AF15" i="1"/>
  <c r="AE15" i="1"/>
  <c r="AD15" i="1"/>
  <c r="AC15" i="1"/>
  <c r="N15" i="1"/>
  <c r="I15" i="1"/>
  <c r="AF14" i="1"/>
  <c r="AE14" i="1"/>
  <c r="AD14" i="1"/>
  <c r="AC14" i="1"/>
  <c r="N14" i="1"/>
  <c r="I14" i="1"/>
  <c r="N13" i="1"/>
  <c r="I13" i="1"/>
  <c r="N12" i="1"/>
  <c r="I12" i="1"/>
  <c r="N11" i="1"/>
  <c r="I11" i="1"/>
  <c r="N10" i="1"/>
  <c r="I10" i="1"/>
  <c r="V9" i="1"/>
  <c r="T9" i="1"/>
  <c r="R9" i="1"/>
  <c r="P9" i="1"/>
  <c r="N9" i="1"/>
  <c r="K9" i="1"/>
  <c r="I9" i="1"/>
  <c r="W8" i="1"/>
  <c r="V8" i="1"/>
  <c r="U8" i="1"/>
  <c r="T8" i="1"/>
  <c r="S8" i="1"/>
  <c r="R8" i="1"/>
  <c r="Q8" i="1"/>
  <c r="P8" i="1"/>
  <c r="N8" i="1"/>
  <c r="L8" i="1"/>
  <c r="L9" i="1" s="1"/>
  <c r="K8" i="1"/>
  <c r="I8" i="1"/>
  <c r="AE7" i="1"/>
  <c r="AD7" i="1"/>
  <c r="AC7" i="1"/>
  <c r="AB7" i="1"/>
  <c r="W7" i="1"/>
  <c r="V7" i="1"/>
  <c r="U7" i="1"/>
  <c r="T7" i="1"/>
  <c r="S7" i="1"/>
  <c r="R7" i="1"/>
  <c r="Q7" i="1"/>
  <c r="P7" i="1"/>
  <c r="N7" i="1"/>
  <c r="L7" i="1"/>
  <c r="K7" i="1"/>
  <c r="I7" i="1"/>
  <c r="W6" i="1"/>
  <c r="V6" i="1"/>
  <c r="U6" i="1"/>
  <c r="T6" i="1"/>
  <c r="S6" i="1"/>
  <c r="R6" i="1"/>
  <c r="Q6" i="1"/>
  <c r="P6" i="1"/>
  <c r="N6" i="1"/>
  <c r="L6" i="1"/>
  <c r="K6" i="1"/>
  <c r="I6" i="1"/>
  <c r="W5" i="1"/>
  <c r="V5" i="1"/>
  <c r="U5" i="1"/>
  <c r="T5" i="1"/>
  <c r="S5" i="1"/>
  <c r="R5" i="1"/>
  <c r="Q5" i="1"/>
  <c r="P5" i="1"/>
  <c r="N5" i="1"/>
  <c r="L5" i="1"/>
  <c r="K5" i="1"/>
  <c r="I5" i="1"/>
  <c r="W4" i="1"/>
  <c r="V4" i="1"/>
  <c r="U4" i="1"/>
  <c r="T4" i="1"/>
  <c r="S4" i="1"/>
  <c r="R4" i="1"/>
  <c r="Q4" i="1"/>
  <c r="P4" i="1"/>
  <c r="N4" i="1"/>
  <c r="L4" i="1"/>
  <c r="L12" i="1" s="1" a="1"/>
  <c r="L12" i="1" s="1"/>
  <c r="K4" i="1"/>
  <c r="I4" i="1"/>
  <c r="G249" i="21"/>
  <c r="F249" i="21"/>
  <c r="E249" i="21"/>
  <c r="D249" i="21"/>
  <c r="G248" i="21"/>
  <c r="F248" i="21"/>
  <c r="E248" i="21"/>
  <c r="D248" i="21"/>
  <c r="G247" i="21"/>
  <c r="F247" i="21"/>
  <c r="E247" i="21"/>
  <c r="D247" i="21"/>
  <c r="G246" i="21"/>
  <c r="F246" i="21"/>
  <c r="E246" i="21"/>
  <c r="D246" i="21"/>
  <c r="G245" i="21"/>
  <c r="F245" i="21"/>
  <c r="E245" i="21"/>
  <c r="D245" i="21"/>
  <c r="G244" i="21"/>
  <c r="F244" i="21"/>
  <c r="E244" i="21"/>
  <c r="D244" i="21"/>
  <c r="G243" i="21"/>
  <c r="F243" i="21"/>
  <c r="E243" i="21"/>
  <c r="D243" i="21"/>
  <c r="G242" i="21"/>
  <c r="F242" i="21"/>
  <c r="E242" i="21"/>
  <c r="D242" i="21"/>
  <c r="G241" i="21"/>
  <c r="F241" i="21"/>
  <c r="E241" i="21"/>
  <c r="D241" i="21"/>
  <c r="G240" i="21"/>
  <c r="F240" i="21"/>
  <c r="E240" i="21"/>
  <c r="D240" i="21"/>
  <c r="G239" i="21"/>
  <c r="F239" i="21"/>
  <c r="E239" i="21"/>
  <c r="D239" i="21"/>
  <c r="G238" i="21"/>
  <c r="F238" i="21"/>
  <c r="E238" i="21"/>
  <c r="D238" i="21"/>
  <c r="G237" i="21"/>
  <c r="F237" i="21"/>
  <c r="E237" i="21"/>
  <c r="D237" i="21"/>
  <c r="G236" i="21"/>
  <c r="F236" i="21"/>
  <c r="E236" i="21"/>
  <c r="D236" i="21"/>
  <c r="G235" i="21"/>
  <c r="F235" i="21"/>
  <c r="E235" i="21"/>
  <c r="D235" i="21"/>
  <c r="G234" i="21"/>
  <c r="F234" i="21"/>
  <c r="E234" i="21"/>
  <c r="D234" i="21"/>
  <c r="G233" i="21"/>
  <c r="F233" i="21"/>
  <c r="E233" i="21"/>
  <c r="D233" i="21"/>
  <c r="G232" i="21"/>
  <c r="F232" i="21"/>
  <c r="E232" i="21"/>
  <c r="D232" i="21"/>
  <c r="G231" i="21"/>
  <c r="F231" i="21"/>
  <c r="E231" i="21"/>
  <c r="D231" i="21"/>
  <c r="G230" i="21"/>
  <c r="F230" i="21"/>
  <c r="E230" i="21"/>
  <c r="D230" i="21"/>
  <c r="G229" i="21"/>
  <c r="F229" i="21"/>
  <c r="E229" i="21"/>
  <c r="D229" i="21"/>
  <c r="G228" i="21"/>
  <c r="F228" i="21"/>
  <c r="E228" i="21"/>
  <c r="D228" i="21"/>
  <c r="G227" i="21"/>
  <c r="F227" i="21"/>
  <c r="E227" i="21"/>
  <c r="D227" i="21"/>
  <c r="G226" i="21"/>
  <c r="F226" i="21"/>
  <c r="E226" i="21"/>
  <c r="D226" i="21"/>
  <c r="G225" i="21"/>
  <c r="F225" i="21"/>
  <c r="E225" i="21"/>
  <c r="D225" i="21"/>
  <c r="G224" i="21"/>
  <c r="F224" i="21"/>
  <c r="E224" i="21"/>
  <c r="D224" i="21"/>
  <c r="G223" i="21"/>
  <c r="F223" i="21"/>
  <c r="E223" i="21"/>
  <c r="D223" i="21"/>
  <c r="G222" i="21"/>
  <c r="F222" i="21"/>
  <c r="E222" i="21"/>
  <c r="D222" i="21"/>
  <c r="G221" i="21"/>
  <c r="F221" i="21"/>
  <c r="E221" i="21"/>
  <c r="D221" i="21"/>
  <c r="G220" i="21"/>
  <c r="F220" i="21"/>
  <c r="E220" i="21"/>
  <c r="D220" i="21"/>
  <c r="G213" i="21"/>
  <c r="F213" i="21"/>
  <c r="E213" i="21"/>
  <c r="D213" i="21"/>
  <c r="G212" i="21"/>
  <c r="F212" i="21"/>
  <c r="E212" i="21"/>
  <c r="D212" i="21"/>
  <c r="G211" i="21"/>
  <c r="F211" i="21"/>
  <c r="E211" i="21"/>
  <c r="D211" i="21"/>
  <c r="G210" i="21"/>
  <c r="F210" i="21"/>
  <c r="E210" i="21"/>
  <c r="D210" i="21"/>
  <c r="G209" i="21"/>
  <c r="F209" i="21"/>
  <c r="E209" i="21"/>
  <c r="D209" i="21"/>
  <c r="G208" i="21"/>
  <c r="F208" i="21"/>
  <c r="E208" i="21"/>
  <c r="D208" i="21"/>
  <c r="G207" i="21"/>
  <c r="F207" i="21"/>
  <c r="E207" i="21"/>
  <c r="D207" i="21"/>
  <c r="G206" i="21"/>
  <c r="F206" i="21"/>
  <c r="E206" i="21"/>
  <c r="D206" i="21"/>
  <c r="G205" i="21"/>
  <c r="F205" i="21"/>
  <c r="E205" i="21"/>
  <c r="D205" i="21"/>
  <c r="G204" i="21"/>
  <c r="F204" i="21"/>
  <c r="E204" i="21"/>
  <c r="D204" i="21"/>
  <c r="G203" i="21"/>
  <c r="F203" i="21"/>
  <c r="E203" i="21"/>
  <c r="D203" i="21"/>
  <c r="G202" i="21"/>
  <c r="F202" i="21"/>
  <c r="E202" i="21"/>
  <c r="D202" i="21"/>
  <c r="G201" i="21"/>
  <c r="F201" i="21"/>
  <c r="E201" i="21"/>
  <c r="D201" i="21"/>
  <c r="G200" i="21"/>
  <c r="F200" i="21"/>
  <c r="E200" i="21"/>
  <c r="D200" i="21"/>
  <c r="G199" i="21"/>
  <c r="F199" i="21"/>
  <c r="E199" i="21"/>
  <c r="D199" i="21"/>
  <c r="G198" i="21"/>
  <c r="F198" i="21"/>
  <c r="E198" i="21"/>
  <c r="D198" i="21"/>
  <c r="G197" i="21"/>
  <c r="F197" i="21"/>
  <c r="E197" i="21"/>
  <c r="D197" i="21"/>
  <c r="G196" i="21"/>
  <c r="F196" i="21"/>
  <c r="E196" i="21"/>
  <c r="D196" i="21"/>
  <c r="G195" i="21"/>
  <c r="F195" i="21"/>
  <c r="E195" i="21"/>
  <c r="D195" i="21"/>
  <c r="G194" i="21"/>
  <c r="F194" i="21"/>
  <c r="E194" i="21"/>
  <c r="D194" i="21"/>
  <c r="G193" i="21"/>
  <c r="F193" i="21"/>
  <c r="E193" i="21"/>
  <c r="D193" i="21"/>
  <c r="G192" i="21"/>
  <c r="F192" i="21"/>
  <c r="E192" i="21"/>
  <c r="D192" i="21"/>
  <c r="G191" i="21"/>
  <c r="F191" i="21"/>
  <c r="E191" i="21"/>
  <c r="D191" i="21"/>
  <c r="G190" i="21"/>
  <c r="F190" i="21"/>
  <c r="E190" i="21"/>
  <c r="D190" i="21"/>
  <c r="G189" i="21"/>
  <c r="F189" i="21"/>
  <c r="E189" i="21"/>
  <c r="D189" i="21"/>
  <c r="G188" i="21"/>
  <c r="F188" i="21"/>
  <c r="E188" i="21"/>
  <c r="D188" i="21"/>
  <c r="G187" i="21"/>
  <c r="F187" i="21"/>
  <c r="E187" i="21"/>
  <c r="D187" i="21"/>
  <c r="G186" i="21"/>
  <c r="F186" i="21"/>
  <c r="E186" i="21"/>
  <c r="D186" i="21"/>
  <c r="G185" i="21"/>
  <c r="F185" i="21"/>
  <c r="E185" i="21"/>
  <c r="D185" i="21"/>
  <c r="G184" i="21"/>
  <c r="F184" i="21"/>
  <c r="E184" i="21"/>
  <c r="D184" i="21"/>
  <c r="G177" i="21"/>
  <c r="F177" i="21"/>
  <c r="E177" i="21"/>
  <c r="D177" i="21"/>
  <c r="G176" i="21"/>
  <c r="F176" i="21"/>
  <c r="E176" i="21"/>
  <c r="D176" i="21"/>
  <c r="G175" i="21"/>
  <c r="F175" i="21"/>
  <c r="E175" i="21"/>
  <c r="D175" i="21"/>
  <c r="G174" i="21"/>
  <c r="F174" i="21"/>
  <c r="E174" i="21"/>
  <c r="D174" i="21"/>
  <c r="G173" i="21"/>
  <c r="F173" i="21"/>
  <c r="E173" i="21"/>
  <c r="D173" i="21"/>
  <c r="G172" i="21"/>
  <c r="F172" i="21"/>
  <c r="E172" i="21"/>
  <c r="D172" i="21"/>
  <c r="G171" i="21"/>
  <c r="F171" i="21"/>
  <c r="E171" i="21"/>
  <c r="D171" i="21"/>
  <c r="G170" i="21"/>
  <c r="F170" i="21"/>
  <c r="E170" i="21"/>
  <c r="D170" i="21"/>
  <c r="G169" i="21"/>
  <c r="F169" i="21"/>
  <c r="E169" i="21"/>
  <c r="D169" i="21"/>
  <c r="G168" i="21"/>
  <c r="F168" i="21"/>
  <c r="E168" i="21"/>
  <c r="D168" i="21"/>
  <c r="G167" i="21"/>
  <c r="F167" i="21"/>
  <c r="E167" i="21"/>
  <c r="D167" i="21"/>
  <c r="G166" i="21"/>
  <c r="F166" i="21"/>
  <c r="E166" i="21"/>
  <c r="D166" i="21"/>
  <c r="G165" i="21"/>
  <c r="F165" i="21"/>
  <c r="E165" i="21"/>
  <c r="D165" i="21"/>
  <c r="G164" i="21"/>
  <c r="F164" i="21"/>
  <c r="E164" i="21"/>
  <c r="D164" i="21"/>
  <c r="G163" i="21"/>
  <c r="F163" i="21"/>
  <c r="E163" i="21"/>
  <c r="D163" i="21"/>
  <c r="G162" i="21"/>
  <c r="F162" i="21"/>
  <c r="E162" i="21"/>
  <c r="D162" i="21"/>
  <c r="G161" i="21"/>
  <c r="F161" i="21"/>
  <c r="E161" i="21"/>
  <c r="D161" i="21"/>
  <c r="G160" i="21"/>
  <c r="F160" i="21"/>
  <c r="E160" i="21"/>
  <c r="D160" i="21"/>
  <c r="G159" i="21"/>
  <c r="F159" i="21"/>
  <c r="E159" i="21"/>
  <c r="D159" i="21"/>
  <c r="G158" i="21"/>
  <c r="F158" i="21"/>
  <c r="E158" i="21"/>
  <c r="D158" i="21"/>
  <c r="G157" i="21"/>
  <c r="F157" i="21"/>
  <c r="E157" i="21"/>
  <c r="D157" i="21"/>
  <c r="G156" i="21"/>
  <c r="F156" i="21"/>
  <c r="E156" i="21"/>
  <c r="D156" i="21"/>
  <c r="G155" i="21"/>
  <c r="F155" i="21"/>
  <c r="E155" i="21"/>
  <c r="D155" i="21"/>
  <c r="G154" i="21"/>
  <c r="F154" i="21"/>
  <c r="E154" i="21"/>
  <c r="D154" i="21"/>
  <c r="G153" i="21"/>
  <c r="F153" i="21"/>
  <c r="E153" i="21"/>
  <c r="D153" i="21"/>
  <c r="G152" i="21"/>
  <c r="F152" i="21"/>
  <c r="E152" i="21"/>
  <c r="D152" i="21"/>
  <c r="G151" i="21"/>
  <c r="F151" i="21"/>
  <c r="E151" i="21"/>
  <c r="D151" i="21"/>
  <c r="G150" i="21"/>
  <c r="F150" i="21"/>
  <c r="E150" i="21"/>
  <c r="D150" i="21"/>
  <c r="G149" i="21"/>
  <c r="F149" i="21"/>
  <c r="E149" i="21"/>
  <c r="D149" i="21"/>
  <c r="G148" i="21"/>
  <c r="F148" i="21"/>
  <c r="E148" i="21"/>
  <c r="D148" i="21"/>
  <c r="G141" i="21"/>
  <c r="F141" i="21"/>
  <c r="E141" i="21"/>
  <c r="D141" i="21"/>
  <c r="G140" i="21"/>
  <c r="F140" i="21"/>
  <c r="E140" i="21"/>
  <c r="D140" i="21"/>
  <c r="G139" i="21"/>
  <c r="F139" i="21"/>
  <c r="E139" i="21"/>
  <c r="D139" i="21"/>
  <c r="G138" i="21"/>
  <c r="F138" i="21"/>
  <c r="E138" i="21"/>
  <c r="D138" i="21"/>
  <c r="G137" i="21"/>
  <c r="F137" i="21"/>
  <c r="E137" i="21"/>
  <c r="D137" i="21"/>
  <c r="G136" i="21"/>
  <c r="F136" i="21"/>
  <c r="E136" i="21"/>
  <c r="D136" i="21"/>
  <c r="G135" i="21"/>
  <c r="F135" i="21"/>
  <c r="E135" i="21"/>
  <c r="D135" i="21"/>
  <c r="G134" i="21"/>
  <c r="F134" i="21"/>
  <c r="E134" i="21"/>
  <c r="D134" i="21"/>
  <c r="G133" i="21"/>
  <c r="F133" i="21"/>
  <c r="E133" i="21"/>
  <c r="D133" i="21"/>
  <c r="G132" i="21"/>
  <c r="F132" i="21"/>
  <c r="E132" i="21"/>
  <c r="D132" i="21"/>
  <c r="G131" i="21"/>
  <c r="F131" i="21"/>
  <c r="E131" i="21"/>
  <c r="D131" i="21"/>
  <c r="G130" i="21"/>
  <c r="F130" i="21"/>
  <c r="E130" i="21"/>
  <c r="D130" i="21"/>
  <c r="G129" i="21"/>
  <c r="F129" i="21"/>
  <c r="E129" i="21"/>
  <c r="D129" i="21"/>
  <c r="G128" i="21"/>
  <c r="F128" i="21"/>
  <c r="E128" i="21"/>
  <c r="D128" i="21"/>
  <c r="G127" i="21"/>
  <c r="F127" i="21"/>
  <c r="E127" i="21"/>
  <c r="D127" i="21"/>
  <c r="G126" i="21"/>
  <c r="F126" i="21"/>
  <c r="E126" i="21"/>
  <c r="D126" i="21"/>
  <c r="G125" i="21"/>
  <c r="F125" i="21"/>
  <c r="E125" i="21"/>
  <c r="D125" i="21"/>
  <c r="G124" i="21"/>
  <c r="F124" i="21"/>
  <c r="E124" i="21"/>
  <c r="D124" i="21"/>
  <c r="G123" i="21"/>
  <c r="F123" i="21"/>
  <c r="E123" i="21"/>
  <c r="D123" i="21"/>
  <c r="G122" i="21"/>
  <c r="F122" i="21"/>
  <c r="E122" i="21"/>
  <c r="D122" i="21"/>
  <c r="G121" i="21"/>
  <c r="F121" i="21"/>
  <c r="E121" i="21"/>
  <c r="D121" i="21"/>
  <c r="G120" i="21"/>
  <c r="F120" i="21"/>
  <c r="E120" i="21"/>
  <c r="D120" i="21"/>
  <c r="G119" i="21"/>
  <c r="F119" i="21"/>
  <c r="E119" i="21"/>
  <c r="D119" i="21"/>
  <c r="G118" i="21"/>
  <c r="F118" i="21"/>
  <c r="E118" i="21"/>
  <c r="D118" i="21"/>
  <c r="G117" i="21"/>
  <c r="F117" i="21"/>
  <c r="E117" i="21"/>
  <c r="D117" i="21"/>
  <c r="G116" i="21"/>
  <c r="F116" i="21"/>
  <c r="E116" i="21"/>
  <c r="D116" i="21"/>
  <c r="G115" i="21"/>
  <c r="F115" i="21"/>
  <c r="E115" i="21"/>
  <c r="D115" i="21"/>
  <c r="G114" i="21"/>
  <c r="F114" i="21"/>
  <c r="E114" i="21"/>
  <c r="D114" i="21"/>
  <c r="G113" i="21"/>
  <c r="F113" i="21"/>
  <c r="E113" i="21"/>
  <c r="D113" i="21"/>
  <c r="G112" i="21"/>
  <c r="F112" i="21"/>
  <c r="E112" i="21"/>
  <c r="D112" i="21"/>
  <c r="G105" i="21"/>
  <c r="F105" i="21"/>
  <c r="E105" i="21"/>
  <c r="D105" i="21"/>
  <c r="G104" i="21"/>
  <c r="F104" i="21"/>
  <c r="E104" i="21"/>
  <c r="D104" i="21"/>
  <c r="G103" i="21"/>
  <c r="F103" i="21"/>
  <c r="E103" i="21"/>
  <c r="D103" i="21"/>
  <c r="G102" i="21"/>
  <c r="F102" i="21"/>
  <c r="E102" i="21"/>
  <c r="D102" i="21"/>
  <c r="G101" i="21"/>
  <c r="F101" i="21"/>
  <c r="E101" i="21"/>
  <c r="D101" i="21"/>
  <c r="G100" i="21"/>
  <c r="F100" i="21"/>
  <c r="E100" i="21"/>
  <c r="D100" i="21"/>
  <c r="G99" i="21"/>
  <c r="F99" i="21"/>
  <c r="E99" i="21"/>
  <c r="D99" i="21"/>
  <c r="G98" i="21"/>
  <c r="F98" i="21"/>
  <c r="E98" i="21"/>
  <c r="D98" i="21"/>
  <c r="G97" i="21"/>
  <c r="F97" i="21"/>
  <c r="E97" i="21"/>
  <c r="D97" i="21"/>
  <c r="G96" i="21"/>
  <c r="F96" i="21"/>
  <c r="E96" i="21"/>
  <c r="D96" i="21"/>
  <c r="G95" i="21"/>
  <c r="F95" i="21"/>
  <c r="E95" i="21"/>
  <c r="D95" i="21"/>
  <c r="G94" i="21"/>
  <c r="F94" i="21"/>
  <c r="E94" i="21"/>
  <c r="D94" i="21"/>
  <c r="G93" i="21"/>
  <c r="F93" i="21"/>
  <c r="E93" i="21"/>
  <c r="D93" i="21"/>
  <c r="G92" i="21"/>
  <c r="F92" i="21"/>
  <c r="E92" i="21"/>
  <c r="D92" i="21"/>
  <c r="G91" i="21"/>
  <c r="F91" i="21"/>
  <c r="E91" i="21"/>
  <c r="D91" i="21"/>
  <c r="G90" i="21"/>
  <c r="F90" i="21"/>
  <c r="E90" i="21"/>
  <c r="D90" i="21"/>
  <c r="G89" i="21"/>
  <c r="F89" i="21"/>
  <c r="E89" i="21"/>
  <c r="D89" i="21"/>
  <c r="G88" i="21"/>
  <c r="F88" i="21"/>
  <c r="E88" i="21"/>
  <c r="D88" i="21"/>
  <c r="G87" i="21"/>
  <c r="F87" i="21"/>
  <c r="E87" i="21"/>
  <c r="D87" i="21"/>
  <c r="G86" i="21"/>
  <c r="F86" i="21"/>
  <c r="E86" i="21"/>
  <c r="D86" i="21"/>
  <c r="G85" i="21"/>
  <c r="F85" i="21"/>
  <c r="E85" i="21"/>
  <c r="D85" i="21"/>
  <c r="G84" i="21"/>
  <c r="F84" i="21"/>
  <c r="E84" i="21"/>
  <c r="D84" i="21"/>
  <c r="G83" i="21"/>
  <c r="F83" i="21"/>
  <c r="E83" i="21"/>
  <c r="D83" i="21"/>
  <c r="G82" i="21"/>
  <c r="F82" i="21"/>
  <c r="E82" i="21"/>
  <c r="D82" i="21"/>
  <c r="G81" i="21"/>
  <c r="F81" i="21"/>
  <c r="E81" i="21"/>
  <c r="D81" i="21"/>
  <c r="G80" i="21"/>
  <c r="F80" i="21"/>
  <c r="E80" i="21"/>
  <c r="D80" i="21"/>
  <c r="G79" i="21"/>
  <c r="F79" i="21"/>
  <c r="E79" i="21"/>
  <c r="D79" i="21"/>
  <c r="G78" i="21"/>
  <c r="F78" i="21"/>
  <c r="E78" i="21"/>
  <c r="D78" i="21"/>
  <c r="G77" i="21"/>
  <c r="F77" i="21"/>
  <c r="E77" i="21"/>
  <c r="D77" i="21"/>
  <c r="G76" i="21"/>
  <c r="F76" i="21"/>
  <c r="E76" i="21"/>
  <c r="D76" i="21"/>
  <c r="G69" i="21"/>
  <c r="F69" i="21"/>
  <c r="E69" i="21"/>
  <c r="D69" i="21"/>
  <c r="G68" i="21"/>
  <c r="F68" i="21"/>
  <c r="E68" i="21"/>
  <c r="D68" i="21"/>
  <c r="G67" i="21"/>
  <c r="F67" i="21"/>
  <c r="E67" i="21"/>
  <c r="D67" i="21"/>
  <c r="G66" i="21"/>
  <c r="F66" i="21"/>
  <c r="E66" i="21"/>
  <c r="D66" i="21"/>
  <c r="G65" i="21"/>
  <c r="F65" i="21"/>
  <c r="E65" i="21"/>
  <c r="D65" i="21"/>
  <c r="G64" i="21"/>
  <c r="F64" i="21"/>
  <c r="E64" i="21"/>
  <c r="D64" i="21"/>
  <c r="G63" i="21"/>
  <c r="F63" i="21"/>
  <c r="E63" i="21"/>
  <c r="D63" i="21"/>
  <c r="G62" i="21"/>
  <c r="F62" i="21"/>
  <c r="E62" i="21"/>
  <c r="D62" i="21"/>
  <c r="G61" i="21"/>
  <c r="F61" i="21"/>
  <c r="E61" i="21"/>
  <c r="D61" i="21"/>
  <c r="G60" i="21"/>
  <c r="F60" i="21"/>
  <c r="E60" i="21"/>
  <c r="D60" i="21"/>
  <c r="G59" i="21"/>
  <c r="F59" i="21"/>
  <c r="E59" i="21"/>
  <c r="D59" i="21"/>
  <c r="G58" i="21"/>
  <c r="F58" i="21"/>
  <c r="E58" i="21"/>
  <c r="D58" i="21"/>
  <c r="G57" i="21"/>
  <c r="F57" i="21"/>
  <c r="E57" i="21"/>
  <c r="D57" i="21"/>
  <c r="G56" i="21"/>
  <c r="F56" i="21"/>
  <c r="E56" i="21"/>
  <c r="D56" i="21"/>
  <c r="G55" i="21"/>
  <c r="F55" i="21"/>
  <c r="E55" i="21"/>
  <c r="D55" i="21"/>
  <c r="G54" i="21"/>
  <c r="F54" i="21"/>
  <c r="E54" i="21"/>
  <c r="D54" i="21"/>
  <c r="G53" i="21"/>
  <c r="F53" i="21"/>
  <c r="E53" i="21"/>
  <c r="D53" i="21"/>
  <c r="G52" i="21"/>
  <c r="F52" i="21"/>
  <c r="E52" i="21"/>
  <c r="D52" i="21"/>
  <c r="G51" i="21"/>
  <c r="F51" i="21"/>
  <c r="E51" i="21"/>
  <c r="D51" i="21"/>
  <c r="G50" i="21"/>
  <c r="F50" i="21"/>
  <c r="E50" i="21"/>
  <c r="D50" i="21"/>
  <c r="G49" i="21"/>
  <c r="F49" i="21"/>
  <c r="E49" i="21"/>
  <c r="D49" i="21"/>
  <c r="G48" i="21"/>
  <c r="F48" i="21"/>
  <c r="E48" i="21"/>
  <c r="D48" i="21"/>
  <c r="G47" i="21"/>
  <c r="F47" i="21"/>
  <c r="E47" i="21"/>
  <c r="D47" i="21"/>
  <c r="G46" i="21"/>
  <c r="F46" i="21"/>
  <c r="E46" i="21"/>
  <c r="D46" i="21"/>
  <c r="G45" i="21"/>
  <c r="F45" i="21"/>
  <c r="E45" i="21"/>
  <c r="D45" i="21"/>
  <c r="G44" i="21"/>
  <c r="F44" i="21"/>
  <c r="E44" i="21"/>
  <c r="D44" i="21"/>
  <c r="G43" i="21"/>
  <c r="F43" i="21"/>
  <c r="E43" i="21"/>
  <c r="D43" i="21"/>
  <c r="G42" i="21"/>
  <c r="F42" i="21"/>
  <c r="E42" i="21"/>
  <c r="D42" i="21"/>
  <c r="G41" i="21"/>
  <c r="F41" i="21"/>
  <c r="E41" i="21"/>
  <c r="D41" i="21"/>
  <c r="G40" i="21"/>
  <c r="F40" i="21"/>
  <c r="E40" i="21"/>
  <c r="D40" i="21"/>
  <c r="G33" i="21"/>
  <c r="F33" i="21"/>
  <c r="E33" i="21"/>
  <c r="D33" i="21"/>
  <c r="G32" i="21"/>
  <c r="F32" i="21"/>
  <c r="E32" i="21"/>
  <c r="D32" i="21"/>
  <c r="G31" i="21"/>
  <c r="F31" i="21"/>
  <c r="E31" i="21"/>
  <c r="D31" i="21"/>
  <c r="G30" i="21"/>
  <c r="F30" i="21"/>
  <c r="E30" i="21"/>
  <c r="D30" i="21"/>
  <c r="G29" i="21"/>
  <c r="F29" i="21"/>
  <c r="E29" i="21"/>
  <c r="D29" i="21"/>
  <c r="G28" i="21"/>
  <c r="F28" i="21"/>
  <c r="E28" i="21"/>
  <c r="D28" i="21"/>
  <c r="G27" i="21"/>
  <c r="F27" i="21"/>
  <c r="E27" i="21"/>
  <c r="D27" i="21"/>
  <c r="G26" i="21"/>
  <c r="F26" i="21"/>
  <c r="E26" i="21"/>
  <c r="D26" i="21"/>
  <c r="G25" i="21"/>
  <c r="F25" i="21"/>
  <c r="E25" i="21"/>
  <c r="D25" i="21"/>
  <c r="G24" i="21"/>
  <c r="F24" i="21"/>
  <c r="E24" i="21"/>
  <c r="D24" i="21"/>
  <c r="G23" i="21"/>
  <c r="F23" i="21"/>
  <c r="E23" i="21"/>
  <c r="D23" i="21"/>
  <c r="G22" i="21"/>
  <c r="F22" i="21"/>
  <c r="E22" i="21"/>
  <c r="D22" i="21"/>
  <c r="G21" i="21"/>
  <c r="F21" i="21"/>
  <c r="E21" i="21"/>
  <c r="D21" i="21"/>
  <c r="G20" i="21"/>
  <c r="F20" i="21"/>
  <c r="E20" i="21"/>
  <c r="D20" i="21"/>
  <c r="G19" i="21"/>
  <c r="F19" i="21"/>
  <c r="E19" i="21"/>
  <c r="D19" i="21"/>
  <c r="G18" i="21"/>
  <c r="F18" i="21"/>
  <c r="E18" i="21"/>
  <c r="D18" i="21"/>
  <c r="G17" i="21"/>
  <c r="F17" i="21"/>
  <c r="E17" i="21"/>
  <c r="D17" i="21"/>
  <c r="G16" i="21"/>
  <c r="F16" i="21"/>
  <c r="E16" i="21"/>
  <c r="D16" i="21"/>
  <c r="G15" i="21"/>
  <c r="F15" i="21"/>
  <c r="E15" i="21"/>
  <c r="D15" i="21"/>
  <c r="G14" i="21"/>
  <c r="F14" i="21"/>
  <c r="E14" i="21"/>
  <c r="D14" i="21"/>
  <c r="G13" i="21"/>
  <c r="F13" i="21"/>
  <c r="E13" i="21"/>
  <c r="D13" i="21"/>
  <c r="G12" i="21"/>
  <c r="F12" i="21"/>
  <c r="E12" i="21"/>
  <c r="D12" i="21"/>
  <c r="G11" i="21"/>
  <c r="F11" i="21"/>
  <c r="E11" i="21"/>
  <c r="D11" i="21"/>
  <c r="G10" i="21"/>
  <c r="F10" i="21"/>
  <c r="E10" i="21"/>
  <c r="D10" i="21"/>
  <c r="G9" i="21"/>
  <c r="F9" i="21"/>
  <c r="E9" i="21"/>
  <c r="D9" i="21"/>
  <c r="G8" i="21"/>
  <c r="F8" i="21"/>
  <c r="E8" i="21"/>
  <c r="D8" i="21"/>
  <c r="G7" i="21"/>
  <c r="F7" i="21"/>
  <c r="E7" i="21"/>
  <c r="D7" i="21"/>
  <c r="G6" i="21"/>
  <c r="F6" i="21"/>
  <c r="E6" i="21"/>
  <c r="D6" i="21"/>
  <c r="G5" i="21"/>
  <c r="F5" i="21"/>
  <c r="E5" i="21"/>
  <c r="D5" i="21"/>
  <c r="G4" i="21"/>
  <c r="F4" i="21"/>
  <c r="E4" i="21"/>
  <c r="D4" i="21"/>
  <c r="G249" i="19"/>
  <c r="F249" i="19"/>
  <c r="E249" i="19"/>
  <c r="D249" i="19"/>
  <c r="G248" i="19"/>
  <c r="F248" i="19"/>
  <c r="E248" i="19"/>
  <c r="D248" i="19"/>
  <c r="G247" i="19"/>
  <c r="F247" i="19"/>
  <c r="E247" i="19"/>
  <c r="D247" i="19"/>
  <c r="G246" i="19"/>
  <c r="F246" i="19"/>
  <c r="E246" i="19"/>
  <c r="D246" i="19"/>
  <c r="G245" i="19"/>
  <c r="F245" i="19"/>
  <c r="E245" i="19"/>
  <c r="D245" i="19"/>
  <c r="G244" i="19"/>
  <c r="F244" i="19"/>
  <c r="E244" i="19"/>
  <c r="D244" i="19"/>
  <c r="G243" i="19"/>
  <c r="F243" i="19"/>
  <c r="E243" i="19"/>
  <c r="D243" i="19"/>
  <c r="G242" i="19"/>
  <c r="F242" i="19"/>
  <c r="E242" i="19"/>
  <c r="D242" i="19"/>
  <c r="G241" i="19"/>
  <c r="F241" i="19"/>
  <c r="E241" i="19"/>
  <c r="D241" i="19"/>
  <c r="G240" i="19"/>
  <c r="F240" i="19"/>
  <c r="E240" i="19"/>
  <c r="D240" i="19"/>
  <c r="G239" i="19"/>
  <c r="F239" i="19"/>
  <c r="E239" i="19"/>
  <c r="D239" i="19"/>
  <c r="G238" i="19"/>
  <c r="F238" i="19"/>
  <c r="E238" i="19"/>
  <c r="D238" i="19"/>
  <c r="G237" i="19"/>
  <c r="F237" i="19"/>
  <c r="E237" i="19"/>
  <c r="D237" i="19"/>
  <c r="G236" i="19"/>
  <c r="F236" i="19"/>
  <c r="E236" i="19"/>
  <c r="D236" i="19"/>
  <c r="G235" i="19"/>
  <c r="F235" i="19"/>
  <c r="E235" i="19"/>
  <c r="D235" i="19"/>
  <c r="G234" i="19"/>
  <c r="F234" i="19"/>
  <c r="E234" i="19"/>
  <c r="D234" i="19"/>
  <c r="G233" i="19"/>
  <c r="F233" i="19"/>
  <c r="E233" i="19"/>
  <c r="D233" i="19"/>
  <c r="G232" i="19"/>
  <c r="F232" i="19"/>
  <c r="E232" i="19"/>
  <c r="D232" i="19"/>
  <c r="G231" i="19"/>
  <c r="F231" i="19"/>
  <c r="E231" i="19"/>
  <c r="D231" i="19"/>
  <c r="G230" i="19"/>
  <c r="F230" i="19"/>
  <c r="E230" i="19"/>
  <c r="D230" i="19"/>
  <c r="G229" i="19"/>
  <c r="F229" i="19"/>
  <c r="E229" i="19"/>
  <c r="D229" i="19"/>
  <c r="G228" i="19"/>
  <c r="F228" i="19"/>
  <c r="E228" i="19"/>
  <c r="D228" i="19"/>
  <c r="G227" i="19"/>
  <c r="F227" i="19"/>
  <c r="E227" i="19"/>
  <c r="D227" i="19"/>
  <c r="G226" i="19"/>
  <c r="F226" i="19"/>
  <c r="E226" i="19"/>
  <c r="D226" i="19"/>
  <c r="G225" i="19"/>
  <c r="F225" i="19"/>
  <c r="E225" i="19"/>
  <c r="D225" i="19"/>
  <c r="G224" i="19"/>
  <c r="F224" i="19"/>
  <c r="E224" i="19"/>
  <c r="D224" i="19"/>
  <c r="G223" i="19"/>
  <c r="F223" i="19"/>
  <c r="E223" i="19"/>
  <c r="D223" i="19"/>
  <c r="G222" i="19"/>
  <c r="F222" i="19"/>
  <c r="E222" i="19"/>
  <c r="D222" i="19"/>
  <c r="G221" i="19"/>
  <c r="F221" i="19"/>
  <c r="E221" i="19"/>
  <c r="D221" i="19"/>
  <c r="G220" i="19"/>
  <c r="F220" i="19"/>
  <c r="E220" i="19"/>
  <c r="D220" i="19"/>
  <c r="G213" i="19"/>
  <c r="F213" i="19"/>
  <c r="E213" i="19"/>
  <c r="D213" i="19"/>
  <c r="G212" i="19"/>
  <c r="F212" i="19"/>
  <c r="E212" i="19"/>
  <c r="D212" i="19"/>
  <c r="G211" i="19"/>
  <c r="F211" i="19"/>
  <c r="E211" i="19"/>
  <c r="D211" i="19"/>
  <c r="G210" i="19"/>
  <c r="F210" i="19"/>
  <c r="E210" i="19"/>
  <c r="D210" i="19"/>
  <c r="G209" i="19"/>
  <c r="F209" i="19"/>
  <c r="E209" i="19"/>
  <c r="D209" i="19"/>
  <c r="G208" i="19"/>
  <c r="F208" i="19"/>
  <c r="E208" i="19"/>
  <c r="D208" i="19"/>
  <c r="G207" i="19"/>
  <c r="F207" i="19"/>
  <c r="E207" i="19"/>
  <c r="D207" i="19"/>
  <c r="G206" i="19"/>
  <c r="F206" i="19"/>
  <c r="E206" i="19"/>
  <c r="D206" i="19"/>
  <c r="G205" i="19"/>
  <c r="F205" i="19"/>
  <c r="E205" i="19"/>
  <c r="D205" i="19"/>
  <c r="G204" i="19"/>
  <c r="F204" i="19"/>
  <c r="E204" i="19"/>
  <c r="D204" i="19"/>
  <c r="G203" i="19"/>
  <c r="F203" i="19"/>
  <c r="E203" i="19"/>
  <c r="D203" i="19"/>
  <c r="G202" i="19"/>
  <c r="F202" i="19"/>
  <c r="E202" i="19"/>
  <c r="D202" i="19"/>
  <c r="G201" i="19"/>
  <c r="F201" i="19"/>
  <c r="E201" i="19"/>
  <c r="D201" i="19"/>
  <c r="G200" i="19"/>
  <c r="F200" i="19"/>
  <c r="E200" i="19"/>
  <c r="D200" i="19"/>
  <c r="G199" i="19"/>
  <c r="F199" i="19"/>
  <c r="E199" i="19"/>
  <c r="D199" i="19"/>
  <c r="G198" i="19"/>
  <c r="F198" i="19"/>
  <c r="E198" i="19"/>
  <c r="D198" i="19"/>
  <c r="G197" i="19"/>
  <c r="F197" i="19"/>
  <c r="E197" i="19"/>
  <c r="D197" i="19"/>
  <c r="G196" i="19"/>
  <c r="F196" i="19"/>
  <c r="E196" i="19"/>
  <c r="D196" i="19"/>
  <c r="G195" i="19"/>
  <c r="F195" i="19"/>
  <c r="E195" i="19"/>
  <c r="D195" i="19"/>
  <c r="G194" i="19"/>
  <c r="F194" i="19"/>
  <c r="E194" i="19"/>
  <c r="D194" i="19"/>
  <c r="G193" i="19"/>
  <c r="F193" i="19"/>
  <c r="E193" i="19"/>
  <c r="D193" i="19"/>
  <c r="G192" i="19"/>
  <c r="F192" i="19"/>
  <c r="E192" i="19"/>
  <c r="D192" i="19"/>
  <c r="G191" i="19"/>
  <c r="F191" i="19"/>
  <c r="E191" i="19"/>
  <c r="D191" i="19"/>
  <c r="G190" i="19"/>
  <c r="F190" i="19"/>
  <c r="E190" i="19"/>
  <c r="D190" i="19"/>
  <c r="G189" i="19"/>
  <c r="F189" i="19"/>
  <c r="E189" i="19"/>
  <c r="D189" i="19"/>
  <c r="G188" i="19"/>
  <c r="F188" i="19"/>
  <c r="E188" i="19"/>
  <c r="D188" i="19"/>
  <c r="G187" i="19"/>
  <c r="F187" i="19"/>
  <c r="E187" i="19"/>
  <c r="D187" i="19"/>
  <c r="G186" i="19"/>
  <c r="F186" i="19"/>
  <c r="E186" i="19"/>
  <c r="D186" i="19"/>
  <c r="G185" i="19"/>
  <c r="F185" i="19"/>
  <c r="E185" i="19"/>
  <c r="D185" i="19"/>
  <c r="G184" i="19"/>
  <c r="F184" i="19"/>
  <c r="E184" i="19"/>
  <c r="D184" i="19"/>
  <c r="G177" i="19"/>
  <c r="F177" i="19"/>
  <c r="E177" i="19"/>
  <c r="D177" i="19"/>
  <c r="G176" i="19"/>
  <c r="F176" i="19"/>
  <c r="E176" i="19"/>
  <c r="D176" i="19"/>
  <c r="G175" i="19"/>
  <c r="F175" i="19"/>
  <c r="E175" i="19"/>
  <c r="D175" i="19"/>
  <c r="G174" i="19"/>
  <c r="F174" i="19"/>
  <c r="E174" i="19"/>
  <c r="D174" i="19"/>
  <c r="G173" i="19"/>
  <c r="F173" i="19"/>
  <c r="E173" i="19"/>
  <c r="D173" i="19"/>
  <c r="G172" i="19"/>
  <c r="F172" i="19"/>
  <c r="E172" i="19"/>
  <c r="D172" i="19"/>
  <c r="G171" i="19"/>
  <c r="F171" i="19"/>
  <c r="E171" i="19"/>
  <c r="D171" i="19"/>
  <c r="G170" i="19"/>
  <c r="F170" i="19"/>
  <c r="E170" i="19"/>
  <c r="D170" i="19"/>
  <c r="G169" i="19"/>
  <c r="F169" i="19"/>
  <c r="E169" i="19"/>
  <c r="D169" i="19"/>
  <c r="G168" i="19"/>
  <c r="F168" i="19"/>
  <c r="E168" i="19"/>
  <c r="D168" i="19"/>
  <c r="G167" i="19"/>
  <c r="F167" i="19"/>
  <c r="E167" i="19"/>
  <c r="D167" i="19"/>
  <c r="G166" i="19"/>
  <c r="F166" i="19"/>
  <c r="E166" i="19"/>
  <c r="D166" i="19"/>
  <c r="G165" i="19"/>
  <c r="F165" i="19"/>
  <c r="E165" i="19"/>
  <c r="D165" i="19"/>
  <c r="G164" i="19"/>
  <c r="F164" i="19"/>
  <c r="E164" i="19"/>
  <c r="D164" i="19"/>
  <c r="G163" i="19"/>
  <c r="F163" i="19"/>
  <c r="E163" i="19"/>
  <c r="D163" i="19"/>
  <c r="G162" i="19"/>
  <c r="F162" i="19"/>
  <c r="E162" i="19"/>
  <c r="D162" i="19"/>
  <c r="G161" i="19"/>
  <c r="F161" i="19"/>
  <c r="E161" i="19"/>
  <c r="D161" i="19"/>
  <c r="G160" i="19"/>
  <c r="F160" i="19"/>
  <c r="E160" i="19"/>
  <c r="D160" i="19"/>
  <c r="G159" i="19"/>
  <c r="F159" i="19"/>
  <c r="E159" i="19"/>
  <c r="D159" i="19"/>
  <c r="G158" i="19"/>
  <c r="F158" i="19"/>
  <c r="E158" i="19"/>
  <c r="D158" i="19"/>
  <c r="G157" i="19"/>
  <c r="F157" i="19"/>
  <c r="E157" i="19"/>
  <c r="D157" i="19"/>
  <c r="G156" i="19"/>
  <c r="F156" i="19"/>
  <c r="E156" i="19"/>
  <c r="D156" i="19"/>
  <c r="G155" i="19"/>
  <c r="F155" i="19"/>
  <c r="E155" i="19"/>
  <c r="D155" i="19"/>
  <c r="G154" i="19"/>
  <c r="F154" i="19"/>
  <c r="E154" i="19"/>
  <c r="D154" i="19"/>
  <c r="G153" i="19"/>
  <c r="F153" i="19"/>
  <c r="E153" i="19"/>
  <c r="D153" i="19"/>
  <c r="G152" i="19"/>
  <c r="F152" i="19"/>
  <c r="E152" i="19"/>
  <c r="D152" i="19"/>
  <c r="G151" i="19"/>
  <c r="F151" i="19"/>
  <c r="E151" i="19"/>
  <c r="D151" i="19"/>
  <c r="G150" i="19"/>
  <c r="F150" i="19"/>
  <c r="E150" i="19"/>
  <c r="D150" i="19"/>
  <c r="G149" i="19"/>
  <c r="F149" i="19"/>
  <c r="E149" i="19"/>
  <c r="D149" i="19"/>
  <c r="G148" i="19"/>
  <c r="F148" i="19"/>
  <c r="E148" i="19"/>
  <c r="D148" i="19"/>
  <c r="G141" i="19"/>
  <c r="F141" i="19"/>
  <c r="E141" i="19"/>
  <c r="D141" i="19"/>
  <c r="G140" i="19"/>
  <c r="F140" i="19"/>
  <c r="E140" i="19"/>
  <c r="D140" i="19"/>
  <c r="G139" i="19"/>
  <c r="F139" i="19"/>
  <c r="E139" i="19"/>
  <c r="D139" i="19"/>
  <c r="G138" i="19"/>
  <c r="F138" i="19"/>
  <c r="E138" i="19"/>
  <c r="D138" i="19"/>
  <c r="G137" i="19"/>
  <c r="F137" i="19"/>
  <c r="E137" i="19"/>
  <c r="D137" i="19"/>
  <c r="G136" i="19"/>
  <c r="F136" i="19"/>
  <c r="E136" i="19"/>
  <c r="D136" i="19"/>
  <c r="G135" i="19"/>
  <c r="F135" i="19"/>
  <c r="E135" i="19"/>
  <c r="D135" i="19"/>
  <c r="G134" i="19"/>
  <c r="F134" i="19"/>
  <c r="E134" i="19"/>
  <c r="D134" i="19"/>
  <c r="G133" i="19"/>
  <c r="F133" i="19"/>
  <c r="E133" i="19"/>
  <c r="D133" i="19"/>
  <c r="G132" i="19"/>
  <c r="F132" i="19"/>
  <c r="E132" i="19"/>
  <c r="D132" i="19"/>
  <c r="G131" i="19"/>
  <c r="F131" i="19"/>
  <c r="E131" i="19"/>
  <c r="D131" i="19"/>
  <c r="G130" i="19"/>
  <c r="F130" i="19"/>
  <c r="E130" i="19"/>
  <c r="D130" i="19"/>
  <c r="G129" i="19"/>
  <c r="F129" i="19"/>
  <c r="E129" i="19"/>
  <c r="D129" i="19"/>
  <c r="G128" i="19"/>
  <c r="F128" i="19"/>
  <c r="E128" i="19"/>
  <c r="D128" i="19"/>
  <c r="G127" i="19"/>
  <c r="F127" i="19"/>
  <c r="E127" i="19"/>
  <c r="D127" i="19"/>
  <c r="G126" i="19"/>
  <c r="F126" i="19"/>
  <c r="E126" i="19"/>
  <c r="D126" i="19"/>
  <c r="G125" i="19"/>
  <c r="F125" i="19"/>
  <c r="E125" i="19"/>
  <c r="D125" i="19"/>
  <c r="G124" i="19"/>
  <c r="F124" i="19"/>
  <c r="E124" i="19"/>
  <c r="D124" i="19"/>
  <c r="G123" i="19"/>
  <c r="F123" i="19"/>
  <c r="E123" i="19"/>
  <c r="D123" i="19"/>
  <c r="G122" i="19"/>
  <c r="F122" i="19"/>
  <c r="E122" i="19"/>
  <c r="D122" i="19"/>
  <c r="G121" i="19"/>
  <c r="F121" i="19"/>
  <c r="E121" i="19"/>
  <c r="D121" i="19"/>
  <c r="G120" i="19"/>
  <c r="F120" i="19"/>
  <c r="E120" i="19"/>
  <c r="D120" i="19"/>
  <c r="G119" i="19"/>
  <c r="F119" i="19"/>
  <c r="E119" i="19"/>
  <c r="D119" i="19"/>
  <c r="G118" i="19"/>
  <c r="F118" i="19"/>
  <c r="E118" i="19"/>
  <c r="D118" i="19"/>
  <c r="G117" i="19"/>
  <c r="F117" i="19"/>
  <c r="E117" i="19"/>
  <c r="D117" i="19"/>
  <c r="G116" i="19"/>
  <c r="F116" i="19"/>
  <c r="E116" i="19"/>
  <c r="D116" i="19"/>
  <c r="G115" i="19"/>
  <c r="F115" i="19"/>
  <c r="E115" i="19"/>
  <c r="D115" i="19"/>
  <c r="G114" i="19"/>
  <c r="F114" i="19"/>
  <c r="E114" i="19"/>
  <c r="D114" i="19"/>
  <c r="G113" i="19"/>
  <c r="F113" i="19"/>
  <c r="E113" i="19"/>
  <c r="D113" i="19"/>
  <c r="G112" i="19"/>
  <c r="F112" i="19"/>
  <c r="E112" i="19"/>
  <c r="D112" i="19"/>
  <c r="G105" i="19"/>
  <c r="F105" i="19"/>
  <c r="E105" i="19"/>
  <c r="D105" i="19"/>
  <c r="G104" i="19"/>
  <c r="F104" i="19"/>
  <c r="E104" i="19"/>
  <c r="D104" i="19"/>
  <c r="G103" i="19"/>
  <c r="F103" i="19"/>
  <c r="E103" i="19"/>
  <c r="D103" i="19"/>
  <c r="G102" i="19"/>
  <c r="F102" i="19"/>
  <c r="E102" i="19"/>
  <c r="D102" i="19"/>
  <c r="G101" i="19"/>
  <c r="F101" i="19"/>
  <c r="E101" i="19"/>
  <c r="D101" i="19"/>
  <c r="G100" i="19"/>
  <c r="F100" i="19"/>
  <c r="E100" i="19"/>
  <c r="D100" i="19"/>
  <c r="G99" i="19"/>
  <c r="F99" i="19"/>
  <c r="E99" i="19"/>
  <c r="D99" i="19"/>
  <c r="G98" i="19"/>
  <c r="F98" i="19"/>
  <c r="E98" i="19"/>
  <c r="D98" i="19"/>
  <c r="G97" i="19"/>
  <c r="F97" i="19"/>
  <c r="E97" i="19"/>
  <c r="D97" i="19"/>
  <c r="G96" i="19"/>
  <c r="F96" i="19"/>
  <c r="E96" i="19"/>
  <c r="D96" i="19"/>
  <c r="G95" i="19"/>
  <c r="F95" i="19"/>
  <c r="E95" i="19"/>
  <c r="D95" i="19"/>
  <c r="G94" i="19"/>
  <c r="F94" i="19"/>
  <c r="E94" i="19"/>
  <c r="D94" i="19"/>
  <c r="G93" i="19"/>
  <c r="F93" i="19"/>
  <c r="E93" i="19"/>
  <c r="D93" i="19"/>
  <c r="G92" i="19"/>
  <c r="F92" i="19"/>
  <c r="E92" i="19"/>
  <c r="D92" i="19"/>
  <c r="G91" i="19"/>
  <c r="F91" i="19"/>
  <c r="E91" i="19"/>
  <c r="D91" i="19"/>
  <c r="G90" i="19"/>
  <c r="F90" i="19"/>
  <c r="E90" i="19"/>
  <c r="D90" i="19"/>
  <c r="G89" i="19"/>
  <c r="F89" i="19"/>
  <c r="E89" i="19"/>
  <c r="D89" i="19"/>
  <c r="G88" i="19"/>
  <c r="F88" i="19"/>
  <c r="E88" i="19"/>
  <c r="D88" i="19"/>
  <c r="G87" i="19"/>
  <c r="F87" i="19"/>
  <c r="E87" i="19"/>
  <c r="D87" i="19"/>
  <c r="G86" i="19"/>
  <c r="F86" i="19"/>
  <c r="E86" i="19"/>
  <c r="D86" i="19"/>
  <c r="G85" i="19"/>
  <c r="F85" i="19"/>
  <c r="E85" i="19"/>
  <c r="D85" i="19"/>
  <c r="G84" i="19"/>
  <c r="F84" i="19"/>
  <c r="E84" i="19"/>
  <c r="D84" i="19"/>
  <c r="G83" i="19"/>
  <c r="F83" i="19"/>
  <c r="E83" i="19"/>
  <c r="D83" i="19"/>
  <c r="G82" i="19"/>
  <c r="F82" i="19"/>
  <c r="E82" i="19"/>
  <c r="D82" i="19"/>
  <c r="G81" i="19"/>
  <c r="F81" i="19"/>
  <c r="E81" i="19"/>
  <c r="D81" i="19"/>
  <c r="G80" i="19"/>
  <c r="F80" i="19"/>
  <c r="E80" i="19"/>
  <c r="D80" i="19"/>
  <c r="G79" i="19"/>
  <c r="F79" i="19"/>
  <c r="E79" i="19"/>
  <c r="D79" i="19"/>
  <c r="G78" i="19"/>
  <c r="F78" i="19"/>
  <c r="E78" i="19"/>
  <c r="D78" i="19"/>
  <c r="G77" i="19"/>
  <c r="F77" i="19"/>
  <c r="E77" i="19"/>
  <c r="D77" i="19"/>
  <c r="G76" i="19"/>
  <c r="F76" i="19"/>
  <c r="E76" i="19"/>
  <c r="D76" i="19"/>
  <c r="G69" i="19"/>
  <c r="F69" i="19"/>
  <c r="E69" i="19"/>
  <c r="D69" i="19"/>
  <c r="G68" i="19"/>
  <c r="F68" i="19"/>
  <c r="E68" i="19"/>
  <c r="D68" i="19"/>
  <c r="G67" i="19"/>
  <c r="F67" i="19"/>
  <c r="E67" i="19"/>
  <c r="D67" i="19"/>
  <c r="G66" i="19"/>
  <c r="F66" i="19"/>
  <c r="E66" i="19"/>
  <c r="D66" i="19"/>
  <c r="G65" i="19"/>
  <c r="F65" i="19"/>
  <c r="E65" i="19"/>
  <c r="D65" i="19"/>
  <c r="G64" i="19"/>
  <c r="F64" i="19"/>
  <c r="E64" i="19"/>
  <c r="D64" i="19"/>
  <c r="G63" i="19"/>
  <c r="F63" i="19"/>
  <c r="E63" i="19"/>
  <c r="D63" i="19"/>
  <c r="G62" i="19"/>
  <c r="F62" i="19"/>
  <c r="E62" i="19"/>
  <c r="D62" i="19"/>
  <c r="G61" i="19"/>
  <c r="F61" i="19"/>
  <c r="E61" i="19"/>
  <c r="D61" i="19"/>
  <c r="G60" i="19"/>
  <c r="F60" i="19"/>
  <c r="E60" i="19"/>
  <c r="D60" i="19"/>
  <c r="G59" i="19"/>
  <c r="F59" i="19"/>
  <c r="E59" i="19"/>
  <c r="D59" i="19"/>
  <c r="G58" i="19"/>
  <c r="F58" i="19"/>
  <c r="E58" i="19"/>
  <c r="D58" i="19"/>
  <c r="G57" i="19"/>
  <c r="F57" i="19"/>
  <c r="E57" i="19"/>
  <c r="D57" i="19"/>
  <c r="G56" i="19"/>
  <c r="F56" i="19"/>
  <c r="E56" i="19"/>
  <c r="D56" i="19"/>
  <c r="G55" i="19"/>
  <c r="F55" i="19"/>
  <c r="E55" i="19"/>
  <c r="D55" i="19"/>
  <c r="G54" i="19"/>
  <c r="F54" i="19"/>
  <c r="E54" i="19"/>
  <c r="D54" i="19"/>
  <c r="G53" i="19"/>
  <c r="F53" i="19"/>
  <c r="E53" i="19"/>
  <c r="D53" i="19"/>
  <c r="G52" i="19"/>
  <c r="F52" i="19"/>
  <c r="E52" i="19"/>
  <c r="D52" i="19"/>
  <c r="G51" i="19"/>
  <c r="F51" i="19"/>
  <c r="E51" i="19"/>
  <c r="D51" i="19"/>
  <c r="G50" i="19"/>
  <c r="F50" i="19"/>
  <c r="E50" i="19"/>
  <c r="D50" i="19"/>
  <c r="G49" i="19"/>
  <c r="F49" i="19"/>
  <c r="E49" i="19"/>
  <c r="D49" i="19"/>
  <c r="G48" i="19"/>
  <c r="F48" i="19"/>
  <c r="E48" i="19"/>
  <c r="D48" i="19"/>
  <c r="G47" i="19"/>
  <c r="F47" i="19"/>
  <c r="E47" i="19"/>
  <c r="D47" i="19"/>
  <c r="G46" i="19"/>
  <c r="F46" i="19"/>
  <c r="E46" i="19"/>
  <c r="D46" i="19"/>
  <c r="G45" i="19"/>
  <c r="F45" i="19"/>
  <c r="E45" i="19"/>
  <c r="D45" i="19"/>
  <c r="G44" i="19"/>
  <c r="F44" i="19"/>
  <c r="E44" i="19"/>
  <c r="D44" i="19"/>
  <c r="G43" i="19"/>
  <c r="F43" i="19"/>
  <c r="E43" i="19"/>
  <c r="D43" i="19"/>
  <c r="G42" i="19"/>
  <c r="F42" i="19"/>
  <c r="E42" i="19"/>
  <c r="D42" i="19"/>
  <c r="G41" i="19"/>
  <c r="F41" i="19"/>
  <c r="E41" i="19"/>
  <c r="D41" i="19"/>
  <c r="G40" i="19"/>
  <c r="F40" i="19"/>
  <c r="E40" i="19"/>
  <c r="D40" i="19"/>
  <c r="G33" i="19"/>
  <c r="F33" i="19"/>
  <c r="E33" i="19"/>
  <c r="D33" i="19"/>
  <c r="G32" i="19"/>
  <c r="F32" i="19"/>
  <c r="E32" i="19"/>
  <c r="D32" i="19"/>
  <c r="G31" i="19"/>
  <c r="F31" i="19"/>
  <c r="E31" i="19"/>
  <c r="D31" i="19"/>
  <c r="G30" i="19"/>
  <c r="F30" i="19"/>
  <c r="E30" i="19"/>
  <c r="D30" i="19"/>
  <c r="G29" i="19"/>
  <c r="F29" i="19"/>
  <c r="E29" i="19"/>
  <c r="D29" i="19"/>
  <c r="G28" i="19"/>
  <c r="F28" i="19"/>
  <c r="E28" i="19"/>
  <c r="D28" i="19"/>
  <c r="G27" i="19"/>
  <c r="F27" i="19"/>
  <c r="E27" i="19"/>
  <c r="D27" i="19"/>
  <c r="G26" i="19"/>
  <c r="F26" i="19"/>
  <c r="E26" i="19"/>
  <c r="D26" i="19"/>
  <c r="G25" i="19"/>
  <c r="F25" i="19"/>
  <c r="E25" i="19"/>
  <c r="D25" i="19"/>
  <c r="G24" i="19"/>
  <c r="F24" i="19"/>
  <c r="E24" i="19"/>
  <c r="D24" i="19"/>
  <c r="G23" i="19"/>
  <c r="F23" i="19"/>
  <c r="E23" i="19"/>
  <c r="D23" i="19"/>
  <c r="G22" i="19"/>
  <c r="F22" i="19"/>
  <c r="E22" i="19"/>
  <c r="D22" i="19"/>
  <c r="G21" i="19"/>
  <c r="F21" i="19"/>
  <c r="E21" i="19"/>
  <c r="D21" i="19"/>
  <c r="G20" i="19"/>
  <c r="F20" i="19"/>
  <c r="E20" i="19"/>
  <c r="D20" i="19"/>
  <c r="G19" i="19"/>
  <c r="F19" i="19"/>
  <c r="E19" i="19"/>
  <c r="D19" i="19"/>
  <c r="G18" i="19"/>
  <c r="F18" i="19"/>
  <c r="E18" i="19"/>
  <c r="D18" i="19"/>
  <c r="G17" i="19"/>
  <c r="F17" i="19"/>
  <c r="E17" i="19"/>
  <c r="D17" i="19"/>
  <c r="G16" i="19"/>
  <c r="F16" i="19"/>
  <c r="E16" i="19"/>
  <c r="D16" i="19"/>
  <c r="G15" i="19"/>
  <c r="F15" i="19"/>
  <c r="E15" i="19"/>
  <c r="D15" i="19"/>
  <c r="G14" i="19"/>
  <c r="F14" i="19"/>
  <c r="E14" i="19"/>
  <c r="D14" i="19"/>
  <c r="G13" i="19"/>
  <c r="F13" i="19"/>
  <c r="E13" i="19"/>
  <c r="D13" i="19"/>
  <c r="G12" i="19"/>
  <c r="F12" i="19"/>
  <c r="E12" i="19"/>
  <c r="D12" i="19"/>
  <c r="G11" i="19"/>
  <c r="F11" i="19"/>
  <c r="E11" i="19"/>
  <c r="D11" i="19"/>
  <c r="G10" i="19"/>
  <c r="F10" i="19"/>
  <c r="E10" i="19"/>
  <c r="D10" i="19"/>
  <c r="G9" i="19"/>
  <c r="F9" i="19"/>
  <c r="E9" i="19"/>
  <c r="D9" i="19"/>
  <c r="G8" i="19"/>
  <c r="F8" i="19"/>
  <c r="E8" i="19"/>
  <c r="D8" i="19"/>
  <c r="G7" i="19"/>
  <c r="F7" i="19"/>
  <c r="E7" i="19"/>
  <c r="D7" i="19"/>
  <c r="G6" i="19"/>
  <c r="F6" i="19"/>
  <c r="E6" i="19"/>
  <c r="D6" i="19"/>
  <c r="G5" i="19"/>
  <c r="F5" i="19"/>
  <c r="E5" i="19"/>
  <c r="D5" i="19"/>
  <c r="G4" i="19"/>
  <c r="F4" i="19"/>
  <c r="E4" i="19"/>
  <c r="D4" i="19"/>
  <c r="G249" i="23"/>
  <c r="F249" i="23"/>
  <c r="E249" i="23"/>
  <c r="D249" i="23"/>
  <c r="G248" i="23"/>
  <c r="F248" i="23"/>
  <c r="E248" i="23"/>
  <c r="D248" i="23"/>
  <c r="G247" i="23"/>
  <c r="F247" i="23"/>
  <c r="E247" i="23"/>
  <c r="D247" i="23"/>
  <c r="G246" i="23"/>
  <c r="F246" i="23"/>
  <c r="E246" i="23"/>
  <c r="D246" i="23"/>
  <c r="G245" i="23"/>
  <c r="F245" i="23"/>
  <c r="E245" i="23"/>
  <c r="D245" i="23"/>
  <c r="G244" i="23"/>
  <c r="F244" i="23"/>
  <c r="E244" i="23"/>
  <c r="D244" i="23"/>
  <c r="G243" i="23"/>
  <c r="F243" i="23"/>
  <c r="E243" i="23"/>
  <c r="D243" i="23"/>
  <c r="G242" i="23"/>
  <c r="F242" i="23"/>
  <c r="E242" i="23"/>
  <c r="D242" i="23"/>
  <c r="G241" i="23"/>
  <c r="F241" i="23"/>
  <c r="E241" i="23"/>
  <c r="D241" i="23"/>
  <c r="G240" i="23"/>
  <c r="F240" i="23"/>
  <c r="E240" i="23"/>
  <c r="D240" i="23"/>
  <c r="G239" i="23"/>
  <c r="F239" i="23"/>
  <c r="E239" i="23"/>
  <c r="D239" i="23"/>
  <c r="G238" i="23"/>
  <c r="F238" i="23"/>
  <c r="E238" i="23"/>
  <c r="D238" i="23"/>
  <c r="G237" i="23"/>
  <c r="F237" i="23"/>
  <c r="E237" i="23"/>
  <c r="D237" i="23"/>
  <c r="G236" i="23"/>
  <c r="F236" i="23"/>
  <c r="E236" i="23"/>
  <c r="D236" i="23"/>
  <c r="G235" i="23"/>
  <c r="F235" i="23"/>
  <c r="E235" i="23"/>
  <c r="D235" i="23"/>
  <c r="G234" i="23"/>
  <c r="F234" i="23"/>
  <c r="E234" i="23"/>
  <c r="D234" i="23"/>
  <c r="G233" i="23"/>
  <c r="F233" i="23"/>
  <c r="E233" i="23"/>
  <c r="D233" i="23"/>
  <c r="G232" i="23"/>
  <c r="F232" i="23"/>
  <c r="E232" i="23"/>
  <c r="D232" i="23"/>
  <c r="G231" i="23"/>
  <c r="F231" i="23"/>
  <c r="E231" i="23"/>
  <c r="D231" i="23"/>
  <c r="G230" i="23"/>
  <c r="F230" i="23"/>
  <c r="E230" i="23"/>
  <c r="D230" i="23"/>
  <c r="G229" i="23"/>
  <c r="F229" i="23"/>
  <c r="E229" i="23"/>
  <c r="D229" i="23"/>
  <c r="G228" i="23"/>
  <c r="F228" i="23"/>
  <c r="E228" i="23"/>
  <c r="D228" i="23"/>
  <c r="G227" i="23"/>
  <c r="F227" i="23"/>
  <c r="E227" i="23"/>
  <c r="D227" i="23"/>
  <c r="G226" i="23"/>
  <c r="F226" i="23"/>
  <c r="E226" i="23"/>
  <c r="D226" i="23"/>
  <c r="G225" i="23"/>
  <c r="F225" i="23"/>
  <c r="E225" i="23"/>
  <c r="D225" i="23"/>
  <c r="G224" i="23"/>
  <c r="F224" i="23"/>
  <c r="E224" i="23"/>
  <c r="D224" i="23"/>
  <c r="G223" i="23"/>
  <c r="F223" i="23"/>
  <c r="E223" i="23"/>
  <c r="D223" i="23"/>
  <c r="G222" i="23"/>
  <c r="F222" i="23"/>
  <c r="E222" i="23"/>
  <c r="D222" i="23"/>
  <c r="G221" i="23"/>
  <c r="F221" i="23"/>
  <c r="E221" i="23"/>
  <c r="D221" i="23"/>
  <c r="G220" i="23"/>
  <c r="F220" i="23"/>
  <c r="E220" i="23"/>
  <c r="D220" i="23"/>
  <c r="G213" i="23"/>
  <c r="F213" i="23"/>
  <c r="E213" i="23"/>
  <c r="D213" i="23"/>
  <c r="G212" i="23"/>
  <c r="F212" i="23"/>
  <c r="E212" i="23"/>
  <c r="D212" i="23"/>
  <c r="G211" i="23"/>
  <c r="F211" i="23"/>
  <c r="E211" i="23"/>
  <c r="D211" i="23"/>
  <c r="G210" i="23"/>
  <c r="F210" i="23"/>
  <c r="E210" i="23"/>
  <c r="D210" i="23"/>
  <c r="G209" i="23"/>
  <c r="F209" i="23"/>
  <c r="E209" i="23"/>
  <c r="D209" i="23"/>
  <c r="G208" i="23"/>
  <c r="F208" i="23"/>
  <c r="E208" i="23"/>
  <c r="D208" i="23"/>
  <c r="G207" i="23"/>
  <c r="F207" i="23"/>
  <c r="E207" i="23"/>
  <c r="D207" i="23"/>
  <c r="G206" i="23"/>
  <c r="F206" i="23"/>
  <c r="E206" i="23"/>
  <c r="D206" i="23"/>
  <c r="G205" i="23"/>
  <c r="F205" i="23"/>
  <c r="E205" i="23"/>
  <c r="D205" i="23"/>
  <c r="G204" i="23"/>
  <c r="F204" i="23"/>
  <c r="E204" i="23"/>
  <c r="D204" i="23"/>
  <c r="G203" i="23"/>
  <c r="F203" i="23"/>
  <c r="E203" i="23"/>
  <c r="D203" i="23"/>
  <c r="G202" i="23"/>
  <c r="F202" i="23"/>
  <c r="E202" i="23"/>
  <c r="D202" i="23"/>
  <c r="G201" i="23"/>
  <c r="F201" i="23"/>
  <c r="E201" i="23"/>
  <c r="D201" i="23"/>
  <c r="G200" i="23"/>
  <c r="F200" i="23"/>
  <c r="E200" i="23"/>
  <c r="D200" i="23"/>
  <c r="G199" i="23"/>
  <c r="F199" i="23"/>
  <c r="E199" i="23"/>
  <c r="D199" i="23"/>
  <c r="G198" i="23"/>
  <c r="F198" i="23"/>
  <c r="E198" i="23"/>
  <c r="D198" i="23"/>
  <c r="G197" i="23"/>
  <c r="F197" i="23"/>
  <c r="E197" i="23"/>
  <c r="D197" i="23"/>
  <c r="G196" i="23"/>
  <c r="F196" i="23"/>
  <c r="E196" i="23"/>
  <c r="D196" i="23"/>
  <c r="G195" i="23"/>
  <c r="F195" i="23"/>
  <c r="E195" i="23"/>
  <c r="D195" i="23"/>
  <c r="G194" i="23"/>
  <c r="F194" i="23"/>
  <c r="E194" i="23"/>
  <c r="D194" i="23"/>
  <c r="G193" i="23"/>
  <c r="F193" i="23"/>
  <c r="E193" i="23"/>
  <c r="D193" i="23"/>
  <c r="G192" i="23"/>
  <c r="F192" i="23"/>
  <c r="E192" i="23"/>
  <c r="D192" i="23"/>
  <c r="G191" i="23"/>
  <c r="F191" i="23"/>
  <c r="E191" i="23"/>
  <c r="D191" i="23"/>
  <c r="G190" i="23"/>
  <c r="F190" i="23"/>
  <c r="E190" i="23"/>
  <c r="D190" i="23"/>
  <c r="G189" i="23"/>
  <c r="F189" i="23"/>
  <c r="E189" i="23"/>
  <c r="D189" i="23"/>
  <c r="G188" i="23"/>
  <c r="F188" i="23"/>
  <c r="E188" i="23"/>
  <c r="D188" i="23"/>
  <c r="G187" i="23"/>
  <c r="F187" i="23"/>
  <c r="E187" i="23"/>
  <c r="D187" i="23"/>
  <c r="G186" i="23"/>
  <c r="F186" i="23"/>
  <c r="E186" i="23"/>
  <c r="D186" i="23"/>
  <c r="G185" i="23"/>
  <c r="F185" i="23"/>
  <c r="E185" i="23"/>
  <c r="D185" i="23"/>
  <c r="G184" i="23"/>
  <c r="F184" i="23"/>
  <c r="E184" i="23"/>
  <c r="D184" i="23"/>
  <c r="G177" i="23"/>
  <c r="F177" i="23"/>
  <c r="E177" i="23"/>
  <c r="D177" i="23"/>
  <c r="G176" i="23"/>
  <c r="F176" i="23"/>
  <c r="E176" i="23"/>
  <c r="D176" i="23"/>
  <c r="G175" i="23"/>
  <c r="F175" i="23"/>
  <c r="E175" i="23"/>
  <c r="D175" i="23"/>
  <c r="G174" i="23"/>
  <c r="F174" i="23"/>
  <c r="E174" i="23"/>
  <c r="D174" i="23"/>
  <c r="G173" i="23"/>
  <c r="F173" i="23"/>
  <c r="E173" i="23"/>
  <c r="D173" i="23"/>
  <c r="G172" i="23"/>
  <c r="F172" i="23"/>
  <c r="E172" i="23"/>
  <c r="D172" i="23"/>
  <c r="G171" i="23"/>
  <c r="F171" i="23"/>
  <c r="E171" i="23"/>
  <c r="D171" i="23"/>
  <c r="G170" i="23"/>
  <c r="F170" i="23"/>
  <c r="E170" i="23"/>
  <c r="D170" i="23"/>
  <c r="G169" i="23"/>
  <c r="F169" i="23"/>
  <c r="E169" i="23"/>
  <c r="D169" i="23"/>
  <c r="G168" i="23"/>
  <c r="F168" i="23"/>
  <c r="E168" i="23"/>
  <c r="D168" i="23"/>
  <c r="G167" i="23"/>
  <c r="F167" i="23"/>
  <c r="E167" i="23"/>
  <c r="D167" i="23"/>
  <c r="G166" i="23"/>
  <c r="F166" i="23"/>
  <c r="E166" i="23"/>
  <c r="D166" i="23"/>
  <c r="G165" i="23"/>
  <c r="F165" i="23"/>
  <c r="E165" i="23"/>
  <c r="D165" i="23"/>
  <c r="G164" i="23"/>
  <c r="F164" i="23"/>
  <c r="E164" i="23"/>
  <c r="D164" i="23"/>
  <c r="G163" i="23"/>
  <c r="F163" i="23"/>
  <c r="E163" i="23"/>
  <c r="D163" i="23"/>
  <c r="G162" i="23"/>
  <c r="F162" i="23"/>
  <c r="E162" i="23"/>
  <c r="D162" i="23"/>
  <c r="G161" i="23"/>
  <c r="F161" i="23"/>
  <c r="E161" i="23"/>
  <c r="D161" i="23"/>
  <c r="G160" i="23"/>
  <c r="F160" i="23"/>
  <c r="E160" i="23"/>
  <c r="D160" i="23"/>
  <c r="G159" i="23"/>
  <c r="F159" i="23"/>
  <c r="E159" i="23"/>
  <c r="D159" i="23"/>
  <c r="G158" i="23"/>
  <c r="F158" i="23"/>
  <c r="E158" i="23"/>
  <c r="D158" i="23"/>
  <c r="G157" i="23"/>
  <c r="F157" i="23"/>
  <c r="E157" i="23"/>
  <c r="D157" i="23"/>
  <c r="G156" i="23"/>
  <c r="F156" i="23"/>
  <c r="E156" i="23"/>
  <c r="D156" i="23"/>
  <c r="G155" i="23"/>
  <c r="F155" i="23"/>
  <c r="E155" i="23"/>
  <c r="D155" i="23"/>
  <c r="G154" i="23"/>
  <c r="F154" i="23"/>
  <c r="E154" i="23"/>
  <c r="D154" i="23"/>
  <c r="G153" i="23"/>
  <c r="F153" i="23"/>
  <c r="E153" i="23"/>
  <c r="D153" i="23"/>
  <c r="G152" i="23"/>
  <c r="F152" i="23"/>
  <c r="E152" i="23"/>
  <c r="D152" i="23"/>
  <c r="G151" i="23"/>
  <c r="F151" i="23"/>
  <c r="E151" i="23"/>
  <c r="D151" i="23"/>
  <c r="G150" i="23"/>
  <c r="F150" i="23"/>
  <c r="E150" i="23"/>
  <c r="D150" i="23"/>
  <c r="G149" i="23"/>
  <c r="F149" i="23"/>
  <c r="E149" i="23"/>
  <c r="D149" i="23"/>
  <c r="G148" i="23"/>
  <c r="F148" i="23"/>
  <c r="E148" i="23"/>
  <c r="D148" i="23"/>
  <c r="G141" i="23"/>
  <c r="F141" i="23"/>
  <c r="E141" i="23"/>
  <c r="D141" i="23"/>
  <c r="G140" i="23"/>
  <c r="F140" i="23"/>
  <c r="E140" i="23"/>
  <c r="D140" i="23"/>
  <c r="G139" i="23"/>
  <c r="F139" i="23"/>
  <c r="E139" i="23"/>
  <c r="D139" i="23"/>
  <c r="G138" i="23"/>
  <c r="F138" i="23"/>
  <c r="E138" i="23"/>
  <c r="D138" i="23"/>
  <c r="G137" i="23"/>
  <c r="F137" i="23"/>
  <c r="E137" i="23"/>
  <c r="D137" i="23"/>
  <c r="G136" i="23"/>
  <c r="F136" i="23"/>
  <c r="E136" i="23"/>
  <c r="D136" i="23"/>
  <c r="G135" i="23"/>
  <c r="F135" i="23"/>
  <c r="E135" i="23"/>
  <c r="D135" i="23"/>
  <c r="G134" i="23"/>
  <c r="F134" i="23"/>
  <c r="E134" i="23"/>
  <c r="D134" i="23"/>
  <c r="G133" i="23"/>
  <c r="F133" i="23"/>
  <c r="E133" i="23"/>
  <c r="D133" i="23"/>
  <c r="G132" i="23"/>
  <c r="F132" i="23"/>
  <c r="E132" i="23"/>
  <c r="D132" i="23"/>
  <c r="G131" i="23"/>
  <c r="F131" i="23"/>
  <c r="E131" i="23"/>
  <c r="D131" i="23"/>
  <c r="G130" i="23"/>
  <c r="F130" i="23"/>
  <c r="E130" i="23"/>
  <c r="D130" i="23"/>
  <c r="G129" i="23"/>
  <c r="F129" i="23"/>
  <c r="E129" i="23"/>
  <c r="D129" i="23"/>
  <c r="G128" i="23"/>
  <c r="F128" i="23"/>
  <c r="E128" i="23"/>
  <c r="D128" i="23"/>
  <c r="G127" i="23"/>
  <c r="F127" i="23"/>
  <c r="E127" i="23"/>
  <c r="D127" i="23"/>
  <c r="G126" i="23"/>
  <c r="F126" i="23"/>
  <c r="E126" i="23"/>
  <c r="D126" i="23"/>
  <c r="G125" i="23"/>
  <c r="F125" i="23"/>
  <c r="E125" i="23"/>
  <c r="D125" i="23"/>
  <c r="G124" i="23"/>
  <c r="F124" i="23"/>
  <c r="E124" i="23"/>
  <c r="D124" i="23"/>
  <c r="G123" i="23"/>
  <c r="F123" i="23"/>
  <c r="E123" i="23"/>
  <c r="D123" i="23"/>
  <c r="G122" i="23"/>
  <c r="F122" i="23"/>
  <c r="E122" i="23"/>
  <c r="D122" i="23"/>
  <c r="G121" i="23"/>
  <c r="F121" i="23"/>
  <c r="E121" i="23"/>
  <c r="D121" i="23"/>
  <c r="G120" i="23"/>
  <c r="F120" i="23"/>
  <c r="E120" i="23"/>
  <c r="D120" i="23"/>
  <c r="G119" i="23"/>
  <c r="F119" i="23"/>
  <c r="E119" i="23"/>
  <c r="D119" i="23"/>
  <c r="G118" i="23"/>
  <c r="F118" i="23"/>
  <c r="E118" i="23"/>
  <c r="D118" i="23"/>
  <c r="G117" i="23"/>
  <c r="F117" i="23"/>
  <c r="E117" i="23"/>
  <c r="D117" i="23"/>
  <c r="G116" i="23"/>
  <c r="F116" i="23"/>
  <c r="E116" i="23"/>
  <c r="D116" i="23"/>
  <c r="G115" i="23"/>
  <c r="F115" i="23"/>
  <c r="E115" i="23"/>
  <c r="D115" i="23"/>
  <c r="G114" i="23"/>
  <c r="F114" i="23"/>
  <c r="E114" i="23"/>
  <c r="D114" i="23"/>
  <c r="G113" i="23"/>
  <c r="F113" i="23"/>
  <c r="E113" i="23"/>
  <c r="D113" i="23"/>
  <c r="G112" i="23"/>
  <c r="F112" i="23"/>
  <c r="E112" i="23"/>
  <c r="D112" i="23"/>
  <c r="G105" i="23"/>
  <c r="F105" i="23"/>
  <c r="E105" i="23"/>
  <c r="D105" i="23"/>
  <c r="G104" i="23"/>
  <c r="F104" i="23"/>
  <c r="E104" i="23"/>
  <c r="D104" i="23"/>
  <c r="G103" i="23"/>
  <c r="F103" i="23"/>
  <c r="E103" i="23"/>
  <c r="D103" i="23"/>
  <c r="G102" i="23"/>
  <c r="F102" i="23"/>
  <c r="E102" i="23"/>
  <c r="D102" i="23"/>
  <c r="G101" i="23"/>
  <c r="F101" i="23"/>
  <c r="E101" i="23"/>
  <c r="D101" i="23"/>
  <c r="G100" i="23"/>
  <c r="F100" i="23"/>
  <c r="E100" i="23"/>
  <c r="D100" i="23"/>
  <c r="G99" i="23"/>
  <c r="F99" i="23"/>
  <c r="E99" i="23"/>
  <c r="D99" i="23"/>
  <c r="G98" i="23"/>
  <c r="F98" i="23"/>
  <c r="E98" i="23"/>
  <c r="D98" i="23"/>
  <c r="G97" i="23"/>
  <c r="F97" i="23"/>
  <c r="E97" i="23"/>
  <c r="D97" i="23"/>
  <c r="G96" i="23"/>
  <c r="F96" i="23"/>
  <c r="E96" i="23"/>
  <c r="D96" i="23"/>
  <c r="G95" i="23"/>
  <c r="F95" i="23"/>
  <c r="E95" i="23"/>
  <c r="D95" i="23"/>
  <c r="G94" i="23"/>
  <c r="F94" i="23"/>
  <c r="E94" i="23"/>
  <c r="D94" i="23"/>
  <c r="G93" i="23"/>
  <c r="F93" i="23"/>
  <c r="E93" i="23"/>
  <c r="D93" i="23"/>
  <c r="G92" i="23"/>
  <c r="F92" i="23"/>
  <c r="E92" i="23"/>
  <c r="D92" i="23"/>
  <c r="G91" i="23"/>
  <c r="F91" i="23"/>
  <c r="E91" i="23"/>
  <c r="D91" i="23"/>
  <c r="G90" i="23"/>
  <c r="F90" i="23"/>
  <c r="E90" i="23"/>
  <c r="D90" i="23"/>
  <c r="G89" i="23"/>
  <c r="F89" i="23"/>
  <c r="E89" i="23"/>
  <c r="D89" i="23"/>
  <c r="G88" i="23"/>
  <c r="F88" i="23"/>
  <c r="E88" i="23"/>
  <c r="D88" i="23"/>
  <c r="G87" i="23"/>
  <c r="F87" i="23"/>
  <c r="E87" i="23"/>
  <c r="D87" i="23"/>
  <c r="G86" i="23"/>
  <c r="F86" i="23"/>
  <c r="E86" i="23"/>
  <c r="D86" i="23"/>
  <c r="G85" i="23"/>
  <c r="F85" i="23"/>
  <c r="E85" i="23"/>
  <c r="D85" i="23"/>
  <c r="G84" i="23"/>
  <c r="F84" i="23"/>
  <c r="E84" i="23"/>
  <c r="D84" i="23"/>
  <c r="G83" i="23"/>
  <c r="F83" i="23"/>
  <c r="E83" i="23"/>
  <c r="D83" i="23"/>
  <c r="G82" i="23"/>
  <c r="F82" i="23"/>
  <c r="E82" i="23"/>
  <c r="D82" i="23"/>
  <c r="G81" i="23"/>
  <c r="F81" i="23"/>
  <c r="E81" i="23"/>
  <c r="D81" i="23"/>
  <c r="G80" i="23"/>
  <c r="F80" i="23"/>
  <c r="E80" i="23"/>
  <c r="D80" i="23"/>
  <c r="G79" i="23"/>
  <c r="F79" i="23"/>
  <c r="E79" i="23"/>
  <c r="D79" i="23"/>
  <c r="G78" i="23"/>
  <c r="F78" i="23"/>
  <c r="E78" i="23"/>
  <c r="D78" i="23"/>
  <c r="G77" i="23"/>
  <c r="F77" i="23"/>
  <c r="E77" i="23"/>
  <c r="D77" i="23"/>
  <c r="G76" i="23"/>
  <c r="F76" i="23"/>
  <c r="E76" i="23"/>
  <c r="D76" i="23"/>
  <c r="G69" i="23"/>
  <c r="F69" i="23"/>
  <c r="E69" i="23"/>
  <c r="D69" i="23"/>
  <c r="G68" i="23"/>
  <c r="F68" i="23"/>
  <c r="E68" i="23"/>
  <c r="D68" i="23"/>
  <c r="G67" i="23"/>
  <c r="F67" i="23"/>
  <c r="E67" i="23"/>
  <c r="D67" i="23"/>
  <c r="G66" i="23"/>
  <c r="F66" i="23"/>
  <c r="E66" i="23"/>
  <c r="D66" i="23"/>
  <c r="G65" i="23"/>
  <c r="F65" i="23"/>
  <c r="E65" i="23"/>
  <c r="D65" i="23"/>
  <c r="G64" i="23"/>
  <c r="F64" i="23"/>
  <c r="E64" i="23"/>
  <c r="D64" i="23"/>
  <c r="G63" i="23"/>
  <c r="F63" i="23"/>
  <c r="E63" i="23"/>
  <c r="D63" i="23"/>
  <c r="G62" i="23"/>
  <c r="F62" i="23"/>
  <c r="E62" i="23"/>
  <c r="D62" i="23"/>
  <c r="G61" i="23"/>
  <c r="F61" i="23"/>
  <c r="E61" i="23"/>
  <c r="D61" i="23"/>
  <c r="G60" i="23"/>
  <c r="F60" i="23"/>
  <c r="E60" i="23"/>
  <c r="D60" i="23"/>
  <c r="G59" i="23"/>
  <c r="F59" i="23"/>
  <c r="E59" i="23"/>
  <c r="D59" i="23"/>
  <c r="G58" i="23"/>
  <c r="F58" i="23"/>
  <c r="E58" i="23"/>
  <c r="D58" i="23"/>
  <c r="G57" i="23"/>
  <c r="F57" i="23"/>
  <c r="E57" i="23"/>
  <c r="D57" i="23"/>
  <c r="G56" i="23"/>
  <c r="F56" i="23"/>
  <c r="E56" i="23"/>
  <c r="D56" i="23"/>
  <c r="G55" i="23"/>
  <c r="F55" i="23"/>
  <c r="E55" i="23"/>
  <c r="D55" i="23"/>
  <c r="G54" i="23"/>
  <c r="F54" i="23"/>
  <c r="E54" i="23"/>
  <c r="D54" i="23"/>
  <c r="G53" i="23"/>
  <c r="F53" i="23"/>
  <c r="E53" i="23"/>
  <c r="D53" i="23"/>
  <c r="G52" i="23"/>
  <c r="F52" i="23"/>
  <c r="E52" i="23"/>
  <c r="D52" i="23"/>
  <c r="G51" i="23"/>
  <c r="F51" i="23"/>
  <c r="E51" i="23"/>
  <c r="D51" i="23"/>
  <c r="G50" i="23"/>
  <c r="F50" i="23"/>
  <c r="E50" i="23"/>
  <c r="D50" i="23"/>
  <c r="G49" i="23"/>
  <c r="F49" i="23"/>
  <c r="E49" i="23"/>
  <c r="D49" i="23"/>
  <c r="G48" i="23"/>
  <c r="F48" i="23"/>
  <c r="E48" i="23"/>
  <c r="D48" i="23"/>
  <c r="G47" i="23"/>
  <c r="F47" i="23"/>
  <c r="E47" i="23"/>
  <c r="D47" i="23"/>
  <c r="G46" i="23"/>
  <c r="F46" i="23"/>
  <c r="E46" i="23"/>
  <c r="D46" i="23"/>
  <c r="G45" i="23"/>
  <c r="F45" i="23"/>
  <c r="E45" i="23"/>
  <c r="D45" i="23"/>
  <c r="G44" i="23"/>
  <c r="F44" i="23"/>
  <c r="E44" i="23"/>
  <c r="D44" i="23"/>
  <c r="G43" i="23"/>
  <c r="F43" i="23"/>
  <c r="E43" i="23"/>
  <c r="D43" i="23"/>
  <c r="G42" i="23"/>
  <c r="F42" i="23"/>
  <c r="E42" i="23"/>
  <c r="D42" i="23"/>
  <c r="G41" i="23"/>
  <c r="F41" i="23"/>
  <c r="E41" i="23"/>
  <c r="D41" i="23"/>
  <c r="G40" i="23"/>
  <c r="F40" i="23"/>
  <c r="E40" i="23"/>
  <c r="D40" i="23"/>
  <c r="G33" i="23"/>
  <c r="F33" i="23"/>
  <c r="E33" i="23"/>
  <c r="D33" i="23"/>
  <c r="G32" i="23"/>
  <c r="F32" i="23"/>
  <c r="E32" i="23"/>
  <c r="D32" i="23"/>
  <c r="G31" i="23"/>
  <c r="F31" i="23"/>
  <c r="E31" i="23"/>
  <c r="D31" i="23"/>
  <c r="G30" i="23"/>
  <c r="F30" i="23"/>
  <c r="E30" i="23"/>
  <c r="D30" i="23"/>
  <c r="G29" i="23"/>
  <c r="F29" i="23"/>
  <c r="E29" i="23"/>
  <c r="D29" i="23"/>
  <c r="G28" i="23"/>
  <c r="F28" i="23"/>
  <c r="E28" i="23"/>
  <c r="D28" i="23"/>
  <c r="G27" i="23"/>
  <c r="F27" i="23"/>
  <c r="E27" i="23"/>
  <c r="D27" i="23"/>
  <c r="G26" i="23"/>
  <c r="F26" i="23"/>
  <c r="E26" i="23"/>
  <c r="D26" i="23"/>
  <c r="G25" i="23"/>
  <c r="F25" i="23"/>
  <c r="E25" i="23"/>
  <c r="D25" i="23"/>
  <c r="G24" i="23"/>
  <c r="F24" i="23"/>
  <c r="E24" i="23"/>
  <c r="D24" i="23"/>
  <c r="G23" i="23"/>
  <c r="F23" i="23"/>
  <c r="E23" i="23"/>
  <c r="D23" i="23"/>
  <c r="G22" i="23"/>
  <c r="F22" i="23"/>
  <c r="E22" i="23"/>
  <c r="D22" i="23"/>
  <c r="G21" i="23"/>
  <c r="F21" i="23"/>
  <c r="E21" i="23"/>
  <c r="D21" i="23"/>
  <c r="G20" i="23"/>
  <c r="F20" i="23"/>
  <c r="E20" i="23"/>
  <c r="D20" i="23"/>
  <c r="G19" i="23"/>
  <c r="F19" i="23"/>
  <c r="E19" i="23"/>
  <c r="D19" i="23"/>
  <c r="G18" i="23"/>
  <c r="F18" i="23"/>
  <c r="E18" i="23"/>
  <c r="D18" i="23"/>
  <c r="G17" i="23"/>
  <c r="F17" i="23"/>
  <c r="E17" i="23"/>
  <c r="D17" i="23"/>
  <c r="G16" i="23"/>
  <c r="F16" i="23"/>
  <c r="E16" i="23"/>
  <c r="D16" i="23"/>
  <c r="G15" i="23"/>
  <c r="F15" i="23"/>
  <c r="E15" i="23"/>
  <c r="D15" i="23"/>
  <c r="G14" i="23"/>
  <c r="F14" i="23"/>
  <c r="E14" i="23"/>
  <c r="D14" i="23"/>
  <c r="G13" i="23"/>
  <c r="F13" i="23"/>
  <c r="E13" i="23"/>
  <c r="D13" i="23"/>
  <c r="G12" i="23"/>
  <c r="F12" i="23"/>
  <c r="E12" i="23"/>
  <c r="D12" i="23"/>
  <c r="G11" i="23"/>
  <c r="F11" i="23"/>
  <c r="E11" i="23"/>
  <c r="D11" i="23"/>
  <c r="G10" i="23"/>
  <c r="F10" i="23"/>
  <c r="E10" i="23"/>
  <c r="D10" i="23"/>
  <c r="G9" i="23"/>
  <c r="F9" i="23"/>
  <c r="E9" i="23"/>
  <c r="D9" i="23"/>
  <c r="G8" i="23"/>
  <c r="F8" i="23"/>
  <c r="E8" i="23"/>
  <c r="D8" i="23"/>
  <c r="G7" i="23"/>
  <c r="F7" i="23"/>
  <c r="E7" i="23"/>
  <c r="D7" i="23"/>
  <c r="G6" i="23"/>
  <c r="F6" i="23"/>
  <c r="E6" i="23"/>
  <c r="D6" i="23"/>
  <c r="G5" i="23"/>
  <c r="F5" i="23"/>
  <c r="E5" i="23"/>
  <c r="D5" i="23"/>
  <c r="G4" i="23"/>
  <c r="F4" i="23"/>
  <c r="E4" i="23"/>
  <c r="D4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77" i="23"/>
  <c r="H176" i="23"/>
  <c r="H175" i="23"/>
  <c r="H174" i="23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H161" i="23"/>
  <c r="H160" i="23"/>
  <c r="H159" i="23"/>
  <c r="H158" i="23"/>
  <c r="H157" i="23"/>
  <c r="H156" i="23"/>
  <c r="H155" i="23"/>
  <c r="H154" i="23"/>
  <c r="H153" i="23"/>
  <c r="H152" i="23"/>
  <c r="H151" i="23"/>
  <c r="H150" i="23"/>
  <c r="H149" i="23"/>
  <c r="H148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8" i="23"/>
  <c r="H77" i="23"/>
  <c r="H76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H46" i="23"/>
  <c r="H45" i="23"/>
  <c r="H44" i="23"/>
  <c r="H43" i="23"/>
  <c r="H42" i="23"/>
  <c r="H41" i="23"/>
  <c r="H40" i="23"/>
  <c r="H33" i="23"/>
  <c r="H32" i="23"/>
  <c r="H31" i="23"/>
  <c r="H30" i="23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K196" i="22"/>
  <c r="H249" i="25"/>
  <c r="G249" i="25"/>
  <c r="F249" i="25"/>
  <c r="E249" i="25"/>
  <c r="D249" i="25"/>
  <c r="H248" i="25"/>
  <c r="G248" i="25"/>
  <c r="F248" i="25"/>
  <c r="E248" i="25"/>
  <c r="D248" i="25"/>
  <c r="H247" i="25"/>
  <c r="G247" i="25"/>
  <c r="F247" i="25"/>
  <c r="E247" i="25"/>
  <c r="D247" i="25"/>
  <c r="H246" i="25"/>
  <c r="G246" i="25"/>
  <c r="F246" i="25"/>
  <c r="E246" i="25"/>
  <c r="D246" i="25"/>
  <c r="H245" i="25"/>
  <c r="G245" i="25"/>
  <c r="F245" i="25"/>
  <c r="E245" i="25"/>
  <c r="D245" i="25"/>
  <c r="H244" i="25"/>
  <c r="G244" i="25"/>
  <c r="F244" i="25"/>
  <c r="E244" i="25"/>
  <c r="D244" i="25"/>
  <c r="H243" i="25"/>
  <c r="G243" i="25"/>
  <c r="F243" i="25"/>
  <c r="E243" i="25"/>
  <c r="D243" i="25"/>
  <c r="H242" i="25"/>
  <c r="G242" i="25"/>
  <c r="F242" i="25"/>
  <c r="E242" i="25"/>
  <c r="D242" i="25"/>
  <c r="H241" i="25"/>
  <c r="G241" i="25"/>
  <c r="F241" i="25"/>
  <c r="E241" i="25"/>
  <c r="D241" i="25"/>
  <c r="H240" i="25"/>
  <c r="G240" i="25"/>
  <c r="F240" i="25"/>
  <c r="E240" i="25"/>
  <c r="D240" i="25"/>
  <c r="H239" i="25"/>
  <c r="G239" i="25"/>
  <c r="F239" i="25"/>
  <c r="E239" i="25"/>
  <c r="D239" i="25"/>
  <c r="H238" i="25"/>
  <c r="G238" i="25"/>
  <c r="F238" i="25"/>
  <c r="E238" i="25"/>
  <c r="D238" i="25"/>
  <c r="H237" i="25"/>
  <c r="G237" i="25"/>
  <c r="F237" i="25"/>
  <c r="E237" i="25"/>
  <c r="D237" i="25"/>
  <c r="H236" i="25"/>
  <c r="G236" i="25"/>
  <c r="F236" i="25"/>
  <c r="E236" i="25"/>
  <c r="D236" i="25"/>
  <c r="H235" i="25"/>
  <c r="G235" i="25"/>
  <c r="F235" i="25"/>
  <c r="E235" i="25"/>
  <c r="D235" i="25"/>
  <c r="H234" i="25"/>
  <c r="G234" i="25"/>
  <c r="F234" i="25"/>
  <c r="E234" i="25"/>
  <c r="D234" i="25"/>
  <c r="H233" i="25"/>
  <c r="G233" i="25"/>
  <c r="F233" i="25"/>
  <c r="E233" i="25"/>
  <c r="D233" i="25"/>
  <c r="H232" i="25"/>
  <c r="G232" i="25"/>
  <c r="F232" i="25"/>
  <c r="E232" i="25"/>
  <c r="D232" i="25"/>
  <c r="H231" i="25"/>
  <c r="G231" i="25"/>
  <c r="F231" i="25"/>
  <c r="E231" i="25"/>
  <c r="D231" i="25"/>
  <c r="H230" i="25"/>
  <c r="G230" i="25"/>
  <c r="F230" i="25"/>
  <c r="E230" i="25"/>
  <c r="D230" i="25"/>
  <c r="H229" i="25"/>
  <c r="G229" i="25"/>
  <c r="F229" i="25"/>
  <c r="E229" i="25"/>
  <c r="D229" i="25"/>
  <c r="H228" i="25"/>
  <c r="G228" i="25"/>
  <c r="F228" i="25"/>
  <c r="E228" i="25"/>
  <c r="D228" i="25"/>
  <c r="H227" i="25"/>
  <c r="G227" i="25"/>
  <c r="F227" i="25"/>
  <c r="E227" i="25"/>
  <c r="D227" i="25"/>
  <c r="H226" i="25"/>
  <c r="G226" i="25"/>
  <c r="F226" i="25"/>
  <c r="E226" i="25"/>
  <c r="D226" i="25"/>
  <c r="H225" i="25"/>
  <c r="G225" i="25"/>
  <c r="F225" i="25"/>
  <c r="E225" i="25"/>
  <c r="D225" i="25"/>
  <c r="H224" i="25"/>
  <c r="G224" i="25"/>
  <c r="F224" i="25"/>
  <c r="E224" i="25"/>
  <c r="D224" i="25"/>
  <c r="H223" i="25"/>
  <c r="G223" i="25"/>
  <c r="F223" i="25"/>
  <c r="E223" i="25"/>
  <c r="D223" i="25"/>
  <c r="H222" i="25"/>
  <c r="G222" i="25"/>
  <c r="F222" i="25"/>
  <c r="E222" i="25"/>
  <c r="D222" i="25"/>
  <c r="H221" i="25"/>
  <c r="G221" i="25"/>
  <c r="F221" i="25"/>
  <c r="E221" i="25"/>
  <c r="D221" i="25"/>
  <c r="H220" i="25"/>
  <c r="G220" i="25"/>
  <c r="F220" i="25"/>
  <c r="E220" i="25"/>
  <c r="D220" i="25"/>
  <c r="H213" i="25"/>
  <c r="G213" i="25"/>
  <c r="F213" i="25"/>
  <c r="E213" i="25"/>
  <c r="D213" i="25"/>
  <c r="H212" i="25"/>
  <c r="G212" i="25"/>
  <c r="F212" i="25"/>
  <c r="E212" i="25"/>
  <c r="D212" i="25"/>
  <c r="H211" i="25"/>
  <c r="G211" i="25"/>
  <c r="F211" i="25"/>
  <c r="E211" i="25"/>
  <c r="D211" i="25"/>
  <c r="H210" i="25"/>
  <c r="G210" i="25"/>
  <c r="F210" i="25"/>
  <c r="E210" i="25"/>
  <c r="D210" i="25"/>
  <c r="H209" i="25"/>
  <c r="G209" i="25"/>
  <c r="F209" i="25"/>
  <c r="E209" i="25"/>
  <c r="D209" i="25"/>
  <c r="H208" i="25"/>
  <c r="G208" i="25"/>
  <c r="F208" i="25"/>
  <c r="E208" i="25"/>
  <c r="D208" i="25"/>
  <c r="H207" i="25"/>
  <c r="G207" i="25"/>
  <c r="F207" i="25"/>
  <c r="E207" i="25"/>
  <c r="D207" i="25"/>
  <c r="H206" i="25"/>
  <c r="G206" i="25"/>
  <c r="F206" i="25"/>
  <c r="E206" i="25"/>
  <c r="D206" i="25"/>
  <c r="H205" i="25"/>
  <c r="G205" i="25"/>
  <c r="F205" i="25"/>
  <c r="E205" i="25"/>
  <c r="D205" i="25"/>
  <c r="H204" i="25"/>
  <c r="G204" i="25"/>
  <c r="F204" i="25"/>
  <c r="E204" i="25"/>
  <c r="D204" i="25"/>
  <c r="H203" i="25"/>
  <c r="G203" i="25"/>
  <c r="F203" i="25"/>
  <c r="E203" i="25"/>
  <c r="D203" i="25"/>
  <c r="H202" i="25"/>
  <c r="G202" i="25"/>
  <c r="F202" i="25"/>
  <c r="E202" i="25"/>
  <c r="D202" i="25"/>
  <c r="H201" i="25"/>
  <c r="G201" i="25"/>
  <c r="F201" i="25"/>
  <c r="E201" i="25"/>
  <c r="D201" i="25"/>
  <c r="H200" i="25"/>
  <c r="G200" i="25"/>
  <c r="F200" i="25"/>
  <c r="E200" i="25"/>
  <c r="D200" i="25"/>
  <c r="H199" i="25"/>
  <c r="G199" i="25"/>
  <c r="F199" i="25"/>
  <c r="E199" i="25"/>
  <c r="D199" i="25"/>
  <c r="H198" i="25"/>
  <c r="G198" i="25"/>
  <c r="F198" i="25"/>
  <c r="E198" i="25"/>
  <c r="D198" i="25"/>
  <c r="H197" i="25"/>
  <c r="G197" i="25"/>
  <c r="F197" i="25"/>
  <c r="E197" i="25"/>
  <c r="D197" i="25"/>
  <c r="H196" i="25"/>
  <c r="G196" i="25"/>
  <c r="F196" i="25"/>
  <c r="E196" i="25"/>
  <c r="D196" i="25"/>
  <c r="H195" i="25"/>
  <c r="G195" i="25"/>
  <c r="F195" i="25"/>
  <c r="E195" i="25"/>
  <c r="D195" i="25"/>
  <c r="H194" i="25"/>
  <c r="G194" i="25"/>
  <c r="F194" i="25"/>
  <c r="E194" i="25"/>
  <c r="D194" i="25"/>
  <c r="H193" i="25"/>
  <c r="G193" i="25"/>
  <c r="F193" i="25"/>
  <c r="E193" i="25"/>
  <c r="D193" i="25"/>
  <c r="H192" i="25"/>
  <c r="G192" i="25"/>
  <c r="F192" i="25"/>
  <c r="E192" i="25"/>
  <c r="D192" i="25"/>
  <c r="H191" i="25"/>
  <c r="G191" i="25"/>
  <c r="F191" i="25"/>
  <c r="E191" i="25"/>
  <c r="D191" i="25"/>
  <c r="H190" i="25"/>
  <c r="G190" i="25"/>
  <c r="F190" i="25"/>
  <c r="E190" i="25"/>
  <c r="D190" i="25"/>
  <c r="H189" i="25"/>
  <c r="G189" i="25"/>
  <c r="F189" i="25"/>
  <c r="E189" i="25"/>
  <c r="D189" i="25"/>
  <c r="H188" i="25"/>
  <c r="G188" i="25"/>
  <c r="F188" i="25"/>
  <c r="E188" i="25"/>
  <c r="D188" i="25"/>
  <c r="H187" i="25"/>
  <c r="G187" i="25"/>
  <c r="F187" i="25"/>
  <c r="E187" i="25"/>
  <c r="D187" i="25"/>
  <c r="H186" i="25"/>
  <c r="G186" i="25"/>
  <c r="F186" i="25"/>
  <c r="E186" i="25"/>
  <c r="D186" i="25"/>
  <c r="H185" i="25"/>
  <c r="G185" i="25"/>
  <c r="F185" i="25"/>
  <c r="E185" i="25"/>
  <c r="D185" i="25"/>
  <c r="H184" i="25"/>
  <c r="G184" i="25"/>
  <c r="F184" i="25"/>
  <c r="E184" i="25"/>
  <c r="D184" i="25"/>
  <c r="H177" i="25"/>
  <c r="G177" i="25"/>
  <c r="F177" i="25"/>
  <c r="E177" i="25"/>
  <c r="D177" i="25"/>
  <c r="H176" i="25"/>
  <c r="G176" i="25"/>
  <c r="F176" i="25"/>
  <c r="E176" i="25"/>
  <c r="D176" i="25"/>
  <c r="H175" i="25"/>
  <c r="G175" i="25"/>
  <c r="F175" i="25"/>
  <c r="E175" i="25"/>
  <c r="D175" i="25"/>
  <c r="H174" i="25"/>
  <c r="G174" i="25"/>
  <c r="F174" i="25"/>
  <c r="E174" i="25"/>
  <c r="D174" i="25"/>
  <c r="H173" i="25"/>
  <c r="G173" i="25"/>
  <c r="F173" i="25"/>
  <c r="E173" i="25"/>
  <c r="D173" i="25"/>
  <c r="H172" i="25"/>
  <c r="G172" i="25"/>
  <c r="F172" i="25"/>
  <c r="E172" i="25"/>
  <c r="D172" i="25"/>
  <c r="H171" i="25"/>
  <c r="G171" i="25"/>
  <c r="F171" i="25"/>
  <c r="E171" i="25"/>
  <c r="D171" i="25"/>
  <c r="H170" i="25"/>
  <c r="G170" i="25"/>
  <c r="F170" i="25"/>
  <c r="E170" i="25"/>
  <c r="D170" i="25"/>
  <c r="H169" i="25"/>
  <c r="G169" i="25"/>
  <c r="F169" i="25"/>
  <c r="E169" i="25"/>
  <c r="D169" i="25"/>
  <c r="H168" i="25"/>
  <c r="G168" i="25"/>
  <c r="F168" i="25"/>
  <c r="E168" i="25"/>
  <c r="D168" i="25"/>
  <c r="H167" i="25"/>
  <c r="G167" i="25"/>
  <c r="F167" i="25"/>
  <c r="E167" i="25"/>
  <c r="D167" i="25"/>
  <c r="H166" i="25"/>
  <c r="G166" i="25"/>
  <c r="F166" i="25"/>
  <c r="E166" i="25"/>
  <c r="D166" i="25"/>
  <c r="H165" i="25"/>
  <c r="G165" i="25"/>
  <c r="F165" i="25"/>
  <c r="E165" i="25"/>
  <c r="D165" i="25"/>
  <c r="H164" i="25"/>
  <c r="G164" i="25"/>
  <c r="F164" i="25"/>
  <c r="E164" i="25"/>
  <c r="D164" i="25"/>
  <c r="H163" i="25"/>
  <c r="G163" i="25"/>
  <c r="F163" i="25"/>
  <c r="E163" i="25"/>
  <c r="D163" i="25"/>
  <c r="H162" i="25"/>
  <c r="G162" i="25"/>
  <c r="F162" i="25"/>
  <c r="E162" i="25"/>
  <c r="D162" i="25"/>
  <c r="H161" i="25"/>
  <c r="G161" i="25"/>
  <c r="F161" i="25"/>
  <c r="E161" i="25"/>
  <c r="D161" i="25"/>
  <c r="H160" i="25"/>
  <c r="G160" i="25"/>
  <c r="F160" i="25"/>
  <c r="E160" i="25"/>
  <c r="D160" i="25"/>
  <c r="H159" i="25"/>
  <c r="G159" i="25"/>
  <c r="F159" i="25"/>
  <c r="E159" i="25"/>
  <c r="D159" i="25"/>
  <c r="H158" i="25"/>
  <c r="G158" i="25"/>
  <c r="F158" i="25"/>
  <c r="E158" i="25"/>
  <c r="D158" i="25"/>
  <c r="H157" i="25"/>
  <c r="G157" i="25"/>
  <c r="F157" i="25"/>
  <c r="E157" i="25"/>
  <c r="D157" i="25"/>
  <c r="H156" i="25"/>
  <c r="G156" i="25"/>
  <c r="F156" i="25"/>
  <c r="E156" i="25"/>
  <c r="D156" i="25"/>
  <c r="H155" i="25"/>
  <c r="G155" i="25"/>
  <c r="F155" i="25"/>
  <c r="E155" i="25"/>
  <c r="D155" i="25"/>
  <c r="H154" i="25"/>
  <c r="G154" i="25"/>
  <c r="F154" i="25"/>
  <c r="E154" i="25"/>
  <c r="D154" i="25"/>
  <c r="H153" i="25"/>
  <c r="G153" i="25"/>
  <c r="F153" i="25"/>
  <c r="E153" i="25"/>
  <c r="D153" i="25"/>
  <c r="H152" i="25"/>
  <c r="G152" i="25"/>
  <c r="F152" i="25"/>
  <c r="E152" i="25"/>
  <c r="D152" i="25"/>
  <c r="H151" i="25"/>
  <c r="G151" i="25"/>
  <c r="F151" i="25"/>
  <c r="E151" i="25"/>
  <c r="D151" i="25"/>
  <c r="H150" i="25"/>
  <c r="G150" i="25"/>
  <c r="F150" i="25"/>
  <c r="E150" i="25"/>
  <c r="D150" i="25"/>
  <c r="H149" i="25"/>
  <c r="G149" i="25"/>
  <c r="F149" i="25"/>
  <c r="E149" i="25"/>
  <c r="D149" i="25"/>
  <c r="H148" i="25"/>
  <c r="G148" i="25"/>
  <c r="F148" i="25"/>
  <c r="E148" i="25"/>
  <c r="D148" i="25"/>
  <c r="H141" i="25"/>
  <c r="G141" i="25"/>
  <c r="F141" i="25"/>
  <c r="E141" i="25"/>
  <c r="D141" i="25"/>
  <c r="H140" i="25"/>
  <c r="G140" i="25"/>
  <c r="F140" i="25"/>
  <c r="E140" i="25"/>
  <c r="D140" i="25"/>
  <c r="H139" i="25"/>
  <c r="G139" i="25"/>
  <c r="F139" i="25"/>
  <c r="E139" i="25"/>
  <c r="D139" i="25"/>
  <c r="H138" i="25"/>
  <c r="G138" i="25"/>
  <c r="F138" i="25"/>
  <c r="E138" i="25"/>
  <c r="D138" i="25"/>
  <c r="H137" i="25"/>
  <c r="G137" i="25"/>
  <c r="F137" i="25"/>
  <c r="E137" i="25"/>
  <c r="D137" i="25"/>
  <c r="H136" i="25"/>
  <c r="G136" i="25"/>
  <c r="F136" i="25"/>
  <c r="E136" i="25"/>
  <c r="D136" i="25"/>
  <c r="H135" i="25"/>
  <c r="G135" i="25"/>
  <c r="F135" i="25"/>
  <c r="E135" i="25"/>
  <c r="D135" i="25"/>
  <c r="H134" i="25"/>
  <c r="G134" i="25"/>
  <c r="F134" i="25"/>
  <c r="E134" i="25"/>
  <c r="D134" i="25"/>
  <c r="H133" i="25"/>
  <c r="G133" i="25"/>
  <c r="F133" i="25"/>
  <c r="E133" i="25"/>
  <c r="D133" i="25"/>
  <c r="H132" i="25"/>
  <c r="G132" i="25"/>
  <c r="F132" i="25"/>
  <c r="E132" i="25"/>
  <c r="D132" i="25"/>
  <c r="H131" i="25"/>
  <c r="G131" i="25"/>
  <c r="F131" i="25"/>
  <c r="E131" i="25"/>
  <c r="D131" i="25"/>
  <c r="H130" i="25"/>
  <c r="G130" i="25"/>
  <c r="F130" i="25"/>
  <c r="E130" i="25"/>
  <c r="D130" i="25"/>
  <c r="H129" i="25"/>
  <c r="G129" i="25"/>
  <c r="F129" i="25"/>
  <c r="E129" i="25"/>
  <c r="D129" i="25"/>
  <c r="H128" i="25"/>
  <c r="G128" i="25"/>
  <c r="F128" i="25"/>
  <c r="E128" i="25"/>
  <c r="D128" i="25"/>
  <c r="H127" i="25"/>
  <c r="G127" i="25"/>
  <c r="F127" i="25"/>
  <c r="E127" i="25"/>
  <c r="D127" i="25"/>
  <c r="H126" i="25"/>
  <c r="G126" i="25"/>
  <c r="F126" i="25"/>
  <c r="E126" i="25"/>
  <c r="D126" i="25"/>
  <c r="H125" i="25"/>
  <c r="G125" i="25"/>
  <c r="F125" i="25"/>
  <c r="E125" i="25"/>
  <c r="D125" i="25"/>
  <c r="H124" i="25"/>
  <c r="G124" i="25"/>
  <c r="F124" i="25"/>
  <c r="E124" i="25"/>
  <c r="D124" i="25"/>
  <c r="H123" i="25"/>
  <c r="G123" i="25"/>
  <c r="F123" i="25"/>
  <c r="E123" i="25"/>
  <c r="D123" i="25"/>
  <c r="H122" i="25"/>
  <c r="G122" i="25"/>
  <c r="F122" i="25"/>
  <c r="E122" i="25"/>
  <c r="D122" i="25"/>
  <c r="H121" i="25"/>
  <c r="G121" i="25"/>
  <c r="F121" i="25"/>
  <c r="E121" i="25"/>
  <c r="D121" i="25"/>
  <c r="H120" i="25"/>
  <c r="G120" i="25"/>
  <c r="F120" i="25"/>
  <c r="E120" i="25"/>
  <c r="D120" i="25"/>
  <c r="H119" i="25"/>
  <c r="G119" i="25"/>
  <c r="F119" i="25"/>
  <c r="E119" i="25"/>
  <c r="D119" i="25"/>
  <c r="H118" i="25"/>
  <c r="G118" i="25"/>
  <c r="F118" i="25"/>
  <c r="E118" i="25"/>
  <c r="D118" i="25"/>
  <c r="H117" i="25"/>
  <c r="G117" i="25"/>
  <c r="F117" i="25"/>
  <c r="E117" i="25"/>
  <c r="D117" i="25"/>
  <c r="H116" i="25"/>
  <c r="G116" i="25"/>
  <c r="F116" i="25"/>
  <c r="E116" i="25"/>
  <c r="D116" i="25"/>
  <c r="H115" i="25"/>
  <c r="G115" i="25"/>
  <c r="F115" i="25"/>
  <c r="E115" i="25"/>
  <c r="D115" i="25"/>
  <c r="H114" i="25"/>
  <c r="G114" i="25"/>
  <c r="F114" i="25"/>
  <c r="E114" i="25"/>
  <c r="D114" i="25"/>
  <c r="H113" i="25"/>
  <c r="G113" i="25"/>
  <c r="F113" i="25"/>
  <c r="E113" i="25"/>
  <c r="D113" i="25"/>
  <c r="H112" i="25"/>
  <c r="G112" i="25"/>
  <c r="F112" i="25"/>
  <c r="E112" i="25"/>
  <c r="D112" i="25"/>
  <c r="H105" i="25"/>
  <c r="G105" i="25"/>
  <c r="F105" i="25"/>
  <c r="E105" i="25"/>
  <c r="D105" i="25"/>
  <c r="H104" i="25"/>
  <c r="G104" i="25"/>
  <c r="F104" i="25"/>
  <c r="E104" i="25"/>
  <c r="D104" i="25"/>
  <c r="H103" i="25"/>
  <c r="G103" i="25"/>
  <c r="F103" i="25"/>
  <c r="E103" i="25"/>
  <c r="D103" i="25"/>
  <c r="H102" i="25"/>
  <c r="G102" i="25"/>
  <c r="F102" i="25"/>
  <c r="E102" i="25"/>
  <c r="D102" i="25"/>
  <c r="H101" i="25"/>
  <c r="G101" i="25"/>
  <c r="F101" i="25"/>
  <c r="E101" i="25"/>
  <c r="D101" i="25"/>
  <c r="H100" i="25"/>
  <c r="G100" i="25"/>
  <c r="F100" i="25"/>
  <c r="E100" i="25"/>
  <c r="D100" i="25"/>
  <c r="H99" i="25"/>
  <c r="G99" i="25"/>
  <c r="F99" i="25"/>
  <c r="E99" i="25"/>
  <c r="D99" i="25"/>
  <c r="H98" i="25"/>
  <c r="G98" i="25"/>
  <c r="F98" i="25"/>
  <c r="E98" i="25"/>
  <c r="D98" i="25"/>
  <c r="H97" i="25"/>
  <c r="G97" i="25"/>
  <c r="F97" i="25"/>
  <c r="E97" i="25"/>
  <c r="D97" i="25"/>
  <c r="H96" i="25"/>
  <c r="G96" i="25"/>
  <c r="F96" i="25"/>
  <c r="E96" i="25"/>
  <c r="D96" i="25"/>
  <c r="H95" i="25"/>
  <c r="G95" i="25"/>
  <c r="F95" i="25"/>
  <c r="E95" i="25"/>
  <c r="D95" i="25"/>
  <c r="H94" i="25"/>
  <c r="G94" i="25"/>
  <c r="F94" i="25"/>
  <c r="E94" i="25"/>
  <c r="D94" i="25"/>
  <c r="H93" i="25"/>
  <c r="G93" i="25"/>
  <c r="F93" i="25"/>
  <c r="E93" i="25"/>
  <c r="D93" i="25"/>
  <c r="H92" i="25"/>
  <c r="G92" i="25"/>
  <c r="F92" i="25"/>
  <c r="E92" i="25"/>
  <c r="D92" i="25"/>
  <c r="H91" i="25"/>
  <c r="G91" i="25"/>
  <c r="F91" i="25"/>
  <c r="E91" i="25"/>
  <c r="D91" i="25"/>
  <c r="H90" i="25"/>
  <c r="G90" i="25"/>
  <c r="F90" i="25"/>
  <c r="E90" i="25"/>
  <c r="D90" i="25"/>
  <c r="H89" i="25"/>
  <c r="G89" i="25"/>
  <c r="F89" i="25"/>
  <c r="E89" i="25"/>
  <c r="D89" i="25"/>
  <c r="H88" i="25"/>
  <c r="G88" i="25"/>
  <c r="F88" i="25"/>
  <c r="E88" i="25"/>
  <c r="D88" i="25"/>
  <c r="H87" i="25"/>
  <c r="G87" i="25"/>
  <c r="F87" i="25"/>
  <c r="E87" i="25"/>
  <c r="D87" i="25"/>
  <c r="H86" i="25"/>
  <c r="G86" i="25"/>
  <c r="F86" i="25"/>
  <c r="E86" i="25"/>
  <c r="D86" i="25"/>
  <c r="H85" i="25"/>
  <c r="G85" i="25"/>
  <c r="F85" i="25"/>
  <c r="E85" i="25"/>
  <c r="D85" i="25"/>
  <c r="H84" i="25"/>
  <c r="G84" i="25"/>
  <c r="F84" i="25"/>
  <c r="E84" i="25"/>
  <c r="D84" i="25"/>
  <c r="H83" i="25"/>
  <c r="G83" i="25"/>
  <c r="F83" i="25"/>
  <c r="E83" i="25"/>
  <c r="D83" i="25"/>
  <c r="H82" i="25"/>
  <c r="G82" i="25"/>
  <c r="F82" i="25"/>
  <c r="E82" i="25"/>
  <c r="D82" i="25"/>
  <c r="H81" i="25"/>
  <c r="G81" i="25"/>
  <c r="F81" i="25"/>
  <c r="E81" i="25"/>
  <c r="D81" i="25"/>
  <c r="H80" i="25"/>
  <c r="G80" i="25"/>
  <c r="F80" i="25"/>
  <c r="E80" i="25"/>
  <c r="D80" i="25"/>
  <c r="H79" i="25"/>
  <c r="G79" i="25"/>
  <c r="F79" i="25"/>
  <c r="E79" i="25"/>
  <c r="D79" i="25"/>
  <c r="H78" i="25"/>
  <c r="G78" i="25"/>
  <c r="F78" i="25"/>
  <c r="E78" i="25"/>
  <c r="D78" i="25"/>
  <c r="H77" i="25"/>
  <c r="G77" i="25"/>
  <c r="F77" i="25"/>
  <c r="E77" i="25"/>
  <c r="D77" i="25"/>
  <c r="H76" i="25"/>
  <c r="G76" i="25"/>
  <c r="F76" i="25"/>
  <c r="E76" i="25"/>
  <c r="D76" i="25"/>
  <c r="H69" i="25"/>
  <c r="G69" i="25"/>
  <c r="F69" i="25"/>
  <c r="E69" i="25"/>
  <c r="D69" i="25"/>
  <c r="H68" i="25"/>
  <c r="G68" i="25"/>
  <c r="F68" i="25"/>
  <c r="E68" i="25"/>
  <c r="D68" i="25"/>
  <c r="H67" i="25"/>
  <c r="G67" i="25"/>
  <c r="F67" i="25"/>
  <c r="E67" i="25"/>
  <c r="D67" i="25"/>
  <c r="H66" i="25"/>
  <c r="G66" i="25"/>
  <c r="F66" i="25"/>
  <c r="E66" i="25"/>
  <c r="D66" i="25"/>
  <c r="H65" i="25"/>
  <c r="G65" i="25"/>
  <c r="F65" i="25"/>
  <c r="E65" i="25"/>
  <c r="D65" i="25"/>
  <c r="H64" i="25"/>
  <c r="G64" i="25"/>
  <c r="F64" i="25"/>
  <c r="E64" i="25"/>
  <c r="D64" i="25"/>
  <c r="H63" i="25"/>
  <c r="G63" i="25"/>
  <c r="F63" i="25"/>
  <c r="E63" i="25"/>
  <c r="D63" i="25"/>
  <c r="H62" i="25"/>
  <c r="G62" i="25"/>
  <c r="F62" i="25"/>
  <c r="E62" i="25"/>
  <c r="D62" i="25"/>
  <c r="H61" i="25"/>
  <c r="G61" i="25"/>
  <c r="F61" i="25"/>
  <c r="E61" i="25"/>
  <c r="D61" i="25"/>
  <c r="H60" i="25"/>
  <c r="G60" i="25"/>
  <c r="F60" i="25"/>
  <c r="E60" i="25"/>
  <c r="D60" i="25"/>
  <c r="H59" i="25"/>
  <c r="G59" i="25"/>
  <c r="F59" i="25"/>
  <c r="E59" i="25"/>
  <c r="D59" i="25"/>
  <c r="H58" i="25"/>
  <c r="G58" i="25"/>
  <c r="F58" i="25"/>
  <c r="E58" i="25"/>
  <c r="D58" i="25"/>
  <c r="H57" i="25"/>
  <c r="G57" i="25"/>
  <c r="F57" i="25"/>
  <c r="E57" i="25"/>
  <c r="D57" i="25"/>
  <c r="H56" i="25"/>
  <c r="G56" i="25"/>
  <c r="F56" i="25"/>
  <c r="E56" i="25"/>
  <c r="D56" i="25"/>
  <c r="H55" i="25"/>
  <c r="G55" i="25"/>
  <c r="F55" i="25"/>
  <c r="E55" i="25"/>
  <c r="D55" i="25"/>
  <c r="H54" i="25"/>
  <c r="G54" i="25"/>
  <c r="F54" i="25"/>
  <c r="E54" i="25"/>
  <c r="D54" i="25"/>
  <c r="H53" i="25"/>
  <c r="G53" i="25"/>
  <c r="F53" i="25"/>
  <c r="E53" i="25"/>
  <c r="D53" i="25"/>
  <c r="H52" i="25"/>
  <c r="G52" i="25"/>
  <c r="F52" i="25"/>
  <c r="E52" i="25"/>
  <c r="D52" i="25"/>
  <c r="H51" i="25"/>
  <c r="G51" i="25"/>
  <c r="F51" i="25"/>
  <c r="E51" i="25"/>
  <c r="D51" i="25"/>
  <c r="H50" i="25"/>
  <c r="G50" i="25"/>
  <c r="F50" i="25"/>
  <c r="E50" i="25"/>
  <c r="D50" i="25"/>
  <c r="H49" i="25"/>
  <c r="G49" i="25"/>
  <c r="F49" i="25"/>
  <c r="E49" i="25"/>
  <c r="D49" i="25"/>
  <c r="H48" i="25"/>
  <c r="G48" i="25"/>
  <c r="F48" i="25"/>
  <c r="E48" i="25"/>
  <c r="D48" i="25"/>
  <c r="H47" i="25"/>
  <c r="G47" i="25"/>
  <c r="F47" i="25"/>
  <c r="E47" i="25"/>
  <c r="D47" i="25"/>
  <c r="H46" i="25"/>
  <c r="G46" i="25"/>
  <c r="F46" i="25"/>
  <c r="E46" i="25"/>
  <c r="D46" i="25"/>
  <c r="H45" i="25"/>
  <c r="G45" i="25"/>
  <c r="F45" i="25"/>
  <c r="E45" i="25"/>
  <c r="D45" i="25"/>
  <c r="H44" i="25"/>
  <c r="G44" i="25"/>
  <c r="F44" i="25"/>
  <c r="E44" i="25"/>
  <c r="D44" i="25"/>
  <c r="H43" i="25"/>
  <c r="G43" i="25"/>
  <c r="F43" i="25"/>
  <c r="E43" i="25"/>
  <c r="D43" i="25"/>
  <c r="H42" i="25"/>
  <c r="G42" i="25"/>
  <c r="F42" i="25"/>
  <c r="E42" i="25"/>
  <c r="D42" i="25"/>
  <c r="H41" i="25"/>
  <c r="G41" i="25"/>
  <c r="F41" i="25"/>
  <c r="E41" i="25"/>
  <c r="D41" i="25"/>
  <c r="H40" i="25"/>
  <c r="G40" i="25"/>
  <c r="F40" i="25"/>
  <c r="E40" i="25"/>
  <c r="D40" i="25"/>
  <c r="H33" i="25"/>
  <c r="G33" i="25"/>
  <c r="F33" i="25"/>
  <c r="E33" i="25"/>
  <c r="D33" i="25"/>
  <c r="H32" i="25"/>
  <c r="G32" i="25"/>
  <c r="F32" i="25"/>
  <c r="E32" i="25"/>
  <c r="D32" i="25"/>
  <c r="H31" i="25"/>
  <c r="G31" i="25"/>
  <c r="F31" i="25"/>
  <c r="E31" i="25"/>
  <c r="D31" i="25"/>
  <c r="H30" i="25"/>
  <c r="G30" i="25"/>
  <c r="F30" i="25"/>
  <c r="E30" i="25"/>
  <c r="D30" i="25"/>
  <c r="H29" i="25"/>
  <c r="G29" i="25"/>
  <c r="F29" i="25"/>
  <c r="E29" i="25"/>
  <c r="D29" i="25"/>
  <c r="H28" i="25"/>
  <c r="G28" i="25"/>
  <c r="F28" i="25"/>
  <c r="E28" i="25"/>
  <c r="D28" i="25"/>
  <c r="H27" i="25"/>
  <c r="G27" i="25"/>
  <c r="F27" i="25"/>
  <c r="E27" i="25"/>
  <c r="D27" i="25"/>
  <c r="H26" i="25"/>
  <c r="G26" i="25"/>
  <c r="F26" i="25"/>
  <c r="E26" i="25"/>
  <c r="D26" i="25"/>
  <c r="H25" i="25"/>
  <c r="G25" i="25"/>
  <c r="F25" i="25"/>
  <c r="E25" i="25"/>
  <c r="D25" i="25"/>
  <c r="H24" i="25"/>
  <c r="G24" i="25"/>
  <c r="F24" i="25"/>
  <c r="E24" i="25"/>
  <c r="D24" i="25"/>
  <c r="H23" i="25"/>
  <c r="G23" i="25"/>
  <c r="F23" i="25"/>
  <c r="E23" i="25"/>
  <c r="D23" i="25"/>
  <c r="H22" i="25"/>
  <c r="G22" i="25"/>
  <c r="F22" i="25"/>
  <c r="E22" i="25"/>
  <c r="D22" i="25"/>
  <c r="H21" i="25"/>
  <c r="G21" i="25"/>
  <c r="F21" i="25"/>
  <c r="E21" i="25"/>
  <c r="D21" i="25"/>
  <c r="H20" i="25"/>
  <c r="G20" i="25"/>
  <c r="F20" i="25"/>
  <c r="E20" i="25"/>
  <c r="D20" i="25"/>
  <c r="H19" i="25"/>
  <c r="G19" i="25"/>
  <c r="F19" i="25"/>
  <c r="E19" i="25"/>
  <c r="D19" i="25"/>
  <c r="H18" i="25"/>
  <c r="G18" i="25"/>
  <c r="F18" i="25"/>
  <c r="E18" i="25"/>
  <c r="D18" i="25"/>
  <c r="H17" i="25"/>
  <c r="G17" i="25"/>
  <c r="F17" i="25"/>
  <c r="E17" i="25"/>
  <c r="D17" i="25"/>
  <c r="H16" i="25"/>
  <c r="G16" i="25"/>
  <c r="F16" i="25"/>
  <c r="E16" i="25"/>
  <c r="D16" i="25"/>
  <c r="H15" i="25"/>
  <c r="G15" i="25"/>
  <c r="F15" i="25"/>
  <c r="E15" i="25"/>
  <c r="D15" i="25"/>
  <c r="H14" i="25"/>
  <c r="G14" i="25"/>
  <c r="F14" i="25"/>
  <c r="E14" i="25"/>
  <c r="D14" i="25"/>
  <c r="H13" i="25"/>
  <c r="G13" i="25"/>
  <c r="F13" i="25"/>
  <c r="E13" i="25"/>
  <c r="D13" i="25"/>
  <c r="H12" i="25"/>
  <c r="G12" i="25"/>
  <c r="F12" i="25"/>
  <c r="E12" i="25"/>
  <c r="D12" i="25"/>
  <c r="H11" i="25"/>
  <c r="G11" i="25"/>
  <c r="F11" i="25"/>
  <c r="E11" i="25"/>
  <c r="D11" i="25"/>
  <c r="H10" i="25"/>
  <c r="G10" i="25"/>
  <c r="F10" i="25"/>
  <c r="E10" i="25"/>
  <c r="D10" i="25"/>
  <c r="H9" i="25"/>
  <c r="G9" i="25"/>
  <c r="F9" i="25"/>
  <c r="E9" i="25"/>
  <c r="D9" i="25"/>
  <c r="H8" i="25"/>
  <c r="G8" i="25"/>
  <c r="F8" i="25"/>
  <c r="E8" i="25"/>
  <c r="D8" i="25"/>
  <c r="H7" i="25"/>
  <c r="G7" i="25"/>
  <c r="F7" i="25"/>
  <c r="E7" i="25"/>
  <c r="D7" i="25"/>
  <c r="H6" i="25"/>
  <c r="G6" i="25"/>
  <c r="F6" i="25"/>
  <c r="E6" i="25"/>
  <c r="D6" i="25"/>
  <c r="H5" i="25"/>
  <c r="G5" i="25"/>
  <c r="F5" i="25"/>
  <c r="E5" i="25"/>
  <c r="D5" i="25"/>
  <c r="H4" i="25"/>
  <c r="G4" i="25"/>
  <c r="F4" i="25"/>
  <c r="E4" i="25"/>
  <c r="D4" i="25"/>
  <c r="H249" i="24"/>
  <c r="G249" i="24"/>
  <c r="G249" i="22" s="1"/>
  <c r="F249" i="24"/>
  <c r="F249" i="22" s="1"/>
  <c r="E249" i="24"/>
  <c r="E249" i="22" s="1"/>
  <c r="D249" i="24"/>
  <c r="D249" i="22" s="1"/>
  <c r="H248" i="24"/>
  <c r="G248" i="24"/>
  <c r="G248" i="22" s="1"/>
  <c r="F248" i="24"/>
  <c r="F248" i="22" s="1"/>
  <c r="E248" i="24"/>
  <c r="E248" i="22" s="1"/>
  <c r="D248" i="24"/>
  <c r="D248" i="22" s="1"/>
  <c r="H247" i="24"/>
  <c r="G247" i="24"/>
  <c r="G247" i="22" s="1"/>
  <c r="F247" i="24"/>
  <c r="F247" i="22" s="1"/>
  <c r="E247" i="24"/>
  <c r="E247" i="22" s="1"/>
  <c r="D247" i="24"/>
  <c r="D247" i="22" s="1"/>
  <c r="H246" i="24"/>
  <c r="G246" i="24"/>
  <c r="G246" i="22" s="1"/>
  <c r="F246" i="24"/>
  <c r="F246" i="22" s="1"/>
  <c r="E246" i="24"/>
  <c r="E246" i="22" s="1"/>
  <c r="D246" i="24"/>
  <c r="D246" i="22" s="1"/>
  <c r="H245" i="24"/>
  <c r="G245" i="24"/>
  <c r="G245" i="22" s="1"/>
  <c r="F245" i="24"/>
  <c r="F245" i="22" s="1"/>
  <c r="E245" i="24"/>
  <c r="E245" i="22" s="1"/>
  <c r="D245" i="24"/>
  <c r="D245" i="22" s="1"/>
  <c r="H244" i="24"/>
  <c r="G244" i="24"/>
  <c r="G244" i="22" s="1"/>
  <c r="F244" i="24"/>
  <c r="F244" i="22" s="1"/>
  <c r="E244" i="24"/>
  <c r="E244" i="22" s="1"/>
  <c r="D244" i="24"/>
  <c r="D244" i="22" s="1"/>
  <c r="H243" i="24"/>
  <c r="G243" i="24"/>
  <c r="G243" i="22" s="1"/>
  <c r="F243" i="24"/>
  <c r="F243" i="22" s="1"/>
  <c r="E243" i="24"/>
  <c r="E243" i="22" s="1"/>
  <c r="D243" i="24"/>
  <c r="D243" i="22" s="1"/>
  <c r="H242" i="24"/>
  <c r="G242" i="24"/>
  <c r="G242" i="22" s="1"/>
  <c r="F242" i="24"/>
  <c r="F242" i="22" s="1"/>
  <c r="E242" i="24"/>
  <c r="E242" i="22" s="1"/>
  <c r="D242" i="24"/>
  <c r="D242" i="22" s="1"/>
  <c r="H241" i="24"/>
  <c r="G241" i="24"/>
  <c r="G241" i="22" s="1"/>
  <c r="F241" i="24"/>
  <c r="F241" i="22" s="1"/>
  <c r="E241" i="24"/>
  <c r="E241" i="22" s="1"/>
  <c r="D241" i="24"/>
  <c r="D241" i="22" s="1"/>
  <c r="H240" i="24"/>
  <c r="G240" i="24"/>
  <c r="G240" i="22" s="1"/>
  <c r="F240" i="24"/>
  <c r="F240" i="22" s="1"/>
  <c r="E240" i="24"/>
  <c r="E240" i="22" s="1"/>
  <c r="D240" i="24"/>
  <c r="D240" i="22" s="1"/>
  <c r="H239" i="24"/>
  <c r="G239" i="24"/>
  <c r="G239" i="22" s="1"/>
  <c r="F239" i="24"/>
  <c r="F239" i="22" s="1"/>
  <c r="E239" i="24"/>
  <c r="E239" i="22" s="1"/>
  <c r="D239" i="24"/>
  <c r="D239" i="22" s="1"/>
  <c r="H238" i="24"/>
  <c r="G238" i="24"/>
  <c r="G238" i="22" s="1"/>
  <c r="F238" i="24"/>
  <c r="F238" i="22" s="1"/>
  <c r="E238" i="24"/>
  <c r="E238" i="22" s="1"/>
  <c r="D238" i="24"/>
  <c r="D238" i="22" s="1"/>
  <c r="H237" i="24"/>
  <c r="G237" i="24"/>
  <c r="G237" i="22" s="1"/>
  <c r="F237" i="24"/>
  <c r="F237" i="22" s="1"/>
  <c r="E237" i="24"/>
  <c r="E237" i="22" s="1"/>
  <c r="D237" i="24"/>
  <c r="D237" i="22" s="1"/>
  <c r="H236" i="24"/>
  <c r="G236" i="24"/>
  <c r="G236" i="22" s="1"/>
  <c r="F236" i="24"/>
  <c r="F236" i="22" s="1"/>
  <c r="E236" i="24"/>
  <c r="E236" i="22" s="1"/>
  <c r="D236" i="24"/>
  <c r="D236" i="22" s="1"/>
  <c r="H235" i="24"/>
  <c r="G235" i="24"/>
  <c r="G235" i="22" s="1"/>
  <c r="F235" i="24"/>
  <c r="F235" i="22" s="1"/>
  <c r="E235" i="24"/>
  <c r="E235" i="22" s="1"/>
  <c r="D235" i="24"/>
  <c r="D235" i="22" s="1"/>
  <c r="H234" i="24"/>
  <c r="G234" i="24"/>
  <c r="G234" i="22" s="1"/>
  <c r="F234" i="24"/>
  <c r="F234" i="22" s="1"/>
  <c r="E234" i="24"/>
  <c r="E234" i="22" s="1"/>
  <c r="D234" i="24"/>
  <c r="D234" i="22" s="1"/>
  <c r="H233" i="24"/>
  <c r="G233" i="24"/>
  <c r="G233" i="22" s="1"/>
  <c r="F233" i="24"/>
  <c r="F233" i="22" s="1"/>
  <c r="E233" i="24"/>
  <c r="E233" i="22" s="1"/>
  <c r="D233" i="24"/>
  <c r="D233" i="22" s="1"/>
  <c r="H232" i="24"/>
  <c r="G232" i="24"/>
  <c r="G232" i="22" s="1"/>
  <c r="F232" i="24"/>
  <c r="F232" i="22" s="1"/>
  <c r="E232" i="24"/>
  <c r="E232" i="22" s="1"/>
  <c r="D232" i="24"/>
  <c r="D232" i="22" s="1"/>
  <c r="H231" i="24"/>
  <c r="G231" i="24"/>
  <c r="G231" i="22" s="1"/>
  <c r="F231" i="24"/>
  <c r="F231" i="22" s="1"/>
  <c r="E231" i="24"/>
  <c r="E231" i="22" s="1"/>
  <c r="D231" i="24"/>
  <c r="D231" i="22" s="1"/>
  <c r="H230" i="24"/>
  <c r="G230" i="24"/>
  <c r="G230" i="22" s="1"/>
  <c r="F230" i="24"/>
  <c r="F230" i="22" s="1"/>
  <c r="E230" i="24"/>
  <c r="E230" i="22" s="1"/>
  <c r="D230" i="24"/>
  <c r="D230" i="22" s="1"/>
  <c r="H229" i="24"/>
  <c r="G229" i="24"/>
  <c r="G229" i="22" s="1"/>
  <c r="F229" i="24"/>
  <c r="F229" i="22" s="1"/>
  <c r="E229" i="24"/>
  <c r="E229" i="22" s="1"/>
  <c r="D229" i="24"/>
  <c r="D229" i="22" s="1"/>
  <c r="H228" i="24"/>
  <c r="G228" i="24"/>
  <c r="G228" i="22" s="1"/>
  <c r="F228" i="24"/>
  <c r="F228" i="22" s="1"/>
  <c r="E228" i="24"/>
  <c r="E228" i="22" s="1"/>
  <c r="D228" i="24"/>
  <c r="D228" i="22" s="1"/>
  <c r="H227" i="24"/>
  <c r="G227" i="24"/>
  <c r="G227" i="22" s="1"/>
  <c r="F227" i="24"/>
  <c r="F227" i="22" s="1"/>
  <c r="E227" i="24"/>
  <c r="E227" i="22" s="1"/>
  <c r="D227" i="24"/>
  <c r="D227" i="22" s="1"/>
  <c r="H226" i="24"/>
  <c r="G226" i="24"/>
  <c r="G226" i="22" s="1"/>
  <c r="F226" i="24"/>
  <c r="F226" i="22" s="1"/>
  <c r="E226" i="24"/>
  <c r="E226" i="22" s="1"/>
  <c r="D226" i="24"/>
  <c r="D226" i="22" s="1"/>
  <c r="H225" i="24"/>
  <c r="G225" i="24"/>
  <c r="G225" i="22" s="1"/>
  <c r="F225" i="24"/>
  <c r="F225" i="22" s="1"/>
  <c r="E225" i="24"/>
  <c r="E225" i="22" s="1"/>
  <c r="D225" i="24"/>
  <c r="D225" i="22" s="1"/>
  <c r="H224" i="24"/>
  <c r="G224" i="24"/>
  <c r="G224" i="22" s="1"/>
  <c r="F224" i="24"/>
  <c r="F224" i="22" s="1"/>
  <c r="E224" i="24"/>
  <c r="E224" i="22" s="1"/>
  <c r="D224" i="24"/>
  <c r="D224" i="22" s="1"/>
  <c r="H223" i="24"/>
  <c r="G223" i="24"/>
  <c r="G223" i="22" s="1"/>
  <c r="F223" i="24"/>
  <c r="F223" i="22" s="1"/>
  <c r="E223" i="24"/>
  <c r="E223" i="22" s="1"/>
  <c r="D223" i="24"/>
  <c r="D223" i="22" s="1"/>
  <c r="H222" i="24"/>
  <c r="G222" i="24"/>
  <c r="G222" i="22" s="1"/>
  <c r="F222" i="24"/>
  <c r="F222" i="22" s="1"/>
  <c r="E222" i="24"/>
  <c r="E222" i="22" s="1"/>
  <c r="D222" i="24"/>
  <c r="D222" i="22" s="1"/>
  <c r="H221" i="24"/>
  <c r="G221" i="24"/>
  <c r="G221" i="22" s="1"/>
  <c r="F221" i="24"/>
  <c r="F221" i="22" s="1"/>
  <c r="E221" i="24"/>
  <c r="E221" i="22" s="1"/>
  <c r="D221" i="24"/>
  <c r="D221" i="22" s="1"/>
  <c r="H220" i="24"/>
  <c r="G220" i="24"/>
  <c r="G220" i="22" s="1"/>
  <c r="F220" i="24"/>
  <c r="F220" i="22" s="1"/>
  <c r="E220" i="24"/>
  <c r="E220" i="22" s="1"/>
  <c r="D220" i="24"/>
  <c r="D220" i="22" s="1"/>
  <c r="H213" i="24"/>
  <c r="G213" i="24"/>
  <c r="F213" i="24"/>
  <c r="F213" i="22" s="1"/>
  <c r="E213" i="24"/>
  <c r="E213" i="22" s="1"/>
  <c r="D213" i="24"/>
  <c r="D213" i="22" s="1"/>
  <c r="H212" i="24"/>
  <c r="G212" i="24"/>
  <c r="G212" i="22" s="1"/>
  <c r="F212" i="24"/>
  <c r="F212" i="22" s="1"/>
  <c r="E212" i="24"/>
  <c r="E212" i="22" s="1"/>
  <c r="D212" i="24"/>
  <c r="D212" i="22" s="1"/>
  <c r="H211" i="24"/>
  <c r="G211" i="24"/>
  <c r="G211" i="22" s="1"/>
  <c r="F211" i="24"/>
  <c r="F211" i="22" s="1"/>
  <c r="E211" i="24"/>
  <c r="E211" i="22" s="1"/>
  <c r="D211" i="24"/>
  <c r="D211" i="22" s="1"/>
  <c r="H210" i="24"/>
  <c r="G210" i="24"/>
  <c r="G210" i="22" s="1"/>
  <c r="F210" i="24"/>
  <c r="F210" i="22" s="1"/>
  <c r="E210" i="24"/>
  <c r="E210" i="22" s="1"/>
  <c r="D210" i="24"/>
  <c r="D210" i="22" s="1"/>
  <c r="H209" i="24"/>
  <c r="G209" i="24"/>
  <c r="G209" i="22" s="1"/>
  <c r="F209" i="24"/>
  <c r="F209" i="22" s="1"/>
  <c r="E209" i="24"/>
  <c r="E209" i="22" s="1"/>
  <c r="D209" i="24"/>
  <c r="D209" i="22" s="1"/>
  <c r="H208" i="24"/>
  <c r="G208" i="24"/>
  <c r="G208" i="22" s="1"/>
  <c r="F208" i="24"/>
  <c r="F208" i="22" s="1"/>
  <c r="E208" i="24"/>
  <c r="E208" i="22" s="1"/>
  <c r="D208" i="24"/>
  <c r="D208" i="22" s="1"/>
  <c r="H207" i="24"/>
  <c r="G207" i="24"/>
  <c r="G207" i="22" s="1"/>
  <c r="F207" i="24"/>
  <c r="F207" i="22" s="1"/>
  <c r="E207" i="24"/>
  <c r="E207" i="22" s="1"/>
  <c r="D207" i="24"/>
  <c r="D207" i="22" s="1"/>
  <c r="H206" i="24"/>
  <c r="G206" i="24"/>
  <c r="G206" i="22" s="1"/>
  <c r="F206" i="24"/>
  <c r="F206" i="22" s="1"/>
  <c r="E206" i="24"/>
  <c r="E206" i="22" s="1"/>
  <c r="D206" i="24"/>
  <c r="D206" i="22" s="1"/>
  <c r="H205" i="24"/>
  <c r="G205" i="24"/>
  <c r="G205" i="22" s="1"/>
  <c r="F205" i="24"/>
  <c r="F205" i="22" s="1"/>
  <c r="E205" i="24"/>
  <c r="E205" i="22" s="1"/>
  <c r="D205" i="24"/>
  <c r="D205" i="22" s="1"/>
  <c r="H204" i="24"/>
  <c r="G204" i="24"/>
  <c r="G204" i="22" s="1"/>
  <c r="F204" i="24"/>
  <c r="F204" i="22" s="1"/>
  <c r="E204" i="24"/>
  <c r="E204" i="22" s="1"/>
  <c r="D204" i="24"/>
  <c r="D204" i="22" s="1"/>
  <c r="H203" i="24"/>
  <c r="G203" i="24"/>
  <c r="G203" i="22" s="1"/>
  <c r="F203" i="24"/>
  <c r="F203" i="22" s="1"/>
  <c r="E203" i="24"/>
  <c r="E203" i="22" s="1"/>
  <c r="D203" i="24"/>
  <c r="D203" i="22" s="1"/>
  <c r="H202" i="24"/>
  <c r="G202" i="24"/>
  <c r="G202" i="22" s="1"/>
  <c r="F202" i="24"/>
  <c r="F202" i="22" s="1"/>
  <c r="E202" i="24"/>
  <c r="E202" i="22" s="1"/>
  <c r="D202" i="24"/>
  <c r="D202" i="22" s="1"/>
  <c r="H201" i="24"/>
  <c r="G201" i="24"/>
  <c r="G201" i="22" s="1"/>
  <c r="F201" i="24"/>
  <c r="F201" i="22" s="1"/>
  <c r="E201" i="24"/>
  <c r="E201" i="22" s="1"/>
  <c r="D201" i="24"/>
  <c r="D201" i="22" s="1"/>
  <c r="H200" i="24"/>
  <c r="G200" i="24"/>
  <c r="G200" i="22" s="1"/>
  <c r="F200" i="24"/>
  <c r="F200" i="22" s="1"/>
  <c r="E200" i="24"/>
  <c r="E200" i="22" s="1"/>
  <c r="D200" i="24"/>
  <c r="D200" i="22" s="1"/>
  <c r="H199" i="24"/>
  <c r="G199" i="24"/>
  <c r="G199" i="22" s="1"/>
  <c r="F199" i="24"/>
  <c r="F199" i="22" s="1"/>
  <c r="E199" i="24"/>
  <c r="E199" i="22" s="1"/>
  <c r="D199" i="24"/>
  <c r="D199" i="22" s="1"/>
  <c r="H198" i="24"/>
  <c r="G198" i="24"/>
  <c r="G198" i="22" s="1"/>
  <c r="F198" i="24"/>
  <c r="F198" i="22" s="1"/>
  <c r="E198" i="24"/>
  <c r="E198" i="22" s="1"/>
  <c r="D198" i="24"/>
  <c r="D198" i="22" s="1"/>
  <c r="H197" i="24"/>
  <c r="G197" i="24"/>
  <c r="G197" i="22" s="1"/>
  <c r="F197" i="24"/>
  <c r="F197" i="22" s="1"/>
  <c r="E197" i="24"/>
  <c r="E197" i="22" s="1"/>
  <c r="D197" i="24"/>
  <c r="D197" i="22" s="1"/>
  <c r="H196" i="24"/>
  <c r="G196" i="24"/>
  <c r="G196" i="22" s="1"/>
  <c r="F196" i="24"/>
  <c r="F196" i="22" s="1"/>
  <c r="E196" i="24"/>
  <c r="E196" i="22" s="1"/>
  <c r="D196" i="24"/>
  <c r="D196" i="22" s="1"/>
  <c r="H195" i="24"/>
  <c r="G195" i="24"/>
  <c r="G195" i="22" s="1"/>
  <c r="F195" i="24"/>
  <c r="F195" i="22" s="1"/>
  <c r="E195" i="24"/>
  <c r="E195" i="22" s="1"/>
  <c r="D195" i="24"/>
  <c r="D195" i="22" s="1"/>
  <c r="H194" i="24"/>
  <c r="G194" i="24"/>
  <c r="G194" i="22" s="1"/>
  <c r="F194" i="24"/>
  <c r="F194" i="22" s="1"/>
  <c r="E194" i="24"/>
  <c r="E194" i="22" s="1"/>
  <c r="D194" i="24"/>
  <c r="D194" i="22" s="1"/>
  <c r="H193" i="24"/>
  <c r="G193" i="24"/>
  <c r="G193" i="22" s="1"/>
  <c r="F193" i="24"/>
  <c r="F193" i="22" s="1"/>
  <c r="E193" i="24"/>
  <c r="E193" i="22" s="1"/>
  <c r="D193" i="24"/>
  <c r="D193" i="22" s="1"/>
  <c r="H192" i="24"/>
  <c r="G192" i="24"/>
  <c r="G192" i="22" s="1"/>
  <c r="F192" i="24"/>
  <c r="F192" i="22" s="1"/>
  <c r="E192" i="24"/>
  <c r="E192" i="22" s="1"/>
  <c r="D192" i="24"/>
  <c r="D192" i="22" s="1"/>
  <c r="H191" i="24"/>
  <c r="G191" i="24"/>
  <c r="G191" i="22" s="1"/>
  <c r="F191" i="24"/>
  <c r="F191" i="22" s="1"/>
  <c r="E191" i="24"/>
  <c r="E191" i="22" s="1"/>
  <c r="D191" i="24"/>
  <c r="D191" i="22" s="1"/>
  <c r="H190" i="24"/>
  <c r="G190" i="24"/>
  <c r="G190" i="22" s="1"/>
  <c r="F190" i="24"/>
  <c r="F190" i="22" s="1"/>
  <c r="E190" i="24"/>
  <c r="E190" i="22" s="1"/>
  <c r="D190" i="24"/>
  <c r="D190" i="22" s="1"/>
  <c r="H189" i="24"/>
  <c r="G189" i="24"/>
  <c r="G189" i="22" s="1"/>
  <c r="F189" i="24"/>
  <c r="F189" i="22" s="1"/>
  <c r="E189" i="24"/>
  <c r="E189" i="22" s="1"/>
  <c r="D189" i="24"/>
  <c r="D189" i="22" s="1"/>
  <c r="H188" i="24"/>
  <c r="G188" i="24"/>
  <c r="G188" i="22" s="1"/>
  <c r="F188" i="24"/>
  <c r="F188" i="22" s="1"/>
  <c r="E188" i="24"/>
  <c r="E188" i="22" s="1"/>
  <c r="D188" i="24"/>
  <c r="D188" i="22" s="1"/>
  <c r="H187" i="24"/>
  <c r="G187" i="24"/>
  <c r="G187" i="22" s="1"/>
  <c r="F187" i="24"/>
  <c r="F187" i="22" s="1"/>
  <c r="E187" i="24"/>
  <c r="E187" i="22" s="1"/>
  <c r="D187" i="24"/>
  <c r="D187" i="22" s="1"/>
  <c r="H186" i="24"/>
  <c r="G186" i="24"/>
  <c r="G186" i="22" s="1"/>
  <c r="F186" i="24"/>
  <c r="F186" i="22" s="1"/>
  <c r="E186" i="24"/>
  <c r="E186" i="22" s="1"/>
  <c r="D186" i="24"/>
  <c r="D186" i="22" s="1"/>
  <c r="H185" i="24"/>
  <c r="G185" i="24"/>
  <c r="G185" i="22" s="1"/>
  <c r="F185" i="24"/>
  <c r="F185" i="22" s="1"/>
  <c r="E185" i="24"/>
  <c r="E185" i="22" s="1"/>
  <c r="D185" i="24"/>
  <c r="D185" i="22" s="1"/>
  <c r="H184" i="24"/>
  <c r="G184" i="24"/>
  <c r="G184" i="22" s="1"/>
  <c r="F184" i="24"/>
  <c r="F184" i="22" s="1"/>
  <c r="E184" i="24"/>
  <c r="E184" i="22" s="1"/>
  <c r="D184" i="24"/>
  <c r="D184" i="22" s="1"/>
  <c r="H177" i="24"/>
  <c r="G177" i="24"/>
  <c r="G177" i="22" s="1"/>
  <c r="F177" i="24"/>
  <c r="F177" i="22" s="1"/>
  <c r="E177" i="24"/>
  <c r="E177" i="22" s="1"/>
  <c r="D177" i="24"/>
  <c r="D177" i="22" s="1"/>
  <c r="H176" i="24"/>
  <c r="G176" i="24"/>
  <c r="G176" i="22" s="1"/>
  <c r="F176" i="24"/>
  <c r="F176" i="22" s="1"/>
  <c r="E176" i="24"/>
  <c r="E176" i="22" s="1"/>
  <c r="D176" i="24"/>
  <c r="D176" i="22" s="1"/>
  <c r="H175" i="24"/>
  <c r="G175" i="24"/>
  <c r="G175" i="22" s="1"/>
  <c r="F175" i="24"/>
  <c r="F175" i="22" s="1"/>
  <c r="E175" i="24"/>
  <c r="E175" i="22" s="1"/>
  <c r="D175" i="24"/>
  <c r="D175" i="22" s="1"/>
  <c r="H174" i="24"/>
  <c r="G174" i="24"/>
  <c r="G174" i="22" s="1"/>
  <c r="F174" i="24"/>
  <c r="F174" i="22" s="1"/>
  <c r="E174" i="24"/>
  <c r="E174" i="22" s="1"/>
  <c r="D174" i="24"/>
  <c r="D174" i="22" s="1"/>
  <c r="H173" i="24"/>
  <c r="G173" i="24"/>
  <c r="G173" i="22" s="1"/>
  <c r="F173" i="24"/>
  <c r="F173" i="22" s="1"/>
  <c r="E173" i="24"/>
  <c r="E173" i="22" s="1"/>
  <c r="D173" i="24"/>
  <c r="D173" i="22" s="1"/>
  <c r="H172" i="24"/>
  <c r="G172" i="24"/>
  <c r="G172" i="22" s="1"/>
  <c r="F172" i="24"/>
  <c r="F172" i="22" s="1"/>
  <c r="E172" i="24"/>
  <c r="E172" i="22" s="1"/>
  <c r="D172" i="24"/>
  <c r="D172" i="22" s="1"/>
  <c r="H171" i="24"/>
  <c r="G171" i="24"/>
  <c r="G171" i="22" s="1"/>
  <c r="F171" i="24"/>
  <c r="F171" i="22" s="1"/>
  <c r="E171" i="24"/>
  <c r="E171" i="22" s="1"/>
  <c r="D171" i="24"/>
  <c r="D171" i="22" s="1"/>
  <c r="H170" i="24"/>
  <c r="G170" i="24"/>
  <c r="G170" i="22" s="1"/>
  <c r="F170" i="24"/>
  <c r="F170" i="22" s="1"/>
  <c r="E170" i="24"/>
  <c r="E170" i="22" s="1"/>
  <c r="D170" i="24"/>
  <c r="D170" i="22" s="1"/>
  <c r="H169" i="24"/>
  <c r="G169" i="24"/>
  <c r="G169" i="22" s="1"/>
  <c r="F169" i="24"/>
  <c r="F169" i="22" s="1"/>
  <c r="E169" i="24"/>
  <c r="E169" i="22" s="1"/>
  <c r="D169" i="24"/>
  <c r="D169" i="22" s="1"/>
  <c r="H168" i="24"/>
  <c r="G168" i="24"/>
  <c r="G168" i="22" s="1"/>
  <c r="F168" i="24"/>
  <c r="F168" i="22" s="1"/>
  <c r="E168" i="24"/>
  <c r="E168" i="22" s="1"/>
  <c r="D168" i="24"/>
  <c r="D168" i="22" s="1"/>
  <c r="H167" i="24"/>
  <c r="G167" i="24"/>
  <c r="G167" i="22" s="1"/>
  <c r="F167" i="24"/>
  <c r="F167" i="22" s="1"/>
  <c r="E167" i="24"/>
  <c r="E167" i="22" s="1"/>
  <c r="D167" i="24"/>
  <c r="D167" i="22" s="1"/>
  <c r="H166" i="24"/>
  <c r="G166" i="24"/>
  <c r="G166" i="22" s="1"/>
  <c r="F166" i="24"/>
  <c r="F166" i="22" s="1"/>
  <c r="E166" i="24"/>
  <c r="E166" i="22" s="1"/>
  <c r="D166" i="24"/>
  <c r="D166" i="22" s="1"/>
  <c r="H165" i="24"/>
  <c r="G165" i="24"/>
  <c r="G165" i="22" s="1"/>
  <c r="F165" i="24"/>
  <c r="F165" i="22" s="1"/>
  <c r="E165" i="24"/>
  <c r="E165" i="22" s="1"/>
  <c r="D165" i="24"/>
  <c r="D165" i="22" s="1"/>
  <c r="H164" i="24"/>
  <c r="G164" i="24"/>
  <c r="G164" i="22" s="1"/>
  <c r="F164" i="24"/>
  <c r="F164" i="22" s="1"/>
  <c r="E164" i="24"/>
  <c r="E164" i="22" s="1"/>
  <c r="D164" i="24"/>
  <c r="D164" i="22" s="1"/>
  <c r="H163" i="24"/>
  <c r="G163" i="24"/>
  <c r="G163" i="22" s="1"/>
  <c r="F163" i="24"/>
  <c r="F163" i="22" s="1"/>
  <c r="E163" i="24"/>
  <c r="E163" i="22" s="1"/>
  <c r="D163" i="24"/>
  <c r="D163" i="22" s="1"/>
  <c r="H162" i="24"/>
  <c r="G162" i="24"/>
  <c r="G162" i="22" s="1"/>
  <c r="F162" i="24"/>
  <c r="F162" i="22" s="1"/>
  <c r="E162" i="24"/>
  <c r="E162" i="22" s="1"/>
  <c r="D162" i="24"/>
  <c r="D162" i="22" s="1"/>
  <c r="H161" i="24"/>
  <c r="G161" i="24"/>
  <c r="G161" i="22" s="1"/>
  <c r="F161" i="24"/>
  <c r="F161" i="22" s="1"/>
  <c r="E161" i="24"/>
  <c r="E161" i="22" s="1"/>
  <c r="D161" i="24"/>
  <c r="D161" i="22" s="1"/>
  <c r="H160" i="24"/>
  <c r="G160" i="24"/>
  <c r="G160" i="22" s="1"/>
  <c r="F160" i="24"/>
  <c r="F160" i="22" s="1"/>
  <c r="E160" i="24"/>
  <c r="E160" i="22" s="1"/>
  <c r="D160" i="24"/>
  <c r="D160" i="22" s="1"/>
  <c r="H159" i="24"/>
  <c r="G159" i="24"/>
  <c r="G159" i="22" s="1"/>
  <c r="F159" i="24"/>
  <c r="F159" i="22" s="1"/>
  <c r="E159" i="24"/>
  <c r="E159" i="22" s="1"/>
  <c r="D159" i="24"/>
  <c r="D159" i="22" s="1"/>
  <c r="H158" i="24"/>
  <c r="G158" i="24"/>
  <c r="G158" i="22" s="1"/>
  <c r="F158" i="24"/>
  <c r="F158" i="22" s="1"/>
  <c r="E158" i="24"/>
  <c r="E158" i="22" s="1"/>
  <c r="D158" i="24"/>
  <c r="D158" i="22" s="1"/>
  <c r="H157" i="24"/>
  <c r="G157" i="24"/>
  <c r="G157" i="22" s="1"/>
  <c r="F157" i="24"/>
  <c r="F157" i="22" s="1"/>
  <c r="E157" i="24"/>
  <c r="E157" i="22" s="1"/>
  <c r="D157" i="24"/>
  <c r="D157" i="22" s="1"/>
  <c r="H156" i="24"/>
  <c r="G156" i="24"/>
  <c r="G156" i="22" s="1"/>
  <c r="F156" i="24"/>
  <c r="F156" i="22" s="1"/>
  <c r="E156" i="24"/>
  <c r="E156" i="22" s="1"/>
  <c r="D156" i="24"/>
  <c r="D156" i="22" s="1"/>
  <c r="H155" i="24"/>
  <c r="G155" i="24"/>
  <c r="G155" i="22" s="1"/>
  <c r="F155" i="24"/>
  <c r="F155" i="22" s="1"/>
  <c r="E155" i="24"/>
  <c r="E155" i="22" s="1"/>
  <c r="D155" i="24"/>
  <c r="D155" i="22" s="1"/>
  <c r="H154" i="24"/>
  <c r="G154" i="24"/>
  <c r="G154" i="22" s="1"/>
  <c r="F154" i="24"/>
  <c r="F154" i="22" s="1"/>
  <c r="E154" i="24"/>
  <c r="E154" i="22" s="1"/>
  <c r="D154" i="24"/>
  <c r="D154" i="22" s="1"/>
  <c r="H153" i="24"/>
  <c r="G153" i="24"/>
  <c r="G153" i="22" s="1"/>
  <c r="F153" i="24"/>
  <c r="F153" i="22" s="1"/>
  <c r="E153" i="24"/>
  <c r="E153" i="22" s="1"/>
  <c r="D153" i="24"/>
  <c r="D153" i="22" s="1"/>
  <c r="H152" i="24"/>
  <c r="G152" i="24"/>
  <c r="G152" i="22" s="1"/>
  <c r="F152" i="24"/>
  <c r="F152" i="22" s="1"/>
  <c r="E152" i="24"/>
  <c r="E152" i="22" s="1"/>
  <c r="D152" i="24"/>
  <c r="D152" i="22" s="1"/>
  <c r="H151" i="24"/>
  <c r="G151" i="24"/>
  <c r="G151" i="22" s="1"/>
  <c r="F151" i="24"/>
  <c r="F151" i="22" s="1"/>
  <c r="E151" i="24"/>
  <c r="E151" i="22" s="1"/>
  <c r="D151" i="24"/>
  <c r="D151" i="22" s="1"/>
  <c r="H150" i="24"/>
  <c r="G150" i="24"/>
  <c r="G150" i="22" s="1"/>
  <c r="F150" i="24"/>
  <c r="F150" i="22" s="1"/>
  <c r="E150" i="24"/>
  <c r="E150" i="22" s="1"/>
  <c r="D150" i="24"/>
  <c r="D150" i="22" s="1"/>
  <c r="H149" i="24"/>
  <c r="G149" i="24"/>
  <c r="G149" i="22" s="1"/>
  <c r="F149" i="24"/>
  <c r="F149" i="22" s="1"/>
  <c r="E149" i="24"/>
  <c r="E149" i="22" s="1"/>
  <c r="D149" i="24"/>
  <c r="D149" i="22" s="1"/>
  <c r="H148" i="24"/>
  <c r="G148" i="24"/>
  <c r="G148" i="22" s="1"/>
  <c r="F148" i="24"/>
  <c r="F148" i="22" s="1"/>
  <c r="E148" i="24"/>
  <c r="E148" i="22" s="1"/>
  <c r="D148" i="24"/>
  <c r="D148" i="22" s="1"/>
  <c r="H141" i="24"/>
  <c r="G141" i="24"/>
  <c r="G141" i="22" s="1"/>
  <c r="F141" i="24"/>
  <c r="F141" i="22" s="1"/>
  <c r="E141" i="24"/>
  <c r="E141" i="22" s="1"/>
  <c r="D141" i="24"/>
  <c r="D141" i="22" s="1"/>
  <c r="H140" i="24"/>
  <c r="G140" i="24"/>
  <c r="G140" i="22" s="1"/>
  <c r="F140" i="24"/>
  <c r="F140" i="22" s="1"/>
  <c r="E140" i="24"/>
  <c r="E140" i="22" s="1"/>
  <c r="D140" i="24"/>
  <c r="D140" i="22" s="1"/>
  <c r="H139" i="24"/>
  <c r="G139" i="24"/>
  <c r="G139" i="22" s="1"/>
  <c r="F139" i="24"/>
  <c r="F139" i="22" s="1"/>
  <c r="E139" i="24"/>
  <c r="E139" i="22" s="1"/>
  <c r="D139" i="24"/>
  <c r="D139" i="22" s="1"/>
  <c r="H138" i="24"/>
  <c r="G138" i="24"/>
  <c r="G138" i="22" s="1"/>
  <c r="F138" i="24"/>
  <c r="F138" i="22" s="1"/>
  <c r="E138" i="24"/>
  <c r="E138" i="22" s="1"/>
  <c r="D138" i="24"/>
  <c r="D138" i="22" s="1"/>
  <c r="H137" i="24"/>
  <c r="G137" i="24"/>
  <c r="G137" i="22" s="1"/>
  <c r="F137" i="24"/>
  <c r="F137" i="22" s="1"/>
  <c r="E137" i="24"/>
  <c r="E137" i="22" s="1"/>
  <c r="D137" i="24"/>
  <c r="D137" i="22" s="1"/>
  <c r="H136" i="24"/>
  <c r="G136" i="24"/>
  <c r="G136" i="22" s="1"/>
  <c r="F136" i="24"/>
  <c r="F136" i="22" s="1"/>
  <c r="E136" i="24"/>
  <c r="E136" i="22" s="1"/>
  <c r="D136" i="24"/>
  <c r="D136" i="22" s="1"/>
  <c r="H135" i="24"/>
  <c r="G135" i="24"/>
  <c r="G135" i="22" s="1"/>
  <c r="F135" i="24"/>
  <c r="F135" i="22" s="1"/>
  <c r="E135" i="24"/>
  <c r="E135" i="22" s="1"/>
  <c r="D135" i="24"/>
  <c r="D135" i="22" s="1"/>
  <c r="H134" i="24"/>
  <c r="G134" i="24"/>
  <c r="G134" i="22" s="1"/>
  <c r="F134" i="24"/>
  <c r="F134" i="22" s="1"/>
  <c r="E134" i="24"/>
  <c r="E134" i="22" s="1"/>
  <c r="D134" i="24"/>
  <c r="D134" i="22" s="1"/>
  <c r="H133" i="24"/>
  <c r="G133" i="24"/>
  <c r="G133" i="22" s="1"/>
  <c r="F133" i="24"/>
  <c r="F133" i="22" s="1"/>
  <c r="E133" i="24"/>
  <c r="E133" i="22" s="1"/>
  <c r="D133" i="24"/>
  <c r="D133" i="22" s="1"/>
  <c r="H132" i="24"/>
  <c r="G132" i="24"/>
  <c r="G132" i="22" s="1"/>
  <c r="F132" i="24"/>
  <c r="F132" i="22" s="1"/>
  <c r="E132" i="24"/>
  <c r="E132" i="22" s="1"/>
  <c r="D132" i="24"/>
  <c r="D132" i="22" s="1"/>
  <c r="H131" i="24"/>
  <c r="G131" i="24"/>
  <c r="G131" i="22" s="1"/>
  <c r="F131" i="24"/>
  <c r="F131" i="22" s="1"/>
  <c r="E131" i="24"/>
  <c r="E131" i="22" s="1"/>
  <c r="D131" i="24"/>
  <c r="D131" i="22" s="1"/>
  <c r="H130" i="24"/>
  <c r="G130" i="24"/>
  <c r="G130" i="22" s="1"/>
  <c r="F130" i="24"/>
  <c r="F130" i="22" s="1"/>
  <c r="E130" i="24"/>
  <c r="E130" i="22" s="1"/>
  <c r="D130" i="24"/>
  <c r="D130" i="22" s="1"/>
  <c r="H129" i="24"/>
  <c r="G129" i="24"/>
  <c r="G129" i="22" s="1"/>
  <c r="F129" i="24"/>
  <c r="F129" i="22" s="1"/>
  <c r="E129" i="24"/>
  <c r="E129" i="22" s="1"/>
  <c r="D129" i="24"/>
  <c r="D129" i="22" s="1"/>
  <c r="H128" i="24"/>
  <c r="G128" i="24"/>
  <c r="G128" i="22" s="1"/>
  <c r="F128" i="24"/>
  <c r="F128" i="22" s="1"/>
  <c r="E128" i="24"/>
  <c r="E128" i="22" s="1"/>
  <c r="D128" i="24"/>
  <c r="D128" i="22" s="1"/>
  <c r="H127" i="24"/>
  <c r="G127" i="24"/>
  <c r="G127" i="22" s="1"/>
  <c r="F127" i="24"/>
  <c r="F127" i="22" s="1"/>
  <c r="E127" i="24"/>
  <c r="E127" i="22" s="1"/>
  <c r="D127" i="24"/>
  <c r="D127" i="22" s="1"/>
  <c r="H126" i="24"/>
  <c r="G126" i="24"/>
  <c r="G126" i="22" s="1"/>
  <c r="F126" i="24"/>
  <c r="F126" i="22" s="1"/>
  <c r="E126" i="24"/>
  <c r="E126" i="22" s="1"/>
  <c r="D126" i="24"/>
  <c r="D126" i="22" s="1"/>
  <c r="H125" i="24"/>
  <c r="G125" i="24"/>
  <c r="G125" i="22" s="1"/>
  <c r="F125" i="24"/>
  <c r="F125" i="22" s="1"/>
  <c r="E125" i="24"/>
  <c r="E125" i="22" s="1"/>
  <c r="D125" i="24"/>
  <c r="D125" i="22" s="1"/>
  <c r="H124" i="24"/>
  <c r="G124" i="24"/>
  <c r="G124" i="22" s="1"/>
  <c r="F124" i="24"/>
  <c r="F124" i="22" s="1"/>
  <c r="E124" i="24"/>
  <c r="E124" i="22" s="1"/>
  <c r="D124" i="24"/>
  <c r="D124" i="22" s="1"/>
  <c r="H123" i="24"/>
  <c r="G123" i="24"/>
  <c r="G123" i="22" s="1"/>
  <c r="F123" i="24"/>
  <c r="F123" i="22" s="1"/>
  <c r="E123" i="24"/>
  <c r="E123" i="22" s="1"/>
  <c r="D123" i="24"/>
  <c r="D123" i="22" s="1"/>
  <c r="H122" i="24"/>
  <c r="G122" i="24"/>
  <c r="G122" i="22" s="1"/>
  <c r="F122" i="24"/>
  <c r="F122" i="22" s="1"/>
  <c r="E122" i="24"/>
  <c r="E122" i="22" s="1"/>
  <c r="D122" i="24"/>
  <c r="D122" i="22" s="1"/>
  <c r="H121" i="24"/>
  <c r="G121" i="24"/>
  <c r="G121" i="22" s="1"/>
  <c r="F121" i="24"/>
  <c r="F121" i="22" s="1"/>
  <c r="E121" i="24"/>
  <c r="E121" i="22" s="1"/>
  <c r="D121" i="24"/>
  <c r="D121" i="22" s="1"/>
  <c r="H120" i="24"/>
  <c r="G120" i="24"/>
  <c r="G120" i="22" s="1"/>
  <c r="F120" i="24"/>
  <c r="F120" i="22" s="1"/>
  <c r="E120" i="24"/>
  <c r="E120" i="22" s="1"/>
  <c r="D120" i="24"/>
  <c r="D120" i="22" s="1"/>
  <c r="H119" i="24"/>
  <c r="G119" i="24"/>
  <c r="G119" i="22" s="1"/>
  <c r="F119" i="24"/>
  <c r="F119" i="22" s="1"/>
  <c r="E119" i="24"/>
  <c r="E119" i="22" s="1"/>
  <c r="D119" i="24"/>
  <c r="D119" i="22" s="1"/>
  <c r="H118" i="24"/>
  <c r="G118" i="24"/>
  <c r="G118" i="22" s="1"/>
  <c r="F118" i="24"/>
  <c r="F118" i="22" s="1"/>
  <c r="E118" i="24"/>
  <c r="E118" i="22" s="1"/>
  <c r="D118" i="24"/>
  <c r="D118" i="22" s="1"/>
  <c r="H117" i="24"/>
  <c r="G117" i="24"/>
  <c r="G117" i="22" s="1"/>
  <c r="F117" i="24"/>
  <c r="F117" i="22" s="1"/>
  <c r="E117" i="24"/>
  <c r="E117" i="22" s="1"/>
  <c r="D117" i="24"/>
  <c r="D117" i="22" s="1"/>
  <c r="H116" i="24"/>
  <c r="G116" i="24"/>
  <c r="G116" i="22" s="1"/>
  <c r="F116" i="24"/>
  <c r="F116" i="22" s="1"/>
  <c r="E116" i="24"/>
  <c r="E116" i="22" s="1"/>
  <c r="D116" i="24"/>
  <c r="D116" i="22" s="1"/>
  <c r="H115" i="24"/>
  <c r="G115" i="24"/>
  <c r="G115" i="22" s="1"/>
  <c r="F115" i="24"/>
  <c r="F115" i="22" s="1"/>
  <c r="E115" i="24"/>
  <c r="E115" i="22" s="1"/>
  <c r="D115" i="24"/>
  <c r="D115" i="22" s="1"/>
  <c r="H114" i="24"/>
  <c r="G114" i="24"/>
  <c r="G114" i="22" s="1"/>
  <c r="F114" i="24"/>
  <c r="F114" i="22" s="1"/>
  <c r="E114" i="24"/>
  <c r="E114" i="22" s="1"/>
  <c r="D114" i="24"/>
  <c r="D114" i="22" s="1"/>
  <c r="H113" i="24"/>
  <c r="G113" i="24"/>
  <c r="G113" i="22" s="1"/>
  <c r="F113" i="24"/>
  <c r="F113" i="22" s="1"/>
  <c r="E113" i="24"/>
  <c r="E113" i="22" s="1"/>
  <c r="D113" i="24"/>
  <c r="D113" i="22" s="1"/>
  <c r="H112" i="24"/>
  <c r="G112" i="24"/>
  <c r="G112" i="22" s="1"/>
  <c r="F112" i="24"/>
  <c r="F112" i="22" s="1"/>
  <c r="E112" i="24"/>
  <c r="E112" i="22" s="1"/>
  <c r="D112" i="24"/>
  <c r="D112" i="22" s="1"/>
  <c r="H105" i="24"/>
  <c r="G105" i="24"/>
  <c r="G105" i="22" s="1"/>
  <c r="F105" i="24"/>
  <c r="F105" i="22" s="1"/>
  <c r="E105" i="24"/>
  <c r="E105" i="22" s="1"/>
  <c r="D105" i="24"/>
  <c r="D105" i="22" s="1"/>
  <c r="H104" i="24"/>
  <c r="G104" i="24"/>
  <c r="G104" i="22" s="1"/>
  <c r="F104" i="24"/>
  <c r="F104" i="22" s="1"/>
  <c r="E104" i="24"/>
  <c r="E104" i="22" s="1"/>
  <c r="D104" i="24"/>
  <c r="D104" i="22" s="1"/>
  <c r="H103" i="24"/>
  <c r="G103" i="24"/>
  <c r="G103" i="22" s="1"/>
  <c r="F103" i="24"/>
  <c r="F103" i="22" s="1"/>
  <c r="E103" i="24"/>
  <c r="E103" i="22" s="1"/>
  <c r="D103" i="24"/>
  <c r="D103" i="22" s="1"/>
  <c r="H102" i="24"/>
  <c r="G102" i="24"/>
  <c r="G102" i="22" s="1"/>
  <c r="F102" i="24"/>
  <c r="F102" i="22" s="1"/>
  <c r="E102" i="24"/>
  <c r="E102" i="22" s="1"/>
  <c r="D102" i="24"/>
  <c r="D102" i="22" s="1"/>
  <c r="H101" i="24"/>
  <c r="G101" i="24"/>
  <c r="G101" i="22" s="1"/>
  <c r="F101" i="24"/>
  <c r="F101" i="22" s="1"/>
  <c r="E101" i="24"/>
  <c r="E101" i="22" s="1"/>
  <c r="D101" i="24"/>
  <c r="D101" i="22" s="1"/>
  <c r="H100" i="24"/>
  <c r="G100" i="24"/>
  <c r="G100" i="22" s="1"/>
  <c r="F100" i="24"/>
  <c r="F100" i="22" s="1"/>
  <c r="E100" i="24"/>
  <c r="E100" i="22" s="1"/>
  <c r="D100" i="24"/>
  <c r="D100" i="22" s="1"/>
  <c r="H99" i="24"/>
  <c r="G99" i="24"/>
  <c r="G99" i="22" s="1"/>
  <c r="F99" i="24"/>
  <c r="F99" i="22" s="1"/>
  <c r="E99" i="24"/>
  <c r="E99" i="22" s="1"/>
  <c r="D99" i="24"/>
  <c r="D99" i="22" s="1"/>
  <c r="H98" i="24"/>
  <c r="G98" i="24"/>
  <c r="G98" i="22" s="1"/>
  <c r="F98" i="24"/>
  <c r="F98" i="22" s="1"/>
  <c r="E98" i="24"/>
  <c r="E98" i="22" s="1"/>
  <c r="D98" i="24"/>
  <c r="D98" i="22" s="1"/>
  <c r="H97" i="24"/>
  <c r="G97" i="24"/>
  <c r="G97" i="22" s="1"/>
  <c r="F97" i="24"/>
  <c r="F97" i="22" s="1"/>
  <c r="E97" i="24"/>
  <c r="E97" i="22" s="1"/>
  <c r="D97" i="24"/>
  <c r="D97" i="22" s="1"/>
  <c r="H96" i="24"/>
  <c r="G96" i="24"/>
  <c r="G96" i="22" s="1"/>
  <c r="F96" i="24"/>
  <c r="F96" i="22" s="1"/>
  <c r="E96" i="24"/>
  <c r="E96" i="22" s="1"/>
  <c r="D96" i="24"/>
  <c r="D96" i="22" s="1"/>
  <c r="H95" i="24"/>
  <c r="G95" i="24"/>
  <c r="G95" i="22" s="1"/>
  <c r="F95" i="24"/>
  <c r="F95" i="22" s="1"/>
  <c r="E95" i="24"/>
  <c r="E95" i="22" s="1"/>
  <c r="D95" i="24"/>
  <c r="D95" i="22" s="1"/>
  <c r="H94" i="24"/>
  <c r="G94" i="24"/>
  <c r="G94" i="22" s="1"/>
  <c r="F94" i="24"/>
  <c r="F94" i="22" s="1"/>
  <c r="E94" i="24"/>
  <c r="E94" i="22" s="1"/>
  <c r="D94" i="24"/>
  <c r="D94" i="22" s="1"/>
  <c r="H93" i="24"/>
  <c r="G93" i="24"/>
  <c r="G93" i="22" s="1"/>
  <c r="F93" i="24"/>
  <c r="F93" i="22" s="1"/>
  <c r="E93" i="24"/>
  <c r="E93" i="22" s="1"/>
  <c r="D93" i="24"/>
  <c r="D93" i="22" s="1"/>
  <c r="H92" i="24"/>
  <c r="G92" i="24"/>
  <c r="G92" i="22" s="1"/>
  <c r="F92" i="24"/>
  <c r="F92" i="22" s="1"/>
  <c r="E92" i="24"/>
  <c r="E92" i="22" s="1"/>
  <c r="D92" i="24"/>
  <c r="D92" i="22" s="1"/>
  <c r="H91" i="24"/>
  <c r="G91" i="24"/>
  <c r="G91" i="22" s="1"/>
  <c r="F91" i="24"/>
  <c r="F91" i="22" s="1"/>
  <c r="E91" i="24"/>
  <c r="E91" i="22" s="1"/>
  <c r="D91" i="24"/>
  <c r="D91" i="22" s="1"/>
  <c r="H90" i="24"/>
  <c r="G90" i="24"/>
  <c r="G90" i="22" s="1"/>
  <c r="F90" i="24"/>
  <c r="F90" i="22" s="1"/>
  <c r="E90" i="24"/>
  <c r="E90" i="22" s="1"/>
  <c r="D90" i="24"/>
  <c r="D90" i="22" s="1"/>
  <c r="H89" i="24"/>
  <c r="G89" i="24"/>
  <c r="G89" i="22" s="1"/>
  <c r="F89" i="24"/>
  <c r="F89" i="22" s="1"/>
  <c r="E89" i="24"/>
  <c r="E89" i="22" s="1"/>
  <c r="D89" i="24"/>
  <c r="D89" i="22" s="1"/>
  <c r="H88" i="24"/>
  <c r="G88" i="24"/>
  <c r="G88" i="22" s="1"/>
  <c r="F88" i="24"/>
  <c r="F88" i="22" s="1"/>
  <c r="E88" i="24"/>
  <c r="E88" i="22" s="1"/>
  <c r="D88" i="24"/>
  <c r="D88" i="22" s="1"/>
  <c r="H87" i="24"/>
  <c r="G87" i="24"/>
  <c r="G87" i="22" s="1"/>
  <c r="F87" i="24"/>
  <c r="F87" i="22" s="1"/>
  <c r="E87" i="24"/>
  <c r="E87" i="22" s="1"/>
  <c r="D87" i="24"/>
  <c r="D87" i="22" s="1"/>
  <c r="H86" i="24"/>
  <c r="G86" i="24"/>
  <c r="G86" i="22" s="1"/>
  <c r="F86" i="24"/>
  <c r="F86" i="22" s="1"/>
  <c r="E86" i="24"/>
  <c r="E86" i="22" s="1"/>
  <c r="D86" i="24"/>
  <c r="D86" i="22" s="1"/>
  <c r="H85" i="24"/>
  <c r="G85" i="24"/>
  <c r="G85" i="22" s="1"/>
  <c r="F85" i="24"/>
  <c r="F85" i="22" s="1"/>
  <c r="E85" i="24"/>
  <c r="E85" i="22" s="1"/>
  <c r="D85" i="24"/>
  <c r="D85" i="22" s="1"/>
  <c r="H84" i="24"/>
  <c r="G84" i="24"/>
  <c r="G84" i="22" s="1"/>
  <c r="F84" i="24"/>
  <c r="F84" i="22" s="1"/>
  <c r="E84" i="24"/>
  <c r="E84" i="22" s="1"/>
  <c r="D84" i="24"/>
  <c r="D84" i="22" s="1"/>
  <c r="H83" i="24"/>
  <c r="G83" i="24"/>
  <c r="G83" i="22" s="1"/>
  <c r="F83" i="24"/>
  <c r="F83" i="22" s="1"/>
  <c r="E83" i="24"/>
  <c r="E83" i="22" s="1"/>
  <c r="D83" i="24"/>
  <c r="D83" i="22" s="1"/>
  <c r="H82" i="24"/>
  <c r="G82" i="24"/>
  <c r="G82" i="22" s="1"/>
  <c r="F82" i="24"/>
  <c r="F82" i="22" s="1"/>
  <c r="E82" i="24"/>
  <c r="E82" i="22" s="1"/>
  <c r="D82" i="24"/>
  <c r="D82" i="22" s="1"/>
  <c r="H81" i="24"/>
  <c r="G81" i="24"/>
  <c r="G81" i="22" s="1"/>
  <c r="F81" i="24"/>
  <c r="F81" i="22" s="1"/>
  <c r="E81" i="24"/>
  <c r="E81" i="22" s="1"/>
  <c r="D81" i="24"/>
  <c r="D81" i="22" s="1"/>
  <c r="H80" i="24"/>
  <c r="G80" i="24"/>
  <c r="G80" i="22" s="1"/>
  <c r="F80" i="24"/>
  <c r="F80" i="22" s="1"/>
  <c r="E80" i="24"/>
  <c r="E80" i="22" s="1"/>
  <c r="D80" i="24"/>
  <c r="D80" i="22" s="1"/>
  <c r="H79" i="24"/>
  <c r="G79" i="24"/>
  <c r="G79" i="22" s="1"/>
  <c r="F79" i="24"/>
  <c r="F79" i="22" s="1"/>
  <c r="E79" i="24"/>
  <c r="E79" i="22" s="1"/>
  <c r="D79" i="24"/>
  <c r="D79" i="22" s="1"/>
  <c r="H78" i="24"/>
  <c r="G78" i="24"/>
  <c r="G78" i="22" s="1"/>
  <c r="F78" i="24"/>
  <c r="F78" i="22" s="1"/>
  <c r="E78" i="24"/>
  <c r="E78" i="22" s="1"/>
  <c r="D78" i="24"/>
  <c r="D78" i="22" s="1"/>
  <c r="H77" i="24"/>
  <c r="G77" i="24"/>
  <c r="G77" i="22" s="1"/>
  <c r="F77" i="24"/>
  <c r="F77" i="22" s="1"/>
  <c r="E77" i="24"/>
  <c r="E77" i="22" s="1"/>
  <c r="D77" i="24"/>
  <c r="D77" i="22" s="1"/>
  <c r="H76" i="24"/>
  <c r="G76" i="24"/>
  <c r="G76" i="22" s="1"/>
  <c r="F76" i="24"/>
  <c r="F76" i="22" s="1"/>
  <c r="E76" i="24"/>
  <c r="E76" i="22" s="1"/>
  <c r="D76" i="24"/>
  <c r="D76" i="22" s="1"/>
  <c r="H69" i="24"/>
  <c r="G69" i="24"/>
  <c r="G69" i="22" s="1"/>
  <c r="F69" i="24"/>
  <c r="F69" i="22" s="1"/>
  <c r="E69" i="24"/>
  <c r="E69" i="22" s="1"/>
  <c r="D69" i="24"/>
  <c r="D69" i="22" s="1"/>
  <c r="H68" i="24"/>
  <c r="G68" i="24"/>
  <c r="G68" i="22" s="1"/>
  <c r="F68" i="24"/>
  <c r="F68" i="22" s="1"/>
  <c r="E68" i="24"/>
  <c r="E68" i="22" s="1"/>
  <c r="D68" i="24"/>
  <c r="D68" i="22" s="1"/>
  <c r="H67" i="24"/>
  <c r="G67" i="24"/>
  <c r="G67" i="22" s="1"/>
  <c r="F67" i="24"/>
  <c r="F67" i="22" s="1"/>
  <c r="E67" i="24"/>
  <c r="E67" i="22" s="1"/>
  <c r="D67" i="24"/>
  <c r="D67" i="22" s="1"/>
  <c r="H66" i="24"/>
  <c r="G66" i="24"/>
  <c r="G66" i="22" s="1"/>
  <c r="F66" i="24"/>
  <c r="F66" i="22" s="1"/>
  <c r="E66" i="24"/>
  <c r="E66" i="22" s="1"/>
  <c r="D66" i="24"/>
  <c r="D66" i="22" s="1"/>
  <c r="H65" i="24"/>
  <c r="G65" i="24"/>
  <c r="G65" i="22" s="1"/>
  <c r="F65" i="24"/>
  <c r="F65" i="22" s="1"/>
  <c r="E65" i="24"/>
  <c r="E65" i="22" s="1"/>
  <c r="D65" i="24"/>
  <c r="D65" i="22" s="1"/>
  <c r="H64" i="24"/>
  <c r="G64" i="24"/>
  <c r="G64" i="22" s="1"/>
  <c r="F64" i="24"/>
  <c r="F64" i="22" s="1"/>
  <c r="E64" i="24"/>
  <c r="E64" i="22" s="1"/>
  <c r="D64" i="24"/>
  <c r="D64" i="22" s="1"/>
  <c r="H63" i="24"/>
  <c r="G63" i="24"/>
  <c r="G63" i="22" s="1"/>
  <c r="F63" i="24"/>
  <c r="F63" i="22" s="1"/>
  <c r="E63" i="24"/>
  <c r="E63" i="22" s="1"/>
  <c r="D63" i="24"/>
  <c r="D63" i="22" s="1"/>
  <c r="H62" i="24"/>
  <c r="G62" i="24"/>
  <c r="G62" i="22" s="1"/>
  <c r="F62" i="24"/>
  <c r="F62" i="22" s="1"/>
  <c r="E62" i="24"/>
  <c r="E62" i="22" s="1"/>
  <c r="D62" i="24"/>
  <c r="D62" i="22" s="1"/>
  <c r="H61" i="24"/>
  <c r="G61" i="24"/>
  <c r="G61" i="22" s="1"/>
  <c r="F61" i="24"/>
  <c r="F61" i="22" s="1"/>
  <c r="E61" i="24"/>
  <c r="E61" i="22" s="1"/>
  <c r="D61" i="24"/>
  <c r="D61" i="22" s="1"/>
  <c r="H60" i="24"/>
  <c r="G60" i="24"/>
  <c r="G60" i="22" s="1"/>
  <c r="F60" i="24"/>
  <c r="F60" i="22" s="1"/>
  <c r="E60" i="24"/>
  <c r="E60" i="22" s="1"/>
  <c r="D60" i="24"/>
  <c r="D60" i="22" s="1"/>
  <c r="H59" i="24"/>
  <c r="G59" i="24"/>
  <c r="G59" i="22" s="1"/>
  <c r="F59" i="24"/>
  <c r="F59" i="22" s="1"/>
  <c r="E59" i="24"/>
  <c r="E59" i="22" s="1"/>
  <c r="D59" i="24"/>
  <c r="D59" i="22" s="1"/>
  <c r="H58" i="24"/>
  <c r="G58" i="24"/>
  <c r="G58" i="22" s="1"/>
  <c r="F58" i="24"/>
  <c r="F58" i="22" s="1"/>
  <c r="E58" i="24"/>
  <c r="E58" i="22" s="1"/>
  <c r="D58" i="24"/>
  <c r="D58" i="22" s="1"/>
  <c r="H57" i="24"/>
  <c r="G57" i="24"/>
  <c r="G57" i="22" s="1"/>
  <c r="F57" i="24"/>
  <c r="F57" i="22" s="1"/>
  <c r="E57" i="24"/>
  <c r="E57" i="22" s="1"/>
  <c r="D57" i="24"/>
  <c r="D57" i="22" s="1"/>
  <c r="H56" i="24"/>
  <c r="G56" i="24"/>
  <c r="G56" i="22" s="1"/>
  <c r="F56" i="24"/>
  <c r="F56" i="22" s="1"/>
  <c r="E56" i="24"/>
  <c r="E56" i="22" s="1"/>
  <c r="D56" i="24"/>
  <c r="D56" i="22" s="1"/>
  <c r="H55" i="24"/>
  <c r="G55" i="24"/>
  <c r="G55" i="22" s="1"/>
  <c r="F55" i="24"/>
  <c r="F55" i="22" s="1"/>
  <c r="E55" i="24"/>
  <c r="E55" i="22" s="1"/>
  <c r="D55" i="24"/>
  <c r="D55" i="22" s="1"/>
  <c r="H54" i="24"/>
  <c r="G54" i="24"/>
  <c r="G54" i="22" s="1"/>
  <c r="F54" i="24"/>
  <c r="F54" i="22" s="1"/>
  <c r="E54" i="24"/>
  <c r="E54" i="22" s="1"/>
  <c r="D54" i="24"/>
  <c r="D54" i="22" s="1"/>
  <c r="H53" i="24"/>
  <c r="G53" i="24"/>
  <c r="G53" i="22" s="1"/>
  <c r="F53" i="24"/>
  <c r="F53" i="22" s="1"/>
  <c r="E53" i="24"/>
  <c r="E53" i="22" s="1"/>
  <c r="D53" i="24"/>
  <c r="D53" i="22" s="1"/>
  <c r="H52" i="24"/>
  <c r="G52" i="24"/>
  <c r="G52" i="22" s="1"/>
  <c r="F52" i="24"/>
  <c r="F52" i="22" s="1"/>
  <c r="E52" i="24"/>
  <c r="E52" i="22" s="1"/>
  <c r="D52" i="24"/>
  <c r="D52" i="22" s="1"/>
  <c r="H51" i="24"/>
  <c r="G51" i="24"/>
  <c r="G51" i="22" s="1"/>
  <c r="F51" i="24"/>
  <c r="F51" i="22" s="1"/>
  <c r="E51" i="24"/>
  <c r="E51" i="22" s="1"/>
  <c r="D51" i="24"/>
  <c r="D51" i="22" s="1"/>
  <c r="H50" i="24"/>
  <c r="G50" i="24"/>
  <c r="G50" i="22" s="1"/>
  <c r="F50" i="24"/>
  <c r="F50" i="22" s="1"/>
  <c r="E50" i="24"/>
  <c r="E50" i="22" s="1"/>
  <c r="D50" i="24"/>
  <c r="D50" i="22" s="1"/>
  <c r="H49" i="24"/>
  <c r="G49" i="24"/>
  <c r="G49" i="22" s="1"/>
  <c r="F49" i="24"/>
  <c r="F49" i="22" s="1"/>
  <c r="E49" i="24"/>
  <c r="E49" i="22" s="1"/>
  <c r="D49" i="24"/>
  <c r="D49" i="22" s="1"/>
  <c r="H48" i="24"/>
  <c r="G48" i="24"/>
  <c r="G48" i="22" s="1"/>
  <c r="F48" i="24"/>
  <c r="F48" i="22" s="1"/>
  <c r="E48" i="24"/>
  <c r="E48" i="22" s="1"/>
  <c r="D48" i="24"/>
  <c r="D48" i="22" s="1"/>
  <c r="H47" i="24"/>
  <c r="G47" i="24"/>
  <c r="G47" i="22" s="1"/>
  <c r="F47" i="24"/>
  <c r="F47" i="22" s="1"/>
  <c r="E47" i="24"/>
  <c r="E47" i="22" s="1"/>
  <c r="D47" i="24"/>
  <c r="D47" i="22" s="1"/>
  <c r="H46" i="24"/>
  <c r="G46" i="24"/>
  <c r="G46" i="22" s="1"/>
  <c r="F46" i="24"/>
  <c r="F46" i="22" s="1"/>
  <c r="E46" i="24"/>
  <c r="E46" i="22" s="1"/>
  <c r="D46" i="24"/>
  <c r="D46" i="22" s="1"/>
  <c r="H45" i="24"/>
  <c r="G45" i="24"/>
  <c r="G45" i="22" s="1"/>
  <c r="F45" i="24"/>
  <c r="F45" i="22" s="1"/>
  <c r="E45" i="24"/>
  <c r="E45" i="22" s="1"/>
  <c r="D45" i="24"/>
  <c r="D45" i="22" s="1"/>
  <c r="H44" i="24"/>
  <c r="G44" i="24"/>
  <c r="G44" i="22" s="1"/>
  <c r="F44" i="24"/>
  <c r="F44" i="22" s="1"/>
  <c r="E44" i="24"/>
  <c r="E44" i="22" s="1"/>
  <c r="D44" i="24"/>
  <c r="D44" i="22" s="1"/>
  <c r="H43" i="24"/>
  <c r="G43" i="24"/>
  <c r="G43" i="22" s="1"/>
  <c r="F43" i="24"/>
  <c r="F43" i="22" s="1"/>
  <c r="E43" i="24"/>
  <c r="E43" i="22" s="1"/>
  <c r="D43" i="24"/>
  <c r="D43" i="22" s="1"/>
  <c r="H42" i="24"/>
  <c r="G42" i="24"/>
  <c r="G42" i="22" s="1"/>
  <c r="F42" i="24"/>
  <c r="F42" i="22" s="1"/>
  <c r="E42" i="24"/>
  <c r="E42" i="22" s="1"/>
  <c r="D42" i="24"/>
  <c r="D42" i="22" s="1"/>
  <c r="H41" i="24"/>
  <c r="G41" i="24"/>
  <c r="G41" i="22" s="1"/>
  <c r="F41" i="24"/>
  <c r="F41" i="22" s="1"/>
  <c r="E41" i="24"/>
  <c r="E41" i="22" s="1"/>
  <c r="D41" i="24"/>
  <c r="D41" i="22" s="1"/>
  <c r="H40" i="24"/>
  <c r="G40" i="24"/>
  <c r="G40" i="22" s="1"/>
  <c r="F40" i="24"/>
  <c r="F40" i="22" s="1"/>
  <c r="E40" i="24"/>
  <c r="E40" i="22" s="1"/>
  <c r="D40" i="24"/>
  <c r="D40" i="22" s="1"/>
  <c r="H33" i="24"/>
  <c r="G33" i="24"/>
  <c r="G33" i="22" s="1"/>
  <c r="F33" i="24"/>
  <c r="F33" i="22" s="1"/>
  <c r="E33" i="24"/>
  <c r="E33" i="22" s="1"/>
  <c r="D33" i="24"/>
  <c r="D33" i="22" s="1"/>
  <c r="H32" i="24"/>
  <c r="G32" i="24"/>
  <c r="G32" i="22" s="1"/>
  <c r="F32" i="24"/>
  <c r="F32" i="22" s="1"/>
  <c r="E32" i="24"/>
  <c r="E32" i="22" s="1"/>
  <c r="D32" i="24"/>
  <c r="D32" i="22" s="1"/>
  <c r="H31" i="24"/>
  <c r="G31" i="24"/>
  <c r="G31" i="22" s="1"/>
  <c r="F31" i="24"/>
  <c r="F31" i="22" s="1"/>
  <c r="E31" i="24"/>
  <c r="E31" i="22" s="1"/>
  <c r="D31" i="24"/>
  <c r="D31" i="22" s="1"/>
  <c r="H30" i="24"/>
  <c r="G30" i="24"/>
  <c r="G30" i="22" s="1"/>
  <c r="F30" i="24"/>
  <c r="F30" i="22" s="1"/>
  <c r="E30" i="24"/>
  <c r="E30" i="22" s="1"/>
  <c r="D30" i="24"/>
  <c r="D30" i="22" s="1"/>
  <c r="H29" i="24"/>
  <c r="G29" i="24"/>
  <c r="G29" i="22" s="1"/>
  <c r="F29" i="24"/>
  <c r="F29" i="22" s="1"/>
  <c r="E29" i="24"/>
  <c r="E29" i="22" s="1"/>
  <c r="D29" i="24"/>
  <c r="D29" i="22" s="1"/>
  <c r="H28" i="24"/>
  <c r="G28" i="24"/>
  <c r="G28" i="22" s="1"/>
  <c r="F28" i="24"/>
  <c r="F28" i="22" s="1"/>
  <c r="E28" i="24"/>
  <c r="E28" i="22" s="1"/>
  <c r="D28" i="24"/>
  <c r="D28" i="22" s="1"/>
  <c r="H27" i="24"/>
  <c r="G27" i="24"/>
  <c r="G27" i="22" s="1"/>
  <c r="F27" i="24"/>
  <c r="F27" i="22" s="1"/>
  <c r="E27" i="24"/>
  <c r="E27" i="22" s="1"/>
  <c r="D27" i="24"/>
  <c r="D27" i="22" s="1"/>
  <c r="H26" i="24"/>
  <c r="G26" i="24"/>
  <c r="G26" i="22" s="1"/>
  <c r="F26" i="24"/>
  <c r="F26" i="22" s="1"/>
  <c r="E26" i="24"/>
  <c r="E26" i="22" s="1"/>
  <c r="D26" i="24"/>
  <c r="D26" i="22" s="1"/>
  <c r="H25" i="24"/>
  <c r="G25" i="24"/>
  <c r="G25" i="22" s="1"/>
  <c r="F25" i="24"/>
  <c r="F25" i="22" s="1"/>
  <c r="E25" i="24"/>
  <c r="E25" i="22" s="1"/>
  <c r="D25" i="24"/>
  <c r="D25" i="22" s="1"/>
  <c r="H24" i="24"/>
  <c r="G24" i="24"/>
  <c r="G24" i="22" s="1"/>
  <c r="F24" i="24"/>
  <c r="F24" i="22" s="1"/>
  <c r="E24" i="24"/>
  <c r="E24" i="22" s="1"/>
  <c r="D24" i="24"/>
  <c r="D24" i="22" s="1"/>
  <c r="H23" i="24"/>
  <c r="G23" i="24"/>
  <c r="G23" i="22" s="1"/>
  <c r="F23" i="24"/>
  <c r="F23" i="22" s="1"/>
  <c r="E23" i="24"/>
  <c r="E23" i="22" s="1"/>
  <c r="D23" i="24"/>
  <c r="D23" i="22" s="1"/>
  <c r="H22" i="24"/>
  <c r="G22" i="24"/>
  <c r="G22" i="22" s="1"/>
  <c r="F22" i="24"/>
  <c r="F22" i="22" s="1"/>
  <c r="E22" i="24"/>
  <c r="E22" i="22" s="1"/>
  <c r="D22" i="24"/>
  <c r="D22" i="22" s="1"/>
  <c r="H21" i="24"/>
  <c r="G21" i="24"/>
  <c r="G21" i="22" s="1"/>
  <c r="F21" i="24"/>
  <c r="F21" i="22" s="1"/>
  <c r="E21" i="24"/>
  <c r="E21" i="22" s="1"/>
  <c r="D21" i="24"/>
  <c r="D21" i="22" s="1"/>
  <c r="H20" i="24"/>
  <c r="G20" i="24"/>
  <c r="G20" i="22" s="1"/>
  <c r="F20" i="24"/>
  <c r="F20" i="22" s="1"/>
  <c r="E20" i="24"/>
  <c r="E20" i="22" s="1"/>
  <c r="D20" i="24"/>
  <c r="D20" i="22" s="1"/>
  <c r="H19" i="24"/>
  <c r="G19" i="24"/>
  <c r="G19" i="22" s="1"/>
  <c r="F19" i="24"/>
  <c r="F19" i="22" s="1"/>
  <c r="E19" i="24"/>
  <c r="E19" i="22" s="1"/>
  <c r="D19" i="24"/>
  <c r="D19" i="22" s="1"/>
  <c r="H18" i="24"/>
  <c r="G18" i="24"/>
  <c r="G18" i="22" s="1"/>
  <c r="F18" i="24"/>
  <c r="F18" i="22" s="1"/>
  <c r="E18" i="24"/>
  <c r="E18" i="22" s="1"/>
  <c r="D18" i="24"/>
  <c r="D18" i="22" s="1"/>
  <c r="H17" i="24"/>
  <c r="G17" i="24"/>
  <c r="G17" i="22" s="1"/>
  <c r="F17" i="24"/>
  <c r="F17" i="22" s="1"/>
  <c r="E17" i="24"/>
  <c r="E17" i="22" s="1"/>
  <c r="D17" i="24"/>
  <c r="D17" i="22" s="1"/>
  <c r="H16" i="24"/>
  <c r="G16" i="24"/>
  <c r="G16" i="22" s="1"/>
  <c r="F16" i="24"/>
  <c r="F16" i="22" s="1"/>
  <c r="E16" i="24"/>
  <c r="E16" i="22" s="1"/>
  <c r="D16" i="24"/>
  <c r="D16" i="22" s="1"/>
  <c r="H15" i="24"/>
  <c r="G15" i="24"/>
  <c r="G15" i="22" s="1"/>
  <c r="F15" i="24"/>
  <c r="F15" i="22" s="1"/>
  <c r="E15" i="24"/>
  <c r="E15" i="22" s="1"/>
  <c r="D15" i="24"/>
  <c r="D15" i="22" s="1"/>
  <c r="H14" i="24"/>
  <c r="G14" i="24"/>
  <c r="G14" i="22" s="1"/>
  <c r="F14" i="24"/>
  <c r="F14" i="22" s="1"/>
  <c r="E14" i="24"/>
  <c r="E14" i="22" s="1"/>
  <c r="D14" i="24"/>
  <c r="D14" i="22" s="1"/>
  <c r="H13" i="24"/>
  <c r="G13" i="24"/>
  <c r="G13" i="22" s="1"/>
  <c r="F13" i="24"/>
  <c r="F13" i="22" s="1"/>
  <c r="E13" i="24"/>
  <c r="E13" i="22" s="1"/>
  <c r="D13" i="24"/>
  <c r="D13" i="22" s="1"/>
  <c r="H12" i="24"/>
  <c r="G12" i="24"/>
  <c r="G12" i="22" s="1"/>
  <c r="F12" i="24"/>
  <c r="F12" i="22" s="1"/>
  <c r="E12" i="24"/>
  <c r="E12" i="22" s="1"/>
  <c r="D12" i="24"/>
  <c r="D12" i="22" s="1"/>
  <c r="H11" i="24"/>
  <c r="G11" i="24"/>
  <c r="G11" i="22" s="1"/>
  <c r="F11" i="24"/>
  <c r="F11" i="22" s="1"/>
  <c r="E11" i="24"/>
  <c r="E11" i="22" s="1"/>
  <c r="D11" i="24"/>
  <c r="D11" i="22" s="1"/>
  <c r="H10" i="24"/>
  <c r="G10" i="24"/>
  <c r="G10" i="22" s="1"/>
  <c r="F10" i="24"/>
  <c r="F10" i="22" s="1"/>
  <c r="E10" i="24"/>
  <c r="E10" i="22" s="1"/>
  <c r="D10" i="24"/>
  <c r="D10" i="22" s="1"/>
  <c r="H9" i="24"/>
  <c r="G9" i="24"/>
  <c r="G9" i="22" s="1"/>
  <c r="F9" i="24"/>
  <c r="F9" i="22" s="1"/>
  <c r="E9" i="24"/>
  <c r="E9" i="22" s="1"/>
  <c r="D9" i="24"/>
  <c r="D9" i="22" s="1"/>
  <c r="H8" i="24"/>
  <c r="G8" i="24"/>
  <c r="G8" i="22" s="1"/>
  <c r="F8" i="24"/>
  <c r="F8" i="22" s="1"/>
  <c r="E8" i="24"/>
  <c r="E8" i="22" s="1"/>
  <c r="D8" i="24"/>
  <c r="D8" i="22" s="1"/>
  <c r="H7" i="24"/>
  <c r="G7" i="24"/>
  <c r="G7" i="22" s="1"/>
  <c r="F7" i="24"/>
  <c r="F7" i="22" s="1"/>
  <c r="E7" i="24"/>
  <c r="E7" i="22" s="1"/>
  <c r="D7" i="24"/>
  <c r="D7" i="22" s="1"/>
  <c r="H6" i="24"/>
  <c r="G6" i="24"/>
  <c r="G6" i="22" s="1"/>
  <c r="F6" i="24"/>
  <c r="F6" i="22" s="1"/>
  <c r="E6" i="24"/>
  <c r="E6" i="22" s="1"/>
  <c r="D6" i="24"/>
  <c r="D6" i="22" s="1"/>
  <c r="H5" i="24"/>
  <c r="G5" i="24"/>
  <c r="G5" i="22" s="1"/>
  <c r="F5" i="24"/>
  <c r="F5" i="22" s="1"/>
  <c r="E5" i="24"/>
  <c r="E5" i="22" s="1"/>
  <c r="D5" i="24"/>
  <c r="D5" i="22" s="1"/>
  <c r="H4" i="24"/>
  <c r="G4" i="24"/>
  <c r="G4" i="22" s="1"/>
  <c r="F4" i="24"/>
  <c r="F4" i="22" s="1"/>
  <c r="E4" i="24"/>
  <c r="E4" i="22" s="1"/>
  <c r="D4" i="24"/>
  <c r="D4" i="22" s="1"/>
  <c r="H249" i="22"/>
  <c r="H248" i="22"/>
  <c r="H247" i="22"/>
  <c r="H246" i="22"/>
  <c r="H245" i="22"/>
  <c r="H244" i="22"/>
  <c r="H243" i="22"/>
  <c r="H242" i="22"/>
  <c r="H241" i="22"/>
  <c r="H240" i="22"/>
  <c r="H239" i="22"/>
  <c r="H238" i="22"/>
  <c r="H237" i="22"/>
  <c r="H236" i="22"/>
  <c r="H235" i="22"/>
  <c r="H234" i="22"/>
  <c r="H233" i="22"/>
  <c r="H232" i="22"/>
  <c r="H231" i="22"/>
  <c r="H230" i="22"/>
  <c r="H229" i="22"/>
  <c r="H228" i="22"/>
  <c r="H227" i="22"/>
  <c r="H226" i="22"/>
  <c r="H225" i="22"/>
  <c r="H224" i="22"/>
  <c r="H223" i="22"/>
  <c r="H222" i="22"/>
  <c r="H221" i="22"/>
  <c r="H220" i="22"/>
  <c r="H213" i="22"/>
  <c r="H212" i="22"/>
  <c r="H211" i="22"/>
  <c r="H210" i="22"/>
  <c r="H209" i="22"/>
  <c r="H208" i="22"/>
  <c r="H207" i="22"/>
  <c r="H206" i="22"/>
  <c r="H205" i="22"/>
  <c r="H204" i="22"/>
  <c r="H203" i="22"/>
  <c r="H202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H189" i="22"/>
  <c r="H188" i="22"/>
  <c r="H187" i="22"/>
  <c r="H186" i="22"/>
  <c r="H185" i="22"/>
  <c r="H184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57" i="22"/>
  <c r="H156" i="22"/>
  <c r="H155" i="22"/>
  <c r="H154" i="22"/>
  <c r="H153" i="22"/>
  <c r="H152" i="22"/>
  <c r="H151" i="22"/>
  <c r="H150" i="22"/>
  <c r="H149" i="22"/>
  <c r="H148" i="22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249" i="21"/>
  <c r="H248" i="21"/>
  <c r="H247" i="21"/>
  <c r="H246" i="21"/>
  <c r="H245" i="21"/>
  <c r="H244" i="21"/>
  <c r="H243" i="21"/>
  <c r="H242" i="21"/>
  <c r="H241" i="21"/>
  <c r="H240" i="21"/>
  <c r="H239" i="21"/>
  <c r="H238" i="21"/>
  <c r="H237" i="21"/>
  <c r="H236" i="21"/>
  <c r="H235" i="21"/>
  <c r="H234" i="21"/>
  <c r="H233" i="21"/>
  <c r="H232" i="21"/>
  <c r="H231" i="21"/>
  <c r="H230" i="21"/>
  <c r="H229" i="21"/>
  <c r="H228" i="21"/>
  <c r="H227" i="21"/>
  <c r="H226" i="21"/>
  <c r="H225" i="21"/>
  <c r="H224" i="21"/>
  <c r="H223" i="21"/>
  <c r="H222" i="21"/>
  <c r="H221" i="21"/>
  <c r="H220" i="21"/>
  <c r="H213" i="21"/>
  <c r="H212" i="21"/>
  <c r="H211" i="21"/>
  <c r="H210" i="21"/>
  <c r="H209" i="21"/>
  <c r="H208" i="21"/>
  <c r="H207" i="21"/>
  <c r="H206" i="21"/>
  <c r="H205" i="21"/>
  <c r="H204" i="21"/>
  <c r="H203" i="21"/>
  <c r="H202" i="21"/>
  <c r="H201" i="21"/>
  <c r="H200" i="21"/>
  <c r="H199" i="21"/>
  <c r="H198" i="21"/>
  <c r="H197" i="21"/>
  <c r="H196" i="21"/>
  <c r="H195" i="21"/>
  <c r="H194" i="21"/>
  <c r="H193" i="21"/>
  <c r="H192" i="21"/>
  <c r="H191" i="21"/>
  <c r="H190" i="21"/>
  <c r="H189" i="21"/>
  <c r="H188" i="21"/>
  <c r="H187" i="21"/>
  <c r="H186" i="21"/>
  <c r="H185" i="21"/>
  <c r="H184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H158" i="21"/>
  <c r="H157" i="21"/>
  <c r="H156" i="21"/>
  <c r="H155" i="21"/>
  <c r="H154" i="21"/>
  <c r="H153" i="21"/>
  <c r="H152" i="21"/>
  <c r="H151" i="21"/>
  <c r="H150" i="21"/>
  <c r="H149" i="21"/>
  <c r="H148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249" i="20"/>
  <c r="G249" i="20"/>
  <c r="F249" i="20"/>
  <c r="E249" i="20"/>
  <c r="D249" i="20"/>
  <c r="H248" i="20"/>
  <c r="G248" i="20"/>
  <c r="F248" i="20"/>
  <c r="E248" i="20"/>
  <c r="D248" i="20"/>
  <c r="H247" i="20"/>
  <c r="G247" i="20"/>
  <c r="F247" i="20"/>
  <c r="E247" i="20"/>
  <c r="D247" i="20"/>
  <c r="H246" i="20"/>
  <c r="G246" i="20"/>
  <c r="F246" i="20"/>
  <c r="E246" i="20"/>
  <c r="D246" i="20"/>
  <c r="H245" i="20"/>
  <c r="G245" i="20"/>
  <c r="F245" i="20"/>
  <c r="E245" i="20"/>
  <c r="D245" i="20"/>
  <c r="H244" i="20"/>
  <c r="G244" i="20"/>
  <c r="F244" i="20"/>
  <c r="E244" i="20"/>
  <c r="D244" i="20"/>
  <c r="H243" i="20"/>
  <c r="G243" i="20"/>
  <c r="F243" i="20"/>
  <c r="E243" i="20"/>
  <c r="D243" i="20"/>
  <c r="H242" i="20"/>
  <c r="G242" i="20"/>
  <c r="F242" i="20"/>
  <c r="E242" i="20"/>
  <c r="D242" i="20"/>
  <c r="H241" i="20"/>
  <c r="G241" i="20"/>
  <c r="F241" i="20"/>
  <c r="E241" i="20"/>
  <c r="D241" i="20"/>
  <c r="H240" i="20"/>
  <c r="G240" i="20"/>
  <c r="F240" i="20"/>
  <c r="E240" i="20"/>
  <c r="D240" i="20"/>
  <c r="H239" i="20"/>
  <c r="G239" i="20"/>
  <c r="F239" i="20"/>
  <c r="E239" i="20"/>
  <c r="D239" i="20"/>
  <c r="H238" i="20"/>
  <c r="G238" i="20"/>
  <c r="F238" i="20"/>
  <c r="E238" i="20"/>
  <c r="D238" i="20"/>
  <c r="H237" i="20"/>
  <c r="G237" i="20"/>
  <c r="F237" i="20"/>
  <c r="E237" i="20"/>
  <c r="D237" i="20"/>
  <c r="H236" i="20"/>
  <c r="G236" i="20"/>
  <c r="F236" i="20"/>
  <c r="E236" i="20"/>
  <c r="D236" i="20"/>
  <c r="H235" i="20"/>
  <c r="G235" i="20"/>
  <c r="F235" i="20"/>
  <c r="E235" i="20"/>
  <c r="D235" i="20"/>
  <c r="H234" i="20"/>
  <c r="G234" i="20"/>
  <c r="F234" i="20"/>
  <c r="E234" i="20"/>
  <c r="D234" i="20"/>
  <c r="H233" i="20"/>
  <c r="G233" i="20"/>
  <c r="F233" i="20"/>
  <c r="E233" i="20"/>
  <c r="D233" i="20"/>
  <c r="H232" i="20"/>
  <c r="G232" i="20"/>
  <c r="F232" i="20"/>
  <c r="E232" i="20"/>
  <c r="D232" i="20"/>
  <c r="H231" i="20"/>
  <c r="G231" i="20"/>
  <c r="F231" i="20"/>
  <c r="E231" i="20"/>
  <c r="D231" i="20"/>
  <c r="H230" i="20"/>
  <c r="G230" i="20"/>
  <c r="F230" i="20"/>
  <c r="E230" i="20"/>
  <c r="D230" i="20"/>
  <c r="H229" i="20"/>
  <c r="G229" i="20"/>
  <c r="F229" i="20"/>
  <c r="E229" i="20"/>
  <c r="D229" i="20"/>
  <c r="H228" i="20"/>
  <c r="G228" i="20"/>
  <c r="F228" i="20"/>
  <c r="E228" i="20"/>
  <c r="D228" i="20"/>
  <c r="H227" i="20"/>
  <c r="G227" i="20"/>
  <c r="F227" i="20"/>
  <c r="E227" i="20"/>
  <c r="D227" i="20"/>
  <c r="H226" i="20"/>
  <c r="G226" i="20"/>
  <c r="F226" i="20"/>
  <c r="E226" i="20"/>
  <c r="D226" i="20"/>
  <c r="H225" i="20"/>
  <c r="G225" i="20"/>
  <c r="F225" i="20"/>
  <c r="E225" i="20"/>
  <c r="D225" i="20"/>
  <c r="H224" i="20"/>
  <c r="G224" i="20"/>
  <c r="F224" i="20"/>
  <c r="E224" i="20"/>
  <c r="D224" i="20"/>
  <c r="H223" i="20"/>
  <c r="G223" i="20"/>
  <c r="F223" i="20"/>
  <c r="E223" i="20"/>
  <c r="D223" i="20"/>
  <c r="H222" i="20"/>
  <c r="G222" i="20"/>
  <c r="F222" i="20"/>
  <c r="E222" i="20"/>
  <c r="D222" i="20"/>
  <c r="H221" i="20"/>
  <c r="G221" i="20"/>
  <c r="F221" i="20"/>
  <c r="E221" i="20"/>
  <c r="D221" i="20"/>
  <c r="H220" i="20"/>
  <c r="G220" i="20"/>
  <c r="F220" i="20"/>
  <c r="E220" i="20"/>
  <c r="D220" i="20"/>
  <c r="H213" i="20"/>
  <c r="G213" i="20"/>
  <c r="F213" i="20"/>
  <c r="E213" i="20"/>
  <c r="D213" i="20"/>
  <c r="H212" i="20"/>
  <c r="G212" i="20"/>
  <c r="F212" i="20"/>
  <c r="E212" i="20"/>
  <c r="D212" i="20"/>
  <c r="H211" i="20"/>
  <c r="G211" i="20"/>
  <c r="F211" i="20"/>
  <c r="E211" i="20"/>
  <c r="D211" i="20"/>
  <c r="H210" i="20"/>
  <c r="G210" i="20"/>
  <c r="F210" i="20"/>
  <c r="E210" i="20"/>
  <c r="D210" i="20"/>
  <c r="H209" i="20"/>
  <c r="G209" i="20"/>
  <c r="F209" i="20"/>
  <c r="E209" i="20"/>
  <c r="D209" i="20"/>
  <c r="H208" i="20"/>
  <c r="G208" i="20"/>
  <c r="F208" i="20"/>
  <c r="E208" i="20"/>
  <c r="D208" i="20"/>
  <c r="H207" i="20"/>
  <c r="G207" i="20"/>
  <c r="F207" i="20"/>
  <c r="E207" i="20"/>
  <c r="D207" i="20"/>
  <c r="H206" i="20"/>
  <c r="G206" i="20"/>
  <c r="F206" i="20"/>
  <c r="E206" i="20"/>
  <c r="D206" i="20"/>
  <c r="H205" i="20"/>
  <c r="G205" i="20"/>
  <c r="F205" i="20"/>
  <c r="E205" i="20"/>
  <c r="D205" i="20"/>
  <c r="H204" i="20"/>
  <c r="G204" i="20"/>
  <c r="F204" i="20"/>
  <c r="E204" i="20"/>
  <c r="D204" i="20"/>
  <c r="H203" i="20"/>
  <c r="G203" i="20"/>
  <c r="F203" i="20"/>
  <c r="E203" i="20"/>
  <c r="D203" i="20"/>
  <c r="H202" i="20"/>
  <c r="G202" i="20"/>
  <c r="F202" i="20"/>
  <c r="E202" i="20"/>
  <c r="D202" i="20"/>
  <c r="H201" i="20"/>
  <c r="G201" i="20"/>
  <c r="F201" i="20"/>
  <c r="E201" i="20"/>
  <c r="D201" i="20"/>
  <c r="H200" i="20"/>
  <c r="G200" i="20"/>
  <c r="F200" i="20"/>
  <c r="E200" i="20"/>
  <c r="D200" i="20"/>
  <c r="H199" i="20"/>
  <c r="G199" i="20"/>
  <c r="F199" i="20"/>
  <c r="E199" i="20"/>
  <c r="D199" i="20"/>
  <c r="H198" i="20"/>
  <c r="G198" i="20"/>
  <c r="F198" i="20"/>
  <c r="E198" i="20"/>
  <c r="D198" i="20"/>
  <c r="H197" i="20"/>
  <c r="G197" i="20"/>
  <c r="F197" i="20"/>
  <c r="E197" i="20"/>
  <c r="D197" i="20"/>
  <c r="H196" i="20"/>
  <c r="G196" i="20"/>
  <c r="F196" i="20"/>
  <c r="E196" i="20"/>
  <c r="D196" i="20"/>
  <c r="H195" i="20"/>
  <c r="G195" i="20"/>
  <c r="F195" i="20"/>
  <c r="E195" i="20"/>
  <c r="D195" i="20"/>
  <c r="H194" i="20"/>
  <c r="G194" i="20"/>
  <c r="F194" i="20"/>
  <c r="E194" i="20"/>
  <c r="D194" i="20"/>
  <c r="H193" i="20"/>
  <c r="G193" i="20"/>
  <c r="F193" i="20"/>
  <c r="E193" i="20"/>
  <c r="D193" i="20"/>
  <c r="H192" i="20"/>
  <c r="G192" i="20"/>
  <c r="F192" i="20"/>
  <c r="E192" i="20"/>
  <c r="D192" i="20"/>
  <c r="H191" i="20"/>
  <c r="G191" i="20"/>
  <c r="F191" i="20"/>
  <c r="E191" i="20"/>
  <c r="D191" i="20"/>
  <c r="H190" i="20"/>
  <c r="G190" i="20"/>
  <c r="F190" i="20"/>
  <c r="E190" i="20"/>
  <c r="D190" i="20"/>
  <c r="H189" i="20"/>
  <c r="G189" i="20"/>
  <c r="F189" i="20"/>
  <c r="E189" i="20"/>
  <c r="D189" i="20"/>
  <c r="H188" i="20"/>
  <c r="G188" i="20"/>
  <c r="F188" i="20"/>
  <c r="E188" i="20"/>
  <c r="D188" i="20"/>
  <c r="H187" i="20"/>
  <c r="G187" i="20"/>
  <c r="F187" i="20"/>
  <c r="E187" i="20"/>
  <c r="D187" i="20"/>
  <c r="H186" i="20"/>
  <c r="G186" i="20"/>
  <c r="F186" i="20"/>
  <c r="E186" i="20"/>
  <c r="D186" i="20"/>
  <c r="H185" i="20"/>
  <c r="G185" i="20"/>
  <c r="F185" i="20"/>
  <c r="E185" i="20"/>
  <c r="D185" i="20"/>
  <c r="H184" i="20"/>
  <c r="G184" i="20"/>
  <c r="F184" i="20"/>
  <c r="E184" i="20"/>
  <c r="D184" i="20"/>
  <c r="H177" i="20"/>
  <c r="G177" i="20"/>
  <c r="F177" i="20"/>
  <c r="E177" i="20"/>
  <c r="D177" i="20"/>
  <c r="H176" i="20"/>
  <c r="G176" i="20"/>
  <c r="F176" i="20"/>
  <c r="E176" i="20"/>
  <c r="D176" i="20"/>
  <c r="H175" i="20"/>
  <c r="G175" i="20"/>
  <c r="F175" i="20"/>
  <c r="E175" i="20"/>
  <c r="D175" i="20"/>
  <c r="H174" i="20"/>
  <c r="G174" i="20"/>
  <c r="F174" i="20"/>
  <c r="E174" i="20"/>
  <c r="D174" i="20"/>
  <c r="H173" i="20"/>
  <c r="G173" i="20"/>
  <c r="F173" i="20"/>
  <c r="E173" i="20"/>
  <c r="D173" i="20"/>
  <c r="H172" i="20"/>
  <c r="G172" i="20"/>
  <c r="F172" i="20"/>
  <c r="E172" i="20"/>
  <c r="D172" i="20"/>
  <c r="H171" i="20"/>
  <c r="G171" i="20"/>
  <c r="F171" i="20"/>
  <c r="E171" i="20"/>
  <c r="D171" i="20"/>
  <c r="H170" i="20"/>
  <c r="G170" i="20"/>
  <c r="F170" i="20"/>
  <c r="E170" i="20"/>
  <c r="D170" i="20"/>
  <c r="H169" i="20"/>
  <c r="G169" i="20"/>
  <c r="F169" i="20"/>
  <c r="E169" i="20"/>
  <c r="D169" i="20"/>
  <c r="H168" i="20"/>
  <c r="G168" i="20"/>
  <c r="F168" i="20"/>
  <c r="E168" i="20"/>
  <c r="D168" i="20"/>
  <c r="H167" i="20"/>
  <c r="G167" i="20"/>
  <c r="F167" i="20"/>
  <c r="E167" i="20"/>
  <c r="D167" i="20"/>
  <c r="H166" i="20"/>
  <c r="G166" i="20"/>
  <c r="F166" i="20"/>
  <c r="E166" i="20"/>
  <c r="D166" i="20"/>
  <c r="H165" i="20"/>
  <c r="G165" i="20"/>
  <c r="F165" i="20"/>
  <c r="E165" i="20"/>
  <c r="D165" i="20"/>
  <c r="H164" i="20"/>
  <c r="G164" i="20"/>
  <c r="F164" i="20"/>
  <c r="E164" i="20"/>
  <c r="D164" i="20"/>
  <c r="H163" i="20"/>
  <c r="G163" i="20"/>
  <c r="F163" i="20"/>
  <c r="E163" i="20"/>
  <c r="D163" i="20"/>
  <c r="H162" i="20"/>
  <c r="G162" i="20"/>
  <c r="F162" i="20"/>
  <c r="E162" i="20"/>
  <c r="D162" i="20"/>
  <c r="H161" i="20"/>
  <c r="G161" i="20"/>
  <c r="F161" i="20"/>
  <c r="E161" i="20"/>
  <c r="D161" i="20"/>
  <c r="H160" i="20"/>
  <c r="G160" i="20"/>
  <c r="F160" i="20"/>
  <c r="E160" i="20"/>
  <c r="D160" i="20"/>
  <c r="H159" i="20"/>
  <c r="G159" i="20"/>
  <c r="F159" i="20"/>
  <c r="E159" i="20"/>
  <c r="D159" i="20"/>
  <c r="H158" i="20"/>
  <c r="G158" i="20"/>
  <c r="F158" i="20"/>
  <c r="E158" i="20"/>
  <c r="D158" i="20"/>
  <c r="H157" i="20"/>
  <c r="G157" i="20"/>
  <c r="F157" i="20"/>
  <c r="E157" i="20"/>
  <c r="D157" i="20"/>
  <c r="H156" i="20"/>
  <c r="G156" i="20"/>
  <c r="F156" i="20"/>
  <c r="E156" i="20"/>
  <c r="D156" i="20"/>
  <c r="H155" i="20"/>
  <c r="G155" i="20"/>
  <c r="F155" i="20"/>
  <c r="E155" i="20"/>
  <c r="D155" i="20"/>
  <c r="H154" i="20"/>
  <c r="G154" i="20"/>
  <c r="F154" i="20"/>
  <c r="E154" i="20"/>
  <c r="D154" i="20"/>
  <c r="H153" i="20"/>
  <c r="G153" i="20"/>
  <c r="F153" i="20"/>
  <c r="E153" i="20"/>
  <c r="D153" i="20"/>
  <c r="H152" i="20"/>
  <c r="G152" i="20"/>
  <c r="F152" i="20"/>
  <c r="E152" i="20"/>
  <c r="D152" i="20"/>
  <c r="H151" i="20"/>
  <c r="G151" i="20"/>
  <c r="F151" i="20"/>
  <c r="E151" i="20"/>
  <c r="D151" i="20"/>
  <c r="H150" i="20"/>
  <c r="G150" i="20"/>
  <c r="F150" i="20"/>
  <c r="E150" i="20"/>
  <c r="D150" i="20"/>
  <c r="H149" i="20"/>
  <c r="G149" i="20"/>
  <c r="F149" i="20"/>
  <c r="E149" i="20"/>
  <c r="D149" i="20"/>
  <c r="H148" i="20"/>
  <c r="G148" i="20"/>
  <c r="F148" i="20"/>
  <c r="E148" i="20"/>
  <c r="D148" i="20"/>
  <c r="H141" i="20"/>
  <c r="G141" i="20"/>
  <c r="F141" i="20"/>
  <c r="E141" i="20"/>
  <c r="D141" i="20"/>
  <c r="H140" i="20"/>
  <c r="G140" i="20"/>
  <c r="F140" i="20"/>
  <c r="E140" i="20"/>
  <c r="D140" i="20"/>
  <c r="H139" i="20"/>
  <c r="G139" i="20"/>
  <c r="F139" i="20"/>
  <c r="E139" i="20"/>
  <c r="D139" i="20"/>
  <c r="H138" i="20"/>
  <c r="G138" i="20"/>
  <c r="F138" i="20"/>
  <c r="E138" i="20"/>
  <c r="D138" i="20"/>
  <c r="H137" i="20"/>
  <c r="G137" i="20"/>
  <c r="F137" i="20"/>
  <c r="E137" i="20"/>
  <c r="D137" i="20"/>
  <c r="H136" i="20"/>
  <c r="G136" i="20"/>
  <c r="F136" i="20"/>
  <c r="E136" i="20"/>
  <c r="D136" i="20"/>
  <c r="H135" i="20"/>
  <c r="G135" i="20"/>
  <c r="F135" i="20"/>
  <c r="E135" i="20"/>
  <c r="D135" i="20"/>
  <c r="H134" i="20"/>
  <c r="G134" i="20"/>
  <c r="F134" i="20"/>
  <c r="E134" i="20"/>
  <c r="D134" i="20"/>
  <c r="H133" i="20"/>
  <c r="G133" i="20"/>
  <c r="F133" i="20"/>
  <c r="E133" i="20"/>
  <c r="D133" i="20"/>
  <c r="H132" i="20"/>
  <c r="G132" i="20"/>
  <c r="F132" i="20"/>
  <c r="E132" i="20"/>
  <c r="D132" i="20"/>
  <c r="H131" i="20"/>
  <c r="G131" i="20"/>
  <c r="F131" i="20"/>
  <c r="E131" i="20"/>
  <c r="D131" i="20"/>
  <c r="H130" i="20"/>
  <c r="G130" i="20"/>
  <c r="F130" i="20"/>
  <c r="E130" i="20"/>
  <c r="D130" i="20"/>
  <c r="H129" i="20"/>
  <c r="G129" i="20"/>
  <c r="F129" i="20"/>
  <c r="E129" i="20"/>
  <c r="D129" i="20"/>
  <c r="H128" i="20"/>
  <c r="G128" i="20"/>
  <c r="F128" i="20"/>
  <c r="E128" i="20"/>
  <c r="D128" i="20"/>
  <c r="H127" i="20"/>
  <c r="G127" i="20"/>
  <c r="F127" i="20"/>
  <c r="E127" i="20"/>
  <c r="D127" i="20"/>
  <c r="H126" i="20"/>
  <c r="G126" i="20"/>
  <c r="F126" i="20"/>
  <c r="E126" i="20"/>
  <c r="D126" i="20"/>
  <c r="H125" i="20"/>
  <c r="G125" i="20"/>
  <c r="F125" i="20"/>
  <c r="E125" i="20"/>
  <c r="D125" i="20"/>
  <c r="H124" i="20"/>
  <c r="G124" i="20"/>
  <c r="F124" i="20"/>
  <c r="E124" i="20"/>
  <c r="D124" i="20"/>
  <c r="H123" i="20"/>
  <c r="G123" i="20"/>
  <c r="F123" i="20"/>
  <c r="E123" i="20"/>
  <c r="D123" i="20"/>
  <c r="H122" i="20"/>
  <c r="G122" i="20"/>
  <c r="F122" i="20"/>
  <c r="E122" i="20"/>
  <c r="D122" i="20"/>
  <c r="H121" i="20"/>
  <c r="G121" i="20"/>
  <c r="F121" i="20"/>
  <c r="E121" i="20"/>
  <c r="D121" i="20"/>
  <c r="H120" i="20"/>
  <c r="G120" i="20"/>
  <c r="F120" i="20"/>
  <c r="E120" i="20"/>
  <c r="D120" i="20"/>
  <c r="H119" i="20"/>
  <c r="G119" i="20"/>
  <c r="F119" i="20"/>
  <c r="E119" i="20"/>
  <c r="D119" i="20"/>
  <c r="H118" i="20"/>
  <c r="G118" i="20"/>
  <c r="F118" i="20"/>
  <c r="E118" i="20"/>
  <c r="D118" i="20"/>
  <c r="H117" i="20"/>
  <c r="G117" i="20"/>
  <c r="F117" i="20"/>
  <c r="E117" i="20"/>
  <c r="D117" i="20"/>
  <c r="H116" i="20"/>
  <c r="G116" i="20"/>
  <c r="F116" i="20"/>
  <c r="E116" i="20"/>
  <c r="D116" i="20"/>
  <c r="H115" i="20"/>
  <c r="G115" i="20"/>
  <c r="F115" i="20"/>
  <c r="E115" i="20"/>
  <c r="D115" i="20"/>
  <c r="H114" i="20"/>
  <c r="G114" i="20"/>
  <c r="F114" i="20"/>
  <c r="E114" i="20"/>
  <c r="D114" i="20"/>
  <c r="H113" i="20"/>
  <c r="G113" i="20"/>
  <c r="F113" i="20"/>
  <c r="E113" i="20"/>
  <c r="D113" i="20"/>
  <c r="H112" i="20"/>
  <c r="G112" i="20"/>
  <c r="F112" i="20"/>
  <c r="E112" i="20"/>
  <c r="D112" i="20"/>
  <c r="H105" i="20"/>
  <c r="G105" i="20"/>
  <c r="F105" i="20"/>
  <c r="E105" i="20"/>
  <c r="D105" i="20"/>
  <c r="H104" i="20"/>
  <c r="G104" i="20"/>
  <c r="F104" i="20"/>
  <c r="E104" i="20"/>
  <c r="D104" i="20"/>
  <c r="H103" i="20"/>
  <c r="G103" i="20"/>
  <c r="F103" i="20"/>
  <c r="E103" i="20"/>
  <c r="D103" i="20"/>
  <c r="H102" i="20"/>
  <c r="G102" i="20"/>
  <c r="F102" i="20"/>
  <c r="E102" i="20"/>
  <c r="D102" i="20"/>
  <c r="H101" i="20"/>
  <c r="G101" i="20"/>
  <c r="F101" i="20"/>
  <c r="E101" i="20"/>
  <c r="D101" i="20"/>
  <c r="H100" i="20"/>
  <c r="G100" i="20"/>
  <c r="F100" i="20"/>
  <c r="E100" i="20"/>
  <c r="D100" i="20"/>
  <c r="H99" i="20"/>
  <c r="G99" i="20"/>
  <c r="F99" i="20"/>
  <c r="E99" i="20"/>
  <c r="D99" i="20"/>
  <c r="H98" i="20"/>
  <c r="G98" i="20"/>
  <c r="F98" i="20"/>
  <c r="E98" i="20"/>
  <c r="D98" i="20"/>
  <c r="H97" i="20"/>
  <c r="G97" i="20"/>
  <c r="F97" i="20"/>
  <c r="E97" i="20"/>
  <c r="D97" i="20"/>
  <c r="H96" i="20"/>
  <c r="G96" i="20"/>
  <c r="F96" i="20"/>
  <c r="E96" i="20"/>
  <c r="D96" i="20"/>
  <c r="H95" i="20"/>
  <c r="G95" i="20"/>
  <c r="F95" i="20"/>
  <c r="E95" i="20"/>
  <c r="D95" i="20"/>
  <c r="H94" i="20"/>
  <c r="G94" i="20"/>
  <c r="F94" i="20"/>
  <c r="E94" i="20"/>
  <c r="D94" i="20"/>
  <c r="H93" i="20"/>
  <c r="G93" i="20"/>
  <c r="F93" i="20"/>
  <c r="E93" i="20"/>
  <c r="D93" i="20"/>
  <c r="H92" i="20"/>
  <c r="G92" i="20"/>
  <c r="F92" i="20"/>
  <c r="E92" i="20"/>
  <c r="D92" i="20"/>
  <c r="H91" i="20"/>
  <c r="G91" i="20"/>
  <c r="F91" i="20"/>
  <c r="E91" i="20"/>
  <c r="D91" i="20"/>
  <c r="H90" i="20"/>
  <c r="G90" i="20"/>
  <c r="F90" i="20"/>
  <c r="E90" i="20"/>
  <c r="D90" i="20"/>
  <c r="H89" i="20"/>
  <c r="G89" i="20"/>
  <c r="F89" i="20"/>
  <c r="E89" i="20"/>
  <c r="D89" i="20"/>
  <c r="H88" i="20"/>
  <c r="G88" i="20"/>
  <c r="F88" i="20"/>
  <c r="E88" i="20"/>
  <c r="D88" i="20"/>
  <c r="H87" i="20"/>
  <c r="G87" i="20"/>
  <c r="F87" i="20"/>
  <c r="E87" i="20"/>
  <c r="D87" i="20"/>
  <c r="H86" i="20"/>
  <c r="G86" i="20"/>
  <c r="F86" i="20"/>
  <c r="E86" i="20"/>
  <c r="D86" i="20"/>
  <c r="H85" i="20"/>
  <c r="G85" i="20"/>
  <c r="F85" i="20"/>
  <c r="E85" i="20"/>
  <c r="D85" i="20"/>
  <c r="H84" i="20"/>
  <c r="G84" i="20"/>
  <c r="F84" i="20"/>
  <c r="E84" i="20"/>
  <c r="D84" i="20"/>
  <c r="H83" i="20"/>
  <c r="G83" i="20"/>
  <c r="F83" i="20"/>
  <c r="E83" i="20"/>
  <c r="D83" i="20"/>
  <c r="H82" i="20"/>
  <c r="G82" i="20"/>
  <c r="F82" i="20"/>
  <c r="E82" i="20"/>
  <c r="D82" i="20"/>
  <c r="H81" i="20"/>
  <c r="G81" i="20"/>
  <c r="F81" i="20"/>
  <c r="E81" i="20"/>
  <c r="D81" i="20"/>
  <c r="H80" i="20"/>
  <c r="G80" i="20"/>
  <c r="F80" i="20"/>
  <c r="E80" i="20"/>
  <c r="D80" i="20"/>
  <c r="H79" i="20"/>
  <c r="G79" i="20"/>
  <c r="F79" i="20"/>
  <c r="E79" i="20"/>
  <c r="D79" i="20"/>
  <c r="H78" i="20"/>
  <c r="G78" i="20"/>
  <c r="F78" i="20"/>
  <c r="E78" i="20"/>
  <c r="D78" i="20"/>
  <c r="H77" i="20"/>
  <c r="G77" i="20"/>
  <c r="F77" i="20"/>
  <c r="E77" i="20"/>
  <c r="D77" i="20"/>
  <c r="H76" i="20"/>
  <c r="G76" i="20"/>
  <c r="F76" i="20"/>
  <c r="E76" i="20"/>
  <c r="D76" i="20"/>
  <c r="H69" i="20"/>
  <c r="G69" i="20"/>
  <c r="F69" i="20"/>
  <c r="E69" i="20"/>
  <c r="D69" i="20"/>
  <c r="H68" i="20"/>
  <c r="G68" i="20"/>
  <c r="F68" i="20"/>
  <c r="E68" i="20"/>
  <c r="D68" i="20"/>
  <c r="H67" i="20"/>
  <c r="G67" i="20"/>
  <c r="F67" i="20"/>
  <c r="E67" i="20"/>
  <c r="D67" i="20"/>
  <c r="H66" i="20"/>
  <c r="G66" i="20"/>
  <c r="F66" i="20"/>
  <c r="E66" i="20"/>
  <c r="D66" i="20"/>
  <c r="H65" i="20"/>
  <c r="G65" i="20"/>
  <c r="F65" i="20"/>
  <c r="E65" i="20"/>
  <c r="D65" i="20"/>
  <c r="H64" i="20"/>
  <c r="G64" i="20"/>
  <c r="F64" i="20"/>
  <c r="E64" i="20"/>
  <c r="D64" i="20"/>
  <c r="H63" i="20"/>
  <c r="G63" i="20"/>
  <c r="F63" i="20"/>
  <c r="E63" i="20"/>
  <c r="D63" i="20"/>
  <c r="H62" i="20"/>
  <c r="G62" i="20"/>
  <c r="F62" i="20"/>
  <c r="E62" i="20"/>
  <c r="D62" i="20"/>
  <c r="H61" i="20"/>
  <c r="G61" i="20"/>
  <c r="F61" i="20"/>
  <c r="E61" i="20"/>
  <c r="D61" i="20"/>
  <c r="H60" i="20"/>
  <c r="G60" i="20"/>
  <c r="F60" i="20"/>
  <c r="E60" i="20"/>
  <c r="D60" i="20"/>
  <c r="H59" i="20"/>
  <c r="G59" i="20"/>
  <c r="F59" i="20"/>
  <c r="E59" i="20"/>
  <c r="D59" i="20"/>
  <c r="H58" i="20"/>
  <c r="G58" i="20"/>
  <c r="F58" i="20"/>
  <c r="E58" i="20"/>
  <c r="D58" i="20"/>
  <c r="H57" i="20"/>
  <c r="G57" i="20"/>
  <c r="F57" i="20"/>
  <c r="E57" i="20"/>
  <c r="D57" i="20"/>
  <c r="H56" i="20"/>
  <c r="G56" i="20"/>
  <c r="F56" i="20"/>
  <c r="E56" i="20"/>
  <c r="D56" i="20"/>
  <c r="H55" i="20"/>
  <c r="G55" i="20"/>
  <c r="F55" i="20"/>
  <c r="E55" i="20"/>
  <c r="D55" i="20"/>
  <c r="H54" i="20"/>
  <c r="G54" i="20"/>
  <c r="F54" i="20"/>
  <c r="E54" i="20"/>
  <c r="D54" i="20"/>
  <c r="H53" i="20"/>
  <c r="G53" i="20"/>
  <c r="F53" i="20"/>
  <c r="E53" i="20"/>
  <c r="D53" i="20"/>
  <c r="H52" i="20"/>
  <c r="G52" i="20"/>
  <c r="F52" i="20"/>
  <c r="E52" i="20"/>
  <c r="D52" i="20"/>
  <c r="H51" i="20"/>
  <c r="G51" i="20"/>
  <c r="F51" i="20"/>
  <c r="E51" i="20"/>
  <c r="D51" i="20"/>
  <c r="H50" i="20"/>
  <c r="G50" i="20"/>
  <c r="F50" i="20"/>
  <c r="E50" i="20"/>
  <c r="D50" i="20"/>
  <c r="H49" i="20"/>
  <c r="G49" i="20"/>
  <c r="F49" i="20"/>
  <c r="E49" i="20"/>
  <c r="D49" i="20"/>
  <c r="H48" i="20"/>
  <c r="G48" i="20"/>
  <c r="F48" i="20"/>
  <c r="E48" i="20"/>
  <c r="D48" i="20"/>
  <c r="H47" i="20"/>
  <c r="G47" i="20"/>
  <c r="F47" i="20"/>
  <c r="E47" i="20"/>
  <c r="D47" i="20"/>
  <c r="H46" i="20"/>
  <c r="G46" i="20"/>
  <c r="F46" i="20"/>
  <c r="E46" i="20"/>
  <c r="D46" i="20"/>
  <c r="H45" i="20"/>
  <c r="G45" i="20"/>
  <c r="F45" i="20"/>
  <c r="E45" i="20"/>
  <c r="D45" i="20"/>
  <c r="H44" i="20"/>
  <c r="G44" i="20"/>
  <c r="F44" i="20"/>
  <c r="E44" i="20"/>
  <c r="D44" i="20"/>
  <c r="H43" i="20"/>
  <c r="G43" i="20"/>
  <c r="F43" i="20"/>
  <c r="E43" i="20"/>
  <c r="D43" i="20"/>
  <c r="H42" i="20"/>
  <c r="G42" i="20"/>
  <c r="F42" i="20"/>
  <c r="E42" i="20"/>
  <c r="D42" i="20"/>
  <c r="H41" i="20"/>
  <c r="G41" i="20"/>
  <c r="F41" i="20"/>
  <c r="E41" i="20"/>
  <c r="D41" i="20"/>
  <c r="H40" i="20"/>
  <c r="G40" i="20"/>
  <c r="F40" i="20"/>
  <c r="E40" i="20"/>
  <c r="D40" i="20"/>
  <c r="H33" i="20"/>
  <c r="G33" i="20"/>
  <c r="F33" i="20"/>
  <c r="E33" i="20"/>
  <c r="D33" i="20"/>
  <c r="H32" i="20"/>
  <c r="G32" i="20"/>
  <c r="F32" i="20"/>
  <c r="E32" i="20"/>
  <c r="D32" i="20"/>
  <c r="H31" i="20"/>
  <c r="G31" i="20"/>
  <c r="F31" i="20"/>
  <c r="E31" i="20"/>
  <c r="D31" i="20"/>
  <c r="H30" i="20"/>
  <c r="G30" i="20"/>
  <c r="F30" i="20"/>
  <c r="E30" i="20"/>
  <c r="D30" i="20"/>
  <c r="H29" i="20"/>
  <c r="G29" i="20"/>
  <c r="F29" i="20"/>
  <c r="E29" i="20"/>
  <c r="D29" i="20"/>
  <c r="H28" i="20"/>
  <c r="G28" i="20"/>
  <c r="F28" i="20"/>
  <c r="E28" i="20"/>
  <c r="D28" i="20"/>
  <c r="H27" i="20"/>
  <c r="G27" i="20"/>
  <c r="F27" i="20"/>
  <c r="E27" i="20"/>
  <c r="D27" i="20"/>
  <c r="H26" i="20"/>
  <c r="G26" i="20"/>
  <c r="F26" i="20"/>
  <c r="E26" i="20"/>
  <c r="D26" i="20"/>
  <c r="H25" i="20"/>
  <c r="G25" i="20"/>
  <c r="F25" i="20"/>
  <c r="E25" i="20"/>
  <c r="D25" i="20"/>
  <c r="H24" i="20"/>
  <c r="G24" i="20"/>
  <c r="F24" i="20"/>
  <c r="E24" i="20"/>
  <c r="D24" i="20"/>
  <c r="H23" i="20"/>
  <c r="G23" i="20"/>
  <c r="F23" i="20"/>
  <c r="E23" i="20"/>
  <c r="D23" i="20"/>
  <c r="H22" i="20"/>
  <c r="G22" i="20"/>
  <c r="F22" i="20"/>
  <c r="E22" i="20"/>
  <c r="D22" i="20"/>
  <c r="H21" i="20"/>
  <c r="G21" i="20"/>
  <c r="F21" i="20"/>
  <c r="E21" i="20"/>
  <c r="D21" i="20"/>
  <c r="H20" i="20"/>
  <c r="G20" i="20"/>
  <c r="F20" i="20"/>
  <c r="E20" i="20"/>
  <c r="D20" i="20"/>
  <c r="H19" i="20"/>
  <c r="G19" i="20"/>
  <c r="F19" i="20"/>
  <c r="E19" i="20"/>
  <c r="D19" i="20"/>
  <c r="H18" i="20"/>
  <c r="G18" i="20"/>
  <c r="F18" i="20"/>
  <c r="E18" i="20"/>
  <c r="D18" i="20"/>
  <c r="H17" i="20"/>
  <c r="G17" i="20"/>
  <c r="F17" i="20"/>
  <c r="E17" i="20"/>
  <c r="D17" i="20"/>
  <c r="H16" i="20"/>
  <c r="G16" i="20"/>
  <c r="F16" i="20"/>
  <c r="E16" i="20"/>
  <c r="D16" i="20"/>
  <c r="H15" i="20"/>
  <c r="G15" i="20"/>
  <c r="F15" i="20"/>
  <c r="E15" i="20"/>
  <c r="D15" i="20"/>
  <c r="H14" i="20"/>
  <c r="G14" i="20"/>
  <c r="F14" i="20"/>
  <c r="E14" i="20"/>
  <c r="D14" i="20"/>
  <c r="H13" i="20"/>
  <c r="G13" i="20"/>
  <c r="F13" i="20"/>
  <c r="E13" i="20"/>
  <c r="D13" i="20"/>
  <c r="H12" i="20"/>
  <c r="G12" i="20"/>
  <c r="F12" i="20"/>
  <c r="E12" i="20"/>
  <c r="D12" i="20"/>
  <c r="H11" i="20"/>
  <c r="G11" i="20"/>
  <c r="F11" i="20"/>
  <c r="E11" i="20"/>
  <c r="D11" i="20"/>
  <c r="H10" i="20"/>
  <c r="G10" i="20"/>
  <c r="F10" i="20"/>
  <c r="E10" i="20"/>
  <c r="D10" i="20"/>
  <c r="H9" i="20"/>
  <c r="G9" i="20"/>
  <c r="F9" i="20"/>
  <c r="E9" i="20"/>
  <c r="D9" i="20"/>
  <c r="H8" i="20"/>
  <c r="G8" i="20"/>
  <c r="F8" i="20"/>
  <c r="E8" i="20"/>
  <c r="D8" i="20"/>
  <c r="H7" i="20"/>
  <c r="G7" i="20"/>
  <c r="F7" i="20"/>
  <c r="E7" i="20"/>
  <c r="D7" i="20"/>
  <c r="H6" i="20"/>
  <c r="G6" i="20"/>
  <c r="F6" i="20"/>
  <c r="E6" i="20"/>
  <c r="D6" i="20"/>
  <c r="H5" i="20"/>
  <c r="G5" i="20"/>
  <c r="F5" i="20"/>
  <c r="E5" i="20"/>
  <c r="D5" i="20"/>
  <c r="H4" i="20"/>
  <c r="G4" i="20"/>
  <c r="F4" i="20"/>
  <c r="E4" i="20"/>
  <c r="D4" i="20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W241" i="21" l="1" a="1"/>
  <c r="W241" i="21" s="1"/>
  <c r="W238" i="21"/>
  <c r="W239" i="21"/>
  <c r="V241" i="21" a="1"/>
  <c r="V241" i="21" s="1"/>
  <c r="V238" i="21"/>
  <c r="V239" i="21"/>
  <c r="U241" i="21" a="1"/>
  <c r="U241" i="21" s="1"/>
  <c r="U239" i="21"/>
  <c r="U238" i="21"/>
  <c r="T241" i="21" a="1"/>
  <c r="T241" i="21" s="1"/>
  <c r="T239" i="21"/>
  <c r="T238" i="21"/>
  <c r="S241" i="21" a="1"/>
  <c r="S241" i="21" s="1"/>
  <c r="S239" i="21"/>
  <c r="S238" i="21"/>
  <c r="R239" i="21"/>
  <c r="R241" i="21" a="1"/>
  <c r="R241" i="21" s="1"/>
  <c r="R238" i="21"/>
  <c r="Q238" i="21"/>
  <c r="Q239" i="21"/>
  <c r="Q241" i="21" a="1"/>
  <c r="Q241" i="21" s="1"/>
  <c r="P241" i="21" a="1"/>
  <c r="P241" i="21" s="1"/>
  <c r="P238" i="21"/>
  <c r="P239" i="21"/>
  <c r="L241" i="21" a="1"/>
  <c r="L241" i="21" s="1"/>
  <c r="L238" i="21"/>
  <c r="L239" i="21"/>
  <c r="K241" i="21" a="1"/>
  <c r="K241" i="21" s="1"/>
  <c r="K239" i="21"/>
  <c r="K238" i="21"/>
  <c r="W227" i="21"/>
  <c r="W226" i="21"/>
  <c r="V226" i="21"/>
  <c r="V227" i="21"/>
  <c r="U227" i="21"/>
  <c r="U226" i="21"/>
  <c r="T226" i="21"/>
  <c r="T227" i="21"/>
  <c r="S227" i="21"/>
  <c r="S226" i="21"/>
  <c r="R226" i="21"/>
  <c r="R227" i="21"/>
  <c r="Q227" i="21"/>
  <c r="Q226" i="21"/>
  <c r="P227" i="21"/>
  <c r="P226" i="21"/>
  <c r="K228" i="21" a="1"/>
  <c r="K228" i="21" s="1"/>
  <c r="K226" i="21"/>
  <c r="W205" i="21" a="1"/>
  <c r="W205" i="21" s="1"/>
  <c r="W202" i="21"/>
  <c r="W203" i="21"/>
  <c r="V205" i="21" a="1"/>
  <c r="V205" i="21" s="1"/>
  <c r="V203" i="21"/>
  <c r="V202" i="21"/>
  <c r="U202" i="21"/>
  <c r="U203" i="21"/>
  <c r="U205" i="21" a="1"/>
  <c r="U205" i="21" s="1"/>
  <c r="T203" i="21"/>
  <c r="T205" i="21" a="1"/>
  <c r="T205" i="21" s="1"/>
  <c r="T202" i="21"/>
  <c r="S205" i="21" a="1"/>
  <c r="S205" i="21" s="1"/>
  <c r="S202" i="21"/>
  <c r="S203" i="21"/>
  <c r="R205" i="21" a="1"/>
  <c r="R205" i="21" s="1"/>
  <c r="R203" i="21"/>
  <c r="R202" i="21"/>
  <c r="Q202" i="21"/>
  <c r="Q203" i="21"/>
  <c r="Q205" i="21" a="1"/>
  <c r="Q205" i="21" s="1"/>
  <c r="P202" i="21"/>
  <c r="P203" i="21"/>
  <c r="P205" i="21" a="1"/>
  <c r="P205" i="21" s="1"/>
  <c r="L205" i="21" a="1"/>
  <c r="L205" i="21" s="1"/>
  <c r="L203" i="21"/>
  <c r="L202" i="21"/>
  <c r="K203" i="21"/>
  <c r="K205" i="21" a="1"/>
  <c r="K205" i="21" s="1"/>
  <c r="K202" i="21"/>
  <c r="W190" i="21"/>
  <c r="W191" i="21"/>
  <c r="V190" i="21"/>
  <c r="V191" i="21"/>
  <c r="U190" i="21"/>
  <c r="U191" i="21"/>
  <c r="T190" i="21"/>
  <c r="T191" i="21"/>
  <c r="S190" i="21"/>
  <c r="S191" i="21"/>
  <c r="R190" i="21"/>
  <c r="R191" i="21"/>
  <c r="Q190" i="21"/>
  <c r="Q191" i="21"/>
  <c r="P190" i="21"/>
  <c r="P191" i="21"/>
  <c r="K190" i="21"/>
  <c r="K192" i="21" a="1"/>
  <c r="K192" i="21" s="1"/>
  <c r="W166" i="21"/>
  <c r="W167" i="21"/>
  <c r="W169" i="21" a="1"/>
  <c r="W169" i="21" s="1"/>
  <c r="V167" i="21"/>
  <c r="V166" i="21"/>
  <c r="V169" i="21" a="1"/>
  <c r="V169" i="21" s="1"/>
  <c r="U166" i="21"/>
  <c r="U167" i="21"/>
  <c r="U169" i="21" a="1"/>
  <c r="U169" i="21" s="1"/>
  <c r="T167" i="21"/>
  <c r="T166" i="21"/>
  <c r="T169" i="21" a="1"/>
  <c r="T169" i="21" s="1"/>
  <c r="S166" i="21"/>
  <c r="S169" i="21" a="1"/>
  <c r="S169" i="21" s="1"/>
  <c r="S167" i="21"/>
  <c r="R167" i="21"/>
  <c r="R166" i="21"/>
  <c r="R169" i="21" a="1"/>
  <c r="R169" i="21" s="1"/>
  <c r="Q169" i="21" a="1"/>
  <c r="Q169" i="21" s="1"/>
  <c r="Q167" i="21"/>
  <c r="Q166" i="21"/>
  <c r="P167" i="21"/>
  <c r="P169" i="21" a="1"/>
  <c r="P169" i="21" s="1"/>
  <c r="P166" i="21"/>
  <c r="L169" i="21" a="1"/>
  <c r="L169" i="21" s="1"/>
  <c r="L166" i="21"/>
  <c r="L167" i="21"/>
  <c r="K167" i="21"/>
  <c r="K166" i="21"/>
  <c r="K169" i="21" a="1"/>
  <c r="K169" i="21" s="1"/>
  <c r="W154" i="21"/>
  <c r="W155" i="21"/>
  <c r="V154" i="21"/>
  <c r="V155" i="21"/>
  <c r="U155" i="21"/>
  <c r="U154" i="21"/>
  <c r="T155" i="21"/>
  <c r="T154" i="21"/>
  <c r="S154" i="21"/>
  <c r="S155" i="21"/>
  <c r="R155" i="21"/>
  <c r="R154" i="21"/>
  <c r="Q154" i="21"/>
  <c r="Q155" i="21"/>
  <c r="P154" i="21"/>
  <c r="P155" i="21"/>
  <c r="K156" i="21" a="1"/>
  <c r="K156" i="21" s="1"/>
  <c r="K154" i="21"/>
  <c r="W130" i="21"/>
  <c r="W131" i="21"/>
  <c r="W133" i="21" a="1"/>
  <c r="W133" i="21" s="1"/>
  <c r="V131" i="21"/>
  <c r="V130" i="21"/>
  <c r="V133" i="21" a="1"/>
  <c r="V133" i="21" s="1"/>
  <c r="U131" i="21"/>
  <c r="U130" i="21"/>
  <c r="U133" i="21" a="1"/>
  <c r="U133" i="21" s="1"/>
  <c r="T133" i="21" a="1"/>
  <c r="T133" i="21" s="1"/>
  <c r="T130" i="21"/>
  <c r="T131" i="21"/>
  <c r="S131" i="21"/>
  <c r="S133" i="21" a="1"/>
  <c r="S133" i="21" s="1"/>
  <c r="S130" i="21"/>
  <c r="R131" i="21"/>
  <c r="R133" i="21" a="1"/>
  <c r="R133" i="21" s="1"/>
  <c r="R130" i="21"/>
  <c r="Q133" i="21" a="1"/>
  <c r="Q133" i="21" s="1"/>
  <c r="Q130" i="21"/>
  <c r="Q131" i="21"/>
  <c r="P130" i="21"/>
  <c r="P133" i="21" a="1"/>
  <c r="P133" i="21" s="1"/>
  <c r="P131" i="21"/>
  <c r="L130" i="21"/>
  <c r="L133" i="21" a="1"/>
  <c r="L133" i="21" s="1"/>
  <c r="L131" i="21"/>
  <c r="K130" i="21"/>
  <c r="K131" i="21"/>
  <c r="K133" i="21" a="1"/>
  <c r="K133" i="21" s="1"/>
  <c r="W119" i="21"/>
  <c r="W118" i="21"/>
  <c r="V118" i="21"/>
  <c r="V119" i="21"/>
  <c r="U119" i="21"/>
  <c r="U118" i="21"/>
  <c r="T118" i="21"/>
  <c r="T119" i="21"/>
  <c r="S119" i="21"/>
  <c r="S118" i="21"/>
  <c r="R119" i="21"/>
  <c r="R118" i="21"/>
  <c r="Q119" i="21"/>
  <c r="Q118" i="21"/>
  <c r="P118" i="21"/>
  <c r="P119" i="21"/>
  <c r="K120" i="21" a="1"/>
  <c r="K120" i="21" s="1"/>
  <c r="K118" i="21"/>
  <c r="W97" i="21" a="1"/>
  <c r="W97" i="21" s="1"/>
  <c r="W95" i="21"/>
  <c r="W94" i="21"/>
  <c r="V97" i="21" a="1"/>
  <c r="V97" i="21" s="1"/>
  <c r="V94" i="21"/>
  <c r="V95" i="21"/>
  <c r="U94" i="21"/>
  <c r="U97" i="21" a="1"/>
  <c r="U97" i="21" s="1"/>
  <c r="U95" i="21"/>
  <c r="T94" i="21"/>
  <c r="T95" i="21"/>
  <c r="T97" i="21" a="1"/>
  <c r="T97" i="21" s="1"/>
  <c r="S95" i="21"/>
  <c r="S97" i="21" a="1"/>
  <c r="S97" i="21" s="1"/>
  <c r="S94" i="21"/>
  <c r="R95" i="21"/>
  <c r="R94" i="21"/>
  <c r="R97" i="21" a="1"/>
  <c r="R97" i="21" s="1"/>
  <c r="Q94" i="21"/>
  <c r="Q97" i="21" a="1"/>
  <c r="Q97" i="21" s="1"/>
  <c r="Q95" i="21"/>
  <c r="P95" i="21"/>
  <c r="P97" i="21" a="1"/>
  <c r="P97" i="21" s="1"/>
  <c r="P94" i="21"/>
  <c r="L95" i="21"/>
  <c r="L97" i="21" a="1"/>
  <c r="L97" i="21" s="1"/>
  <c r="L94" i="21"/>
  <c r="K94" i="21"/>
  <c r="K97" i="21" a="1"/>
  <c r="K97" i="21" s="1"/>
  <c r="K95" i="21"/>
  <c r="W83" i="21"/>
  <c r="W82" i="21"/>
  <c r="V83" i="21"/>
  <c r="V82" i="21"/>
  <c r="U82" i="21"/>
  <c r="U83" i="21"/>
  <c r="T83" i="21"/>
  <c r="T82" i="21"/>
  <c r="S82" i="21"/>
  <c r="S83" i="21"/>
  <c r="R82" i="21"/>
  <c r="R83" i="21"/>
  <c r="Q83" i="21"/>
  <c r="Q82" i="21"/>
  <c r="P83" i="21"/>
  <c r="P82" i="21"/>
  <c r="K84" i="21" a="1"/>
  <c r="K84" i="21" s="1"/>
  <c r="K82" i="21"/>
  <c r="W58" i="21"/>
  <c r="W59" i="21"/>
  <c r="W61" i="21" a="1"/>
  <c r="W61" i="21" s="1"/>
  <c r="V59" i="21"/>
  <c r="V61" i="21" a="1"/>
  <c r="V61" i="21" s="1"/>
  <c r="V58" i="21"/>
  <c r="U59" i="21"/>
  <c r="U58" i="21"/>
  <c r="U61" i="21" a="1"/>
  <c r="U61" i="21" s="1"/>
  <c r="T61" i="21" a="1"/>
  <c r="T61" i="21" s="1"/>
  <c r="T59" i="21"/>
  <c r="T58" i="21"/>
  <c r="S59" i="21"/>
  <c r="S58" i="21"/>
  <c r="S61" i="21" a="1"/>
  <c r="S61" i="21" s="1"/>
  <c r="R58" i="21"/>
  <c r="R59" i="21"/>
  <c r="R61" i="21" a="1"/>
  <c r="R61" i="21" s="1"/>
  <c r="Q59" i="21"/>
  <c r="Q58" i="21"/>
  <c r="Q61" i="21" a="1"/>
  <c r="Q61" i="21" s="1"/>
  <c r="P61" i="21" a="1"/>
  <c r="P61" i="21" s="1"/>
  <c r="P59" i="21"/>
  <c r="P58" i="21"/>
  <c r="L58" i="21"/>
  <c r="L61" i="21" a="1"/>
  <c r="L61" i="21" s="1"/>
  <c r="L59" i="21"/>
  <c r="K61" i="21" a="1"/>
  <c r="K61" i="21" s="1"/>
  <c r="K59" i="21"/>
  <c r="K58" i="21"/>
  <c r="W47" i="21"/>
  <c r="W46" i="21"/>
  <c r="V47" i="21"/>
  <c r="V46" i="21"/>
  <c r="U47" i="21"/>
  <c r="U46" i="21"/>
  <c r="T47" i="21"/>
  <c r="T46" i="21"/>
  <c r="S47" i="21"/>
  <c r="S46" i="21"/>
  <c r="R47" i="21"/>
  <c r="R46" i="21"/>
  <c r="Q46" i="21"/>
  <c r="Q47" i="21"/>
  <c r="P46" i="21"/>
  <c r="P47" i="21"/>
  <c r="K48" i="21" a="1"/>
  <c r="K48" i="21" s="1"/>
  <c r="K46" i="21"/>
  <c r="W22" i="21"/>
  <c r="W23" i="21"/>
  <c r="W25" i="21" a="1"/>
  <c r="W25" i="21" s="1"/>
  <c r="AE5" i="21" s="1"/>
  <c r="V23" i="21"/>
  <c r="V22" i="21"/>
  <c r="V25" i="21" a="1"/>
  <c r="V25" i="21" s="1"/>
  <c r="AE4" i="21" s="1"/>
  <c r="U25" i="21" a="1"/>
  <c r="U25" i="21" s="1"/>
  <c r="AD5" i="21" s="1"/>
  <c r="U22" i="21"/>
  <c r="U23" i="21"/>
  <c r="T23" i="21"/>
  <c r="T25" i="21" a="1"/>
  <c r="T25" i="21" s="1"/>
  <c r="AD4" i="21" s="1"/>
  <c r="T22" i="21"/>
  <c r="S22" i="21"/>
  <c r="S23" i="21"/>
  <c r="S25" i="21" a="1"/>
  <c r="S25" i="21" s="1"/>
  <c r="AC5" i="21" s="1"/>
  <c r="R22" i="21"/>
  <c r="R25" i="21" a="1"/>
  <c r="R25" i="21" s="1"/>
  <c r="AC4" i="21" s="1"/>
  <c r="R23" i="21"/>
  <c r="Q23" i="21"/>
  <c r="Q22" i="21"/>
  <c r="Q25" i="21" a="1"/>
  <c r="Q25" i="21" s="1"/>
  <c r="AB5" i="21" s="1"/>
  <c r="AF5" i="21" s="1"/>
  <c r="P23" i="21"/>
  <c r="P25" i="21" a="1"/>
  <c r="P25" i="21" s="1"/>
  <c r="AB4" i="21" s="1"/>
  <c r="P22" i="21"/>
  <c r="L22" i="21"/>
  <c r="L23" i="21"/>
  <c r="L25" i="21" a="1"/>
  <c r="L25" i="21" s="1"/>
  <c r="K25" i="21" a="1"/>
  <c r="K25" i="21" s="1"/>
  <c r="K23" i="21"/>
  <c r="K22" i="21"/>
  <c r="W11" i="21"/>
  <c r="W10" i="21"/>
  <c r="V10" i="21"/>
  <c r="V11" i="21"/>
  <c r="U10" i="21"/>
  <c r="U11" i="21"/>
  <c r="T11" i="21"/>
  <c r="T10" i="21"/>
  <c r="S11" i="21"/>
  <c r="S10" i="21"/>
  <c r="R10" i="21"/>
  <c r="R11" i="21"/>
  <c r="Q10" i="21"/>
  <c r="Q11" i="21"/>
  <c r="P11" i="21"/>
  <c r="P10" i="21"/>
  <c r="AL9" i="21"/>
  <c r="AL8" i="21"/>
  <c r="AJ8" i="21"/>
  <c r="AJ9" i="21"/>
  <c r="K12" i="21" a="1"/>
  <c r="K12" i="21" s="1"/>
  <c r="K10" i="21"/>
  <c r="W241" i="34" a="1"/>
  <c r="W241" i="34" s="1"/>
  <c r="W239" i="34"/>
  <c r="W238" i="34"/>
  <c r="V241" i="34" a="1"/>
  <c r="V241" i="34" s="1"/>
  <c r="V238" i="34"/>
  <c r="V239" i="34"/>
  <c r="U239" i="34"/>
  <c r="U241" i="34" a="1"/>
  <c r="U241" i="34" s="1"/>
  <c r="U238" i="34"/>
  <c r="T241" i="34" a="1"/>
  <c r="T241" i="34" s="1"/>
  <c r="T239" i="34"/>
  <c r="T238" i="34"/>
  <c r="S241" i="34" a="1"/>
  <c r="S241" i="34" s="1"/>
  <c r="S238" i="34"/>
  <c r="S239" i="34"/>
  <c r="R238" i="34"/>
  <c r="R239" i="34"/>
  <c r="R241" i="34" a="1"/>
  <c r="R241" i="34" s="1"/>
  <c r="Q241" i="34" a="1"/>
  <c r="Q241" i="34" s="1"/>
  <c r="Q238" i="34"/>
  <c r="Q239" i="34"/>
  <c r="P239" i="34"/>
  <c r="P241" i="34" a="1"/>
  <c r="P241" i="34" s="1"/>
  <c r="P238" i="34"/>
  <c r="K242" i="34" a="1"/>
  <c r="K242" i="34" s="1"/>
  <c r="K238" i="34"/>
  <c r="W227" i="34"/>
  <c r="W226" i="34"/>
  <c r="V226" i="34"/>
  <c r="V227" i="34"/>
  <c r="U227" i="34"/>
  <c r="U226" i="34"/>
  <c r="T226" i="34"/>
  <c r="T227" i="34"/>
  <c r="S227" i="34"/>
  <c r="S226" i="34"/>
  <c r="R227" i="34"/>
  <c r="R226" i="34"/>
  <c r="Q226" i="34"/>
  <c r="Q227" i="34"/>
  <c r="P226" i="34"/>
  <c r="P227" i="34"/>
  <c r="K228" i="34" a="1"/>
  <c r="K228" i="34" s="1"/>
  <c r="K226" i="34"/>
  <c r="W203" i="34"/>
  <c r="W205" i="34" a="1"/>
  <c r="W205" i="34" s="1"/>
  <c r="W202" i="34"/>
  <c r="V202" i="34"/>
  <c r="V205" i="34" a="1"/>
  <c r="V205" i="34" s="1"/>
  <c r="V203" i="34"/>
  <c r="U205" i="34" a="1"/>
  <c r="U205" i="34" s="1"/>
  <c r="U203" i="34"/>
  <c r="U202" i="34"/>
  <c r="T202" i="34"/>
  <c r="T203" i="34"/>
  <c r="T205" i="34" a="1"/>
  <c r="T205" i="34" s="1"/>
  <c r="S203" i="34"/>
  <c r="S205" i="34" a="1"/>
  <c r="S205" i="34" s="1"/>
  <c r="S202" i="34"/>
  <c r="R205" i="34" a="1"/>
  <c r="R205" i="34" s="1"/>
  <c r="R203" i="34"/>
  <c r="R202" i="34"/>
  <c r="Q205" i="34" a="1"/>
  <c r="Q205" i="34" s="1"/>
  <c r="Q202" i="34"/>
  <c r="Q203" i="34"/>
  <c r="P202" i="34"/>
  <c r="P205" i="34" a="1"/>
  <c r="P205" i="34" s="1"/>
  <c r="P203" i="34"/>
  <c r="K206" i="34" a="1"/>
  <c r="K206" i="34" s="1"/>
  <c r="K202" i="34"/>
  <c r="W191" i="34"/>
  <c r="W190" i="34"/>
  <c r="V190" i="34"/>
  <c r="V191" i="34"/>
  <c r="U191" i="34"/>
  <c r="U190" i="34"/>
  <c r="T190" i="34"/>
  <c r="T191" i="34"/>
  <c r="S191" i="34"/>
  <c r="S190" i="34"/>
  <c r="R190" i="34"/>
  <c r="R191" i="34"/>
  <c r="Q190" i="34"/>
  <c r="Q191" i="34"/>
  <c r="P190" i="34"/>
  <c r="P191" i="34"/>
  <c r="K190" i="34"/>
  <c r="K192" i="34" a="1"/>
  <c r="K192" i="34" s="1"/>
  <c r="W169" i="34" a="1"/>
  <c r="W169" i="34" s="1"/>
  <c r="W166" i="34"/>
  <c r="W167" i="34"/>
  <c r="V167" i="34"/>
  <c r="V169" i="34" a="1"/>
  <c r="V169" i="34" s="1"/>
  <c r="V166" i="34"/>
  <c r="U166" i="34"/>
  <c r="U167" i="34"/>
  <c r="U169" i="34" a="1"/>
  <c r="U169" i="34" s="1"/>
  <c r="T169" i="34" a="1"/>
  <c r="T169" i="34" s="1"/>
  <c r="T166" i="34"/>
  <c r="T167" i="34"/>
  <c r="S167" i="34"/>
  <c r="S166" i="34"/>
  <c r="S169" i="34" a="1"/>
  <c r="S169" i="34" s="1"/>
  <c r="R166" i="34"/>
  <c r="R167" i="34"/>
  <c r="R169" i="34" a="1"/>
  <c r="R169" i="34" s="1"/>
  <c r="Q167" i="34"/>
  <c r="Q169" i="34" a="1"/>
  <c r="Q169" i="34" s="1"/>
  <c r="Q166" i="34"/>
  <c r="P166" i="34"/>
  <c r="P167" i="34"/>
  <c r="P169" i="34" a="1"/>
  <c r="P169" i="34" s="1"/>
  <c r="K166" i="34"/>
  <c r="K170" i="34" a="1"/>
  <c r="K170" i="34" s="1"/>
  <c r="W155" i="34"/>
  <c r="W154" i="34"/>
  <c r="V155" i="34"/>
  <c r="V154" i="34"/>
  <c r="U155" i="34"/>
  <c r="U154" i="34"/>
  <c r="T155" i="34"/>
  <c r="T154" i="34"/>
  <c r="S154" i="34"/>
  <c r="S155" i="34"/>
  <c r="R155" i="34"/>
  <c r="R154" i="34"/>
  <c r="Q155" i="34"/>
  <c r="Q154" i="34"/>
  <c r="P154" i="34"/>
  <c r="P155" i="34"/>
  <c r="K156" i="34" a="1"/>
  <c r="K156" i="34" s="1"/>
  <c r="K154" i="34"/>
  <c r="W131" i="34"/>
  <c r="W130" i="34"/>
  <c r="W133" i="34" a="1"/>
  <c r="W133" i="34" s="1"/>
  <c r="V130" i="34"/>
  <c r="V131" i="34"/>
  <c r="V133" i="34" a="1"/>
  <c r="V133" i="34" s="1"/>
  <c r="U130" i="34"/>
  <c r="U131" i="34"/>
  <c r="U133" i="34" a="1"/>
  <c r="U133" i="34" s="1"/>
  <c r="T133" i="34" a="1"/>
  <c r="T133" i="34" s="1"/>
  <c r="T131" i="34"/>
  <c r="T130" i="34"/>
  <c r="S131" i="34"/>
  <c r="S130" i="34"/>
  <c r="S133" i="34" a="1"/>
  <c r="S133" i="34" s="1"/>
  <c r="R130" i="34"/>
  <c r="R131" i="34"/>
  <c r="R133" i="34" a="1"/>
  <c r="R133" i="34" s="1"/>
  <c r="Q133" i="34" a="1"/>
  <c r="Q133" i="34" s="1"/>
  <c r="Q130" i="34"/>
  <c r="Q131" i="34"/>
  <c r="P133" i="34" a="1"/>
  <c r="P133" i="34" s="1"/>
  <c r="P130" i="34"/>
  <c r="P131" i="34"/>
  <c r="K134" i="34" a="1"/>
  <c r="K134" i="34" s="1"/>
  <c r="K130" i="34"/>
  <c r="W119" i="34"/>
  <c r="W118" i="34"/>
  <c r="V118" i="34"/>
  <c r="V119" i="34"/>
  <c r="U119" i="34"/>
  <c r="U118" i="34"/>
  <c r="T118" i="34"/>
  <c r="T119" i="34"/>
  <c r="S119" i="34"/>
  <c r="S118" i="34"/>
  <c r="R119" i="34"/>
  <c r="R118" i="34"/>
  <c r="Q119" i="34"/>
  <c r="Q118" i="34"/>
  <c r="P118" i="34"/>
  <c r="P119" i="34"/>
  <c r="K120" i="34" a="1"/>
  <c r="K120" i="34" s="1"/>
  <c r="K118" i="34"/>
  <c r="W94" i="34"/>
  <c r="W97" i="34" a="1"/>
  <c r="W97" i="34" s="1"/>
  <c r="W95" i="34"/>
  <c r="V95" i="34"/>
  <c r="V94" i="34"/>
  <c r="V97" i="34" a="1"/>
  <c r="V97" i="34" s="1"/>
  <c r="U94" i="34"/>
  <c r="U95" i="34"/>
  <c r="U97" i="34" a="1"/>
  <c r="U97" i="34" s="1"/>
  <c r="T97" i="34" a="1"/>
  <c r="T97" i="34" s="1"/>
  <c r="T94" i="34"/>
  <c r="T95" i="34"/>
  <c r="S94" i="34"/>
  <c r="S97" i="34" a="1"/>
  <c r="S97" i="34" s="1"/>
  <c r="S95" i="34"/>
  <c r="R94" i="34"/>
  <c r="R95" i="34"/>
  <c r="R97" i="34" a="1"/>
  <c r="R97" i="34" s="1"/>
  <c r="Q97" i="34" a="1"/>
  <c r="Q97" i="34" s="1"/>
  <c r="Q95" i="34"/>
  <c r="Q94" i="34"/>
  <c r="P97" i="34" a="1"/>
  <c r="P97" i="34" s="1"/>
  <c r="P95" i="34"/>
  <c r="P94" i="34"/>
  <c r="K98" i="34" a="1"/>
  <c r="K98" i="34" s="1"/>
  <c r="K94" i="34"/>
  <c r="W82" i="34"/>
  <c r="W83" i="34"/>
  <c r="V82" i="34"/>
  <c r="V83" i="34"/>
  <c r="U83" i="34"/>
  <c r="U82" i="34"/>
  <c r="T83" i="34"/>
  <c r="T82" i="34"/>
  <c r="S83" i="34"/>
  <c r="S82" i="34"/>
  <c r="R83" i="34"/>
  <c r="R82" i="34"/>
  <c r="Q82" i="34"/>
  <c r="Q83" i="34"/>
  <c r="P83" i="34"/>
  <c r="P82" i="34"/>
  <c r="K84" i="34" a="1"/>
  <c r="K84" i="34" s="1"/>
  <c r="K82" i="34"/>
  <c r="W59" i="34"/>
  <c r="W61" i="34" a="1"/>
  <c r="W61" i="34" s="1"/>
  <c r="W58" i="34"/>
  <c r="V58" i="34"/>
  <c r="V61" i="34" a="1"/>
  <c r="V61" i="34" s="1"/>
  <c r="V59" i="34"/>
  <c r="U58" i="34"/>
  <c r="U61" i="34" a="1"/>
  <c r="U61" i="34" s="1"/>
  <c r="U59" i="34"/>
  <c r="T61" i="34" a="1"/>
  <c r="T61" i="34" s="1"/>
  <c r="T59" i="34"/>
  <c r="T58" i="34"/>
  <c r="S61" i="34" a="1"/>
  <c r="S61" i="34" s="1"/>
  <c r="S59" i="34"/>
  <c r="S58" i="34"/>
  <c r="R58" i="34"/>
  <c r="R61" i="34" a="1"/>
  <c r="R61" i="34" s="1"/>
  <c r="R59" i="34"/>
  <c r="Q61" i="34" a="1"/>
  <c r="Q61" i="34" s="1"/>
  <c r="Q58" i="34"/>
  <c r="Q59" i="34"/>
  <c r="P59" i="34"/>
  <c r="P58" i="34"/>
  <c r="P61" i="34" a="1"/>
  <c r="P61" i="34" s="1"/>
  <c r="K62" i="34" a="1"/>
  <c r="K62" i="34" s="1"/>
  <c r="K58" i="34"/>
  <c r="W47" i="34"/>
  <c r="W46" i="34"/>
  <c r="V47" i="34"/>
  <c r="V46" i="34"/>
  <c r="U47" i="34"/>
  <c r="U46" i="34"/>
  <c r="T46" i="34"/>
  <c r="T47" i="34"/>
  <c r="S47" i="34"/>
  <c r="S46" i="34"/>
  <c r="R47" i="34"/>
  <c r="R46" i="34"/>
  <c r="Q47" i="34"/>
  <c r="Q46" i="34"/>
  <c r="P47" i="34"/>
  <c r="P46" i="34"/>
  <c r="K46" i="34"/>
  <c r="K48" i="34" a="1"/>
  <c r="K48" i="34" s="1"/>
  <c r="W22" i="34"/>
  <c r="W23" i="34"/>
  <c r="W25" i="34" a="1"/>
  <c r="W25" i="34" s="1"/>
  <c r="V25" i="34" a="1"/>
  <c r="V25" i="34" s="1"/>
  <c r="AE4" i="34" s="1"/>
  <c r="V23" i="34"/>
  <c r="V22" i="34"/>
  <c r="U23" i="34"/>
  <c r="U25" i="34" a="1"/>
  <c r="U25" i="34" s="1"/>
  <c r="AD5" i="34" s="1"/>
  <c r="U22" i="34"/>
  <c r="T22" i="34"/>
  <c r="T25" i="34" a="1"/>
  <c r="T25" i="34" s="1"/>
  <c r="AD4" i="34" s="1"/>
  <c r="T23" i="34"/>
  <c r="S25" i="34" a="1"/>
  <c r="S25" i="34" s="1"/>
  <c r="AC5" i="34" s="1"/>
  <c r="S23" i="34"/>
  <c r="S22" i="34"/>
  <c r="R23" i="34"/>
  <c r="R25" i="34" a="1"/>
  <c r="R25" i="34" s="1"/>
  <c r="AC4" i="34" s="1"/>
  <c r="R22" i="34"/>
  <c r="Q25" i="34" a="1"/>
  <c r="Q25" i="34" s="1"/>
  <c r="AB5" i="34" s="1"/>
  <c r="Q22" i="34"/>
  <c r="Q23" i="34"/>
  <c r="P23" i="34"/>
  <c r="P22" i="34"/>
  <c r="P25" i="34" a="1"/>
  <c r="P25" i="34" s="1"/>
  <c r="AB4" i="34" s="1"/>
  <c r="AI9" i="34"/>
  <c r="AI8" i="34"/>
  <c r="AK9" i="34"/>
  <c r="AK8" i="34"/>
  <c r="K26" i="34" a="1"/>
  <c r="K26" i="34" s="1"/>
  <c r="K22" i="34"/>
  <c r="W10" i="34"/>
  <c r="W11" i="34"/>
  <c r="V10" i="34"/>
  <c r="V11" i="34"/>
  <c r="U10" i="34"/>
  <c r="U11" i="34"/>
  <c r="T11" i="34"/>
  <c r="T10" i="34"/>
  <c r="S11" i="34"/>
  <c r="S10" i="34"/>
  <c r="R11" i="34"/>
  <c r="R10" i="34"/>
  <c r="Q11" i="34"/>
  <c r="Q10" i="34"/>
  <c r="P10" i="34"/>
  <c r="P11" i="34"/>
  <c r="AL8" i="34"/>
  <c r="AJ9" i="34"/>
  <c r="AJ8" i="34"/>
  <c r="AL9" i="34"/>
  <c r="K12" i="34" a="1"/>
  <c r="K12" i="34" s="1"/>
  <c r="K10" i="34"/>
  <c r="W239" i="33"/>
  <c r="W241" i="33" a="1"/>
  <c r="W241" i="33" s="1"/>
  <c r="W238" i="33"/>
  <c r="V241" i="33" a="1"/>
  <c r="V241" i="33" s="1"/>
  <c r="V239" i="33"/>
  <c r="V238" i="33"/>
  <c r="U241" i="33" a="1"/>
  <c r="U241" i="33" s="1"/>
  <c r="U238" i="33"/>
  <c r="U239" i="33"/>
  <c r="T238" i="33"/>
  <c r="T241" i="33" a="1"/>
  <c r="T241" i="33" s="1"/>
  <c r="T239" i="33"/>
  <c r="S241" i="33" a="1"/>
  <c r="S241" i="33" s="1"/>
  <c r="S239" i="33"/>
  <c r="S238" i="33"/>
  <c r="R241" i="33" a="1"/>
  <c r="R241" i="33" s="1"/>
  <c r="R239" i="33"/>
  <c r="R238" i="33"/>
  <c r="Q238" i="33"/>
  <c r="Q241" i="33" a="1"/>
  <c r="Q241" i="33" s="1"/>
  <c r="Q239" i="33"/>
  <c r="P241" i="33" a="1"/>
  <c r="P241" i="33" s="1"/>
  <c r="P239" i="33"/>
  <c r="P238" i="33"/>
  <c r="K242" i="33" a="1"/>
  <c r="K242" i="33" s="1"/>
  <c r="K238" i="33"/>
  <c r="W227" i="33"/>
  <c r="W226" i="33"/>
  <c r="V226" i="33"/>
  <c r="V227" i="33"/>
  <c r="U227" i="33"/>
  <c r="U226" i="33"/>
  <c r="T227" i="33"/>
  <c r="T226" i="33"/>
  <c r="S227" i="33"/>
  <c r="S226" i="33"/>
  <c r="Q227" i="33"/>
  <c r="Q226" i="33"/>
  <c r="P227" i="33"/>
  <c r="P226" i="33"/>
  <c r="K228" i="33" a="1"/>
  <c r="K228" i="33" s="1"/>
  <c r="K226" i="33"/>
  <c r="W205" i="33" a="1"/>
  <c r="W205" i="33" s="1"/>
  <c r="W202" i="33"/>
  <c r="W203" i="33"/>
  <c r="V203" i="33"/>
  <c r="V205" i="33" a="1"/>
  <c r="V205" i="33" s="1"/>
  <c r="V202" i="33"/>
  <c r="U205" i="33" a="1"/>
  <c r="U205" i="33" s="1"/>
  <c r="U202" i="33"/>
  <c r="U203" i="33"/>
  <c r="T202" i="33"/>
  <c r="T203" i="33"/>
  <c r="T205" i="33" a="1"/>
  <c r="T205" i="33" s="1"/>
  <c r="S205" i="33" a="1"/>
  <c r="S205" i="33" s="1"/>
  <c r="S203" i="33"/>
  <c r="S202" i="33"/>
  <c r="R205" i="33" a="1"/>
  <c r="R205" i="33" s="1"/>
  <c r="R202" i="33"/>
  <c r="R203" i="33"/>
  <c r="Q202" i="33"/>
  <c r="Q203" i="33"/>
  <c r="Q205" i="33" a="1"/>
  <c r="Q205" i="33" s="1"/>
  <c r="P203" i="33"/>
  <c r="P202" i="33"/>
  <c r="P205" i="33" a="1"/>
  <c r="P205" i="33" s="1"/>
  <c r="K202" i="33"/>
  <c r="K206" i="33" a="1"/>
  <c r="K206" i="33" s="1"/>
  <c r="W191" i="33"/>
  <c r="W190" i="33"/>
  <c r="V190" i="33"/>
  <c r="V191" i="33"/>
  <c r="U191" i="33"/>
  <c r="U190" i="33"/>
  <c r="T191" i="33"/>
  <c r="T190" i="33"/>
  <c r="S190" i="33"/>
  <c r="S191" i="33"/>
  <c r="R191" i="33"/>
  <c r="R190" i="33"/>
  <c r="Q190" i="33"/>
  <c r="Q191" i="33"/>
  <c r="P190" i="33"/>
  <c r="P191" i="33"/>
  <c r="K190" i="33"/>
  <c r="K192" i="33" a="1"/>
  <c r="K192" i="33" s="1"/>
  <c r="W167" i="33"/>
  <c r="W169" i="33" a="1"/>
  <c r="W169" i="33" s="1"/>
  <c r="W166" i="33"/>
  <c r="V169" i="33" a="1"/>
  <c r="V169" i="33" s="1"/>
  <c r="V167" i="33"/>
  <c r="V166" i="33"/>
  <c r="U166" i="33"/>
  <c r="U169" i="33" a="1"/>
  <c r="U169" i="33" s="1"/>
  <c r="U167" i="33"/>
  <c r="T167" i="33"/>
  <c r="T169" i="33" a="1"/>
  <c r="T169" i="33" s="1"/>
  <c r="T166" i="33"/>
  <c r="S169" i="33" a="1"/>
  <c r="S169" i="33" s="1"/>
  <c r="S166" i="33"/>
  <c r="S167" i="33"/>
  <c r="R169" i="33" a="1"/>
  <c r="R169" i="33" s="1"/>
  <c r="R167" i="33"/>
  <c r="R166" i="33"/>
  <c r="Q169" i="33" a="1"/>
  <c r="Q169" i="33" s="1"/>
  <c r="Q167" i="33"/>
  <c r="Q166" i="33"/>
  <c r="P166" i="33"/>
  <c r="P167" i="33"/>
  <c r="P169" i="33" a="1"/>
  <c r="P169" i="33" s="1"/>
  <c r="K166" i="33"/>
  <c r="K170" i="33" a="1"/>
  <c r="K170" i="33" s="1"/>
  <c r="W154" i="33"/>
  <c r="W155" i="33"/>
  <c r="V154" i="33"/>
  <c r="V155" i="33"/>
  <c r="U154" i="33"/>
  <c r="U155" i="33"/>
  <c r="T155" i="33"/>
  <c r="T154" i="33"/>
  <c r="S155" i="33"/>
  <c r="S154" i="33"/>
  <c r="R155" i="33"/>
  <c r="R154" i="33"/>
  <c r="Q154" i="33"/>
  <c r="Q155" i="33"/>
  <c r="P155" i="33"/>
  <c r="P154" i="33"/>
  <c r="K156" i="33" a="1"/>
  <c r="K156" i="33" s="1"/>
  <c r="K154" i="33"/>
  <c r="W131" i="33"/>
  <c r="W133" i="33" a="1"/>
  <c r="W133" i="33" s="1"/>
  <c r="W130" i="33"/>
  <c r="V130" i="33"/>
  <c r="V131" i="33"/>
  <c r="V133" i="33" a="1"/>
  <c r="V133" i="33" s="1"/>
  <c r="U133" i="33" a="1"/>
  <c r="U133" i="33" s="1"/>
  <c r="U131" i="33"/>
  <c r="U130" i="33"/>
  <c r="T131" i="33"/>
  <c r="T133" i="33" a="1"/>
  <c r="T133" i="33" s="1"/>
  <c r="T130" i="33"/>
  <c r="S130" i="33"/>
  <c r="S131" i="33"/>
  <c r="S133" i="33" a="1"/>
  <c r="S133" i="33" s="1"/>
  <c r="R133" i="33" a="1"/>
  <c r="R133" i="33" s="1"/>
  <c r="R130" i="33"/>
  <c r="R131" i="33"/>
  <c r="Q133" i="33" a="1"/>
  <c r="Q133" i="33" s="1"/>
  <c r="Q130" i="33"/>
  <c r="Q131" i="33"/>
  <c r="P131" i="33"/>
  <c r="P130" i="33"/>
  <c r="P133" i="33" a="1"/>
  <c r="P133" i="33" s="1"/>
  <c r="K134" i="33" a="1"/>
  <c r="K134" i="33" s="1"/>
  <c r="K130" i="33"/>
  <c r="W119" i="33"/>
  <c r="W118" i="33"/>
  <c r="V118" i="33"/>
  <c r="V119" i="33"/>
  <c r="U118" i="33"/>
  <c r="U119" i="33"/>
  <c r="T118" i="33"/>
  <c r="T119" i="33"/>
  <c r="S119" i="33"/>
  <c r="S118" i="33"/>
  <c r="R119" i="33"/>
  <c r="R118" i="33"/>
  <c r="Q118" i="33"/>
  <c r="Q119" i="33"/>
  <c r="P118" i="33"/>
  <c r="P119" i="33"/>
  <c r="K120" i="33" a="1"/>
  <c r="K120" i="33" s="1"/>
  <c r="K118" i="33"/>
  <c r="W95" i="33"/>
  <c r="W97" i="33" a="1"/>
  <c r="W97" i="33" s="1"/>
  <c r="W94" i="33"/>
  <c r="V95" i="33"/>
  <c r="V94" i="33"/>
  <c r="V97" i="33" a="1"/>
  <c r="V97" i="33" s="1"/>
  <c r="U97" i="33" a="1"/>
  <c r="U97" i="33" s="1"/>
  <c r="U95" i="33"/>
  <c r="U94" i="33"/>
  <c r="T95" i="33"/>
  <c r="T97" i="33" a="1"/>
  <c r="T97" i="33" s="1"/>
  <c r="T94" i="33"/>
  <c r="S97" i="33" a="1"/>
  <c r="S97" i="33" s="1"/>
  <c r="S94" i="33"/>
  <c r="S95" i="33"/>
  <c r="R95" i="33"/>
  <c r="R94" i="33"/>
  <c r="R97" i="33" a="1"/>
  <c r="R97" i="33" s="1"/>
  <c r="Q97" i="33" a="1"/>
  <c r="Q97" i="33" s="1"/>
  <c r="Q95" i="33"/>
  <c r="Q94" i="33"/>
  <c r="P95" i="33"/>
  <c r="P94" i="33"/>
  <c r="P97" i="33" a="1"/>
  <c r="P97" i="33" s="1"/>
  <c r="K98" i="33" a="1"/>
  <c r="K98" i="33" s="1"/>
  <c r="K94" i="33"/>
  <c r="W83" i="33"/>
  <c r="W82" i="33"/>
  <c r="V83" i="33"/>
  <c r="V82" i="33"/>
  <c r="U83" i="33"/>
  <c r="U82" i="33"/>
  <c r="T82" i="33"/>
  <c r="T83" i="33"/>
  <c r="S83" i="33"/>
  <c r="S82" i="33"/>
  <c r="R82" i="33"/>
  <c r="R83" i="33"/>
  <c r="Q82" i="33"/>
  <c r="Q83" i="33"/>
  <c r="P82" i="33"/>
  <c r="P83" i="33"/>
  <c r="K82" i="33"/>
  <c r="K84" i="33" a="1"/>
  <c r="K84" i="33" s="1"/>
  <c r="W59" i="33"/>
  <c r="W58" i="33"/>
  <c r="W61" i="33" a="1"/>
  <c r="W61" i="33" s="1"/>
  <c r="V58" i="33"/>
  <c r="V59" i="33"/>
  <c r="V61" i="33" a="1"/>
  <c r="V61" i="33" s="1"/>
  <c r="U58" i="33"/>
  <c r="U61" i="33" a="1"/>
  <c r="U61" i="33" s="1"/>
  <c r="U59" i="33"/>
  <c r="T59" i="33"/>
  <c r="T58" i="33"/>
  <c r="T61" i="33" a="1"/>
  <c r="T61" i="33" s="1"/>
  <c r="S58" i="33"/>
  <c r="S59" i="33"/>
  <c r="S61" i="33" a="1"/>
  <c r="S61" i="33" s="1"/>
  <c r="R61" i="33" a="1"/>
  <c r="R61" i="33" s="1"/>
  <c r="R59" i="33"/>
  <c r="R58" i="33"/>
  <c r="Q61" i="33" a="1"/>
  <c r="Q61" i="33" s="1"/>
  <c r="Q59" i="33"/>
  <c r="Q58" i="33"/>
  <c r="P58" i="33"/>
  <c r="P59" i="33"/>
  <c r="P61" i="33" a="1"/>
  <c r="P61" i="33" s="1"/>
  <c r="K58" i="33"/>
  <c r="K62" i="33" a="1"/>
  <c r="K62" i="33" s="1"/>
  <c r="W46" i="33"/>
  <c r="W47" i="33"/>
  <c r="V46" i="33"/>
  <c r="V47" i="33"/>
  <c r="U47" i="33"/>
  <c r="U46" i="33"/>
  <c r="T46" i="33"/>
  <c r="T47" i="33"/>
  <c r="S46" i="33"/>
  <c r="S47" i="33"/>
  <c r="R47" i="33"/>
  <c r="R46" i="33"/>
  <c r="Q47" i="33"/>
  <c r="Q46" i="33"/>
  <c r="P47" i="33"/>
  <c r="P46" i="33"/>
  <c r="K46" i="33"/>
  <c r="K48" i="33" a="1"/>
  <c r="K48" i="33" s="1"/>
  <c r="W23" i="33"/>
  <c r="W22" i="33"/>
  <c r="W25" i="33" a="1"/>
  <c r="W25" i="33" s="1"/>
  <c r="AE5" i="33" s="1"/>
  <c r="V22" i="33"/>
  <c r="V25" i="33" a="1"/>
  <c r="V25" i="33" s="1"/>
  <c r="AE4" i="33" s="1"/>
  <c r="V23" i="33"/>
  <c r="U23" i="33"/>
  <c r="U22" i="33"/>
  <c r="U25" i="33" a="1"/>
  <c r="U25" i="33" s="1"/>
  <c r="AD5" i="33" s="1"/>
  <c r="T22" i="33"/>
  <c r="T23" i="33"/>
  <c r="T25" i="33" a="1"/>
  <c r="T25" i="33" s="1"/>
  <c r="AD4" i="33" s="1"/>
  <c r="S22" i="33"/>
  <c r="S23" i="33"/>
  <c r="S25" i="33" a="1"/>
  <c r="S25" i="33" s="1"/>
  <c r="AC5" i="33" s="1"/>
  <c r="R25" i="33" a="1"/>
  <c r="R25" i="33" s="1"/>
  <c r="AC4" i="33" s="1"/>
  <c r="R23" i="33"/>
  <c r="R22" i="33"/>
  <c r="Q22" i="33"/>
  <c r="Q25" i="33" a="1"/>
  <c r="Q25" i="33" s="1"/>
  <c r="AB5" i="33" s="1"/>
  <c r="Q23" i="33"/>
  <c r="P22" i="33"/>
  <c r="P23" i="33"/>
  <c r="P25" i="33" a="1"/>
  <c r="P25" i="33" s="1"/>
  <c r="AB4" i="33" s="1"/>
  <c r="AK8" i="33"/>
  <c r="AK9" i="33"/>
  <c r="AI8" i="33"/>
  <c r="AI9" i="33"/>
  <c r="K26" i="33" a="1"/>
  <c r="K26" i="33" s="1"/>
  <c r="K22" i="33"/>
  <c r="W11" i="33"/>
  <c r="W10" i="33"/>
  <c r="V11" i="33"/>
  <c r="V10" i="33"/>
  <c r="U10" i="33"/>
  <c r="U11" i="33"/>
  <c r="T10" i="33"/>
  <c r="T11" i="33"/>
  <c r="S11" i="33"/>
  <c r="S10" i="33"/>
  <c r="R11" i="33"/>
  <c r="R10" i="33"/>
  <c r="Q10" i="33"/>
  <c r="Q11" i="33"/>
  <c r="P10" i="33"/>
  <c r="P11" i="33"/>
  <c r="AJ8" i="33"/>
  <c r="AJ9" i="33"/>
  <c r="AL8" i="33"/>
  <c r="AL9" i="33"/>
  <c r="K12" i="33" a="1"/>
  <c r="K12" i="33" s="1"/>
  <c r="K10" i="33"/>
  <c r="W238" i="32"/>
  <c r="W241" i="32" a="1"/>
  <c r="W241" i="32" s="1"/>
  <c r="W239" i="32"/>
  <c r="V241" i="32" a="1"/>
  <c r="V241" i="32" s="1"/>
  <c r="V239" i="32"/>
  <c r="V238" i="32"/>
  <c r="U238" i="32"/>
  <c r="U241" i="32" a="1"/>
  <c r="U241" i="32" s="1"/>
  <c r="U239" i="32"/>
  <c r="T239" i="32"/>
  <c r="T241" i="32" a="1"/>
  <c r="T241" i="32" s="1"/>
  <c r="T238" i="32"/>
  <c r="S241" i="32" a="1"/>
  <c r="S241" i="32" s="1"/>
  <c r="S238" i="32"/>
  <c r="S239" i="32"/>
  <c r="R239" i="32"/>
  <c r="R238" i="32"/>
  <c r="R241" i="32" a="1"/>
  <c r="R241" i="32" s="1"/>
  <c r="Q238" i="32"/>
  <c r="Q241" i="32" a="1"/>
  <c r="Q241" i="32" s="1"/>
  <c r="Q239" i="32"/>
  <c r="P238" i="32"/>
  <c r="P239" i="32"/>
  <c r="P241" i="32" a="1"/>
  <c r="P241" i="32" s="1"/>
  <c r="K242" i="32" a="1"/>
  <c r="K242" i="32" s="1"/>
  <c r="K238" i="32"/>
  <c r="W227" i="32"/>
  <c r="W226" i="32"/>
  <c r="V227" i="32"/>
  <c r="V226" i="32"/>
  <c r="U227" i="32"/>
  <c r="U226" i="32"/>
  <c r="T226" i="32"/>
  <c r="T227" i="32"/>
  <c r="S227" i="32"/>
  <c r="S226" i="32"/>
  <c r="R226" i="32"/>
  <c r="R227" i="32"/>
  <c r="Q227" i="32"/>
  <c r="Q226" i="32"/>
  <c r="P227" i="32"/>
  <c r="P226" i="32"/>
  <c r="K228" i="32" a="1"/>
  <c r="K228" i="32" s="1"/>
  <c r="K226" i="32"/>
  <c r="W205" i="32" a="1"/>
  <c r="W205" i="32" s="1"/>
  <c r="W203" i="32"/>
  <c r="W202" i="32"/>
  <c r="V203" i="32"/>
  <c r="V205" i="32" a="1"/>
  <c r="V205" i="32" s="1"/>
  <c r="V202" i="32"/>
  <c r="U203" i="32"/>
  <c r="U205" i="32" a="1"/>
  <c r="U205" i="32" s="1"/>
  <c r="U202" i="32"/>
  <c r="T203" i="32"/>
  <c r="T202" i="32"/>
  <c r="T205" i="32" a="1"/>
  <c r="T205" i="32" s="1"/>
  <c r="S205" i="32" a="1"/>
  <c r="S205" i="32" s="1"/>
  <c r="S203" i="32"/>
  <c r="S202" i="32"/>
  <c r="R202" i="32"/>
  <c r="R205" i="32" a="1"/>
  <c r="R205" i="32" s="1"/>
  <c r="R203" i="32"/>
  <c r="Q205" i="32" a="1"/>
  <c r="Q205" i="32" s="1"/>
  <c r="Q202" i="32"/>
  <c r="Q203" i="32"/>
  <c r="P202" i="32"/>
  <c r="P205" i="32" a="1"/>
  <c r="P205" i="32" s="1"/>
  <c r="P203" i="32"/>
  <c r="K202" i="32"/>
  <c r="K206" i="32" a="1"/>
  <c r="K206" i="32" s="1"/>
  <c r="W191" i="32"/>
  <c r="W190" i="32"/>
  <c r="V191" i="32"/>
  <c r="V190" i="32"/>
  <c r="U190" i="32"/>
  <c r="U191" i="32"/>
  <c r="T190" i="32"/>
  <c r="T191" i="32"/>
  <c r="S191" i="32"/>
  <c r="S190" i="32"/>
  <c r="R191" i="32"/>
  <c r="R190" i="32"/>
  <c r="Q190" i="32"/>
  <c r="Q191" i="32"/>
  <c r="P190" i="32"/>
  <c r="P191" i="32"/>
  <c r="K192" i="32" a="1"/>
  <c r="K192" i="32" s="1"/>
  <c r="K190" i="32"/>
  <c r="W169" i="32" a="1"/>
  <c r="W169" i="32" s="1"/>
  <c r="W166" i="32"/>
  <c r="W167" i="32"/>
  <c r="V166" i="32"/>
  <c r="V169" i="32" a="1"/>
  <c r="V169" i="32" s="1"/>
  <c r="V167" i="32"/>
  <c r="U166" i="32"/>
  <c r="U167" i="32"/>
  <c r="U169" i="32" a="1"/>
  <c r="U169" i="32" s="1"/>
  <c r="T169" i="32" a="1"/>
  <c r="T169" i="32" s="1"/>
  <c r="T167" i="32"/>
  <c r="T166" i="32"/>
  <c r="S166" i="32"/>
  <c r="S167" i="32"/>
  <c r="S169" i="32" a="1"/>
  <c r="S169" i="32" s="1"/>
  <c r="R167" i="32"/>
  <c r="R169" i="32" a="1"/>
  <c r="R169" i="32" s="1"/>
  <c r="R166" i="32"/>
  <c r="Q167" i="32"/>
  <c r="Q169" i="32" a="1"/>
  <c r="Q169" i="32" s="1"/>
  <c r="Q166" i="32"/>
  <c r="P166" i="32"/>
  <c r="P169" i="32" a="1"/>
  <c r="P169" i="32" s="1"/>
  <c r="P167" i="32"/>
  <c r="K166" i="32"/>
  <c r="K170" i="32" a="1"/>
  <c r="K170" i="32" s="1"/>
  <c r="W154" i="32"/>
  <c r="W155" i="32"/>
  <c r="V155" i="32"/>
  <c r="V154" i="32"/>
  <c r="U154" i="32"/>
  <c r="U155" i="32"/>
  <c r="T154" i="32"/>
  <c r="T155" i="32"/>
  <c r="S155" i="32"/>
  <c r="S154" i="32"/>
  <c r="R154" i="32"/>
  <c r="R155" i="32"/>
  <c r="Q154" i="32"/>
  <c r="Q155" i="32"/>
  <c r="P155" i="32"/>
  <c r="P154" i="32"/>
  <c r="K156" i="32" a="1"/>
  <c r="K156" i="32" s="1"/>
  <c r="K154" i="32"/>
  <c r="W131" i="32"/>
  <c r="W133" i="32" a="1"/>
  <c r="W133" i="32" s="1"/>
  <c r="W130" i="32"/>
  <c r="V131" i="32"/>
  <c r="V130" i="32"/>
  <c r="V133" i="32" a="1"/>
  <c r="V133" i="32" s="1"/>
  <c r="U133" i="32" a="1"/>
  <c r="U133" i="32" s="1"/>
  <c r="U130" i="32"/>
  <c r="U131" i="32"/>
  <c r="T131" i="32"/>
  <c r="T133" i="32" a="1"/>
  <c r="T133" i="32" s="1"/>
  <c r="T130" i="32"/>
  <c r="S130" i="32"/>
  <c r="S133" i="32" a="1"/>
  <c r="S133" i="32" s="1"/>
  <c r="S131" i="32"/>
  <c r="R133" i="32" a="1"/>
  <c r="R133" i="32" s="1"/>
  <c r="R131" i="32"/>
  <c r="R130" i="32"/>
  <c r="Q130" i="32"/>
  <c r="Q133" i="32" a="1"/>
  <c r="Q133" i="32" s="1"/>
  <c r="Q131" i="32"/>
  <c r="P133" i="32" a="1"/>
  <c r="P133" i="32" s="1"/>
  <c r="P131" i="32"/>
  <c r="P130" i="32"/>
  <c r="K134" i="32" a="1"/>
  <c r="K134" i="32" s="1"/>
  <c r="K130" i="32"/>
  <c r="W119" i="32"/>
  <c r="W118" i="32"/>
  <c r="V118" i="32"/>
  <c r="V119" i="32"/>
  <c r="U118" i="32"/>
  <c r="U119" i="32"/>
  <c r="T119" i="32"/>
  <c r="T118" i="32"/>
  <c r="S118" i="32"/>
  <c r="S119" i="32"/>
  <c r="R118" i="32"/>
  <c r="R119" i="32"/>
  <c r="Q119" i="32"/>
  <c r="Q118" i="32"/>
  <c r="P119" i="32"/>
  <c r="P118" i="32"/>
  <c r="K120" i="32" a="1"/>
  <c r="K120" i="32" s="1"/>
  <c r="K118" i="32"/>
  <c r="W97" i="32" a="1"/>
  <c r="W97" i="32" s="1"/>
  <c r="W95" i="32"/>
  <c r="W94" i="32"/>
  <c r="V94" i="32"/>
  <c r="V97" i="32" a="1"/>
  <c r="V97" i="32" s="1"/>
  <c r="V95" i="32"/>
  <c r="U97" i="32" a="1"/>
  <c r="U97" i="32" s="1"/>
  <c r="U95" i="32"/>
  <c r="U94" i="32"/>
  <c r="T97" i="32" a="1"/>
  <c r="T97" i="32" s="1"/>
  <c r="T94" i="32"/>
  <c r="T95" i="32"/>
  <c r="S97" i="32" a="1"/>
  <c r="S97" i="32" s="1"/>
  <c r="S95" i="32"/>
  <c r="S94" i="32"/>
  <c r="R94" i="32"/>
  <c r="R95" i="32"/>
  <c r="R97" i="32" a="1"/>
  <c r="R97" i="32" s="1"/>
  <c r="Q94" i="32"/>
  <c r="Q95" i="32"/>
  <c r="Q97" i="32" a="1"/>
  <c r="Q97" i="32" s="1"/>
  <c r="P94" i="32"/>
  <c r="P97" i="32" a="1"/>
  <c r="P97" i="32" s="1"/>
  <c r="P95" i="32"/>
  <c r="K94" i="32"/>
  <c r="K98" i="32" a="1"/>
  <c r="K98" i="32" s="1"/>
  <c r="W82" i="32"/>
  <c r="W83" i="32"/>
  <c r="V83" i="32"/>
  <c r="V82" i="32"/>
  <c r="U83" i="32"/>
  <c r="U82" i="32"/>
  <c r="T83" i="32"/>
  <c r="T82" i="32"/>
  <c r="S83" i="32"/>
  <c r="S82" i="32"/>
  <c r="R82" i="32"/>
  <c r="R83" i="32"/>
  <c r="Q83" i="32"/>
  <c r="Q82" i="32"/>
  <c r="P82" i="32"/>
  <c r="P83" i="32"/>
  <c r="K82" i="32"/>
  <c r="K84" i="32" a="1"/>
  <c r="K84" i="32" s="1"/>
  <c r="W58" i="32"/>
  <c r="W61" i="32" a="1"/>
  <c r="W61" i="32" s="1"/>
  <c r="W59" i="32"/>
  <c r="V58" i="32"/>
  <c r="V61" i="32" a="1"/>
  <c r="V61" i="32" s="1"/>
  <c r="V59" i="32"/>
  <c r="U59" i="32"/>
  <c r="U58" i="32"/>
  <c r="U61" i="32" a="1"/>
  <c r="U61" i="32" s="1"/>
  <c r="T61" i="32" a="1"/>
  <c r="T61" i="32" s="1"/>
  <c r="T59" i="32"/>
  <c r="T58" i="32"/>
  <c r="S59" i="32"/>
  <c r="S58" i="32"/>
  <c r="S61" i="32" a="1"/>
  <c r="S61" i="32" s="1"/>
  <c r="R61" i="32" a="1"/>
  <c r="R61" i="32" s="1"/>
  <c r="R58" i="32"/>
  <c r="R59" i="32"/>
  <c r="Q58" i="32"/>
  <c r="Q59" i="32"/>
  <c r="Q61" i="32" a="1"/>
  <c r="Q61" i="32" s="1"/>
  <c r="P58" i="32"/>
  <c r="P59" i="32"/>
  <c r="P61" i="32" a="1"/>
  <c r="P61" i="32" s="1"/>
  <c r="K62" i="32" a="1"/>
  <c r="K62" i="32" s="1"/>
  <c r="K58" i="32"/>
  <c r="W46" i="32"/>
  <c r="W47" i="32"/>
  <c r="V47" i="32"/>
  <c r="V46" i="32"/>
  <c r="U47" i="32"/>
  <c r="U46" i="32"/>
  <c r="T46" i="32"/>
  <c r="T47" i="32"/>
  <c r="S46" i="32"/>
  <c r="S47" i="32"/>
  <c r="R47" i="32"/>
  <c r="R46" i="32"/>
  <c r="Q46" i="32"/>
  <c r="Q47" i="32"/>
  <c r="P46" i="32"/>
  <c r="P47" i="32"/>
  <c r="K48" i="32" a="1"/>
  <c r="K48" i="32" s="1"/>
  <c r="K46" i="32"/>
  <c r="W25" i="32" a="1"/>
  <c r="W25" i="32" s="1"/>
  <c r="AE5" i="32" s="1"/>
  <c r="W23" i="32"/>
  <c r="W22" i="32"/>
  <c r="V22" i="32"/>
  <c r="V25" i="32" a="1"/>
  <c r="V25" i="32" s="1"/>
  <c r="AE4" i="32" s="1"/>
  <c r="V23" i="32"/>
  <c r="U25" i="32" a="1"/>
  <c r="U25" i="32" s="1"/>
  <c r="AD5" i="32" s="1"/>
  <c r="U22" i="32"/>
  <c r="U23" i="32"/>
  <c r="T25" i="32" a="1"/>
  <c r="T25" i="32" s="1"/>
  <c r="AD4" i="32" s="1"/>
  <c r="T22" i="32"/>
  <c r="T23" i="32"/>
  <c r="S23" i="32"/>
  <c r="S25" i="32" a="1"/>
  <c r="S25" i="32" s="1"/>
  <c r="AC5" i="32" s="1"/>
  <c r="S22" i="32"/>
  <c r="R25" i="32" a="1"/>
  <c r="R25" i="32" s="1"/>
  <c r="AC4" i="32" s="1"/>
  <c r="R23" i="32"/>
  <c r="R22" i="32"/>
  <c r="Q22" i="32"/>
  <c r="Q25" i="32" a="1"/>
  <c r="Q25" i="32" s="1"/>
  <c r="AB5" i="32" s="1"/>
  <c r="Q23" i="32"/>
  <c r="P23" i="32"/>
  <c r="P25" i="32" a="1"/>
  <c r="P25" i="32" s="1"/>
  <c r="AB4" i="32" s="1"/>
  <c r="P22" i="32"/>
  <c r="AI9" i="32"/>
  <c r="AK8" i="32"/>
  <c r="AI8" i="32"/>
  <c r="AK9" i="32"/>
  <c r="K26" i="32" a="1"/>
  <c r="K26" i="32" s="1"/>
  <c r="K22" i="32"/>
  <c r="W10" i="32"/>
  <c r="W11" i="32"/>
  <c r="V10" i="32"/>
  <c r="V11" i="32"/>
  <c r="U11" i="32"/>
  <c r="U10" i="32"/>
  <c r="T10" i="32"/>
  <c r="T11" i="32"/>
  <c r="S10" i="32"/>
  <c r="S11" i="32"/>
  <c r="R10" i="32"/>
  <c r="R11" i="32"/>
  <c r="Q10" i="32"/>
  <c r="Q11" i="32"/>
  <c r="P11" i="32"/>
  <c r="P10" i="32"/>
  <c r="AJ8" i="32"/>
  <c r="AL9" i="32"/>
  <c r="AJ9" i="32"/>
  <c r="AL8" i="32"/>
  <c r="K10" i="32"/>
  <c r="K12" i="32" a="1"/>
  <c r="K12" i="32" s="1"/>
  <c r="W238" i="31"/>
  <c r="W239" i="31"/>
  <c r="W241" i="31" a="1"/>
  <c r="W241" i="31" s="1"/>
  <c r="V239" i="31"/>
  <c r="V238" i="31"/>
  <c r="V241" i="31" a="1"/>
  <c r="V241" i="31" s="1"/>
  <c r="U241" i="31" a="1"/>
  <c r="U241" i="31" s="1"/>
  <c r="U239" i="31"/>
  <c r="U238" i="31"/>
  <c r="T241" i="31" a="1"/>
  <c r="T241" i="31" s="1"/>
  <c r="T239" i="31"/>
  <c r="T238" i="31"/>
  <c r="S241" i="31" a="1"/>
  <c r="S241" i="31" s="1"/>
  <c r="S238" i="31"/>
  <c r="S239" i="31"/>
  <c r="R241" i="31" a="1"/>
  <c r="R241" i="31" s="1"/>
  <c r="R239" i="31"/>
  <c r="R238" i="31"/>
  <c r="Q241" i="31" a="1"/>
  <c r="Q241" i="31" s="1"/>
  <c r="Q239" i="31"/>
  <c r="Q238" i="31"/>
  <c r="P241" i="31" a="1"/>
  <c r="P241" i="31" s="1"/>
  <c r="P239" i="31"/>
  <c r="P238" i="31"/>
  <c r="K242" i="31" a="1"/>
  <c r="K242" i="31" s="1"/>
  <c r="K238" i="31"/>
  <c r="W227" i="31"/>
  <c r="W226" i="31"/>
  <c r="V227" i="31"/>
  <c r="V226" i="31"/>
  <c r="U227" i="31"/>
  <c r="U226" i="31"/>
  <c r="T227" i="31"/>
  <c r="T226" i="31"/>
  <c r="S227" i="31"/>
  <c r="S226" i="31"/>
  <c r="R226" i="31"/>
  <c r="R227" i="31"/>
  <c r="Q227" i="31"/>
  <c r="Q226" i="31"/>
  <c r="P227" i="31"/>
  <c r="P226" i="31"/>
  <c r="K228" i="31" a="1"/>
  <c r="K228" i="31" s="1"/>
  <c r="K226" i="31"/>
  <c r="W203" i="31"/>
  <c r="W202" i="31"/>
  <c r="W205" i="31" a="1"/>
  <c r="W205" i="31" s="1"/>
  <c r="V202" i="31"/>
  <c r="V203" i="31"/>
  <c r="V205" i="31" a="1"/>
  <c r="V205" i="31" s="1"/>
  <c r="U202" i="31"/>
  <c r="U205" i="31" a="1"/>
  <c r="U205" i="31" s="1"/>
  <c r="U203" i="31"/>
  <c r="T205" i="31" a="1"/>
  <c r="T205" i="31" s="1"/>
  <c r="T203" i="31"/>
  <c r="T202" i="31"/>
  <c r="S205" i="31" a="1"/>
  <c r="S205" i="31" s="1"/>
  <c r="S203" i="31"/>
  <c r="S202" i="31"/>
  <c r="R203" i="31"/>
  <c r="R205" i="31" a="1"/>
  <c r="R205" i="31" s="1"/>
  <c r="R202" i="31"/>
  <c r="Q202" i="31"/>
  <c r="Q203" i="31"/>
  <c r="Q205" i="31" a="1"/>
  <c r="Q205" i="31" s="1"/>
  <c r="P205" i="31" a="1"/>
  <c r="P205" i="31" s="1"/>
  <c r="P202" i="31"/>
  <c r="P203" i="31"/>
  <c r="K206" i="31" a="1"/>
  <c r="K206" i="31" s="1"/>
  <c r="K202" i="31"/>
  <c r="W191" i="31"/>
  <c r="W190" i="31"/>
  <c r="V191" i="31"/>
  <c r="V190" i="31"/>
  <c r="U190" i="31"/>
  <c r="U191" i="31"/>
  <c r="T190" i="31"/>
  <c r="T191" i="31"/>
  <c r="R191" i="31"/>
  <c r="R190" i="31"/>
  <c r="Q190" i="31"/>
  <c r="Q191" i="31"/>
  <c r="P190" i="31"/>
  <c r="P191" i="31"/>
  <c r="K192" i="31" a="1"/>
  <c r="K192" i="31" s="1"/>
  <c r="K190" i="31"/>
  <c r="W167" i="31"/>
  <c r="W169" i="31" a="1"/>
  <c r="W169" i="31" s="1"/>
  <c r="W166" i="31"/>
  <c r="V169" i="31" a="1"/>
  <c r="V169" i="31" s="1"/>
  <c r="V167" i="31"/>
  <c r="V166" i="31"/>
  <c r="U167" i="31"/>
  <c r="U166" i="31"/>
  <c r="U169" i="31" a="1"/>
  <c r="U169" i="31" s="1"/>
  <c r="T166" i="31"/>
  <c r="T169" i="31" a="1"/>
  <c r="T169" i="31" s="1"/>
  <c r="T167" i="31"/>
  <c r="S166" i="31"/>
  <c r="S167" i="31"/>
  <c r="S169" i="31" a="1"/>
  <c r="S169" i="31" s="1"/>
  <c r="R166" i="31"/>
  <c r="R167" i="31"/>
  <c r="R169" i="31" a="1"/>
  <c r="R169" i="31" s="1"/>
  <c r="Q169" i="31" a="1"/>
  <c r="Q169" i="31" s="1"/>
  <c r="Q166" i="31"/>
  <c r="Q167" i="31"/>
  <c r="P166" i="31"/>
  <c r="P169" i="31" a="1"/>
  <c r="P169" i="31" s="1"/>
  <c r="P167" i="31"/>
  <c r="K166" i="31"/>
  <c r="K170" i="31" a="1"/>
  <c r="K170" i="31" s="1"/>
  <c r="W154" i="31"/>
  <c r="W155" i="31"/>
  <c r="V155" i="31"/>
  <c r="V154" i="31"/>
  <c r="U155" i="31"/>
  <c r="U154" i="31"/>
  <c r="T154" i="31"/>
  <c r="T155" i="31"/>
  <c r="S155" i="31"/>
  <c r="S154" i="31"/>
  <c r="R155" i="31"/>
  <c r="R154" i="31"/>
  <c r="Q154" i="31"/>
  <c r="Q155" i="31"/>
  <c r="P155" i="31"/>
  <c r="P154" i="31"/>
  <c r="K156" i="31" a="1"/>
  <c r="K156" i="31" s="1"/>
  <c r="K154" i="31"/>
  <c r="W133" i="31" a="1"/>
  <c r="W133" i="31" s="1"/>
  <c r="W131" i="31"/>
  <c r="W130" i="31"/>
  <c r="V131" i="31"/>
  <c r="V130" i="31"/>
  <c r="V133" i="31" a="1"/>
  <c r="V133" i="31" s="1"/>
  <c r="U133" i="31" a="1"/>
  <c r="U133" i="31" s="1"/>
  <c r="U131" i="31"/>
  <c r="U130" i="31"/>
  <c r="T131" i="31"/>
  <c r="T133" i="31" a="1"/>
  <c r="T133" i="31" s="1"/>
  <c r="T130" i="31"/>
  <c r="S131" i="31"/>
  <c r="S133" i="31" a="1"/>
  <c r="S133" i="31" s="1"/>
  <c r="S130" i="31"/>
  <c r="R130" i="31"/>
  <c r="R133" i="31" a="1"/>
  <c r="R133" i="31" s="1"/>
  <c r="R131" i="31"/>
  <c r="Q130" i="31"/>
  <c r="Q133" i="31" a="1"/>
  <c r="Q133" i="31" s="1"/>
  <c r="Q131" i="31"/>
  <c r="P131" i="31"/>
  <c r="P133" i="31" a="1"/>
  <c r="P133" i="31" s="1"/>
  <c r="P130" i="31"/>
  <c r="K134" i="31" a="1"/>
  <c r="K134" i="31" s="1"/>
  <c r="K130" i="31"/>
  <c r="W119" i="31"/>
  <c r="W118" i="31"/>
  <c r="V119" i="31"/>
  <c r="V118" i="31"/>
  <c r="U119" i="31"/>
  <c r="U118" i="31"/>
  <c r="T118" i="31"/>
  <c r="T119" i="31"/>
  <c r="S118" i="31"/>
  <c r="S119" i="31"/>
  <c r="R118" i="31"/>
  <c r="R119" i="31"/>
  <c r="Q119" i="31"/>
  <c r="Q118" i="31"/>
  <c r="P118" i="31"/>
  <c r="P119" i="31"/>
  <c r="K120" i="31" a="1"/>
  <c r="K120" i="31" s="1"/>
  <c r="K118" i="31"/>
  <c r="W95" i="31"/>
  <c r="W94" i="31"/>
  <c r="W97" i="31" a="1"/>
  <c r="W97" i="31" s="1"/>
  <c r="V95" i="31"/>
  <c r="V97" i="31" a="1"/>
  <c r="V97" i="31" s="1"/>
  <c r="V94" i="31"/>
  <c r="U95" i="31"/>
  <c r="U97" i="31" a="1"/>
  <c r="U97" i="31" s="1"/>
  <c r="T97" i="31" a="1"/>
  <c r="T97" i="31" s="1"/>
  <c r="T95" i="31"/>
  <c r="T94" i="31"/>
  <c r="S97" i="31" a="1"/>
  <c r="S97" i="31" s="1"/>
  <c r="S94" i="31"/>
  <c r="S95" i="31"/>
  <c r="R94" i="31"/>
  <c r="R97" i="31" a="1"/>
  <c r="R97" i="31" s="1"/>
  <c r="R95" i="31"/>
  <c r="Q94" i="31"/>
  <c r="Q95" i="31"/>
  <c r="Q97" i="31" a="1"/>
  <c r="Q97" i="31" s="1"/>
  <c r="P97" i="31" a="1"/>
  <c r="P97" i="31" s="1"/>
  <c r="P95" i="31"/>
  <c r="P94" i="31"/>
  <c r="K98" i="31" a="1"/>
  <c r="K98" i="31" s="1"/>
  <c r="K94" i="31"/>
  <c r="W83" i="31"/>
  <c r="W82" i="31"/>
  <c r="V83" i="31"/>
  <c r="V82" i="31"/>
  <c r="U83" i="31"/>
  <c r="U82" i="31"/>
  <c r="T82" i="31"/>
  <c r="T83" i="31"/>
  <c r="S82" i="31"/>
  <c r="S83" i="31"/>
  <c r="R83" i="31"/>
  <c r="R82" i="31"/>
  <c r="Q82" i="31"/>
  <c r="Q83" i="31"/>
  <c r="P83" i="31"/>
  <c r="P82" i="31"/>
  <c r="K82" i="31"/>
  <c r="K84" i="31" a="1"/>
  <c r="K84" i="31" s="1"/>
  <c r="W59" i="31"/>
  <c r="W58" i="31"/>
  <c r="W61" i="31" a="1"/>
  <c r="W61" i="31" s="1"/>
  <c r="V59" i="31"/>
  <c r="V61" i="31" a="1"/>
  <c r="V61" i="31" s="1"/>
  <c r="V58" i="31"/>
  <c r="U59" i="31"/>
  <c r="U61" i="31" a="1"/>
  <c r="U61" i="31" s="1"/>
  <c r="U58" i="31"/>
  <c r="T61" i="31" a="1"/>
  <c r="T61" i="31" s="1"/>
  <c r="T58" i="31"/>
  <c r="T59" i="31"/>
  <c r="S59" i="31"/>
  <c r="S58" i="31"/>
  <c r="S61" i="31" a="1"/>
  <c r="S61" i="31" s="1"/>
  <c r="R59" i="31"/>
  <c r="R58" i="31"/>
  <c r="R61" i="31" a="1"/>
  <c r="R61" i="31" s="1"/>
  <c r="Q61" i="31" a="1"/>
  <c r="Q61" i="31" s="1"/>
  <c r="Q59" i="31"/>
  <c r="Q58" i="31"/>
  <c r="P58" i="31"/>
  <c r="P61" i="31" a="1"/>
  <c r="P61" i="31" s="1"/>
  <c r="P59" i="31"/>
  <c r="K58" i="31"/>
  <c r="K62" i="31" a="1"/>
  <c r="K62" i="31" s="1"/>
  <c r="W46" i="31"/>
  <c r="W47" i="31"/>
  <c r="V46" i="31"/>
  <c r="V47" i="31"/>
  <c r="U47" i="31"/>
  <c r="U46" i="31"/>
  <c r="T47" i="31"/>
  <c r="T46" i="31"/>
  <c r="S47" i="31"/>
  <c r="S46" i="31"/>
  <c r="R47" i="31"/>
  <c r="R46" i="31"/>
  <c r="Q47" i="31"/>
  <c r="Q46" i="31"/>
  <c r="P46" i="31"/>
  <c r="P47" i="31"/>
  <c r="K46" i="31"/>
  <c r="K48" i="31" a="1"/>
  <c r="K48" i="31" s="1"/>
  <c r="W23" i="31"/>
  <c r="W22" i="31"/>
  <c r="W25" i="31" a="1"/>
  <c r="W25" i="31" s="1"/>
  <c r="AE5" i="31" s="1"/>
  <c r="V23" i="31"/>
  <c r="V25" i="31" a="1"/>
  <c r="V25" i="31" s="1"/>
  <c r="AE4" i="31" s="1"/>
  <c r="V22" i="31"/>
  <c r="U25" i="31" a="1"/>
  <c r="U25" i="31" s="1"/>
  <c r="AD5" i="31" s="1"/>
  <c r="U23" i="31"/>
  <c r="U22" i="31"/>
  <c r="T22" i="31"/>
  <c r="T25" i="31" a="1"/>
  <c r="T25" i="31" s="1"/>
  <c r="AD4" i="31" s="1"/>
  <c r="T23" i="31"/>
  <c r="S23" i="31"/>
  <c r="S25" i="31" a="1"/>
  <c r="S25" i="31" s="1"/>
  <c r="AC5" i="31" s="1"/>
  <c r="S22" i="31"/>
  <c r="R22" i="31"/>
  <c r="R25" i="31" a="1"/>
  <c r="R25" i="31" s="1"/>
  <c r="AC4" i="31" s="1"/>
  <c r="R23" i="31"/>
  <c r="Q23" i="31"/>
  <c r="Q22" i="31"/>
  <c r="Q25" i="31" a="1"/>
  <c r="Q25" i="31" s="1"/>
  <c r="AB5" i="31" s="1"/>
  <c r="P22" i="31"/>
  <c r="P25" i="31" a="1"/>
  <c r="P25" i="31" s="1"/>
  <c r="AB4" i="31" s="1"/>
  <c r="P23" i="31"/>
  <c r="AI9" i="31"/>
  <c r="AK9" i="31"/>
  <c r="AI8" i="31"/>
  <c r="AK8" i="31"/>
  <c r="K26" i="31" a="1"/>
  <c r="K26" i="31" s="1"/>
  <c r="K22" i="31"/>
  <c r="W10" i="31"/>
  <c r="W11" i="31"/>
  <c r="V10" i="31"/>
  <c r="V11" i="31"/>
  <c r="U10" i="31"/>
  <c r="U11" i="31"/>
  <c r="T11" i="31"/>
  <c r="T10" i="31"/>
  <c r="S10" i="31"/>
  <c r="S11" i="31"/>
  <c r="R10" i="31"/>
  <c r="R11" i="31"/>
  <c r="Q11" i="31"/>
  <c r="Q10" i="31"/>
  <c r="P11" i="31"/>
  <c r="P10" i="31"/>
  <c r="AJ8" i="31"/>
  <c r="AL8" i="31"/>
  <c r="AJ9" i="31"/>
  <c r="AL9" i="31"/>
  <c r="K10" i="31"/>
  <c r="K12" i="31" a="1"/>
  <c r="K12" i="31" s="1"/>
  <c r="W239" i="30"/>
  <c r="W241" i="30" a="1"/>
  <c r="W241" i="30" s="1"/>
  <c r="W238" i="30"/>
  <c r="V241" i="30" a="1"/>
  <c r="V241" i="30" s="1"/>
  <c r="V238" i="30"/>
  <c r="V239" i="30"/>
  <c r="U241" i="30" a="1"/>
  <c r="U241" i="30" s="1"/>
  <c r="U238" i="30"/>
  <c r="U239" i="30"/>
  <c r="T241" i="30" a="1"/>
  <c r="T241" i="30" s="1"/>
  <c r="T238" i="30"/>
  <c r="T239" i="30"/>
  <c r="S239" i="30"/>
  <c r="S241" i="30" a="1"/>
  <c r="S241" i="30" s="1"/>
  <c r="S238" i="30"/>
  <c r="R241" i="30" a="1"/>
  <c r="R241" i="30" s="1"/>
  <c r="R238" i="30"/>
  <c r="R239" i="30"/>
  <c r="Q239" i="30"/>
  <c r="Q238" i="30"/>
  <c r="Q241" i="30" a="1"/>
  <c r="Q241" i="30" s="1"/>
  <c r="P239" i="30"/>
  <c r="P241" i="30" a="1"/>
  <c r="P241" i="30" s="1"/>
  <c r="P238" i="30"/>
  <c r="K238" i="30"/>
  <c r="K242" i="30" a="1"/>
  <c r="K242" i="30" s="1"/>
  <c r="W226" i="30"/>
  <c r="W227" i="30"/>
  <c r="V227" i="30"/>
  <c r="V226" i="30"/>
  <c r="U226" i="30"/>
  <c r="U227" i="30"/>
  <c r="T227" i="30"/>
  <c r="T226" i="30"/>
  <c r="S227" i="30"/>
  <c r="S226" i="30"/>
  <c r="R226" i="30"/>
  <c r="R227" i="30"/>
  <c r="Q227" i="30"/>
  <c r="Q226" i="30"/>
  <c r="P226" i="30"/>
  <c r="P227" i="30"/>
  <c r="K228" i="30" a="1"/>
  <c r="K228" i="30" s="1"/>
  <c r="K226" i="30"/>
  <c r="W203" i="30"/>
  <c r="W205" i="30" a="1"/>
  <c r="W205" i="30" s="1"/>
  <c r="W202" i="30"/>
  <c r="V202" i="30"/>
  <c r="V203" i="30"/>
  <c r="V205" i="30" a="1"/>
  <c r="V205" i="30" s="1"/>
  <c r="U203" i="30"/>
  <c r="U202" i="30"/>
  <c r="U205" i="30" a="1"/>
  <c r="U205" i="30" s="1"/>
  <c r="T202" i="30"/>
  <c r="T205" i="30" a="1"/>
  <c r="T205" i="30" s="1"/>
  <c r="T203" i="30"/>
  <c r="S202" i="30"/>
  <c r="S203" i="30"/>
  <c r="S205" i="30" a="1"/>
  <c r="S205" i="30" s="1"/>
  <c r="R203" i="30"/>
  <c r="R205" i="30" a="1"/>
  <c r="R205" i="30" s="1"/>
  <c r="R202" i="30"/>
  <c r="Q205" i="30" a="1"/>
  <c r="Q205" i="30" s="1"/>
  <c r="Q203" i="30"/>
  <c r="Q202" i="30"/>
  <c r="P205" i="30" a="1"/>
  <c r="P205" i="30" s="1"/>
  <c r="P203" i="30"/>
  <c r="P202" i="30"/>
  <c r="K202" i="30"/>
  <c r="K206" i="30" a="1"/>
  <c r="K206" i="30" s="1"/>
  <c r="W191" i="30"/>
  <c r="W190" i="30"/>
  <c r="V190" i="30"/>
  <c r="V191" i="30"/>
  <c r="U190" i="30"/>
  <c r="U191" i="30"/>
  <c r="T190" i="30"/>
  <c r="T191" i="30"/>
  <c r="S190" i="30"/>
  <c r="S191" i="30"/>
  <c r="R190" i="30"/>
  <c r="R191" i="30"/>
  <c r="Q191" i="30"/>
  <c r="Q190" i="30"/>
  <c r="P191" i="30"/>
  <c r="P190" i="30"/>
  <c r="K190" i="30"/>
  <c r="K192" i="30" a="1"/>
  <c r="K192" i="30" s="1"/>
  <c r="W169" i="30" a="1"/>
  <c r="W169" i="30" s="1"/>
  <c r="W166" i="30"/>
  <c r="W167" i="30"/>
  <c r="V169" i="30" a="1"/>
  <c r="V169" i="30" s="1"/>
  <c r="V166" i="30"/>
  <c r="V167" i="30"/>
  <c r="U166" i="30"/>
  <c r="U169" i="30" a="1"/>
  <c r="U169" i="30" s="1"/>
  <c r="U167" i="30"/>
  <c r="T167" i="30"/>
  <c r="T166" i="30"/>
  <c r="T169" i="30" a="1"/>
  <c r="T169" i="30" s="1"/>
  <c r="S167" i="30"/>
  <c r="S166" i="30"/>
  <c r="S169" i="30" a="1"/>
  <c r="S169" i="30" s="1"/>
  <c r="R169" i="30" a="1"/>
  <c r="R169" i="30" s="1"/>
  <c r="R166" i="30"/>
  <c r="R167" i="30"/>
  <c r="Q166" i="30"/>
  <c r="Q167" i="30"/>
  <c r="Q169" i="30" a="1"/>
  <c r="Q169" i="30" s="1"/>
  <c r="P169" i="30" a="1"/>
  <c r="P169" i="30" s="1"/>
  <c r="P167" i="30"/>
  <c r="P166" i="30"/>
  <c r="K170" i="30" a="1"/>
  <c r="K170" i="30" s="1"/>
  <c r="K166" i="30"/>
  <c r="W155" i="30"/>
  <c r="W154" i="30"/>
  <c r="V154" i="30"/>
  <c r="V155" i="30"/>
  <c r="U154" i="30"/>
  <c r="U155" i="30"/>
  <c r="T154" i="30"/>
  <c r="T155" i="30"/>
  <c r="S155" i="30"/>
  <c r="S154" i="30"/>
  <c r="R155" i="30"/>
  <c r="R154" i="30"/>
  <c r="Q154" i="30"/>
  <c r="Q155" i="30"/>
  <c r="P154" i="30"/>
  <c r="P155" i="30"/>
  <c r="K154" i="30"/>
  <c r="K156" i="30" a="1"/>
  <c r="K156" i="30" s="1"/>
  <c r="W130" i="30"/>
  <c r="W133" i="30" a="1"/>
  <c r="W133" i="30" s="1"/>
  <c r="W131" i="30"/>
  <c r="V131" i="30"/>
  <c r="V133" i="30" a="1"/>
  <c r="V133" i="30" s="1"/>
  <c r="V130" i="30"/>
  <c r="U130" i="30"/>
  <c r="U133" i="30" a="1"/>
  <c r="U133" i="30" s="1"/>
  <c r="U131" i="30"/>
  <c r="T130" i="30"/>
  <c r="T133" i="30" a="1"/>
  <c r="T133" i="30" s="1"/>
  <c r="T131" i="30"/>
  <c r="S130" i="30"/>
  <c r="S131" i="30"/>
  <c r="S133" i="30" a="1"/>
  <c r="S133" i="30" s="1"/>
  <c r="R133" i="30" a="1"/>
  <c r="R133" i="30" s="1"/>
  <c r="R131" i="30"/>
  <c r="R130" i="30"/>
  <c r="Q130" i="30"/>
  <c r="Q131" i="30"/>
  <c r="Q133" i="30" a="1"/>
  <c r="Q133" i="30" s="1"/>
  <c r="P133" i="30" a="1"/>
  <c r="P133" i="30" s="1"/>
  <c r="P131" i="30"/>
  <c r="P130" i="30"/>
  <c r="K134" i="30" a="1"/>
  <c r="K134" i="30" s="1"/>
  <c r="K130" i="30"/>
  <c r="W119" i="30"/>
  <c r="W118" i="30"/>
  <c r="V119" i="30"/>
  <c r="V118" i="30"/>
  <c r="U118" i="30"/>
  <c r="U119" i="30"/>
  <c r="T118" i="30"/>
  <c r="T119" i="30"/>
  <c r="S119" i="30"/>
  <c r="S118" i="30"/>
  <c r="R119" i="30"/>
  <c r="R118" i="30"/>
  <c r="Q119" i="30"/>
  <c r="Q118" i="30"/>
  <c r="P119" i="30"/>
  <c r="P118" i="30"/>
  <c r="K118" i="30"/>
  <c r="K120" i="30" a="1"/>
  <c r="K120" i="30" s="1"/>
  <c r="W95" i="30"/>
  <c r="W94" i="30"/>
  <c r="W97" i="30" a="1"/>
  <c r="W97" i="30" s="1"/>
  <c r="V95" i="30"/>
  <c r="V97" i="30" a="1"/>
  <c r="V97" i="30" s="1"/>
  <c r="V94" i="30"/>
  <c r="U97" i="30" a="1"/>
  <c r="U97" i="30" s="1"/>
  <c r="U94" i="30"/>
  <c r="U95" i="30"/>
  <c r="T97" i="30" a="1"/>
  <c r="T97" i="30" s="1"/>
  <c r="T94" i="30"/>
  <c r="T95" i="30"/>
  <c r="S95" i="30"/>
  <c r="S94" i="30"/>
  <c r="S97" i="30" a="1"/>
  <c r="S97" i="30" s="1"/>
  <c r="R94" i="30"/>
  <c r="R97" i="30" a="1"/>
  <c r="R97" i="30" s="1"/>
  <c r="R95" i="30"/>
  <c r="Q94" i="30"/>
  <c r="Q97" i="30" a="1"/>
  <c r="Q97" i="30" s="1"/>
  <c r="Q95" i="30"/>
  <c r="P97" i="30" a="1"/>
  <c r="P97" i="30" s="1"/>
  <c r="P95" i="30"/>
  <c r="P94" i="30"/>
  <c r="K94" i="30"/>
  <c r="K98" i="30" a="1"/>
  <c r="K98" i="30" s="1"/>
  <c r="W83" i="30"/>
  <c r="W82" i="30"/>
  <c r="V83" i="30"/>
  <c r="V82" i="30"/>
  <c r="U83" i="30"/>
  <c r="U82" i="30"/>
  <c r="T83" i="30"/>
  <c r="T82" i="30"/>
  <c r="S82" i="30"/>
  <c r="S83" i="30"/>
  <c r="R82" i="30"/>
  <c r="R83" i="30"/>
  <c r="Q83" i="30"/>
  <c r="Q82" i="30"/>
  <c r="P83" i="30"/>
  <c r="P82" i="30"/>
  <c r="K82" i="30"/>
  <c r="K84" i="30" a="1"/>
  <c r="K84" i="30" s="1"/>
  <c r="W61" i="30" a="1"/>
  <c r="W61" i="30" s="1"/>
  <c r="W58" i="30"/>
  <c r="W59" i="30"/>
  <c r="V59" i="30"/>
  <c r="V61" i="30" a="1"/>
  <c r="V61" i="30" s="1"/>
  <c r="V58" i="30"/>
  <c r="U58" i="30"/>
  <c r="U61" i="30" a="1"/>
  <c r="U61" i="30" s="1"/>
  <c r="U59" i="30"/>
  <c r="T61" i="30" a="1"/>
  <c r="T61" i="30" s="1"/>
  <c r="T58" i="30"/>
  <c r="T59" i="30"/>
  <c r="S58" i="30"/>
  <c r="S61" i="30" a="1"/>
  <c r="S61" i="30" s="1"/>
  <c r="S59" i="30"/>
  <c r="R61" i="30" a="1"/>
  <c r="R61" i="30" s="1"/>
  <c r="R59" i="30"/>
  <c r="R58" i="30"/>
  <c r="Q59" i="30"/>
  <c r="Q61" i="30" a="1"/>
  <c r="Q61" i="30" s="1"/>
  <c r="Q58" i="30"/>
  <c r="P59" i="30"/>
  <c r="P58" i="30"/>
  <c r="P61" i="30" a="1"/>
  <c r="P61" i="30" s="1"/>
  <c r="K58" i="30"/>
  <c r="K62" i="30" a="1"/>
  <c r="K62" i="30" s="1"/>
  <c r="W46" i="30"/>
  <c r="W47" i="30"/>
  <c r="V46" i="30"/>
  <c r="V47" i="30"/>
  <c r="U47" i="30"/>
  <c r="U46" i="30"/>
  <c r="T46" i="30"/>
  <c r="T47" i="30"/>
  <c r="S47" i="30"/>
  <c r="S46" i="30"/>
  <c r="R46" i="30"/>
  <c r="R47" i="30"/>
  <c r="Q47" i="30"/>
  <c r="Q46" i="30"/>
  <c r="P46" i="30"/>
  <c r="P47" i="30"/>
  <c r="K46" i="30"/>
  <c r="K48" i="30" a="1"/>
  <c r="K48" i="30" s="1"/>
  <c r="W23" i="30"/>
  <c r="W25" i="30" a="1"/>
  <c r="W25" i="30" s="1"/>
  <c r="AE5" i="30" s="1"/>
  <c r="W22" i="30"/>
  <c r="V25" i="30" a="1"/>
  <c r="V25" i="30" s="1"/>
  <c r="AE4" i="30" s="1"/>
  <c r="V22" i="30"/>
  <c r="V23" i="30"/>
  <c r="U23" i="30"/>
  <c r="U22" i="30"/>
  <c r="U25" i="30" a="1"/>
  <c r="U25" i="30" s="1"/>
  <c r="AD5" i="30" s="1"/>
  <c r="T22" i="30"/>
  <c r="T25" i="30" a="1"/>
  <c r="T25" i="30" s="1"/>
  <c r="AD4" i="30" s="1"/>
  <c r="T23" i="30"/>
  <c r="S23" i="30"/>
  <c r="S22" i="30"/>
  <c r="S25" i="30" a="1"/>
  <c r="S25" i="30" s="1"/>
  <c r="AC5" i="30" s="1"/>
  <c r="R23" i="30"/>
  <c r="R25" i="30" a="1"/>
  <c r="R25" i="30" s="1"/>
  <c r="AC4" i="30" s="1"/>
  <c r="R22" i="30"/>
  <c r="Q22" i="30"/>
  <c r="Q25" i="30" a="1"/>
  <c r="Q25" i="30" s="1"/>
  <c r="AB5" i="30" s="1"/>
  <c r="Q23" i="30"/>
  <c r="P22" i="30"/>
  <c r="P23" i="30"/>
  <c r="P25" i="30" a="1"/>
  <c r="P25" i="30" s="1"/>
  <c r="AB4" i="30" s="1"/>
  <c r="AI9" i="30"/>
  <c r="AK8" i="30"/>
  <c r="AK9" i="30"/>
  <c r="AI8" i="30"/>
  <c r="K26" i="30" a="1"/>
  <c r="K26" i="30" s="1"/>
  <c r="K22" i="30"/>
  <c r="W10" i="30"/>
  <c r="W11" i="30"/>
  <c r="V10" i="30"/>
  <c r="V11" i="30"/>
  <c r="U10" i="30"/>
  <c r="U11" i="30"/>
  <c r="T11" i="30"/>
  <c r="T10" i="30"/>
  <c r="S11" i="30"/>
  <c r="S10" i="30"/>
  <c r="R11" i="30"/>
  <c r="R10" i="30"/>
  <c r="Q10" i="30"/>
  <c r="Q11" i="30"/>
  <c r="P10" i="30"/>
  <c r="P11" i="30"/>
  <c r="AL8" i="30"/>
  <c r="AL9" i="30"/>
  <c r="AJ9" i="30"/>
  <c r="AJ8" i="30"/>
  <c r="K12" i="30" a="1"/>
  <c r="K12" i="30" s="1"/>
  <c r="K10" i="30"/>
  <c r="W241" i="29" a="1"/>
  <c r="W241" i="29" s="1"/>
  <c r="W239" i="29"/>
  <c r="W238" i="29"/>
  <c r="V241" i="29" a="1"/>
  <c r="V241" i="29" s="1"/>
  <c r="V239" i="29"/>
  <c r="V238" i="29"/>
  <c r="U239" i="29"/>
  <c r="U241" i="29" a="1"/>
  <c r="U241" i="29" s="1"/>
  <c r="U238" i="29"/>
  <c r="T238" i="29"/>
  <c r="T241" i="29" a="1"/>
  <c r="T241" i="29" s="1"/>
  <c r="T239" i="29"/>
  <c r="S241" i="29" a="1"/>
  <c r="S241" i="29" s="1"/>
  <c r="S238" i="29"/>
  <c r="S239" i="29"/>
  <c r="R241" i="29" a="1"/>
  <c r="R241" i="29" s="1"/>
  <c r="R238" i="29"/>
  <c r="R239" i="29"/>
  <c r="Q241" i="29" a="1"/>
  <c r="Q241" i="29" s="1"/>
  <c r="Q239" i="29"/>
  <c r="Q238" i="29"/>
  <c r="P238" i="29"/>
  <c r="P241" i="29" a="1"/>
  <c r="P241" i="29" s="1"/>
  <c r="P239" i="29"/>
  <c r="K242" i="29" a="1"/>
  <c r="K242" i="29" s="1"/>
  <c r="K238" i="29"/>
  <c r="W226" i="29"/>
  <c r="W227" i="29"/>
  <c r="V227" i="29"/>
  <c r="V226" i="29"/>
  <c r="U226" i="29"/>
  <c r="U227" i="29"/>
  <c r="T227" i="29"/>
  <c r="T226" i="29"/>
  <c r="S226" i="29"/>
  <c r="S227" i="29"/>
  <c r="R227" i="29"/>
  <c r="R226" i="29"/>
  <c r="Q227" i="29"/>
  <c r="Q226" i="29"/>
  <c r="P226" i="29"/>
  <c r="P227" i="29"/>
  <c r="K226" i="29"/>
  <c r="K228" i="29" a="1"/>
  <c r="K228" i="29" s="1"/>
  <c r="W205" i="29" a="1"/>
  <c r="W205" i="29" s="1"/>
  <c r="W203" i="29"/>
  <c r="W202" i="29"/>
  <c r="V202" i="29"/>
  <c r="V203" i="29"/>
  <c r="V205" i="29" a="1"/>
  <c r="V205" i="29" s="1"/>
  <c r="U205" i="29" a="1"/>
  <c r="U205" i="29" s="1"/>
  <c r="U202" i="29"/>
  <c r="U203" i="29"/>
  <c r="T203" i="29"/>
  <c r="T205" i="29" a="1"/>
  <c r="T205" i="29" s="1"/>
  <c r="T202" i="29"/>
  <c r="S205" i="29" a="1"/>
  <c r="S205" i="29" s="1"/>
  <c r="S202" i="29"/>
  <c r="S203" i="29"/>
  <c r="R203" i="29"/>
  <c r="R202" i="29"/>
  <c r="R205" i="29" a="1"/>
  <c r="R205" i="29" s="1"/>
  <c r="Q202" i="29"/>
  <c r="Q203" i="29"/>
  <c r="Q205" i="29" a="1"/>
  <c r="Q205" i="29" s="1"/>
  <c r="P202" i="29"/>
  <c r="P205" i="29" a="1"/>
  <c r="P205" i="29" s="1"/>
  <c r="P203" i="29"/>
  <c r="K206" i="29" a="1"/>
  <c r="K206" i="29" s="1"/>
  <c r="K202" i="29"/>
  <c r="W190" i="29"/>
  <c r="W191" i="29"/>
  <c r="V190" i="29"/>
  <c r="V191" i="29"/>
  <c r="U191" i="29"/>
  <c r="U190" i="29"/>
  <c r="T191" i="29"/>
  <c r="T190" i="29"/>
  <c r="S191" i="29"/>
  <c r="S190" i="29"/>
  <c r="R191" i="29"/>
  <c r="R190" i="29"/>
  <c r="Q190" i="29"/>
  <c r="Q191" i="29"/>
  <c r="P191" i="29"/>
  <c r="P190" i="29"/>
  <c r="K192" i="29" a="1"/>
  <c r="K192" i="29" s="1"/>
  <c r="K190" i="29"/>
  <c r="W166" i="29"/>
  <c r="W167" i="29"/>
  <c r="W169" i="29" a="1"/>
  <c r="W169" i="29" s="1"/>
  <c r="V167" i="29"/>
  <c r="V166" i="29"/>
  <c r="V169" i="29" a="1"/>
  <c r="V169" i="29" s="1"/>
  <c r="U169" i="29" a="1"/>
  <c r="U169" i="29" s="1"/>
  <c r="U166" i="29"/>
  <c r="U167" i="29"/>
  <c r="T169" i="29" a="1"/>
  <c r="T169" i="29" s="1"/>
  <c r="T166" i="29"/>
  <c r="T167" i="29"/>
  <c r="S169" i="29" a="1"/>
  <c r="S169" i="29" s="1"/>
  <c r="S166" i="29"/>
  <c r="S167" i="29"/>
  <c r="R167" i="29"/>
  <c r="R166" i="29"/>
  <c r="R169" i="29" a="1"/>
  <c r="R169" i="29" s="1"/>
  <c r="Q166" i="29"/>
  <c r="Q167" i="29"/>
  <c r="Q169" i="29" a="1"/>
  <c r="Q169" i="29" s="1"/>
  <c r="P169" i="29" a="1"/>
  <c r="P169" i="29" s="1"/>
  <c r="P166" i="29"/>
  <c r="P167" i="29"/>
  <c r="K170" i="29" a="1"/>
  <c r="K170" i="29" s="1"/>
  <c r="K166" i="29"/>
  <c r="W155" i="29"/>
  <c r="W154" i="29"/>
  <c r="V154" i="29"/>
  <c r="V155" i="29"/>
  <c r="U154" i="29"/>
  <c r="U155" i="29"/>
  <c r="T155" i="29"/>
  <c r="T154" i="29"/>
  <c r="S154" i="29"/>
  <c r="S155" i="29"/>
  <c r="R155" i="29"/>
  <c r="R154" i="29"/>
  <c r="Q154" i="29"/>
  <c r="Q155" i="29"/>
  <c r="P155" i="29"/>
  <c r="P154" i="29"/>
  <c r="K154" i="29"/>
  <c r="K156" i="29" a="1"/>
  <c r="K156" i="29" s="1"/>
  <c r="W131" i="29"/>
  <c r="W130" i="29"/>
  <c r="W133" i="29" a="1"/>
  <c r="W133" i="29" s="1"/>
  <c r="V133" i="29" a="1"/>
  <c r="V133" i="29" s="1"/>
  <c r="V130" i="29"/>
  <c r="V131" i="29"/>
  <c r="U131" i="29"/>
  <c r="U130" i="29"/>
  <c r="U133" i="29" a="1"/>
  <c r="U133" i="29" s="1"/>
  <c r="T131" i="29"/>
  <c r="T130" i="29"/>
  <c r="T133" i="29" a="1"/>
  <c r="T133" i="29" s="1"/>
  <c r="S133" i="29" a="1"/>
  <c r="S133" i="29" s="1"/>
  <c r="S130" i="29"/>
  <c r="S131" i="29"/>
  <c r="R130" i="29"/>
  <c r="R133" i="29" a="1"/>
  <c r="R133" i="29" s="1"/>
  <c r="R131" i="29"/>
  <c r="Q131" i="29"/>
  <c r="Q130" i="29"/>
  <c r="Q133" i="29" a="1"/>
  <c r="Q133" i="29" s="1"/>
  <c r="P130" i="29"/>
  <c r="P131" i="29"/>
  <c r="P133" i="29" a="1"/>
  <c r="P133" i="29" s="1"/>
  <c r="K130" i="29"/>
  <c r="K134" i="29" a="1"/>
  <c r="K134" i="29" s="1"/>
  <c r="W118" i="29"/>
  <c r="W119" i="29"/>
  <c r="V118" i="29"/>
  <c r="V119" i="29"/>
  <c r="U118" i="29"/>
  <c r="U119" i="29"/>
  <c r="T119" i="29"/>
  <c r="T118" i="29"/>
  <c r="S118" i="29"/>
  <c r="S119" i="29"/>
  <c r="R118" i="29"/>
  <c r="R119" i="29"/>
  <c r="Q119" i="29"/>
  <c r="Q118" i="29"/>
  <c r="P119" i="29"/>
  <c r="P118" i="29"/>
  <c r="K118" i="29"/>
  <c r="K120" i="29" a="1"/>
  <c r="K120" i="29" s="1"/>
  <c r="W97" i="29" a="1"/>
  <c r="W97" i="29" s="1"/>
  <c r="W94" i="29"/>
  <c r="W95" i="29"/>
  <c r="V97" i="29" a="1"/>
  <c r="V97" i="29" s="1"/>
  <c r="V94" i="29"/>
  <c r="V95" i="29"/>
  <c r="U95" i="29"/>
  <c r="U94" i="29"/>
  <c r="U97" i="29" a="1"/>
  <c r="U97" i="29" s="1"/>
  <c r="T95" i="29"/>
  <c r="T97" i="29" a="1"/>
  <c r="T97" i="29" s="1"/>
  <c r="T94" i="29"/>
  <c r="S97" i="29" a="1"/>
  <c r="S97" i="29" s="1"/>
  <c r="S94" i="29"/>
  <c r="S95" i="29"/>
  <c r="R94" i="29"/>
  <c r="R97" i="29" a="1"/>
  <c r="R97" i="29" s="1"/>
  <c r="R95" i="29"/>
  <c r="Q94" i="29"/>
  <c r="Q95" i="29"/>
  <c r="Q97" i="29" a="1"/>
  <c r="Q97" i="29" s="1"/>
  <c r="P95" i="29"/>
  <c r="P94" i="29"/>
  <c r="P97" i="29" a="1"/>
  <c r="P97" i="29" s="1"/>
  <c r="K94" i="29"/>
  <c r="K98" i="29" a="1"/>
  <c r="K98" i="29" s="1"/>
  <c r="W83" i="29"/>
  <c r="W82" i="29"/>
  <c r="V82" i="29"/>
  <c r="V83" i="29"/>
  <c r="U83" i="29"/>
  <c r="U82" i="29"/>
  <c r="T82" i="29"/>
  <c r="T83" i="29"/>
  <c r="S82" i="29"/>
  <c r="S83" i="29"/>
  <c r="R82" i="29"/>
  <c r="R83" i="29"/>
  <c r="Q83" i="29"/>
  <c r="Q82" i="29"/>
  <c r="P83" i="29"/>
  <c r="P82" i="29"/>
  <c r="K84" i="29" a="1"/>
  <c r="K84" i="29" s="1"/>
  <c r="K82" i="29"/>
  <c r="W58" i="29"/>
  <c r="W59" i="29"/>
  <c r="W61" i="29" a="1"/>
  <c r="W61" i="29" s="1"/>
  <c r="V58" i="29"/>
  <c r="V61" i="29" a="1"/>
  <c r="V61" i="29" s="1"/>
  <c r="V59" i="29"/>
  <c r="U59" i="29"/>
  <c r="U58" i="29"/>
  <c r="U61" i="29" a="1"/>
  <c r="U61" i="29" s="1"/>
  <c r="T61" i="29" a="1"/>
  <c r="T61" i="29" s="1"/>
  <c r="T59" i="29"/>
  <c r="T58" i="29"/>
  <c r="S59" i="29"/>
  <c r="S61" i="29" a="1"/>
  <c r="S61" i="29" s="1"/>
  <c r="S58" i="29"/>
  <c r="R59" i="29"/>
  <c r="R58" i="29"/>
  <c r="R61" i="29" a="1"/>
  <c r="R61" i="29" s="1"/>
  <c r="Q59" i="29"/>
  <c r="Q58" i="29"/>
  <c r="Q61" i="29" a="1"/>
  <c r="Q61" i="29" s="1"/>
  <c r="P61" i="29" a="1"/>
  <c r="P61" i="29" s="1"/>
  <c r="P58" i="29"/>
  <c r="P59" i="29"/>
  <c r="K62" i="29" a="1"/>
  <c r="K62" i="29" s="1"/>
  <c r="K58" i="29"/>
  <c r="W47" i="29"/>
  <c r="W46" i="29"/>
  <c r="V47" i="29"/>
  <c r="V46" i="29"/>
  <c r="U47" i="29"/>
  <c r="U46" i="29"/>
  <c r="T47" i="29"/>
  <c r="T46" i="29"/>
  <c r="S47" i="29"/>
  <c r="S46" i="29"/>
  <c r="R46" i="29"/>
  <c r="R47" i="29"/>
  <c r="Q47" i="29"/>
  <c r="Q46" i="29"/>
  <c r="P47" i="29"/>
  <c r="P46" i="29"/>
  <c r="K48" i="29" a="1"/>
  <c r="K48" i="29" s="1"/>
  <c r="K46" i="29"/>
  <c r="W22" i="29"/>
  <c r="W23" i="29"/>
  <c r="W25" i="29" a="1"/>
  <c r="W25" i="29" s="1"/>
  <c r="AE5" i="29" s="1"/>
  <c r="V22" i="29"/>
  <c r="V23" i="29"/>
  <c r="V25" i="29" a="1"/>
  <c r="V25" i="29" s="1"/>
  <c r="AE4" i="29" s="1"/>
  <c r="U25" i="29" a="1"/>
  <c r="U25" i="29" s="1"/>
  <c r="AD5" i="29" s="1"/>
  <c r="U23" i="29"/>
  <c r="U22" i="29"/>
  <c r="T22" i="29"/>
  <c r="T23" i="29"/>
  <c r="T25" i="29" a="1"/>
  <c r="T25" i="29" s="1"/>
  <c r="AD4" i="29" s="1"/>
  <c r="S23" i="29"/>
  <c r="S22" i="29"/>
  <c r="S25" i="29" a="1"/>
  <c r="S25" i="29" s="1"/>
  <c r="AC5" i="29" s="1"/>
  <c r="R22" i="29"/>
  <c r="R25" i="29" a="1"/>
  <c r="R25" i="29" s="1"/>
  <c r="AC4" i="29" s="1"/>
  <c r="R23" i="29"/>
  <c r="Q22" i="29"/>
  <c r="Q25" i="29" a="1"/>
  <c r="Q25" i="29" s="1"/>
  <c r="AB5" i="29" s="1"/>
  <c r="Q23" i="29"/>
  <c r="P23" i="29"/>
  <c r="P25" i="29" a="1"/>
  <c r="P25" i="29" s="1"/>
  <c r="AB4" i="29" s="1"/>
  <c r="P22" i="29"/>
  <c r="AK9" i="29"/>
  <c r="AK8" i="29"/>
  <c r="AI9" i="29"/>
  <c r="AI8" i="29"/>
  <c r="K26" i="29" a="1"/>
  <c r="K26" i="29" s="1"/>
  <c r="K22" i="29"/>
  <c r="W11" i="29"/>
  <c r="W10" i="29"/>
  <c r="V11" i="29"/>
  <c r="V10" i="29"/>
  <c r="U11" i="29"/>
  <c r="U10" i="29"/>
  <c r="T10" i="29"/>
  <c r="T11" i="29"/>
  <c r="S11" i="29"/>
  <c r="S10" i="29"/>
  <c r="R11" i="29"/>
  <c r="R10" i="29"/>
  <c r="Q10" i="29"/>
  <c r="Q11" i="29"/>
  <c r="P11" i="29"/>
  <c r="P10" i="29"/>
  <c r="AL8" i="29"/>
  <c r="AJ9" i="29"/>
  <c r="AJ8" i="29"/>
  <c r="AL9" i="29"/>
  <c r="K10" i="29"/>
  <c r="K12" i="29" a="1"/>
  <c r="K12" i="29" s="1"/>
  <c r="W241" i="28" a="1"/>
  <c r="W241" i="28" s="1"/>
  <c r="W239" i="28"/>
  <c r="W238" i="28"/>
  <c r="V238" i="28"/>
  <c r="V241" i="28" a="1"/>
  <c r="V241" i="28" s="1"/>
  <c r="V239" i="28"/>
  <c r="U241" i="28" a="1"/>
  <c r="U241" i="28" s="1"/>
  <c r="U239" i="28"/>
  <c r="U238" i="28"/>
  <c r="T241" i="28" a="1"/>
  <c r="T241" i="28" s="1"/>
  <c r="T238" i="28"/>
  <c r="T239" i="28"/>
  <c r="S241" i="28" a="1"/>
  <c r="S241" i="28" s="1"/>
  <c r="S239" i="28"/>
  <c r="S238" i="28"/>
  <c r="R241" i="28" a="1"/>
  <c r="R241" i="28" s="1"/>
  <c r="R239" i="28"/>
  <c r="R238" i="28"/>
  <c r="Q239" i="28"/>
  <c r="Q241" i="28" a="1"/>
  <c r="Q241" i="28" s="1"/>
  <c r="Q238" i="28"/>
  <c r="P241" i="28" a="1"/>
  <c r="P241" i="28" s="1"/>
  <c r="P239" i="28"/>
  <c r="P238" i="28"/>
  <c r="K242" i="28" a="1"/>
  <c r="K242" i="28" s="1"/>
  <c r="K238" i="28"/>
  <c r="W226" i="28"/>
  <c r="W227" i="28"/>
  <c r="V227" i="28"/>
  <c r="V226" i="28"/>
  <c r="U227" i="28"/>
  <c r="U226" i="28"/>
  <c r="T227" i="28"/>
  <c r="T226" i="28"/>
  <c r="S227" i="28"/>
  <c r="S226" i="28"/>
  <c r="R226" i="28"/>
  <c r="R227" i="28"/>
  <c r="Q227" i="28"/>
  <c r="Q226" i="28"/>
  <c r="P226" i="28"/>
  <c r="P227" i="28"/>
  <c r="K228" i="28" a="1"/>
  <c r="K228" i="28" s="1"/>
  <c r="K226" i="28"/>
  <c r="W202" i="28"/>
  <c r="W205" i="28" a="1"/>
  <c r="W205" i="28" s="1"/>
  <c r="W203" i="28"/>
  <c r="V203" i="28"/>
  <c r="V205" i="28" a="1"/>
  <c r="V205" i="28" s="1"/>
  <c r="V202" i="28"/>
  <c r="U205" i="28" a="1"/>
  <c r="U205" i="28" s="1"/>
  <c r="U203" i="28"/>
  <c r="U202" i="28"/>
  <c r="T203" i="28"/>
  <c r="T205" i="28" a="1"/>
  <c r="T205" i="28" s="1"/>
  <c r="T202" i="28"/>
  <c r="S203" i="28"/>
  <c r="S205" i="28" a="1"/>
  <c r="S205" i="28" s="1"/>
  <c r="S202" i="28"/>
  <c r="R205" i="28" a="1"/>
  <c r="R205" i="28" s="1"/>
  <c r="R202" i="28"/>
  <c r="R203" i="28"/>
  <c r="Q205" i="28" a="1"/>
  <c r="Q205" i="28" s="1"/>
  <c r="Q203" i="28"/>
  <c r="Q202" i="28"/>
  <c r="P202" i="28"/>
  <c r="P205" i="28" a="1"/>
  <c r="P205" i="28" s="1"/>
  <c r="P203" i="28"/>
  <c r="K206" i="28" a="1"/>
  <c r="K206" i="28" s="1"/>
  <c r="K202" i="28"/>
  <c r="W191" i="28"/>
  <c r="W190" i="28"/>
  <c r="V190" i="28"/>
  <c r="V191" i="28"/>
  <c r="U191" i="28"/>
  <c r="U190" i="28"/>
  <c r="T191" i="28"/>
  <c r="T190" i="28"/>
  <c r="S191" i="28"/>
  <c r="S190" i="28"/>
  <c r="R190" i="28"/>
  <c r="R191" i="28"/>
  <c r="Q190" i="28"/>
  <c r="Q191" i="28"/>
  <c r="P191" i="28"/>
  <c r="P190" i="28"/>
  <c r="K190" i="28"/>
  <c r="K192" i="28" a="1"/>
  <c r="K192" i="28" s="1"/>
  <c r="W166" i="28"/>
  <c r="W169" i="28" a="1"/>
  <c r="W169" i="28" s="1"/>
  <c r="W167" i="28"/>
  <c r="V169" i="28" a="1"/>
  <c r="V169" i="28" s="1"/>
  <c r="V167" i="28"/>
  <c r="V166" i="28"/>
  <c r="U167" i="28"/>
  <c r="U166" i="28"/>
  <c r="U169" i="28" a="1"/>
  <c r="U169" i="28" s="1"/>
  <c r="T166" i="28"/>
  <c r="T167" i="28"/>
  <c r="T169" i="28" a="1"/>
  <c r="T169" i="28" s="1"/>
  <c r="S169" i="28" a="1"/>
  <c r="S169" i="28" s="1"/>
  <c r="S166" i="28"/>
  <c r="S167" i="28"/>
  <c r="R167" i="28"/>
  <c r="R169" i="28" a="1"/>
  <c r="R169" i="28" s="1"/>
  <c r="R166" i="28"/>
  <c r="Q169" i="28" a="1"/>
  <c r="Q169" i="28" s="1"/>
  <c r="Q167" i="28"/>
  <c r="Q166" i="28"/>
  <c r="P166" i="28"/>
  <c r="P169" i="28" a="1"/>
  <c r="P169" i="28" s="1"/>
  <c r="P167" i="28"/>
  <c r="K170" i="28" a="1"/>
  <c r="K170" i="28" s="1"/>
  <c r="K166" i="28"/>
  <c r="W154" i="28"/>
  <c r="W155" i="28"/>
  <c r="V154" i="28"/>
  <c r="V155" i="28"/>
  <c r="U154" i="28"/>
  <c r="U155" i="28"/>
  <c r="T155" i="28"/>
  <c r="T154" i="28"/>
  <c r="S155" i="28"/>
  <c r="S154" i="28"/>
  <c r="R154" i="28"/>
  <c r="R155" i="28"/>
  <c r="Q155" i="28"/>
  <c r="Q154" i="28"/>
  <c r="P154" i="28"/>
  <c r="P155" i="28"/>
  <c r="K154" i="28"/>
  <c r="K156" i="28" a="1"/>
  <c r="K156" i="28" s="1"/>
  <c r="W133" i="28" a="1"/>
  <c r="W133" i="28" s="1"/>
  <c r="W131" i="28"/>
  <c r="W130" i="28"/>
  <c r="V130" i="28"/>
  <c r="V133" i="28" a="1"/>
  <c r="V133" i="28" s="1"/>
  <c r="V131" i="28"/>
  <c r="U131" i="28"/>
  <c r="U130" i="28"/>
  <c r="U133" i="28" a="1"/>
  <c r="U133" i="28" s="1"/>
  <c r="T130" i="28"/>
  <c r="T131" i="28"/>
  <c r="T133" i="28" a="1"/>
  <c r="T133" i="28" s="1"/>
  <c r="S131" i="28"/>
  <c r="S130" i="28"/>
  <c r="S133" i="28" a="1"/>
  <c r="S133" i="28" s="1"/>
  <c r="R130" i="28"/>
  <c r="R131" i="28"/>
  <c r="R133" i="28" a="1"/>
  <c r="R133" i="28" s="1"/>
  <c r="Q133" i="28" a="1"/>
  <c r="Q133" i="28" s="1"/>
  <c r="Q130" i="28"/>
  <c r="Q131" i="28"/>
  <c r="P133" i="28" a="1"/>
  <c r="P133" i="28" s="1"/>
  <c r="P130" i="28"/>
  <c r="P131" i="28"/>
  <c r="K130" i="28"/>
  <c r="K134" i="28" a="1"/>
  <c r="K134" i="28" s="1"/>
  <c r="W118" i="28"/>
  <c r="W119" i="28"/>
  <c r="V119" i="28"/>
  <c r="V118" i="28"/>
  <c r="U118" i="28"/>
  <c r="U119" i="28"/>
  <c r="T119" i="28"/>
  <c r="T118" i="28"/>
  <c r="S118" i="28"/>
  <c r="S119" i="28"/>
  <c r="R119" i="28"/>
  <c r="R118" i="28"/>
  <c r="Q118" i="28"/>
  <c r="Q119" i="28"/>
  <c r="P118" i="28"/>
  <c r="P119" i="28"/>
  <c r="K120" i="28" a="1"/>
  <c r="K120" i="28" s="1"/>
  <c r="K118" i="28"/>
  <c r="W97" i="28" a="1"/>
  <c r="W97" i="28" s="1"/>
  <c r="W95" i="28"/>
  <c r="W94" i="28"/>
  <c r="V94" i="28"/>
  <c r="V95" i="28"/>
  <c r="V97" i="28" a="1"/>
  <c r="V97" i="28" s="1"/>
  <c r="U94" i="28"/>
  <c r="U97" i="28" a="1"/>
  <c r="U97" i="28" s="1"/>
  <c r="U95" i="28"/>
  <c r="T97" i="28" a="1"/>
  <c r="T97" i="28" s="1"/>
  <c r="T94" i="28"/>
  <c r="T95" i="28"/>
  <c r="S95" i="28"/>
  <c r="S94" i="28"/>
  <c r="S97" i="28" a="1"/>
  <c r="S97" i="28" s="1"/>
  <c r="R97" i="28" a="1"/>
  <c r="R97" i="28" s="1"/>
  <c r="R95" i="28"/>
  <c r="R94" i="28"/>
  <c r="Q94" i="28"/>
  <c r="Q97" i="28" a="1"/>
  <c r="Q97" i="28" s="1"/>
  <c r="Q95" i="28"/>
  <c r="P94" i="28"/>
  <c r="P97" i="28" a="1"/>
  <c r="P97" i="28" s="1"/>
  <c r="P95" i="28"/>
  <c r="K94" i="28"/>
  <c r="K98" i="28" a="1"/>
  <c r="K98" i="28" s="1"/>
  <c r="W82" i="28"/>
  <c r="W83" i="28"/>
  <c r="V83" i="28"/>
  <c r="V82" i="28"/>
  <c r="U83" i="28"/>
  <c r="U82" i="28"/>
  <c r="T83" i="28"/>
  <c r="T82" i="28"/>
  <c r="S82" i="28"/>
  <c r="S83" i="28"/>
  <c r="R82" i="28"/>
  <c r="R83" i="28"/>
  <c r="Q83" i="28"/>
  <c r="Q82" i="28"/>
  <c r="P83" i="28"/>
  <c r="P82" i="28"/>
  <c r="K82" i="28"/>
  <c r="K84" i="28" a="1"/>
  <c r="K84" i="28" s="1"/>
  <c r="W61" i="28" a="1"/>
  <c r="W61" i="28" s="1"/>
  <c r="W58" i="28"/>
  <c r="W59" i="28"/>
  <c r="V58" i="28"/>
  <c r="V59" i="28"/>
  <c r="V61" i="28" a="1"/>
  <c r="V61" i="28" s="1"/>
  <c r="U59" i="28"/>
  <c r="U61" i="28" a="1"/>
  <c r="U61" i="28" s="1"/>
  <c r="U58" i="28"/>
  <c r="T61" i="28" a="1"/>
  <c r="T61" i="28" s="1"/>
  <c r="T59" i="28"/>
  <c r="T58" i="28"/>
  <c r="S61" i="28" a="1"/>
  <c r="S61" i="28" s="1"/>
  <c r="S58" i="28"/>
  <c r="S59" i="28"/>
  <c r="R58" i="28"/>
  <c r="R59" i="28"/>
  <c r="R61" i="28" a="1"/>
  <c r="R61" i="28" s="1"/>
  <c r="Q61" i="28" a="1"/>
  <c r="Q61" i="28" s="1"/>
  <c r="Q59" i="28"/>
  <c r="Q58" i="28"/>
  <c r="P61" i="28" a="1"/>
  <c r="P61" i="28" s="1"/>
  <c r="P58" i="28"/>
  <c r="P59" i="28"/>
  <c r="K58" i="28"/>
  <c r="K62" i="28" a="1"/>
  <c r="K62" i="28" s="1"/>
  <c r="W47" i="28"/>
  <c r="W46" i="28"/>
  <c r="V47" i="28"/>
  <c r="V46" i="28"/>
  <c r="U46" i="28"/>
  <c r="U47" i="28"/>
  <c r="T46" i="28"/>
  <c r="T47" i="28"/>
  <c r="S47" i="28"/>
  <c r="S46" i="28"/>
  <c r="R47" i="28"/>
  <c r="R46" i="28"/>
  <c r="Q46" i="28"/>
  <c r="Q47" i="28"/>
  <c r="P47" i="28"/>
  <c r="P46" i="28"/>
  <c r="K46" i="28"/>
  <c r="K48" i="28" a="1"/>
  <c r="K48" i="28" s="1"/>
  <c r="W25" i="28" a="1"/>
  <c r="W25" i="28" s="1"/>
  <c r="AE5" i="28" s="1"/>
  <c r="W22" i="28"/>
  <c r="W23" i="28"/>
  <c r="V23" i="28"/>
  <c r="V25" i="28" a="1"/>
  <c r="V25" i="28" s="1"/>
  <c r="AE4" i="28" s="1"/>
  <c r="V22" i="28"/>
  <c r="U25" i="28" a="1"/>
  <c r="U25" i="28" s="1"/>
  <c r="AD5" i="28" s="1"/>
  <c r="U23" i="28"/>
  <c r="U22" i="28"/>
  <c r="T22" i="28"/>
  <c r="T25" i="28" a="1"/>
  <c r="T25" i="28" s="1"/>
  <c r="AD4" i="28" s="1"/>
  <c r="T23" i="28"/>
  <c r="S25" i="28" a="1"/>
  <c r="S25" i="28" s="1"/>
  <c r="AC5" i="28" s="1"/>
  <c r="S23" i="28"/>
  <c r="S22" i="28"/>
  <c r="R22" i="28"/>
  <c r="R23" i="28"/>
  <c r="R25" i="28" a="1"/>
  <c r="R25" i="28" s="1"/>
  <c r="AC4" i="28" s="1"/>
  <c r="Q23" i="28"/>
  <c r="Q22" i="28"/>
  <c r="Q25" i="28" a="1"/>
  <c r="Q25" i="28" s="1"/>
  <c r="AB5" i="28" s="1"/>
  <c r="P25" i="28" a="1"/>
  <c r="P25" i="28" s="1"/>
  <c r="AB4" i="28" s="1"/>
  <c r="P23" i="28"/>
  <c r="P22" i="28"/>
  <c r="AK9" i="28"/>
  <c r="AI8" i="28"/>
  <c r="AI9" i="28"/>
  <c r="AK8" i="28"/>
  <c r="K26" i="28" a="1"/>
  <c r="K26" i="28" s="1"/>
  <c r="K22" i="28"/>
  <c r="W10" i="28"/>
  <c r="W11" i="28"/>
  <c r="V11" i="28"/>
  <c r="V10" i="28"/>
  <c r="U11" i="28"/>
  <c r="U10" i="28"/>
  <c r="T10" i="28"/>
  <c r="T11" i="28"/>
  <c r="S10" i="28"/>
  <c r="S11" i="28"/>
  <c r="R10" i="28"/>
  <c r="R11" i="28"/>
  <c r="Q10" i="28"/>
  <c r="Q11" i="28"/>
  <c r="P11" i="28"/>
  <c r="P10" i="28"/>
  <c r="AL8" i="28"/>
  <c r="AL9" i="28"/>
  <c r="AJ8" i="28"/>
  <c r="AJ9" i="28"/>
  <c r="K10" i="28"/>
  <c r="K12" i="28" a="1"/>
  <c r="K12" i="28" s="1"/>
  <c r="W241" i="27" a="1"/>
  <c r="W241" i="27" s="1"/>
  <c r="W238" i="27"/>
  <c r="W239" i="27"/>
  <c r="V241" i="27" a="1"/>
  <c r="V241" i="27" s="1"/>
  <c r="V238" i="27"/>
  <c r="V239" i="27"/>
  <c r="U238" i="27"/>
  <c r="U241" i="27" a="1"/>
  <c r="U241" i="27" s="1"/>
  <c r="U239" i="27"/>
  <c r="T239" i="27"/>
  <c r="T238" i="27"/>
  <c r="S239" i="27"/>
  <c r="S241" i="27" a="1"/>
  <c r="S241" i="27" s="1"/>
  <c r="S238" i="27"/>
  <c r="R239" i="27"/>
  <c r="R238" i="27"/>
  <c r="Q241" i="27" a="1"/>
  <c r="Q241" i="27" s="1"/>
  <c r="Q238" i="27"/>
  <c r="Q239" i="27"/>
  <c r="P238" i="27"/>
  <c r="P239" i="27"/>
  <c r="K242" i="27" a="1"/>
  <c r="K242" i="27" s="1"/>
  <c r="K238" i="27"/>
  <c r="W227" i="27"/>
  <c r="W226" i="27"/>
  <c r="V227" i="27"/>
  <c r="V226" i="27"/>
  <c r="U227" i="27"/>
  <c r="U226" i="27"/>
  <c r="T227" i="27"/>
  <c r="T226" i="27"/>
  <c r="S226" i="27"/>
  <c r="S227" i="27"/>
  <c r="R227" i="27"/>
  <c r="R226" i="27"/>
  <c r="Q226" i="27"/>
  <c r="Q227" i="27"/>
  <c r="P226" i="27"/>
  <c r="P227" i="27"/>
  <c r="K228" i="27" a="1"/>
  <c r="K228" i="27" s="1"/>
  <c r="K226" i="27"/>
  <c r="W205" i="27" a="1"/>
  <c r="W205" i="27" s="1"/>
  <c r="W203" i="27"/>
  <c r="W202" i="27"/>
  <c r="V202" i="27"/>
  <c r="V203" i="27"/>
  <c r="U203" i="27"/>
  <c r="U202" i="27"/>
  <c r="U205" i="27" a="1"/>
  <c r="U205" i="27" s="1"/>
  <c r="T202" i="27"/>
  <c r="T205" i="27" a="1"/>
  <c r="T205" i="27" s="1"/>
  <c r="T203" i="27"/>
  <c r="S205" i="27" a="1"/>
  <c r="S205" i="27" s="1"/>
  <c r="S202" i="27"/>
  <c r="S203" i="27"/>
  <c r="R205" i="27" a="1"/>
  <c r="R205" i="27" s="1"/>
  <c r="R203" i="27"/>
  <c r="R202" i="27"/>
  <c r="Q205" i="27" a="1"/>
  <c r="Q205" i="27" s="1"/>
  <c r="Q203" i="27"/>
  <c r="Q202" i="27"/>
  <c r="P205" i="27" a="1"/>
  <c r="P205" i="27" s="1"/>
  <c r="P202" i="27"/>
  <c r="P203" i="27"/>
  <c r="K202" i="27"/>
  <c r="K206" i="27" a="1"/>
  <c r="K206" i="27" s="1"/>
  <c r="W190" i="27"/>
  <c r="W191" i="27"/>
  <c r="V191" i="27"/>
  <c r="V190" i="27"/>
  <c r="U191" i="27"/>
  <c r="U190" i="27"/>
  <c r="T191" i="27"/>
  <c r="T190" i="27"/>
  <c r="S190" i="27"/>
  <c r="S191" i="27"/>
  <c r="R190" i="27"/>
  <c r="R191" i="27"/>
  <c r="Q190" i="27"/>
  <c r="Q191" i="27"/>
  <c r="P190" i="27"/>
  <c r="P191" i="27"/>
  <c r="K190" i="27"/>
  <c r="K192" i="27" a="1"/>
  <c r="K192" i="27" s="1"/>
  <c r="W167" i="27"/>
  <c r="W169" i="27" a="1"/>
  <c r="W169" i="27" s="1"/>
  <c r="W166" i="27"/>
  <c r="V167" i="27"/>
  <c r="V166" i="27"/>
  <c r="V169" i="27" a="1"/>
  <c r="V169" i="27" s="1"/>
  <c r="U169" i="27" a="1"/>
  <c r="U169" i="27" s="1"/>
  <c r="U166" i="27"/>
  <c r="U167" i="27"/>
  <c r="T169" i="27" a="1"/>
  <c r="T169" i="27" s="1"/>
  <c r="T167" i="27"/>
  <c r="T166" i="27"/>
  <c r="S166" i="27"/>
  <c r="S169" i="27" a="1"/>
  <c r="S169" i="27" s="1"/>
  <c r="S167" i="27"/>
  <c r="R167" i="27"/>
  <c r="R166" i="27"/>
  <c r="R169" i="27" a="1"/>
  <c r="R169" i="27" s="1"/>
  <c r="Q166" i="27"/>
  <c r="Q167" i="27"/>
  <c r="Q169" i="27" a="1"/>
  <c r="Q169" i="27" s="1"/>
  <c r="P167" i="27"/>
  <c r="P166" i="27"/>
  <c r="P169" i="27" a="1"/>
  <c r="P169" i="27" s="1"/>
  <c r="K170" i="27" a="1"/>
  <c r="K170" i="27" s="1"/>
  <c r="K166" i="27"/>
  <c r="W154" i="27"/>
  <c r="W155" i="27"/>
  <c r="V154" i="27"/>
  <c r="V155" i="27"/>
  <c r="U155" i="27"/>
  <c r="U154" i="27"/>
  <c r="T154" i="27"/>
  <c r="T155" i="27"/>
  <c r="S155" i="27"/>
  <c r="S154" i="27"/>
  <c r="R154" i="27"/>
  <c r="R155" i="27"/>
  <c r="Q154" i="27"/>
  <c r="Q155" i="27"/>
  <c r="P154" i="27"/>
  <c r="P155" i="27"/>
  <c r="K154" i="27"/>
  <c r="K156" i="27" a="1"/>
  <c r="K156" i="27" s="1"/>
  <c r="W133" i="27" a="1"/>
  <c r="W133" i="27" s="1"/>
  <c r="W130" i="27"/>
  <c r="W131" i="27"/>
  <c r="V131" i="27"/>
  <c r="V133" i="27" a="1"/>
  <c r="V133" i="27" s="1"/>
  <c r="V130" i="27"/>
  <c r="U133" i="27" a="1"/>
  <c r="U133" i="27" s="1"/>
  <c r="U130" i="27"/>
  <c r="U131" i="27"/>
  <c r="T130" i="27"/>
  <c r="T133" i="27" a="1"/>
  <c r="T133" i="27" s="1"/>
  <c r="T131" i="27"/>
  <c r="S130" i="27"/>
  <c r="S131" i="27"/>
  <c r="S133" i="27" a="1"/>
  <c r="S133" i="27" s="1"/>
  <c r="R131" i="27"/>
  <c r="R133" i="27" a="1"/>
  <c r="R133" i="27" s="1"/>
  <c r="R130" i="27"/>
  <c r="Q130" i="27"/>
  <c r="Q133" i="27" a="1"/>
  <c r="Q133" i="27" s="1"/>
  <c r="Q131" i="27"/>
  <c r="P133" i="27" a="1"/>
  <c r="P133" i="27" s="1"/>
  <c r="P130" i="27"/>
  <c r="P131" i="27"/>
  <c r="K130" i="27"/>
  <c r="K134" i="27" a="1"/>
  <c r="K134" i="27" s="1"/>
  <c r="W119" i="27"/>
  <c r="W118" i="27"/>
  <c r="V118" i="27"/>
  <c r="V119" i="27"/>
  <c r="U118" i="27"/>
  <c r="U119" i="27"/>
  <c r="T119" i="27"/>
  <c r="T118" i="27"/>
  <c r="S119" i="27"/>
  <c r="S118" i="27"/>
  <c r="R119" i="27"/>
  <c r="R118" i="27"/>
  <c r="Q118" i="27"/>
  <c r="Q119" i="27"/>
  <c r="P119" i="27"/>
  <c r="P118" i="27"/>
  <c r="K120" i="27" a="1"/>
  <c r="K120" i="27" s="1"/>
  <c r="K118" i="27"/>
  <c r="W94" i="27"/>
  <c r="W97" i="27" a="1"/>
  <c r="W97" i="27" s="1"/>
  <c r="W95" i="27"/>
  <c r="V97" i="27" a="1"/>
  <c r="V97" i="27" s="1"/>
  <c r="V94" i="27"/>
  <c r="V95" i="27"/>
  <c r="U94" i="27"/>
  <c r="U95" i="27"/>
  <c r="U97" i="27" a="1"/>
  <c r="U97" i="27" s="1"/>
  <c r="T95" i="27"/>
  <c r="T97" i="27" a="1"/>
  <c r="T97" i="27" s="1"/>
  <c r="T94" i="27"/>
  <c r="S94" i="27"/>
  <c r="S95" i="27"/>
  <c r="S97" i="27" a="1"/>
  <c r="S97" i="27" s="1"/>
  <c r="R97" i="27" a="1"/>
  <c r="R97" i="27" s="1"/>
  <c r="R94" i="27"/>
  <c r="R95" i="27"/>
  <c r="Q94" i="27"/>
  <c r="Q97" i="27" a="1"/>
  <c r="Q97" i="27" s="1"/>
  <c r="Q95" i="27"/>
  <c r="P97" i="27" a="1"/>
  <c r="P97" i="27" s="1"/>
  <c r="P94" i="27"/>
  <c r="P95" i="27"/>
  <c r="K98" i="27" a="1"/>
  <c r="K98" i="27" s="1"/>
  <c r="K94" i="27"/>
  <c r="W82" i="27"/>
  <c r="W83" i="27"/>
  <c r="V83" i="27"/>
  <c r="V82" i="27"/>
  <c r="U82" i="27"/>
  <c r="U83" i="27"/>
  <c r="T83" i="27"/>
  <c r="T82" i="27"/>
  <c r="S83" i="27"/>
  <c r="S82" i="27"/>
  <c r="R83" i="27"/>
  <c r="R82" i="27"/>
  <c r="Q83" i="27"/>
  <c r="Q82" i="27"/>
  <c r="P82" i="27"/>
  <c r="P83" i="27"/>
  <c r="K82" i="27"/>
  <c r="K84" i="27" a="1"/>
  <c r="K84" i="27" s="1"/>
  <c r="W59" i="27"/>
  <c r="W61" i="27" a="1"/>
  <c r="W61" i="27" s="1"/>
  <c r="W58" i="27"/>
  <c r="V61" i="27" a="1"/>
  <c r="V61" i="27" s="1"/>
  <c r="V59" i="27"/>
  <c r="V58" i="27"/>
  <c r="U59" i="27"/>
  <c r="U58" i="27"/>
  <c r="U61" i="27" a="1"/>
  <c r="U61" i="27" s="1"/>
  <c r="T61" i="27" a="1"/>
  <c r="T61" i="27" s="1"/>
  <c r="T58" i="27"/>
  <c r="T59" i="27"/>
  <c r="S61" i="27" a="1"/>
  <c r="S61" i="27" s="1"/>
  <c r="S58" i="27"/>
  <c r="S59" i="27"/>
  <c r="R61" i="27" a="1"/>
  <c r="R61" i="27" s="1"/>
  <c r="R59" i="27"/>
  <c r="R58" i="27"/>
  <c r="Q59" i="27"/>
  <c r="Q58" i="27"/>
  <c r="Q61" i="27" a="1"/>
  <c r="Q61" i="27" s="1"/>
  <c r="P58" i="27"/>
  <c r="P59" i="27"/>
  <c r="P61" i="27" a="1"/>
  <c r="P61" i="27" s="1"/>
  <c r="K62" i="27" a="1"/>
  <c r="K62" i="27" s="1"/>
  <c r="K58" i="27"/>
  <c r="W47" i="27"/>
  <c r="W46" i="27"/>
  <c r="V47" i="27"/>
  <c r="V46" i="27"/>
  <c r="U46" i="27"/>
  <c r="U47" i="27"/>
  <c r="T46" i="27"/>
  <c r="T47" i="27"/>
  <c r="S46" i="27"/>
  <c r="S47" i="27"/>
  <c r="R47" i="27"/>
  <c r="R46" i="27"/>
  <c r="Q47" i="27"/>
  <c r="Q46" i="27"/>
  <c r="P46" i="27"/>
  <c r="P47" i="27"/>
  <c r="K48" i="27" a="1"/>
  <c r="K48" i="27" s="1"/>
  <c r="K46" i="27"/>
  <c r="W23" i="27"/>
  <c r="W22" i="27"/>
  <c r="W25" i="27" a="1"/>
  <c r="W25" i="27" s="1"/>
  <c r="V25" i="27" a="1"/>
  <c r="V25" i="27" s="1"/>
  <c r="V22" i="27"/>
  <c r="V23" i="27"/>
  <c r="U23" i="27"/>
  <c r="U22" i="27"/>
  <c r="U25" i="27" a="1"/>
  <c r="U25" i="27" s="1"/>
  <c r="AD5" i="27" s="1"/>
  <c r="T22" i="27"/>
  <c r="T23" i="27"/>
  <c r="T25" i="27" a="1"/>
  <c r="T25" i="27" s="1"/>
  <c r="AD4" i="27" s="1"/>
  <c r="S25" i="27" a="1"/>
  <c r="S25" i="27" s="1"/>
  <c r="AC5" i="27" s="1"/>
  <c r="S23" i="27"/>
  <c r="S22" i="27"/>
  <c r="R22" i="27"/>
  <c r="R23" i="27"/>
  <c r="R25" i="27" a="1"/>
  <c r="R25" i="27" s="1"/>
  <c r="AC4" i="27" s="1"/>
  <c r="Q22" i="27"/>
  <c r="Q25" i="27" a="1"/>
  <c r="Q25" i="27" s="1"/>
  <c r="AB5" i="27" s="1"/>
  <c r="Q23" i="27"/>
  <c r="P23" i="27"/>
  <c r="P25" i="27" a="1"/>
  <c r="P25" i="27" s="1"/>
  <c r="AB4" i="27" s="1"/>
  <c r="P22" i="27"/>
  <c r="AI8" i="27"/>
  <c r="AK9" i="27"/>
  <c r="AI9" i="27"/>
  <c r="AK8" i="27"/>
  <c r="K22" i="27"/>
  <c r="K26" i="27" a="1"/>
  <c r="K26" i="27" s="1"/>
  <c r="W11" i="27"/>
  <c r="W10" i="27"/>
  <c r="V10" i="27"/>
  <c r="V11" i="27"/>
  <c r="U11" i="27"/>
  <c r="U10" i="27"/>
  <c r="T10" i="27"/>
  <c r="T11" i="27"/>
  <c r="S10" i="27"/>
  <c r="S11" i="27"/>
  <c r="R10" i="27"/>
  <c r="R11" i="27"/>
  <c r="Q11" i="27"/>
  <c r="Q10" i="27"/>
  <c r="P11" i="27"/>
  <c r="P10" i="27"/>
  <c r="AL8" i="27"/>
  <c r="AL9" i="27"/>
  <c r="AJ8" i="27"/>
  <c r="AJ9" i="27"/>
  <c r="K10" i="27"/>
  <c r="K12" i="27" a="1"/>
  <c r="K12" i="27" s="1"/>
  <c r="W241" i="1" a="1"/>
  <c r="W241" i="1" s="1"/>
  <c r="W239" i="1"/>
  <c r="W238" i="1"/>
  <c r="V241" i="1" a="1"/>
  <c r="V241" i="1" s="1"/>
  <c r="V238" i="1"/>
  <c r="V239" i="1"/>
  <c r="U241" i="1" a="1"/>
  <c r="U241" i="1" s="1"/>
  <c r="U238" i="1"/>
  <c r="U239" i="1"/>
  <c r="T241" i="1" a="1"/>
  <c r="T241" i="1" s="1"/>
  <c r="T238" i="1"/>
  <c r="T239" i="1"/>
  <c r="S241" i="1" a="1"/>
  <c r="S241" i="1" s="1"/>
  <c r="S238" i="1"/>
  <c r="S239" i="1"/>
  <c r="R241" i="1" a="1"/>
  <c r="R241" i="1" s="1"/>
  <c r="R238" i="1"/>
  <c r="R239" i="1"/>
  <c r="Q241" i="1" a="1"/>
  <c r="Q241" i="1" s="1"/>
  <c r="Q238" i="1"/>
  <c r="Q239" i="1"/>
  <c r="P239" i="1"/>
  <c r="P238" i="1"/>
  <c r="P241" i="1" a="1"/>
  <c r="P241" i="1" s="1"/>
  <c r="K238" i="1"/>
  <c r="K242" i="1" a="1"/>
  <c r="K242" i="1" s="1"/>
  <c r="W227" i="1"/>
  <c r="W226" i="1"/>
  <c r="V227" i="1"/>
  <c r="V226" i="1"/>
  <c r="U226" i="1"/>
  <c r="U227" i="1"/>
  <c r="T227" i="1"/>
  <c r="T226" i="1"/>
  <c r="S226" i="1"/>
  <c r="S227" i="1"/>
  <c r="R227" i="1"/>
  <c r="R226" i="1"/>
  <c r="Q227" i="1"/>
  <c r="Q226" i="1"/>
  <c r="P227" i="1"/>
  <c r="P226" i="1"/>
  <c r="K226" i="1"/>
  <c r="K228" i="1" a="1"/>
  <c r="K228" i="1" s="1"/>
  <c r="W203" i="1"/>
  <c r="W202" i="1"/>
  <c r="W205" i="1" a="1"/>
  <c r="W205" i="1" s="1"/>
  <c r="V203" i="1"/>
  <c r="V205" i="1" a="1"/>
  <c r="V205" i="1" s="1"/>
  <c r="V202" i="1"/>
  <c r="U205" i="1" a="1"/>
  <c r="U205" i="1" s="1"/>
  <c r="U202" i="1"/>
  <c r="U203" i="1"/>
  <c r="T203" i="1"/>
  <c r="T202" i="1"/>
  <c r="T205" i="1" a="1"/>
  <c r="T205" i="1" s="1"/>
  <c r="S205" i="1" a="1"/>
  <c r="S205" i="1" s="1"/>
  <c r="S202" i="1"/>
  <c r="S203" i="1"/>
  <c r="R205" i="1" a="1"/>
  <c r="R205" i="1" s="1"/>
  <c r="R203" i="1"/>
  <c r="R202" i="1"/>
  <c r="Q203" i="1"/>
  <c r="Q202" i="1"/>
  <c r="Q205" i="1" a="1"/>
  <c r="Q205" i="1" s="1"/>
  <c r="P202" i="1"/>
  <c r="P205" i="1" a="1"/>
  <c r="P205" i="1" s="1"/>
  <c r="P203" i="1"/>
  <c r="K206" i="1" a="1"/>
  <c r="K206" i="1" s="1"/>
  <c r="K202" i="1"/>
  <c r="W190" i="1"/>
  <c r="W191" i="1"/>
  <c r="V191" i="1"/>
  <c r="V190" i="1"/>
  <c r="U190" i="1"/>
  <c r="U191" i="1"/>
  <c r="T190" i="1"/>
  <c r="T191" i="1"/>
  <c r="S191" i="1"/>
  <c r="S190" i="1"/>
  <c r="R190" i="1"/>
  <c r="R191" i="1"/>
  <c r="Q190" i="1"/>
  <c r="Q191" i="1"/>
  <c r="P190" i="1"/>
  <c r="P191" i="1"/>
  <c r="K190" i="1"/>
  <c r="K192" i="1" a="1"/>
  <c r="K192" i="1" s="1"/>
  <c r="W166" i="1"/>
  <c r="W167" i="1"/>
  <c r="W169" i="1" a="1"/>
  <c r="W169" i="1" s="1"/>
  <c r="V166" i="1"/>
  <c r="V169" i="1" a="1"/>
  <c r="V169" i="1" s="1"/>
  <c r="V167" i="1"/>
  <c r="U166" i="1"/>
  <c r="U169" i="1" a="1"/>
  <c r="U169" i="1" s="1"/>
  <c r="U167" i="1"/>
  <c r="T166" i="1"/>
  <c r="T167" i="1"/>
  <c r="T169" i="1" a="1"/>
  <c r="T169" i="1" s="1"/>
  <c r="S169" i="1" a="1"/>
  <c r="S169" i="1" s="1"/>
  <c r="S166" i="1"/>
  <c r="S167" i="1"/>
  <c r="R169" i="1" a="1"/>
  <c r="R169" i="1" s="1"/>
  <c r="R166" i="1"/>
  <c r="R167" i="1"/>
  <c r="Q166" i="1"/>
  <c r="Q169" i="1" a="1"/>
  <c r="Q169" i="1" s="1"/>
  <c r="Q167" i="1"/>
  <c r="P167" i="1"/>
  <c r="P166" i="1"/>
  <c r="P169" i="1" a="1"/>
  <c r="P169" i="1" s="1"/>
  <c r="K170" i="1" a="1"/>
  <c r="K170" i="1" s="1"/>
  <c r="K166" i="1"/>
  <c r="W154" i="1"/>
  <c r="W155" i="1"/>
  <c r="V155" i="1"/>
  <c r="V154" i="1"/>
  <c r="U154" i="1"/>
  <c r="U155" i="1"/>
  <c r="T154" i="1"/>
  <c r="T155" i="1"/>
  <c r="S155" i="1"/>
  <c r="S154" i="1"/>
  <c r="R154" i="1"/>
  <c r="R155" i="1"/>
  <c r="Q155" i="1"/>
  <c r="Q154" i="1"/>
  <c r="P155" i="1"/>
  <c r="P154" i="1"/>
  <c r="K154" i="1"/>
  <c r="K156" i="1" a="1"/>
  <c r="K156" i="1" s="1"/>
  <c r="W133" i="1" a="1"/>
  <c r="W133" i="1" s="1"/>
  <c r="W131" i="1"/>
  <c r="W130" i="1"/>
  <c r="V131" i="1"/>
  <c r="V130" i="1"/>
  <c r="V133" i="1" a="1"/>
  <c r="V133" i="1" s="1"/>
  <c r="U133" i="1" a="1"/>
  <c r="U133" i="1" s="1"/>
  <c r="U131" i="1"/>
  <c r="U130" i="1"/>
  <c r="T133" i="1" a="1"/>
  <c r="T133" i="1" s="1"/>
  <c r="T131" i="1"/>
  <c r="T130" i="1"/>
  <c r="S130" i="1"/>
  <c r="S133" i="1" a="1"/>
  <c r="S133" i="1" s="1"/>
  <c r="S131" i="1"/>
  <c r="R131" i="1"/>
  <c r="R130" i="1"/>
  <c r="R133" i="1" a="1"/>
  <c r="R133" i="1" s="1"/>
  <c r="Q133" i="1" a="1"/>
  <c r="Q133" i="1" s="1"/>
  <c r="Q131" i="1"/>
  <c r="Q130" i="1"/>
  <c r="P133" i="1" a="1"/>
  <c r="P133" i="1" s="1"/>
  <c r="P130" i="1"/>
  <c r="P131" i="1"/>
  <c r="K134" i="1" a="1"/>
  <c r="K134" i="1" s="1"/>
  <c r="K130" i="1"/>
  <c r="W118" i="1"/>
  <c r="W119" i="1"/>
  <c r="V118" i="1"/>
  <c r="V119" i="1"/>
  <c r="U118" i="1"/>
  <c r="U119" i="1"/>
  <c r="T118" i="1"/>
  <c r="T119" i="1"/>
  <c r="S119" i="1"/>
  <c r="S118" i="1"/>
  <c r="R119" i="1"/>
  <c r="R118" i="1"/>
  <c r="Q118" i="1"/>
  <c r="Q119" i="1"/>
  <c r="P119" i="1"/>
  <c r="P118" i="1"/>
  <c r="K120" i="1" a="1"/>
  <c r="K120" i="1" s="1"/>
  <c r="K118" i="1"/>
  <c r="W97" i="1" a="1"/>
  <c r="W97" i="1" s="1"/>
  <c r="W94" i="1"/>
  <c r="W95" i="1"/>
  <c r="V95" i="1"/>
  <c r="V94" i="1"/>
  <c r="V97" i="1" a="1"/>
  <c r="V97" i="1" s="1"/>
  <c r="U94" i="1"/>
  <c r="U95" i="1"/>
  <c r="T94" i="1"/>
  <c r="T95" i="1"/>
  <c r="S94" i="1"/>
  <c r="S97" i="1" a="1"/>
  <c r="S97" i="1" s="1"/>
  <c r="S95" i="1"/>
  <c r="R97" i="1" a="1"/>
  <c r="R97" i="1" s="1"/>
  <c r="R95" i="1"/>
  <c r="R94" i="1"/>
  <c r="Q94" i="1"/>
  <c r="Q95" i="1"/>
  <c r="Q97" i="1" a="1"/>
  <c r="Q97" i="1" s="1"/>
  <c r="P97" i="1" a="1"/>
  <c r="P97" i="1" s="1"/>
  <c r="P94" i="1"/>
  <c r="P95" i="1"/>
  <c r="K98" i="1" a="1"/>
  <c r="K98" i="1" s="1"/>
  <c r="K94" i="1"/>
  <c r="W82" i="1"/>
  <c r="W83" i="1"/>
  <c r="V83" i="1"/>
  <c r="V82" i="1"/>
  <c r="U83" i="1"/>
  <c r="U82" i="1"/>
  <c r="T82" i="1"/>
  <c r="T83" i="1"/>
  <c r="S83" i="1"/>
  <c r="S82" i="1"/>
  <c r="R83" i="1"/>
  <c r="R82" i="1"/>
  <c r="Q82" i="1"/>
  <c r="Q83" i="1"/>
  <c r="P83" i="1"/>
  <c r="P82" i="1"/>
  <c r="K84" i="1" a="1"/>
  <c r="K84" i="1" s="1"/>
  <c r="K82" i="1"/>
  <c r="W61" i="1" a="1"/>
  <c r="W61" i="1" s="1"/>
  <c r="W58" i="1"/>
  <c r="W59" i="1"/>
  <c r="V58" i="1"/>
  <c r="V59" i="1"/>
  <c r="V61" i="1" a="1"/>
  <c r="V61" i="1" s="1"/>
  <c r="U61" i="1" a="1"/>
  <c r="U61" i="1" s="1"/>
  <c r="U59" i="1"/>
  <c r="U58" i="1"/>
  <c r="T58" i="1"/>
  <c r="T61" i="1" a="1"/>
  <c r="T61" i="1" s="1"/>
  <c r="T59" i="1"/>
  <c r="S58" i="1"/>
  <c r="S61" i="1" a="1"/>
  <c r="S61" i="1" s="1"/>
  <c r="S59" i="1"/>
  <c r="R59" i="1"/>
  <c r="R58" i="1"/>
  <c r="R61" i="1" a="1"/>
  <c r="R61" i="1" s="1"/>
  <c r="Q59" i="1"/>
  <c r="Q58" i="1"/>
  <c r="Q61" i="1" a="1"/>
  <c r="Q61" i="1" s="1"/>
  <c r="P61" i="1" a="1"/>
  <c r="P61" i="1" s="1"/>
  <c r="P58" i="1"/>
  <c r="P59" i="1"/>
  <c r="W47" i="1"/>
  <c r="W46" i="1"/>
  <c r="V47" i="1"/>
  <c r="V46" i="1"/>
  <c r="U46" i="1"/>
  <c r="U47" i="1"/>
  <c r="T47" i="1"/>
  <c r="T46" i="1"/>
  <c r="S46" i="1"/>
  <c r="S47" i="1"/>
  <c r="R47" i="1"/>
  <c r="R46" i="1"/>
  <c r="Q46" i="1"/>
  <c r="Q47" i="1"/>
  <c r="P46" i="1"/>
  <c r="P47" i="1"/>
  <c r="K46" i="1"/>
  <c r="K48" i="1" a="1"/>
  <c r="K48" i="1" s="1"/>
  <c r="W25" i="1" a="1"/>
  <c r="W25" i="1" s="1"/>
  <c r="AE5" i="1" s="1"/>
  <c r="W23" i="1"/>
  <c r="W22" i="1"/>
  <c r="V22" i="1"/>
  <c r="V23" i="1"/>
  <c r="V25" i="1" a="1"/>
  <c r="V25" i="1" s="1"/>
  <c r="AE4" i="1" s="1"/>
  <c r="U22" i="1"/>
  <c r="U23" i="1"/>
  <c r="U25" i="1" a="1"/>
  <c r="U25" i="1" s="1"/>
  <c r="AD5" i="1" s="1"/>
  <c r="T25" i="1" a="1"/>
  <c r="T25" i="1" s="1"/>
  <c r="AD4" i="1" s="1"/>
  <c r="T22" i="1"/>
  <c r="T23" i="1"/>
  <c r="S22" i="1"/>
  <c r="S25" i="1" a="1"/>
  <c r="S25" i="1" s="1"/>
  <c r="AC5" i="1" s="1"/>
  <c r="S23" i="1"/>
  <c r="R25" i="1" a="1"/>
  <c r="R25" i="1" s="1"/>
  <c r="AC4" i="1" s="1"/>
  <c r="R22" i="1"/>
  <c r="R23" i="1"/>
  <c r="Q23" i="1"/>
  <c r="Q22" i="1"/>
  <c r="Q25" i="1" a="1"/>
  <c r="Q25" i="1" s="1"/>
  <c r="AB5" i="1" s="1"/>
  <c r="P23" i="1"/>
  <c r="P25" i="1" a="1"/>
  <c r="P25" i="1" s="1"/>
  <c r="AB4" i="1" s="1"/>
  <c r="P22" i="1"/>
  <c r="AI8" i="1"/>
  <c r="AI9" i="1"/>
  <c r="AK8" i="1"/>
  <c r="AK9" i="1"/>
  <c r="K22" i="1"/>
  <c r="K26" i="1" a="1"/>
  <c r="K26" i="1" s="1"/>
  <c r="W10" i="1"/>
  <c r="W11" i="1"/>
  <c r="V10" i="1"/>
  <c r="V11" i="1"/>
  <c r="U11" i="1"/>
  <c r="U10" i="1"/>
  <c r="T10" i="1"/>
  <c r="T11" i="1"/>
  <c r="S11" i="1"/>
  <c r="S10" i="1"/>
  <c r="R11" i="1"/>
  <c r="R10" i="1"/>
  <c r="Q10" i="1"/>
  <c r="Q11" i="1"/>
  <c r="P11" i="1"/>
  <c r="P10" i="1"/>
  <c r="AL8" i="1"/>
  <c r="AL9" i="1"/>
  <c r="AJ9" i="1"/>
  <c r="AJ8" i="1"/>
  <c r="K10" i="1"/>
  <c r="K12" i="1" a="1"/>
  <c r="K12" i="1" s="1"/>
  <c r="G213" i="22"/>
  <c r="K197" i="22"/>
  <c r="AE5" i="27" l="1"/>
  <c r="AE4" i="27"/>
  <c r="AJ4" i="21"/>
  <c r="AJ5" i="21"/>
  <c r="AL5" i="21"/>
  <c r="AL4" i="21"/>
  <c r="AF4" i="21"/>
  <c r="AF4" i="34"/>
  <c r="AG4" i="34"/>
  <c r="AI5" i="34"/>
  <c r="AI4" i="34"/>
  <c r="AK5" i="34"/>
  <c r="AK4" i="34"/>
  <c r="AL5" i="34"/>
  <c r="AJ4" i="34"/>
  <c r="AJ5" i="34"/>
  <c r="AL4" i="34"/>
  <c r="AE5" i="34"/>
  <c r="AF4" i="33"/>
  <c r="AG4" i="33"/>
  <c r="AI4" i="33"/>
  <c r="AK4" i="33"/>
  <c r="AI5" i="33"/>
  <c r="AK5" i="33"/>
  <c r="AJ4" i="33"/>
  <c r="AL4" i="33"/>
  <c r="AJ5" i="33"/>
  <c r="AL5" i="33"/>
  <c r="AF4" i="32"/>
  <c r="AG4" i="32"/>
  <c r="AI4" i="32"/>
  <c r="AI5" i="32"/>
  <c r="AK4" i="32"/>
  <c r="AK5" i="32"/>
  <c r="AL5" i="32"/>
  <c r="AL4" i="32"/>
  <c r="AJ4" i="32"/>
  <c r="AJ5" i="32"/>
  <c r="AF4" i="31"/>
  <c r="AG4" i="31"/>
  <c r="AK5" i="31"/>
  <c r="AI4" i="31"/>
  <c r="AK4" i="31"/>
  <c r="AI5" i="31"/>
  <c r="AJ4" i="31"/>
  <c r="AL4" i="31"/>
  <c r="AL5" i="31"/>
  <c r="AJ5" i="31"/>
  <c r="AG4" i="30"/>
  <c r="AF4" i="30"/>
  <c r="AI4" i="30"/>
  <c r="AK4" i="30"/>
  <c r="AK5" i="30"/>
  <c r="AI5" i="30"/>
  <c r="AL5" i="30"/>
  <c r="AJ4" i="30"/>
  <c r="AJ5" i="30"/>
  <c r="AL4" i="30"/>
  <c r="AF4" i="29"/>
  <c r="AG4" i="29"/>
  <c r="AI5" i="29"/>
  <c r="AI4" i="29"/>
  <c r="AK5" i="29"/>
  <c r="AK4" i="29"/>
  <c r="AL4" i="29"/>
  <c r="AJ4" i="29"/>
  <c r="AJ5" i="29"/>
  <c r="AL5" i="29"/>
  <c r="AG4" i="28"/>
  <c r="AF4" i="28"/>
  <c r="AI4" i="28"/>
  <c r="AK5" i="28"/>
  <c r="AI5" i="28"/>
  <c r="AK4" i="28"/>
  <c r="AL4" i="28"/>
  <c r="AJ5" i="28"/>
  <c r="AJ4" i="28"/>
  <c r="AL5" i="28"/>
  <c r="AI5" i="27"/>
  <c r="AK4" i="27"/>
  <c r="AI4" i="27"/>
  <c r="AK5" i="27"/>
  <c r="AL4" i="27"/>
  <c r="AJ5" i="27"/>
  <c r="AJ4" i="27"/>
  <c r="AL5" i="27"/>
  <c r="AG4" i="1"/>
  <c r="AF4" i="1"/>
  <c r="AK4" i="1"/>
  <c r="AK5" i="1"/>
  <c r="AI4" i="1"/>
  <c r="AI5" i="1"/>
  <c r="AJ4" i="1"/>
  <c r="AL5" i="1"/>
  <c r="AJ5" i="1"/>
  <c r="AL4" i="1"/>
  <c r="AF4" i="27" l="1"/>
  <c r="AG4" i="2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<sst xmlns="http://schemas.openxmlformats.org/spreadsheetml/2006/main" count="2893" uniqueCount="47">
  <si>
    <t>shots</t>
  </si>
  <si>
    <t>delta</t>
  </si>
  <si>
    <t>GPT-4o (imbalanced labels)</t>
  </si>
  <si>
    <t>GPT-4o (fully random exemplars)</t>
  </si>
  <si>
    <t>GPT-4o (random labels)</t>
  </si>
  <si>
    <t>GPT-4o (random exemplars)</t>
  </si>
  <si>
    <t>modus_ponens</t>
  </si>
  <si>
    <t>name</t>
  </si>
  <si>
    <t>w_desc</t>
  </si>
  <si>
    <t>w_automaton</t>
  </si>
  <si>
    <t>word_salad</t>
  </si>
  <si>
    <t>apo</t>
  </si>
  <si>
    <t>cot</t>
  </si>
  <si>
    <t>sot</t>
  </si>
  <si>
    <t>GPT-4 Turbo</t>
  </si>
  <si>
    <t>GPT-4o</t>
  </si>
  <si>
    <t xml:space="preserve"> Phi-3.5 MoE</t>
  </si>
  <si>
    <t>Mixtral 7x8B</t>
  </si>
  <si>
    <t>(modus_ponens, shuffled)</t>
  </si>
  <si>
    <t>(w_desc, shuffled)</t>
  </si>
  <si>
    <t>(w_automaton, shuffled)</t>
  </si>
  <si>
    <t>(word_salad, shuffled)</t>
  </si>
  <si>
    <t>(apo, shuffled)</t>
  </si>
  <si>
    <t>(cot, shuffled)</t>
  </si>
  <si>
    <t>(sot, shuffled)</t>
  </si>
  <si>
    <t>Per Shot</t>
  </si>
  <si>
    <t>Per Delta</t>
  </si>
  <si>
    <t>Row (mean)</t>
  </si>
  <si>
    <t>std</t>
  </si>
  <si>
    <t>GPT-4Turbo</t>
  </si>
  <si>
    <t>phi-35</t>
  </si>
  <si>
    <t>mixtral</t>
  </si>
  <si>
    <t>slopes s</t>
  </si>
  <si>
    <t>slopes d</t>
  </si>
  <si>
    <t>stds</t>
  </si>
  <si>
    <t>avgs</t>
  </si>
  <si>
    <t>slopes</t>
  </si>
  <si>
    <t>Shots</t>
  </si>
  <si>
    <t>Row</t>
  </si>
  <si>
    <t>All (acc)</t>
  </si>
  <si>
    <t>All (stds)</t>
  </si>
  <si>
    <t>No salad</t>
  </si>
  <si>
    <t>No salad (stds)</t>
  </si>
  <si>
    <t>avg slope</t>
  </si>
  <si>
    <t>Deltas</t>
  </si>
  <si>
    <t>overall</t>
  </si>
  <si>
    <t>Contain no salad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</si>
</sst>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2" borderId="0" xfId="0" applyFill="1"/>
    <xf numFmtId="0" fontId="0" fillId="3" borderId="0" xfId="0" applyFill="1"/>
    <xf numFmtId="0" fontId="2" fillId="0" borderId="0" xfId="0" applyFont="1"/>
    <xf numFmtId="0" fontId="1" fillId="0" borderId="2" xfId="0" applyFont="1" applyBorder="1" applyAlignment="1">
      <alignment horizontal="center" vertical="top"/>
    </xf>
    <xf numFmtId="0" fontId="0" fillId="4" borderId="0" xfId="0" applyFill="1"/>
    <xf numFmtId="0" fontId="1" fillId="0" borderId="0" xfId="0" applyFont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</c:v>
                </c:pt>
                <c:pt idx="11">
                  <c:v>1.2</c:v>
                </c:pt>
                <c:pt idx="12">
                  <c:v>0.4</c:v>
                </c:pt>
                <c:pt idx="13">
                  <c:v>0.4</c:v>
                </c:pt>
                <c:pt idx="14">
                  <c:v>0.6</c:v>
                </c:pt>
                <c:pt idx="15">
                  <c:v>48.6</c:v>
                </c:pt>
                <c:pt idx="16">
                  <c:v>50.3</c:v>
                </c:pt>
                <c:pt idx="17">
                  <c:v>49.7</c:v>
                </c:pt>
                <c:pt idx="18">
                  <c:v>50.7</c:v>
                </c:pt>
                <c:pt idx="19">
                  <c:v>47.9</c:v>
                </c:pt>
                <c:pt idx="20">
                  <c:v>63.5</c:v>
                </c:pt>
                <c:pt idx="21">
                  <c:v>64.3</c:v>
                </c:pt>
                <c:pt idx="22">
                  <c:v>66.7</c:v>
                </c:pt>
                <c:pt idx="23">
                  <c:v>63.4</c:v>
                </c:pt>
                <c:pt idx="24">
                  <c:v>61.6</c:v>
                </c:pt>
                <c:pt idx="25">
                  <c:v>70.599999999999994</c:v>
                </c:pt>
                <c:pt idx="26">
                  <c:v>71.099999999999994</c:v>
                </c:pt>
                <c:pt idx="27">
                  <c:v>72.2</c:v>
                </c:pt>
                <c:pt idx="28">
                  <c:v>71</c:v>
                </c:pt>
                <c:pt idx="29">
                  <c:v>71.099999999999994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E-4302-B3F4-B037CE704184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0.1</c:v>
                </c:pt>
                <c:pt idx="4">
                  <c:v>0.3</c:v>
                </c:pt>
                <c:pt idx="5">
                  <c:v>31.2</c:v>
                </c:pt>
                <c:pt idx="6">
                  <c:v>25.9</c:v>
                </c:pt>
                <c:pt idx="7">
                  <c:v>26.2</c:v>
                </c:pt>
                <c:pt idx="8">
                  <c:v>29.8</c:v>
                </c:pt>
                <c:pt idx="9">
                  <c:v>28.4</c:v>
                </c:pt>
                <c:pt idx="10">
                  <c:v>50.6</c:v>
                </c:pt>
                <c:pt idx="11">
                  <c:v>51.6</c:v>
                </c:pt>
                <c:pt idx="12">
                  <c:v>53.9</c:v>
                </c:pt>
                <c:pt idx="13">
                  <c:v>52.8</c:v>
                </c:pt>
                <c:pt idx="14">
                  <c:v>53.2</c:v>
                </c:pt>
                <c:pt idx="15">
                  <c:v>59.7</c:v>
                </c:pt>
                <c:pt idx="16">
                  <c:v>61.2</c:v>
                </c:pt>
                <c:pt idx="17">
                  <c:v>61.3</c:v>
                </c:pt>
                <c:pt idx="18">
                  <c:v>62.9</c:v>
                </c:pt>
                <c:pt idx="19">
                  <c:v>60.4</c:v>
                </c:pt>
                <c:pt idx="20">
                  <c:v>70.400000000000006</c:v>
                </c:pt>
                <c:pt idx="21">
                  <c:v>70.099999999999994</c:v>
                </c:pt>
                <c:pt idx="22">
                  <c:v>70.599999999999994</c:v>
                </c:pt>
                <c:pt idx="23">
                  <c:v>70.599999999999994</c:v>
                </c:pt>
                <c:pt idx="24">
                  <c:v>70.2</c:v>
                </c:pt>
                <c:pt idx="25">
                  <c:v>82.8</c:v>
                </c:pt>
                <c:pt idx="26">
                  <c:v>82.2</c:v>
                </c:pt>
                <c:pt idx="27">
                  <c:v>82.4</c:v>
                </c:pt>
                <c:pt idx="28">
                  <c:v>82.4</c:v>
                </c:pt>
                <c:pt idx="29">
                  <c:v>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E-4302-B3F4-B037CE704184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51.8</c:v>
                </c:pt>
                <c:pt idx="1">
                  <c:v>50.1</c:v>
                </c:pt>
                <c:pt idx="2">
                  <c:v>49</c:v>
                </c:pt>
                <c:pt idx="3">
                  <c:v>50</c:v>
                </c:pt>
                <c:pt idx="4">
                  <c:v>48.6</c:v>
                </c:pt>
                <c:pt idx="5">
                  <c:v>52.2</c:v>
                </c:pt>
                <c:pt idx="6">
                  <c:v>50.1</c:v>
                </c:pt>
                <c:pt idx="7">
                  <c:v>49.3</c:v>
                </c:pt>
                <c:pt idx="8">
                  <c:v>50.5</c:v>
                </c:pt>
                <c:pt idx="9">
                  <c:v>49.4</c:v>
                </c:pt>
                <c:pt idx="10">
                  <c:v>48.1</c:v>
                </c:pt>
                <c:pt idx="11">
                  <c:v>50.2</c:v>
                </c:pt>
                <c:pt idx="12">
                  <c:v>51</c:v>
                </c:pt>
                <c:pt idx="13">
                  <c:v>50</c:v>
                </c:pt>
                <c:pt idx="14">
                  <c:v>50.9</c:v>
                </c:pt>
                <c:pt idx="15">
                  <c:v>60</c:v>
                </c:pt>
                <c:pt idx="16">
                  <c:v>59.9</c:v>
                </c:pt>
                <c:pt idx="17">
                  <c:v>59.9</c:v>
                </c:pt>
                <c:pt idx="18">
                  <c:v>61.7</c:v>
                </c:pt>
                <c:pt idx="19">
                  <c:v>61.6</c:v>
                </c:pt>
                <c:pt idx="20">
                  <c:v>74.400000000000006</c:v>
                </c:pt>
                <c:pt idx="21">
                  <c:v>74.2</c:v>
                </c:pt>
                <c:pt idx="22">
                  <c:v>73</c:v>
                </c:pt>
                <c:pt idx="23">
                  <c:v>72.7</c:v>
                </c:pt>
                <c:pt idx="24">
                  <c:v>70.900000000000006</c:v>
                </c:pt>
                <c:pt idx="25">
                  <c:v>80.900000000000006</c:v>
                </c:pt>
                <c:pt idx="26">
                  <c:v>78.900000000000006</c:v>
                </c:pt>
                <c:pt idx="27">
                  <c:v>80</c:v>
                </c:pt>
                <c:pt idx="28">
                  <c:v>82.3</c:v>
                </c:pt>
                <c:pt idx="29">
                  <c:v>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E-4302-B3F4-B037CE704184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14.7</c:v>
                </c:pt>
                <c:pt idx="1">
                  <c:v>16.2</c:v>
                </c:pt>
                <c:pt idx="2">
                  <c:v>15.3</c:v>
                </c:pt>
                <c:pt idx="3">
                  <c:v>16.100000000000001</c:v>
                </c:pt>
                <c:pt idx="4">
                  <c:v>15.6</c:v>
                </c:pt>
                <c:pt idx="5">
                  <c:v>55.1</c:v>
                </c:pt>
                <c:pt idx="6">
                  <c:v>55.9</c:v>
                </c:pt>
                <c:pt idx="7">
                  <c:v>56.2</c:v>
                </c:pt>
                <c:pt idx="8">
                  <c:v>55.7</c:v>
                </c:pt>
                <c:pt idx="9">
                  <c:v>57.1</c:v>
                </c:pt>
                <c:pt idx="10">
                  <c:v>42.4</c:v>
                </c:pt>
                <c:pt idx="11">
                  <c:v>45.3</c:v>
                </c:pt>
                <c:pt idx="12">
                  <c:v>46.3</c:v>
                </c:pt>
                <c:pt idx="13">
                  <c:v>45</c:v>
                </c:pt>
                <c:pt idx="14">
                  <c:v>45.4</c:v>
                </c:pt>
                <c:pt idx="15">
                  <c:v>50.4</c:v>
                </c:pt>
                <c:pt idx="16">
                  <c:v>46</c:v>
                </c:pt>
                <c:pt idx="17">
                  <c:v>47.2</c:v>
                </c:pt>
                <c:pt idx="18">
                  <c:v>50.6</c:v>
                </c:pt>
                <c:pt idx="19">
                  <c:v>47.8</c:v>
                </c:pt>
                <c:pt idx="20">
                  <c:v>68.8</c:v>
                </c:pt>
                <c:pt idx="21">
                  <c:v>66</c:v>
                </c:pt>
                <c:pt idx="22">
                  <c:v>67.5</c:v>
                </c:pt>
                <c:pt idx="23">
                  <c:v>67.8</c:v>
                </c:pt>
                <c:pt idx="24">
                  <c:v>64.900000000000006</c:v>
                </c:pt>
                <c:pt idx="25">
                  <c:v>70.900000000000006</c:v>
                </c:pt>
                <c:pt idx="26">
                  <c:v>69.7</c:v>
                </c:pt>
                <c:pt idx="27">
                  <c:v>69.5</c:v>
                </c:pt>
                <c:pt idx="28">
                  <c:v>67.599999999999994</c:v>
                </c:pt>
                <c:pt idx="29">
                  <c:v>69.900000000000006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E-4302-B3F4-B037CE70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50.6</c:v>
                </c:pt>
                <c:pt idx="1">
                  <c:v>51.8</c:v>
                </c:pt>
                <c:pt idx="2">
                  <c:v>50.7</c:v>
                </c:pt>
                <c:pt idx="3">
                  <c:v>53.5</c:v>
                </c:pt>
                <c:pt idx="4">
                  <c:v>49.6</c:v>
                </c:pt>
                <c:pt idx="5">
                  <c:v>47.7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50.6</c:v>
                </c:pt>
                <c:pt idx="10">
                  <c:v>47.6</c:v>
                </c:pt>
                <c:pt idx="11">
                  <c:v>47.3</c:v>
                </c:pt>
                <c:pt idx="12">
                  <c:v>49.7</c:v>
                </c:pt>
                <c:pt idx="13">
                  <c:v>45.8</c:v>
                </c:pt>
                <c:pt idx="14">
                  <c:v>49.1</c:v>
                </c:pt>
                <c:pt idx="15">
                  <c:v>47.9</c:v>
                </c:pt>
                <c:pt idx="16">
                  <c:v>51.6</c:v>
                </c:pt>
                <c:pt idx="17">
                  <c:v>50.9</c:v>
                </c:pt>
                <c:pt idx="18">
                  <c:v>51</c:v>
                </c:pt>
                <c:pt idx="19">
                  <c:v>51.6</c:v>
                </c:pt>
                <c:pt idx="20">
                  <c:v>60.8</c:v>
                </c:pt>
                <c:pt idx="21">
                  <c:v>59.7</c:v>
                </c:pt>
                <c:pt idx="22">
                  <c:v>63.2</c:v>
                </c:pt>
                <c:pt idx="23">
                  <c:v>60</c:v>
                </c:pt>
                <c:pt idx="24">
                  <c:v>59.2</c:v>
                </c:pt>
                <c:pt idx="25">
                  <c:v>67.5</c:v>
                </c:pt>
                <c:pt idx="26">
                  <c:v>68.099999999999994</c:v>
                </c:pt>
                <c:pt idx="27">
                  <c:v>69.8</c:v>
                </c:pt>
                <c:pt idx="28">
                  <c:v>68.5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2-4710-86C5-1E538E3A422A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47.3</c:v>
                </c:pt>
                <c:pt idx="1">
                  <c:v>48.2</c:v>
                </c:pt>
                <c:pt idx="2">
                  <c:v>45.9</c:v>
                </c:pt>
                <c:pt idx="3">
                  <c:v>49.3</c:v>
                </c:pt>
                <c:pt idx="4">
                  <c:v>45.6</c:v>
                </c:pt>
                <c:pt idx="5">
                  <c:v>48.4</c:v>
                </c:pt>
                <c:pt idx="6">
                  <c:v>47.3</c:v>
                </c:pt>
                <c:pt idx="7">
                  <c:v>49.2</c:v>
                </c:pt>
                <c:pt idx="8">
                  <c:v>49.5</c:v>
                </c:pt>
                <c:pt idx="9">
                  <c:v>49.6</c:v>
                </c:pt>
                <c:pt idx="10">
                  <c:v>43.1</c:v>
                </c:pt>
                <c:pt idx="11">
                  <c:v>46.2</c:v>
                </c:pt>
                <c:pt idx="12">
                  <c:v>45.8</c:v>
                </c:pt>
                <c:pt idx="13">
                  <c:v>47.9</c:v>
                </c:pt>
                <c:pt idx="14">
                  <c:v>47.9</c:v>
                </c:pt>
                <c:pt idx="15">
                  <c:v>51.7</c:v>
                </c:pt>
                <c:pt idx="16">
                  <c:v>54</c:v>
                </c:pt>
                <c:pt idx="17">
                  <c:v>49.6</c:v>
                </c:pt>
                <c:pt idx="18">
                  <c:v>54</c:v>
                </c:pt>
                <c:pt idx="19">
                  <c:v>49.9</c:v>
                </c:pt>
                <c:pt idx="20">
                  <c:v>62.7</c:v>
                </c:pt>
                <c:pt idx="21">
                  <c:v>63.8</c:v>
                </c:pt>
                <c:pt idx="22">
                  <c:v>64</c:v>
                </c:pt>
                <c:pt idx="23">
                  <c:v>63.3</c:v>
                </c:pt>
                <c:pt idx="24">
                  <c:v>63.7</c:v>
                </c:pt>
                <c:pt idx="25">
                  <c:v>84.6</c:v>
                </c:pt>
                <c:pt idx="26">
                  <c:v>81.5</c:v>
                </c:pt>
                <c:pt idx="27">
                  <c:v>83.4</c:v>
                </c:pt>
                <c:pt idx="28">
                  <c:v>83.2</c:v>
                </c:pt>
                <c:pt idx="29">
                  <c:v>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12-4710-86C5-1E538E3A422A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51.7</c:v>
                </c:pt>
                <c:pt idx="1">
                  <c:v>49</c:v>
                </c:pt>
                <c:pt idx="2">
                  <c:v>48.4</c:v>
                </c:pt>
                <c:pt idx="3">
                  <c:v>49.1</c:v>
                </c:pt>
                <c:pt idx="4">
                  <c:v>49.1</c:v>
                </c:pt>
                <c:pt idx="5">
                  <c:v>53.9</c:v>
                </c:pt>
                <c:pt idx="6">
                  <c:v>53.6</c:v>
                </c:pt>
                <c:pt idx="7">
                  <c:v>50.7</c:v>
                </c:pt>
                <c:pt idx="8">
                  <c:v>52.7</c:v>
                </c:pt>
                <c:pt idx="9">
                  <c:v>51.2</c:v>
                </c:pt>
                <c:pt idx="10">
                  <c:v>49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52</c:v>
                </c:pt>
                <c:pt idx="15">
                  <c:v>68.2</c:v>
                </c:pt>
                <c:pt idx="16">
                  <c:v>67.2</c:v>
                </c:pt>
                <c:pt idx="17">
                  <c:v>68.5</c:v>
                </c:pt>
                <c:pt idx="18">
                  <c:v>70.2</c:v>
                </c:pt>
                <c:pt idx="19">
                  <c:v>68.3</c:v>
                </c:pt>
                <c:pt idx="20">
                  <c:v>76.900000000000006</c:v>
                </c:pt>
                <c:pt idx="21">
                  <c:v>75.8</c:v>
                </c:pt>
                <c:pt idx="22">
                  <c:v>76.5</c:v>
                </c:pt>
                <c:pt idx="23">
                  <c:v>75.3</c:v>
                </c:pt>
                <c:pt idx="24">
                  <c:v>73.2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12-4710-86C5-1E538E3A422A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25</c:v>
                </c:pt>
                <c:pt idx="1">
                  <c:v>24.8</c:v>
                </c:pt>
                <c:pt idx="2">
                  <c:v>27.1</c:v>
                </c:pt>
                <c:pt idx="3">
                  <c:v>26.8</c:v>
                </c:pt>
                <c:pt idx="4">
                  <c:v>25.8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12-4710-86C5-1E538E3A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47.8</c:v>
                </c:pt>
                <c:pt idx="1">
                  <c:v>49.6</c:v>
                </c:pt>
                <c:pt idx="2">
                  <c:v>48.3</c:v>
                </c:pt>
                <c:pt idx="3">
                  <c:v>50.6</c:v>
                </c:pt>
                <c:pt idx="4">
                  <c:v>46.9</c:v>
                </c:pt>
                <c:pt idx="5">
                  <c:v>47.8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50.7</c:v>
                </c:pt>
                <c:pt idx="10">
                  <c:v>43.1</c:v>
                </c:pt>
                <c:pt idx="11">
                  <c:v>47.3</c:v>
                </c:pt>
                <c:pt idx="12">
                  <c:v>46.5</c:v>
                </c:pt>
                <c:pt idx="13">
                  <c:v>43.6</c:v>
                </c:pt>
                <c:pt idx="14">
                  <c:v>43.7</c:v>
                </c:pt>
                <c:pt idx="15">
                  <c:v>51.3</c:v>
                </c:pt>
                <c:pt idx="16">
                  <c:v>52.8</c:v>
                </c:pt>
                <c:pt idx="17">
                  <c:v>53.4</c:v>
                </c:pt>
                <c:pt idx="18">
                  <c:v>52.8</c:v>
                </c:pt>
                <c:pt idx="19">
                  <c:v>54.3</c:v>
                </c:pt>
                <c:pt idx="20">
                  <c:v>60.8</c:v>
                </c:pt>
                <c:pt idx="21">
                  <c:v>60.7</c:v>
                </c:pt>
                <c:pt idx="22">
                  <c:v>62.2</c:v>
                </c:pt>
                <c:pt idx="23">
                  <c:v>60</c:v>
                </c:pt>
                <c:pt idx="24">
                  <c:v>59.2</c:v>
                </c:pt>
                <c:pt idx="25">
                  <c:v>66.8</c:v>
                </c:pt>
                <c:pt idx="26">
                  <c:v>66.2</c:v>
                </c:pt>
                <c:pt idx="27">
                  <c:v>68.3</c:v>
                </c:pt>
                <c:pt idx="28">
                  <c:v>68.900000000000006</c:v>
                </c:pt>
                <c:pt idx="29">
                  <c:v>69.400000000000006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A-4636-BD7E-60C9ADB3567D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45.3</c:v>
                </c:pt>
                <c:pt idx="1">
                  <c:v>42.5</c:v>
                </c:pt>
                <c:pt idx="2">
                  <c:v>41.7</c:v>
                </c:pt>
                <c:pt idx="3">
                  <c:v>43</c:v>
                </c:pt>
                <c:pt idx="4">
                  <c:v>41.6</c:v>
                </c:pt>
                <c:pt idx="5">
                  <c:v>51.4</c:v>
                </c:pt>
                <c:pt idx="6">
                  <c:v>52</c:v>
                </c:pt>
                <c:pt idx="7">
                  <c:v>52.9</c:v>
                </c:pt>
                <c:pt idx="8">
                  <c:v>55.4</c:v>
                </c:pt>
                <c:pt idx="9">
                  <c:v>55.1</c:v>
                </c:pt>
                <c:pt idx="10">
                  <c:v>50.8</c:v>
                </c:pt>
                <c:pt idx="11">
                  <c:v>51.6</c:v>
                </c:pt>
                <c:pt idx="12">
                  <c:v>52.5</c:v>
                </c:pt>
                <c:pt idx="13">
                  <c:v>52</c:v>
                </c:pt>
                <c:pt idx="14">
                  <c:v>51.1</c:v>
                </c:pt>
                <c:pt idx="15">
                  <c:v>53.8</c:v>
                </c:pt>
                <c:pt idx="16">
                  <c:v>55.5</c:v>
                </c:pt>
                <c:pt idx="17">
                  <c:v>50.4</c:v>
                </c:pt>
                <c:pt idx="18">
                  <c:v>54.2</c:v>
                </c:pt>
                <c:pt idx="19">
                  <c:v>51.8</c:v>
                </c:pt>
                <c:pt idx="20">
                  <c:v>73.3</c:v>
                </c:pt>
                <c:pt idx="21">
                  <c:v>74.599999999999994</c:v>
                </c:pt>
                <c:pt idx="22">
                  <c:v>75.2</c:v>
                </c:pt>
                <c:pt idx="23">
                  <c:v>75</c:v>
                </c:pt>
                <c:pt idx="24">
                  <c:v>74.400000000000006</c:v>
                </c:pt>
                <c:pt idx="25">
                  <c:v>88.6</c:v>
                </c:pt>
                <c:pt idx="26">
                  <c:v>87.4</c:v>
                </c:pt>
                <c:pt idx="27">
                  <c:v>89.2</c:v>
                </c:pt>
                <c:pt idx="28">
                  <c:v>88</c:v>
                </c:pt>
                <c:pt idx="29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9A-4636-BD7E-60C9ADB3567D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48</c:v>
                </c:pt>
                <c:pt idx="1">
                  <c:v>46.4</c:v>
                </c:pt>
                <c:pt idx="2">
                  <c:v>47.6</c:v>
                </c:pt>
                <c:pt idx="3">
                  <c:v>46.4</c:v>
                </c:pt>
                <c:pt idx="4">
                  <c:v>47</c:v>
                </c:pt>
                <c:pt idx="5">
                  <c:v>52.5</c:v>
                </c:pt>
                <c:pt idx="6">
                  <c:v>50.4</c:v>
                </c:pt>
                <c:pt idx="7">
                  <c:v>49.8</c:v>
                </c:pt>
                <c:pt idx="8">
                  <c:v>50.6</c:v>
                </c:pt>
                <c:pt idx="9">
                  <c:v>49.8</c:v>
                </c:pt>
                <c:pt idx="10">
                  <c:v>48</c:v>
                </c:pt>
                <c:pt idx="11">
                  <c:v>50</c:v>
                </c:pt>
                <c:pt idx="12">
                  <c:v>50.9</c:v>
                </c:pt>
                <c:pt idx="13">
                  <c:v>49.4</c:v>
                </c:pt>
                <c:pt idx="14">
                  <c:v>50.6</c:v>
                </c:pt>
                <c:pt idx="15">
                  <c:v>62.7</c:v>
                </c:pt>
                <c:pt idx="16">
                  <c:v>64.2</c:v>
                </c:pt>
                <c:pt idx="17">
                  <c:v>63.8</c:v>
                </c:pt>
                <c:pt idx="18">
                  <c:v>63.6</c:v>
                </c:pt>
                <c:pt idx="19">
                  <c:v>64.900000000000006</c:v>
                </c:pt>
                <c:pt idx="20">
                  <c:v>75.900000000000006</c:v>
                </c:pt>
                <c:pt idx="21">
                  <c:v>76.099999999999994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74.099999999999994</c:v>
                </c:pt>
                <c:pt idx="25">
                  <c:v>80.599999999999994</c:v>
                </c:pt>
                <c:pt idx="26">
                  <c:v>78.599999999999994</c:v>
                </c:pt>
                <c:pt idx="27">
                  <c:v>80.599999999999994</c:v>
                </c:pt>
                <c:pt idx="28">
                  <c:v>80.599999999999994</c:v>
                </c:pt>
                <c:pt idx="29">
                  <c:v>79.400000000000006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9A-4636-BD7E-60C9ADB3567D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3.3</c:v>
                </c:pt>
                <c:pt idx="1">
                  <c:v>4</c:v>
                </c:pt>
                <c:pt idx="2">
                  <c:v>5.7</c:v>
                </c:pt>
                <c:pt idx="3">
                  <c:v>4.4000000000000004</c:v>
                </c:pt>
                <c:pt idx="4">
                  <c:v>4.8</c:v>
                </c:pt>
                <c:pt idx="5">
                  <c:v>48.2</c:v>
                </c:pt>
                <c:pt idx="6">
                  <c:v>50.3</c:v>
                </c:pt>
                <c:pt idx="7">
                  <c:v>50.7</c:v>
                </c:pt>
                <c:pt idx="8">
                  <c:v>49.7</c:v>
                </c:pt>
                <c:pt idx="9">
                  <c:v>51.3</c:v>
                </c:pt>
                <c:pt idx="10">
                  <c:v>47.7</c:v>
                </c:pt>
                <c:pt idx="11">
                  <c:v>49.9</c:v>
                </c:pt>
                <c:pt idx="12">
                  <c:v>50.7</c:v>
                </c:pt>
                <c:pt idx="13">
                  <c:v>49.3</c:v>
                </c:pt>
                <c:pt idx="14">
                  <c:v>50.6</c:v>
                </c:pt>
                <c:pt idx="15">
                  <c:v>61.8</c:v>
                </c:pt>
                <c:pt idx="16">
                  <c:v>58.4</c:v>
                </c:pt>
                <c:pt idx="17">
                  <c:v>61.1</c:v>
                </c:pt>
                <c:pt idx="18">
                  <c:v>63.2</c:v>
                </c:pt>
                <c:pt idx="19">
                  <c:v>60.2</c:v>
                </c:pt>
                <c:pt idx="20">
                  <c:v>70.2</c:v>
                </c:pt>
                <c:pt idx="21">
                  <c:v>69.3</c:v>
                </c:pt>
                <c:pt idx="22">
                  <c:v>67.599999999999994</c:v>
                </c:pt>
                <c:pt idx="23">
                  <c:v>69.099999999999994</c:v>
                </c:pt>
                <c:pt idx="24">
                  <c:v>68.7</c:v>
                </c:pt>
                <c:pt idx="25">
                  <c:v>80.400000000000006</c:v>
                </c:pt>
                <c:pt idx="26">
                  <c:v>77.3</c:v>
                </c:pt>
                <c:pt idx="27">
                  <c:v>80.2</c:v>
                </c:pt>
                <c:pt idx="28">
                  <c:v>80.099999999999994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9A-4636-BD7E-60C9ADB3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10.3</c:v>
                </c:pt>
                <c:pt idx="6">
                  <c:v>11.8</c:v>
                </c:pt>
                <c:pt idx="7">
                  <c:v>11.7</c:v>
                </c:pt>
                <c:pt idx="8">
                  <c:v>10.9</c:v>
                </c:pt>
                <c:pt idx="9">
                  <c:v>11.4</c:v>
                </c:pt>
                <c:pt idx="10">
                  <c:v>18.8</c:v>
                </c:pt>
                <c:pt idx="11">
                  <c:v>18.7</c:v>
                </c:pt>
                <c:pt idx="12">
                  <c:v>18.2</c:v>
                </c:pt>
                <c:pt idx="13">
                  <c:v>15.9</c:v>
                </c:pt>
                <c:pt idx="14">
                  <c:v>18</c:v>
                </c:pt>
                <c:pt idx="15">
                  <c:v>52.5</c:v>
                </c:pt>
                <c:pt idx="16">
                  <c:v>54.4</c:v>
                </c:pt>
                <c:pt idx="17">
                  <c:v>55.2</c:v>
                </c:pt>
                <c:pt idx="18">
                  <c:v>53.2</c:v>
                </c:pt>
                <c:pt idx="19">
                  <c:v>54.5</c:v>
                </c:pt>
                <c:pt idx="20">
                  <c:v>63.6</c:v>
                </c:pt>
                <c:pt idx="21">
                  <c:v>63.4</c:v>
                </c:pt>
                <c:pt idx="22">
                  <c:v>65.3</c:v>
                </c:pt>
                <c:pt idx="23">
                  <c:v>63.7</c:v>
                </c:pt>
                <c:pt idx="24">
                  <c:v>61.8</c:v>
                </c:pt>
                <c:pt idx="25">
                  <c:v>72.599999999999994</c:v>
                </c:pt>
                <c:pt idx="26">
                  <c:v>71.400000000000006</c:v>
                </c:pt>
                <c:pt idx="27">
                  <c:v>73.3</c:v>
                </c:pt>
                <c:pt idx="28">
                  <c:v>67.56</c:v>
                </c:pt>
                <c:pt idx="29">
                  <c:v>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B-4477-BE8A-933B5C289BC5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40.799999999999997</c:v>
                </c:pt>
                <c:pt idx="6">
                  <c:v>40</c:v>
                </c:pt>
                <c:pt idx="7">
                  <c:v>39.5</c:v>
                </c:pt>
                <c:pt idx="8">
                  <c:v>40.5</c:v>
                </c:pt>
                <c:pt idx="9">
                  <c:v>40.5</c:v>
                </c:pt>
                <c:pt idx="10">
                  <c:v>52.7</c:v>
                </c:pt>
                <c:pt idx="11">
                  <c:v>54.2</c:v>
                </c:pt>
                <c:pt idx="12">
                  <c:v>54.2</c:v>
                </c:pt>
                <c:pt idx="13">
                  <c:v>56.8</c:v>
                </c:pt>
                <c:pt idx="14">
                  <c:v>55.3</c:v>
                </c:pt>
                <c:pt idx="15">
                  <c:v>66.3</c:v>
                </c:pt>
                <c:pt idx="16">
                  <c:v>67.599999999999994</c:v>
                </c:pt>
                <c:pt idx="17">
                  <c:v>65.400000000000006</c:v>
                </c:pt>
                <c:pt idx="18">
                  <c:v>68.2</c:v>
                </c:pt>
                <c:pt idx="19">
                  <c:v>67.2</c:v>
                </c:pt>
                <c:pt idx="20">
                  <c:v>75.8</c:v>
                </c:pt>
                <c:pt idx="21">
                  <c:v>75.5</c:v>
                </c:pt>
                <c:pt idx="22">
                  <c:v>76.099999999999994</c:v>
                </c:pt>
                <c:pt idx="23">
                  <c:v>75</c:v>
                </c:pt>
                <c:pt idx="24">
                  <c:v>76.599999999999994</c:v>
                </c:pt>
                <c:pt idx="25">
                  <c:v>88</c:v>
                </c:pt>
                <c:pt idx="26">
                  <c:v>86.2</c:v>
                </c:pt>
                <c:pt idx="27">
                  <c:v>86.1</c:v>
                </c:pt>
                <c:pt idx="28">
                  <c:v>86.1</c:v>
                </c:pt>
                <c:pt idx="29">
                  <c:v>87.6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0B-4477-BE8A-933B5C289BC5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52.3</c:v>
                </c:pt>
                <c:pt idx="6">
                  <c:v>50.2</c:v>
                </c:pt>
                <c:pt idx="7">
                  <c:v>49.3</c:v>
                </c:pt>
                <c:pt idx="8">
                  <c:v>50.7</c:v>
                </c:pt>
                <c:pt idx="9">
                  <c:v>49.4</c:v>
                </c:pt>
                <c:pt idx="10">
                  <c:v>47.9</c:v>
                </c:pt>
                <c:pt idx="11">
                  <c:v>50.1</c:v>
                </c:pt>
                <c:pt idx="12">
                  <c:v>50.5</c:v>
                </c:pt>
                <c:pt idx="13">
                  <c:v>49.5</c:v>
                </c:pt>
                <c:pt idx="14">
                  <c:v>50.8</c:v>
                </c:pt>
                <c:pt idx="15">
                  <c:v>62.6</c:v>
                </c:pt>
                <c:pt idx="16">
                  <c:v>63.3</c:v>
                </c:pt>
                <c:pt idx="17">
                  <c:v>62.7</c:v>
                </c:pt>
                <c:pt idx="18">
                  <c:v>65.099999999999994</c:v>
                </c:pt>
                <c:pt idx="19">
                  <c:v>66.099999999999994</c:v>
                </c:pt>
                <c:pt idx="20">
                  <c:v>74.2</c:v>
                </c:pt>
                <c:pt idx="21">
                  <c:v>73.900000000000006</c:v>
                </c:pt>
                <c:pt idx="22">
                  <c:v>75.5</c:v>
                </c:pt>
                <c:pt idx="23">
                  <c:v>74.900000000000006</c:v>
                </c:pt>
                <c:pt idx="24">
                  <c:v>72.900000000000006</c:v>
                </c:pt>
                <c:pt idx="25">
                  <c:v>77.2</c:v>
                </c:pt>
                <c:pt idx="26">
                  <c:v>75.2</c:v>
                </c:pt>
                <c:pt idx="27">
                  <c:v>75.5</c:v>
                </c:pt>
                <c:pt idx="28">
                  <c:v>77.5</c:v>
                </c:pt>
                <c:pt idx="29">
                  <c:v>75.099999999999994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0B-4477-BE8A-933B5C289BC5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37.9</c:v>
                </c:pt>
                <c:pt idx="6">
                  <c:v>39.200000000000003</c:v>
                </c:pt>
                <c:pt idx="7">
                  <c:v>37.4</c:v>
                </c:pt>
                <c:pt idx="8">
                  <c:v>40.700000000000003</c:v>
                </c:pt>
                <c:pt idx="9">
                  <c:v>38.4</c:v>
                </c:pt>
                <c:pt idx="10">
                  <c:v>48.1</c:v>
                </c:pt>
                <c:pt idx="11">
                  <c:v>50.3</c:v>
                </c:pt>
                <c:pt idx="12">
                  <c:v>51</c:v>
                </c:pt>
                <c:pt idx="13">
                  <c:v>49.8</c:v>
                </c:pt>
                <c:pt idx="14">
                  <c:v>51.1</c:v>
                </c:pt>
                <c:pt idx="15">
                  <c:v>57.4</c:v>
                </c:pt>
                <c:pt idx="16">
                  <c:v>55</c:v>
                </c:pt>
                <c:pt idx="17">
                  <c:v>53</c:v>
                </c:pt>
                <c:pt idx="18">
                  <c:v>54.6</c:v>
                </c:pt>
                <c:pt idx="19">
                  <c:v>55.4</c:v>
                </c:pt>
                <c:pt idx="20">
                  <c:v>67.599999999999994</c:v>
                </c:pt>
                <c:pt idx="21">
                  <c:v>68.2</c:v>
                </c:pt>
                <c:pt idx="22">
                  <c:v>66.5</c:v>
                </c:pt>
                <c:pt idx="23">
                  <c:v>69</c:v>
                </c:pt>
                <c:pt idx="24">
                  <c:v>65.7</c:v>
                </c:pt>
                <c:pt idx="25">
                  <c:v>82.4</c:v>
                </c:pt>
                <c:pt idx="26">
                  <c:v>78.5</c:v>
                </c:pt>
                <c:pt idx="27">
                  <c:v>80</c:v>
                </c:pt>
                <c:pt idx="28">
                  <c:v>81.2</c:v>
                </c:pt>
                <c:pt idx="29">
                  <c:v>79.2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0B-4477-BE8A-933B5C28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49.3</c:v>
                </c:pt>
                <c:pt idx="1">
                  <c:v>50.8</c:v>
                </c:pt>
                <c:pt idx="2">
                  <c:v>51.6</c:v>
                </c:pt>
                <c:pt idx="3">
                  <c:v>52.5</c:v>
                </c:pt>
                <c:pt idx="4">
                  <c:v>51.9</c:v>
                </c:pt>
                <c:pt idx="5">
                  <c:v>47.7</c:v>
                </c:pt>
                <c:pt idx="6">
                  <c:v>49.9</c:v>
                </c:pt>
                <c:pt idx="7">
                  <c:v>50.7</c:v>
                </c:pt>
                <c:pt idx="8">
                  <c:v>49.4</c:v>
                </c:pt>
                <c:pt idx="9">
                  <c:v>50.7</c:v>
                </c:pt>
                <c:pt idx="10">
                  <c:v>44.6</c:v>
                </c:pt>
                <c:pt idx="11">
                  <c:v>46.6</c:v>
                </c:pt>
                <c:pt idx="12">
                  <c:v>46.7</c:v>
                </c:pt>
                <c:pt idx="13">
                  <c:v>45.7</c:v>
                </c:pt>
                <c:pt idx="14">
                  <c:v>45.4</c:v>
                </c:pt>
                <c:pt idx="15">
                  <c:v>47.9</c:v>
                </c:pt>
                <c:pt idx="16">
                  <c:v>50.7</c:v>
                </c:pt>
                <c:pt idx="17">
                  <c:v>51.3</c:v>
                </c:pt>
                <c:pt idx="18">
                  <c:v>50.6</c:v>
                </c:pt>
                <c:pt idx="19">
                  <c:v>51.2</c:v>
                </c:pt>
                <c:pt idx="20">
                  <c:v>68.099999999999994</c:v>
                </c:pt>
                <c:pt idx="21">
                  <c:v>66.8</c:v>
                </c:pt>
                <c:pt idx="22">
                  <c:v>68.5</c:v>
                </c:pt>
                <c:pt idx="23">
                  <c:v>69.099999999999994</c:v>
                </c:pt>
                <c:pt idx="24">
                  <c:v>66.400000000000006</c:v>
                </c:pt>
                <c:pt idx="25">
                  <c:v>74.3</c:v>
                </c:pt>
                <c:pt idx="26">
                  <c:v>72.7</c:v>
                </c:pt>
                <c:pt idx="27">
                  <c:v>76.400000000000006</c:v>
                </c:pt>
                <c:pt idx="28">
                  <c:v>75.7</c:v>
                </c:pt>
                <c:pt idx="29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1-429A-A73D-11C5AACF2C61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48.8</c:v>
                </c:pt>
                <c:pt idx="1">
                  <c:v>49.6</c:v>
                </c:pt>
                <c:pt idx="2">
                  <c:v>48</c:v>
                </c:pt>
                <c:pt idx="3">
                  <c:v>50.9</c:v>
                </c:pt>
                <c:pt idx="4">
                  <c:v>47.8</c:v>
                </c:pt>
                <c:pt idx="5">
                  <c:v>53.8</c:v>
                </c:pt>
                <c:pt idx="6">
                  <c:v>52.9</c:v>
                </c:pt>
                <c:pt idx="7">
                  <c:v>52.8</c:v>
                </c:pt>
                <c:pt idx="8">
                  <c:v>54.4</c:v>
                </c:pt>
                <c:pt idx="9">
                  <c:v>54.7</c:v>
                </c:pt>
                <c:pt idx="10">
                  <c:v>50.6</c:v>
                </c:pt>
                <c:pt idx="11">
                  <c:v>50.8</c:v>
                </c:pt>
                <c:pt idx="12">
                  <c:v>49.7</c:v>
                </c:pt>
                <c:pt idx="13">
                  <c:v>52.1</c:v>
                </c:pt>
                <c:pt idx="14">
                  <c:v>50.4</c:v>
                </c:pt>
                <c:pt idx="15">
                  <c:v>58.3</c:v>
                </c:pt>
                <c:pt idx="16">
                  <c:v>56.5</c:v>
                </c:pt>
                <c:pt idx="17">
                  <c:v>55.7</c:v>
                </c:pt>
                <c:pt idx="18">
                  <c:v>58.9</c:v>
                </c:pt>
                <c:pt idx="19">
                  <c:v>55.6</c:v>
                </c:pt>
                <c:pt idx="20">
                  <c:v>72.8</c:v>
                </c:pt>
                <c:pt idx="21">
                  <c:v>73.099999999999994</c:v>
                </c:pt>
                <c:pt idx="22">
                  <c:v>73.5</c:v>
                </c:pt>
                <c:pt idx="23">
                  <c:v>73.2</c:v>
                </c:pt>
                <c:pt idx="24">
                  <c:v>72.900000000000006</c:v>
                </c:pt>
                <c:pt idx="25">
                  <c:v>84.4</c:v>
                </c:pt>
                <c:pt idx="26">
                  <c:v>80.599999999999994</c:v>
                </c:pt>
                <c:pt idx="27">
                  <c:v>82.3</c:v>
                </c:pt>
                <c:pt idx="28">
                  <c:v>84</c:v>
                </c:pt>
                <c:pt idx="29">
                  <c:v>82.9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1-429A-A73D-11C5AACF2C61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51.2</c:v>
                </c:pt>
                <c:pt idx="1">
                  <c:v>51.1</c:v>
                </c:pt>
                <c:pt idx="2">
                  <c:v>48.4</c:v>
                </c:pt>
                <c:pt idx="3">
                  <c:v>49.5</c:v>
                </c:pt>
                <c:pt idx="4">
                  <c:v>49.2</c:v>
                </c:pt>
                <c:pt idx="5">
                  <c:v>53.9</c:v>
                </c:pt>
                <c:pt idx="6">
                  <c:v>53.6</c:v>
                </c:pt>
                <c:pt idx="7">
                  <c:v>50.7</c:v>
                </c:pt>
                <c:pt idx="8">
                  <c:v>52.9</c:v>
                </c:pt>
                <c:pt idx="9">
                  <c:v>51.2</c:v>
                </c:pt>
                <c:pt idx="10">
                  <c:v>48.8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52</c:v>
                </c:pt>
                <c:pt idx="15">
                  <c:v>68.2</c:v>
                </c:pt>
                <c:pt idx="16">
                  <c:v>67</c:v>
                </c:pt>
                <c:pt idx="17">
                  <c:v>68.599999999999994</c:v>
                </c:pt>
                <c:pt idx="18">
                  <c:v>70.2</c:v>
                </c:pt>
                <c:pt idx="19">
                  <c:v>68.2</c:v>
                </c:pt>
                <c:pt idx="20">
                  <c:v>76.8</c:v>
                </c:pt>
                <c:pt idx="21">
                  <c:v>76</c:v>
                </c:pt>
                <c:pt idx="22">
                  <c:v>76.5</c:v>
                </c:pt>
                <c:pt idx="23">
                  <c:v>75.3</c:v>
                </c:pt>
                <c:pt idx="24">
                  <c:v>73.400000000000006</c:v>
                </c:pt>
                <c:pt idx="25">
                  <c:v>78</c:v>
                </c:pt>
                <c:pt idx="26">
                  <c:v>77.7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01-429A-A73D-11C5AACF2C61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01-429A-A73D-11C5AACF2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47.8</c:v>
                </c:pt>
                <c:pt idx="1">
                  <c:v>48.4</c:v>
                </c:pt>
                <c:pt idx="2">
                  <c:v>49.7</c:v>
                </c:pt>
                <c:pt idx="3">
                  <c:v>49.7</c:v>
                </c:pt>
                <c:pt idx="4">
                  <c:v>51.5</c:v>
                </c:pt>
                <c:pt idx="5">
                  <c:v>42</c:v>
                </c:pt>
                <c:pt idx="6">
                  <c:v>43.4</c:v>
                </c:pt>
                <c:pt idx="7">
                  <c:v>44.7</c:v>
                </c:pt>
                <c:pt idx="8">
                  <c:v>44.7</c:v>
                </c:pt>
                <c:pt idx="9">
                  <c:v>44.2</c:v>
                </c:pt>
                <c:pt idx="10">
                  <c:v>43.6</c:v>
                </c:pt>
                <c:pt idx="11">
                  <c:v>46.5</c:v>
                </c:pt>
                <c:pt idx="12">
                  <c:v>45.1</c:v>
                </c:pt>
                <c:pt idx="13">
                  <c:v>46.5</c:v>
                </c:pt>
                <c:pt idx="14">
                  <c:v>46.8</c:v>
                </c:pt>
                <c:pt idx="15">
                  <c:v>42.6</c:v>
                </c:pt>
                <c:pt idx="16">
                  <c:v>42.4</c:v>
                </c:pt>
                <c:pt idx="17">
                  <c:v>45.8</c:v>
                </c:pt>
                <c:pt idx="18">
                  <c:v>46.7</c:v>
                </c:pt>
                <c:pt idx="19">
                  <c:v>42.5</c:v>
                </c:pt>
                <c:pt idx="20">
                  <c:v>48.1</c:v>
                </c:pt>
                <c:pt idx="21">
                  <c:v>45.3</c:v>
                </c:pt>
                <c:pt idx="22">
                  <c:v>47.3</c:v>
                </c:pt>
                <c:pt idx="23">
                  <c:v>47.8</c:v>
                </c:pt>
                <c:pt idx="24">
                  <c:v>47</c:v>
                </c:pt>
                <c:pt idx="25">
                  <c:v>48.7</c:v>
                </c:pt>
                <c:pt idx="26">
                  <c:v>47.3</c:v>
                </c:pt>
                <c:pt idx="27">
                  <c:v>51.7</c:v>
                </c:pt>
                <c:pt idx="28">
                  <c:v>52.8</c:v>
                </c:pt>
                <c:pt idx="29">
                  <c:v>46.9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30-451C-8361-B2EE332327AB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50.8</c:v>
                </c:pt>
                <c:pt idx="1">
                  <c:v>47.6</c:v>
                </c:pt>
                <c:pt idx="2">
                  <c:v>49.3</c:v>
                </c:pt>
                <c:pt idx="3">
                  <c:v>51.5</c:v>
                </c:pt>
                <c:pt idx="4">
                  <c:v>47.3</c:v>
                </c:pt>
                <c:pt idx="5">
                  <c:v>47.3</c:v>
                </c:pt>
                <c:pt idx="6">
                  <c:v>46.2</c:v>
                </c:pt>
                <c:pt idx="7">
                  <c:v>49.3</c:v>
                </c:pt>
                <c:pt idx="8">
                  <c:v>47.9</c:v>
                </c:pt>
                <c:pt idx="9">
                  <c:v>49.5</c:v>
                </c:pt>
                <c:pt idx="10">
                  <c:v>44.8</c:v>
                </c:pt>
                <c:pt idx="11">
                  <c:v>49.3</c:v>
                </c:pt>
                <c:pt idx="12">
                  <c:v>50.7</c:v>
                </c:pt>
                <c:pt idx="13">
                  <c:v>51.9</c:v>
                </c:pt>
                <c:pt idx="14">
                  <c:v>48.1</c:v>
                </c:pt>
                <c:pt idx="15">
                  <c:v>49.2</c:v>
                </c:pt>
                <c:pt idx="16">
                  <c:v>48.3</c:v>
                </c:pt>
                <c:pt idx="17">
                  <c:v>50.3</c:v>
                </c:pt>
                <c:pt idx="18">
                  <c:v>50.7</c:v>
                </c:pt>
                <c:pt idx="19">
                  <c:v>49.5</c:v>
                </c:pt>
                <c:pt idx="20">
                  <c:v>52.3</c:v>
                </c:pt>
                <c:pt idx="21">
                  <c:v>47.6</c:v>
                </c:pt>
                <c:pt idx="22">
                  <c:v>49.5</c:v>
                </c:pt>
                <c:pt idx="23">
                  <c:v>53</c:v>
                </c:pt>
                <c:pt idx="24">
                  <c:v>52.8</c:v>
                </c:pt>
                <c:pt idx="25">
                  <c:v>53</c:v>
                </c:pt>
                <c:pt idx="26">
                  <c:v>47.7</c:v>
                </c:pt>
                <c:pt idx="27">
                  <c:v>51.1</c:v>
                </c:pt>
                <c:pt idx="28">
                  <c:v>52.4</c:v>
                </c:pt>
                <c:pt idx="29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30-451C-8361-B2EE332327AB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48.5</c:v>
                </c:pt>
                <c:pt idx="1">
                  <c:v>48</c:v>
                </c:pt>
                <c:pt idx="2">
                  <c:v>49.5</c:v>
                </c:pt>
                <c:pt idx="3">
                  <c:v>48.9</c:v>
                </c:pt>
                <c:pt idx="4">
                  <c:v>50.6</c:v>
                </c:pt>
                <c:pt idx="5">
                  <c:v>48.6</c:v>
                </c:pt>
                <c:pt idx="6">
                  <c:v>48.8</c:v>
                </c:pt>
                <c:pt idx="7">
                  <c:v>45.6</c:v>
                </c:pt>
                <c:pt idx="8">
                  <c:v>46.5</c:v>
                </c:pt>
                <c:pt idx="9">
                  <c:v>47</c:v>
                </c:pt>
                <c:pt idx="10">
                  <c:v>46.5</c:v>
                </c:pt>
                <c:pt idx="11">
                  <c:v>47.9</c:v>
                </c:pt>
                <c:pt idx="12">
                  <c:v>50.7</c:v>
                </c:pt>
                <c:pt idx="13">
                  <c:v>47.8</c:v>
                </c:pt>
                <c:pt idx="14">
                  <c:v>45.9</c:v>
                </c:pt>
                <c:pt idx="15">
                  <c:v>52.5</c:v>
                </c:pt>
                <c:pt idx="16">
                  <c:v>51.2</c:v>
                </c:pt>
                <c:pt idx="17">
                  <c:v>52.1</c:v>
                </c:pt>
                <c:pt idx="18">
                  <c:v>52</c:v>
                </c:pt>
                <c:pt idx="19">
                  <c:v>51.4</c:v>
                </c:pt>
                <c:pt idx="20">
                  <c:v>50.8</c:v>
                </c:pt>
                <c:pt idx="21">
                  <c:v>51.2</c:v>
                </c:pt>
                <c:pt idx="22">
                  <c:v>52.2</c:v>
                </c:pt>
                <c:pt idx="23">
                  <c:v>52.6</c:v>
                </c:pt>
                <c:pt idx="24">
                  <c:v>54</c:v>
                </c:pt>
                <c:pt idx="25">
                  <c:v>58.6</c:v>
                </c:pt>
                <c:pt idx="26">
                  <c:v>56</c:v>
                </c:pt>
                <c:pt idx="27">
                  <c:v>56.5</c:v>
                </c:pt>
                <c:pt idx="28">
                  <c:v>57.1</c:v>
                </c:pt>
                <c:pt idx="2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30-451C-8361-B2EE332327AB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45</c:v>
                </c:pt>
                <c:pt idx="1">
                  <c:v>45.8</c:v>
                </c:pt>
                <c:pt idx="2">
                  <c:v>47.1</c:v>
                </c:pt>
                <c:pt idx="3">
                  <c:v>48.1</c:v>
                </c:pt>
                <c:pt idx="4">
                  <c:v>48.3</c:v>
                </c:pt>
                <c:pt idx="5">
                  <c:v>51.2</c:v>
                </c:pt>
                <c:pt idx="6">
                  <c:v>50.2</c:v>
                </c:pt>
                <c:pt idx="7">
                  <c:v>51.2</c:v>
                </c:pt>
                <c:pt idx="8">
                  <c:v>49.3</c:v>
                </c:pt>
                <c:pt idx="9">
                  <c:v>51.6</c:v>
                </c:pt>
                <c:pt idx="10">
                  <c:v>43</c:v>
                </c:pt>
                <c:pt idx="11">
                  <c:v>45.8</c:v>
                </c:pt>
                <c:pt idx="12">
                  <c:v>44.1</c:v>
                </c:pt>
                <c:pt idx="13">
                  <c:v>42.1</c:v>
                </c:pt>
                <c:pt idx="14">
                  <c:v>44.7</c:v>
                </c:pt>
                <c:pt idx="15">
                  <c:v>51.5</c:v>
                </c:pt>
                <c:pt idx="16">
                  <c:v>51.6</c:v>
                </c:pt>
                <c:pt idx="17">
                  <c:v>50.3</c:v>
                </c:pt>
                <c:pt idx="18">
                  <c:v>52.4</c:v>
                </c:pt>
                <c:pt idx="19">
                  <c:v>50</c:v>
                </c:pt>
                <c:pt idx="20">
                  <c:v>55.5</c:v>
                </c:pt>
                <c:pt idx="21">
                  <c:v>56.3</c:v>
                </c:pt>
                <c:pt idx="22">
                  <c:v>54.6</c:v>
                </c:pt>
                <c:pt idx="23">
                  <c:v>53.9</c:v>
                </c:pt>
                <c:pt idx="24">
                  <c:v>56.2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30-451C-8361-B2EE3323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36</c:v>
                </c:pt>
                <c:pt idx="1">
                  <c:v>30.8</c:v>
                </c:pt>
                <c:pt idx="2">
                  <c:v>30.5</c:v>
                </c:pt>
                <c:pt idx="3">
                  <c:v>36.9</c:v>
                </c:pt>
                <c:pt idx="4">
                  <c:v>41.3</c:v>
                </c:pt>
                <c:pt idx="5">
                  <c:v>30.6</c:v>
                </c:pt>
                <c:pt idx="6">
                  <c:v>40.700000000000003</c:v>
                </c:pt>
                <c:pt idx="7">
                  <c:v>41.1</c:v>
                </c:pt>
                <c:pt idx="8">
                  <c:v>41.2</c:v>
                </c:pt>
                <c:pt idx="9">
                  <c:v>41.9</c:v>
                </c:pt>
                <c:pt idx="10">
                  <c:v>30.7</c:v>
                </c:pt>
                <c:pt idx="11">
                  <c:v>27.77</c:v>
                </c:pt>
                <c:pt idx="12">
                  <c:v>30.7</c:v>
                </c:pt>
                <c:pt idx="13">
                  <c:v>32.6</c:v>
                </c:pt>
                <c:pt idx="14">
                  <c:v>28.9</c:v>
                </c:pt>
                <c:pt idx="15">
                  <c:v>33.9</c:v>
                </c:pt>
                <c:pt idx="16">
                  <c:v>37.1</c:v>
                </c:pt>
                <c:pt idx="17">
                  <c:v>35.799999999999997</c:v>
                </c:pt>
                <c:pt idx="18">
                  <c:v>37.799999999999997</c:v>
                </c:pt>
                <c:pt idx="19">
                  <c:v>35.200000000000003</c:v>
                </c:pt>
                <c:pt idx="20">
                  <c:v>38.1</c:v>
                </c:pt>
                <c:pt idx="21">
                  <c:v>37.299999999999997</c:v>
                </c:pt>
                <c:pt idx="22">
                  <c:v>35.4</c:v>
                </c:pt>
                <c:pt idx="23">
                  <c:v>35.200000000000003</c:v>
                </c:pt>
                <c:pt idx="24">
                  <c:v>35.799999999999997</c:v>
                </c:pt>
                <c:pt idx="25">
                  <c:v>13.6</c:v>
                </c:pt>
                <c:pt idx="26">
                  <c:v>13.9</c:v>
                </c:pt>
                <c:pt idx="27">
                  <c:v>10.3</c:v>
                </c:pt>
                <c:pt idx="28">
                  <c:v>8.5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3-497D-BF62-E463B21982B5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12.4</c:v>
                </c:pt>
                <c:pt idx="1">
                  <c:v>15.9</c:v>
                </c:pt>
                <c:pt idx="2">
                  <c:v>14</c:v>
                </c:pt>
                <c:pt idx="3">
                  <c:v>13.6</c:v>
                </c:pt>
                <c:pt idx="4">
                  <c:v>14.2</c:v>
                </c:pt>
                <c:pt idx="5">
                  <c:v>36</c:v>
                </c:pt>
                <c:pt idx="6">
                  <c:v>33</c:v>
                </c:pt>
                <c:pt idx="7">
                  <c:v>34.6</c:v>
                </c:pt>
                <c:pt idx="8">
                  <c:v>35.299999999999997</c:v>
                </c:pt>
                <c:pt idx="9">
                  <c:v>33.5</c:v>
                </c:pt>
                <c:pt idx="10">
                  <c:v>38.5</c:v>
                </c:pt>
                <c:pt idx="11">
                  <c:v>39.5</c:v>
                </c:pt>
                <c:pt idx="12">
                  <c:v>39.1</c:v>
                </c:pt>
                <c:pt idx="13">
                  <c:v>38.799999999999997</c:v>
                </c:pt>
                <c:pt idx="14">
                  <c:v>39.200000000000003</c:v>
                </c:pt>
                <c:pt idx="15">
                  <c:v>46</c:v>
                </c:pt>
                <c:pt idx="16">
                  <c:v>45.5</c:v>
                </c:pt>
                <c:pt idx="17">
                  <c:v>46.5</c:v>
                </c:pt>
                <c:pt idx="18">
                  <c:v>46.2</c:v>
                </c:pt>
                <c:pt idx="19">
                  <c:v>43.4</c:v>
                </c:pt>
                <c:pt idx="20">
                  <c:v>57.5</c:v>
                </c:pt>
                <c:pt idx="21">
                  <c:v>55.9</c:v>
                </c:pt>
                <c:pt idx="22">
                  <c:v>53.9</c:v>
                </c:pt>
                <c:pt idx="23">
                  <c:v>54.4</c:v>
                </c:pt>
                <c:pt idx="24">
                  <c:v>50.8</c:v>
                </c:pt>
                <c:pt idx="25">
                  <c:v>61.9</c:v>
                </c:pt>
                <c:pt idx="26">
                  <c:v>58.1</c:v>
                </c:pt>
                <c:pt idx="27">
                  <c:v>62.9</c:v>
                </c:pt>
                <c:pt idx="28">
                  <c:v>61.6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B3-497D-BF62-E463B21982B5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34</c:v>
                </c:pt>
                <c:pt idx="1">
                  <c:v>31.8</c:v>
                </c:pt>
                <c:pt idx="2">
                  <c:v>29.5</c:v>
                </c:pt>
                <c:pt idx="3">
                  <c:v>30.8</c:v>
                </c:pt>
                <c:pt idx="4">
                  <c:v>31</c:v>
                </c:pt>
                <c:pt idx="5">
                  <c:v>34.5</c:v>
                </c:pt>
                <c:pt idx="6">
                  <c:v>31.6</c:v>
                </c:pt>
                <c:pt idx="7">
                  <c:v>35.1</c:v>
                </c:pt>
                <c:pt idx="8">
                  <c:v>36.700000000000003</c:v>
                </c:pt>
                <c:pt idx="9">
                  <c:v>36.799999999999997</c:v>
                </c:pt>
                <c:pt idx="10">
                  <c:v>40.799999999999997</c:v>
                </c:pt>
                <c:pt idx="11">
                  <c:v>40.299999999999997</c:v>
                </c:pt>
                <c:pt idx="12">
                  <c:v>38.799999999999997</c:v>
                </c:pt>
                <c:pt idx="13">
                  <c:v>42.8</c:v>
                </c:pt>
                <c:pt idx="14">
                  <c:v>43.7</c:v>
                </c:pt>
                <c:pt idx="15">
                  <c:v>37.4</c:v>
                </c:pt>
                <c:pt idx="16">
                  <c:v>39.5</c:v>
                </c:pt>
                <c:pt idx="17">
                  <c:v>38.799999999999997</c:v>
                </c:pt>
                <c:pt idx="18">
                  <c:v>39.200000000000003</c:v>
                </c:pt>
                <c:pt idx="19">
                  <c:v>38.9</c:v>
                </c:pt>
                <c:pt idx="20">
                  <c:v>43.2</c:v>
                </c:pt>
                <c:pt idx="21">
                  <c:v>45.8</c:v>
                </c:pt>
                <c:pt idx="22">
                  <c:v>47.7</c:v>
                </c:pt>
                <c:pt idx="23">
                  <c:v>50.1</c:v>
                </c:pt>
                <c:pt idx="24">
                  <c:v>46.9</c:v>
                </c:pt>
                <c:pt idx="25">
                  <c:v>42.3</c:v>
                </c:pt>
                <c:pt idx="26">
                  <c:v>44.6</c:v>
                </c:pt>
                <c:pt idx="27">
                  <c:v>43.4</c:v>
                </c:pt>
                <c:pt idx="28">
                  <c:v>44.2</c:v>
                </c:pt>
                <c:pt idx="29">
                  <c:v>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B3-497D-BF62-E463B21982B5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28</c:v>
                </c:pt>
                <c:pt idx="1">
                  <c:v>28.1</c:v>
                </c:pt>
                <c:pt idx="2">
                  <c:v>27</c:v>
                </c:pt>
                <c:pt idx="3">
                  <c:v>25.8</c:v>
                </c:pt>
                <c:pt idx="4">
                  <c:v>28</c:v>
                </c:pt>
                <c:pt idx="5">
                  <c:v>40.200000000000003</c:v>
                </c:pt>
                <c:pt idx="6">
                  <c:v>41.1</c:v>
                </c:pt>
                <c:pt idx="7">
                  <c:v>39.799999999999997</c:v>
                </c:pt>
                <c:pt idx="8">
                  <c:v>38.200000000000003</c:v>
                </c:pt>
                <c:pt idx="9">
                  <c:v>39.1</c:v>
                </c:pt>
                <c:pt idx="10">
                  <c:v>46.8</c:v>
                </c:pt>
                <c:pt idx="11">
                  <c:v>45.9</c:v>
                </c:pt>
                <c:pt idx="12">
                  <c:v>49.2</c:v>
                </c:pt>
                <c:pt idx="13">
                  <c:v>48.1</c:v>
                </c:pt>
                <c:pt idx="14">
                  <c:v>47.6</c:v>
                </c:pt>
                <c:pt idx="15">
                  <c:v>45</c:v>
                </c:pt>
                <c:pt idx="16">
                  <c:v>46.8</c:v>
                </c:pt>
                <c:pt idx="17">
                  <c:v>45.3</c:v>
                </c:pt>
                <c:pt idx="18">
                  <c:v>48.9</c:v>
                </c:pt>
                <c:pt idx="19">
                  <c:v>45.3</c:v>
                </c:pt>
                <c:pt idx="20">
                  <c:v>49.3</c:v>
                </c:pt>
                <c:pt idx="21">
                  <c:v>47.6</c:v>
                </c:pt>
                <c:pt idx="22">
                  <c:v>46.1</c:v>
                </c:pt>
                <c:pt idx="23">
                  <c:v>48.4</c:v>
                </c:pt>
                <c:pt idx="24">
                  <c:v>44.7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B3-497D-BF62-E463B2198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D-437F-9155-410B8BA24E68}"/>
            </c:ext>
          </c:extLst>
        </c:ser>
        <c:ser>
          <c:idx val="1"/>
          <c:order val="1"/>
          <c:tx>
            <c:strRef>
              <c:f>'[1]PARITY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D-437F-9155-410B8BA24E68}"/>
            </c:ext>
          </c:extLst>
        </c:ser>
        <c:ser>
          <c:idx val="2"/>
          <c:order val="2"/>
          <c:tx>
            <c:strRef>
              <c:f>'[1]PARITY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AD-437F-9155-410B8BA24E68}"/>
            </c:ext>
          </c:extLst>
        </c:ser>
        <c:ser>
          <c:idx val="3"/>
          <c:order val="3"/>
          <c:tx>
            <c:strRef>
              <c:f>'[1]PARITY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AD-437F-9155-410B8BA24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20240186024444"/>
          <c:h val="5.5958732673639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46.7</c:v>
                </c:pt>
                <c:pt idx="11">
                  <c:v>40.6</c:v>
                </c:pt>
                <c:pt idx="12">
                  <c:v>38.9</c:v>
                </c:pt>
                <c:pt idx="13">
                  <c:v>34.4</c:v>
                </c:pt>
                <c:pt idx="14">
                  <c:v>29.7</c:v>
                </c:pt>
                <c:pt idx="15">
                  <c:v>93.4</c:v>
                </c:pt>
                <c:pt idx="16">
                  <c:v>93.2</c:v>
                </c:pt>
                <c:pt idx="17">
                  <c:v>94.2</c:v>
                </c:pt>
                <c:pt idx="18">
                  <c:v>95.1</c:v>
                </c:pt>
                <c:pt idx="19">
                  <c:v>94.6</c:v>
                </c:pt>
                <c:pt idx="20">
                  <c:v>93</c:v>
                </c:pt>
                <c:pt idx="21">
                  <c:v>93.7</c:v>
                </c:pt>
                <c:pt idx="22">
                  <c:v>93.7</c:v>
                </c:pt>
                <c:pt idx="23">
                  <c:v>95.4</c:v>
                </c:pt>
                <c:pt idx="24">
                  <c:v>95</c:v>
                </c:pt>
                <c:pt idx="25">
                  <c:v>94.4</c:v>
                </c:pt>
                <c:pt idx="26">
                  <c:v>94.5</c:v>
                </c:pt>
                <c:pt idx="27">
                  <c:v>94.5</c:v>
                </c:pt>
                <c:pt idx="28">
                  <c:v>95.8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F-483B-948F-8884633BCD11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43.7</c:v>
                </c:pt>
                <c:pt idx="1">
                  <c:v>42.3</c:v>
                </c:pt>
                <c:pt idx="2">
                  <c:v>36.200000000000003</c:v>
                </c:pt>
                <c:pt idx="3">
                  <c:v>33.1</c:v>
                </c:pt>
                <c:pt idx="4">
                  <c:v>23.3</c:v>
                </c:pt>
                <c:pt idx="5">
                  <c:v>59.7</c:v>
                </c:pt>
                <c:pt idx="6">
                  <c:v>60.7</c:v>
                </c:pt>
                <c:pt idx="7">
                  <c:v>60.4</c:v>
                </c:pt>
                <c:pt idx="8">
                  <c:v>60.7</c:v>
                </c:pt>
                <c:pt idx="9">
                  <c:v>58.5</c:v>
                </c:pt>
                <c:pt idx="10">
                  <c:v>74.3</c:v>
                </c:pt>
                <c:pt idx="11">
                  <c:v>76.2</c:v>
                </c:pt>
                <c:pt idx="12">
                  <c:v>80</c:v>
                </c:pt>
                <c:pt idx="13">
                  <c:v>79.5</c:v>
                </c:pt>
                <c:pt idx="14">
                  <c:v>83.3</c:v>
                </c:pt>
                <c:pt idx="15">
                  <c:v>83.1</c:v>
                </c:pt>
                <c:pt idx="16">
                  <c:v>80.8</c:v>
                </c:pt>
                <c:pt idx="17">
                  <c:v>79.599999999999994</c:v>
                </c:pt>
                <c:pt idx="18">
                  <c:v>78.099999999999994</c:v>
                </c:pt>
                <c:pt idx="19">
                  <c:v>77.5</c:v>
                </c:pt>
                <c:pt idx="20">
                  <c:v>93.1</c:v>
                </c:pt>
                <c:pt idx="21">
                  <c:v>93.2</c:v>
                </c:pt>
                <c:pt idx="22">
                  <c:v>93.6</c:v>
                </c:pt>
                <c:pt idx="23">
                  <c:v>94.7</c:v>
                </c:pt>
                <c:pt idx="24">
                  <c:v>94.6</c:v>
                </c:pt>
                <c:pt idx="25">
                  <c:v>93.7</c:v>
                </c:pt>
                <c:pt idx="26">
                  <c:v>92.9</c:v>
                </c:pt>
                <c:pt idx="27">
                  <c:v>93.7</c:v>
                </c:pt>
                <c:pt idx="28">
                  <c:v>94.7</c:v>
                </c:pt>
                <c:pt idx="29">
                  <c:v>94.3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F-483B-948F-8884633BCD11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68.2</c:v>
                </c:pt>
                <c:pt idx="1">
                  <c:v>66.900000000000006</c:v>
                </c:pt>
                <c:pt idx="2">
                  <c:v>66.5</c:v>
                </c:pt>
                <c:pt idx="3">
                  <c:v>63</c:v>
                </c:pt>
                <c:pt idx="4">
                  <c:v>57.2</c:v>
                </c:pt>
                <c:pt idx="5">
                  <c:v>65.599999999999994</c:v>
                </c:pt>
                <c:pt idx="6">
                  <c:v>64.099999999999994</c:v>
                </c:pt>
                <c:pt idx="7">
                  <c:v>61.4</c:v>
                </c:pt>
                <c:pt idx="8">
                  <c:v>59.9</c:v>
                </c:pt>
                <c:pt idx="9">
                  <c:v>55.6</c:v>
                </c:pt>
                <c:pt idx="10">
                  <c:v>91.7</c:v>
                </c:pt>
                <c:pt idx="11">
                  <c:v>91.6</c:v>
                </c:pt>
                <c:pt idx="12">
                  <c:v>89.2</c:v>
                </c:pt>
                <c:pt idx="13">
                  <c:v>85.9</c:v>
                </c:pt>
                <c:pt idx="14">
                  <c:v>79</c:v>
                </c:pt>
                <c:pt idx="15">
                  <c:v>91</c:v>
                </c:pt>
                <c:pt idx="16">
                  <c:v>90.9</c:v>
                </c:pt>
                <c:pt idx="17">
                  <c:v>92.1</c:v>
                </c:pt>
                <c:pt idx="18">
                  <c:v>94.4</c:v>
                </c:pt>
                <c:pt idx="19">
                  <c:v>93.7</c:v>
                </c:pt>
                <c:pt idx="20">
                  <c:v>92.4</c:v>
                </c:pt>
                <c:pt idx="21">
                  <c:v>92.7</c:v>
                </c:pt>
                <c:pt idx="22">
                  <c:v>92.3</c:v>
                </c:pt>
                <c:pt idx="23">
                  <c:v>94.1</c:v>
                </c:pt>
                <c:pt idx="24">
                  <c:v>94.5</c:v>
                </c:pt>
                <c:pt idx="25">
                  <c:v>93.3</c:v>
                </c:pt>
                <c:pt idx="26">
                  <c:v>93</c:v>
                </c:pt>
                <c:pt idx="27">
                  <c:v>92.6</c:v>
                </c:pt>
                <c:pt idx="28">
                  <c:v>94.5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F-483B-948F-8884633BCD11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49.9</c:v>
                </c:pt>
                <c:pt idx="1">
                  <c:v>49.6</c:v>
                </c:pt>
                <c:pt idx="2">
                  <c:v>48.2</c:v>
                </c:pt>
                <c:pt idx="3">
                  <c:v>50.3</c:v>
                </c:pt>
                <c:pt idx="4">
                  <c:v>48.6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49.6</c:v>
                </c:pt>
                <c:pt idx="12">
                  <c:v>48.2</c:v>
                </c:pt>
                <c:pt idx="13">
                  <c:v>50.3</c:v>
                </c:pt>
                <c:pt idx="14">
                  <c:v>48.6</c:v>
                </c:pt>
                <c:pt idx="15">
                  <c:v>50.2</c:v>
                </c:pt>
                <c:pt idx="16">
                  <c:v>49.8</c:v>
                </c:pt>
                <c:pt idx="17">
                  <c:v>48.5</c:v>
                </c:pt>
                <c:pt idx="18">
                  <c:v>50.5</c:v>
                </c:pt>
                <c:pt idx="19">
                  <c:v>48.7</c:v>
                </c:pt>
                <c:pt idx="20">
                  <c:v>85.2</c:v>
                </c:pt>
                <c:pt idx="21">
                  <c:v>89</c:v>
                </c:pt>
                <c:pt idx="22">
                  <c:v>87.6</c:v>
                </c:pt>
                <c:pt idx="23">
                  <c:v>87.9</c:v>
                </c:pt>
                <c:pt idx="24">
                  <c:v>83</c:v>
                </c:pt>
                <c:pt idx="25">
                  <c:v>80.400000000000006</c:v>
                </c:pt>
                <c:pt idx="26">
                  <c:v>80.2</c:v>
                </c:pt>
                <c:pt idx="27">
                  <c:v>78.599999999999994</c:v>
                </c:pt>
                <c:pt idx="28">
                  <c:v>75.5</c:v>
                </c:pt>
                <c:pt idx="29">
                  <c:v>67.3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1F-483B-948F-8884633B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86</c:v>
                </c:pt>
                <c:pt idx="1">
                  <c:v>84.1</c:v>
                </c:pt>
                <c:pt idx="2">
                  <c:v>87.8</c:v>
                </c:pt>
                <c:pt idx="3">
                  <c:v>88.2</c:v>
                </c:pt>
                <c:pt idx="4">
                  <c:v>86.3</c:v>
                </c:pt>
                <c:pt idx="5">
                  <c:v>86.3</c:v>
                </c:pt>
                <c:pt idx="6">
                  <c:v>84.5</c:v>
                </c:pt>
                <c:pt idx="7">
                  <c:v>87</c:v>
                </c:pt>
                <c:pt idx="8">
                  <c:v>87.2</c:v>
                </c:pt>
                <c:pt idx="9">
                  <c:v>83.9</c:v>
                </c:pt>
                <c:pt idx="10">
                  <c:v>83.4</c:v>
                </c:pt>
                <c:pt idx="11">
                  <c:v>83.7</c:v>
                </c:pt>
                <c:pt idx="12">
                  <c:v>86.7</c:v>
                </c:pt>
                <c:pt idx="13">
                  <c:v>88.6</c:v>
                </c:pt>
                <c:pt idx="14">
                  <c:v>89.4</c:v>
                </c:pt>
                <c:pt idx="15">
                  <c:v>89</c:v>
                </c:pt>
                <c:pt idx="16">
                  <c:v>90.1</c:v>
                </c:pt>
                <c:pt idx="17">
                  <c:v>92.2</c:v>
                </c:pt>
                <c:pt idx="18">
                  <c:v>93.8</c:v>
                </c:pt>
                <c:pt idx="19">
                  <c:v>93</c:v>
                </c:pt>
                <c:pt idx="20">
                  <c:v>91.9</c:v>
                </c:pt>
                <c:pt idx="21">
                  <c:v>92.5</c:v>
                </c:pt>
                <c:pt idx="22">
                  <c:v>94.1</c:v>
                </c:pt>
                <c:pt idx="23">
                  <c:v>94.6</c:v>
                </c:pt>
                <c:pt idx="24">
                  <c:v>94.5</c:v>
                </c:pt>
                <c:pt idx="25">
                  <c:v>94</c:v>
                </c:pt>
                <c:pt idx="26">
                  <c:v>93.7</c:v>
                </c:pt>
                <c:pt idx="27">
                  <c:v>94.2</c:v>
                </c:pt>
                <c:pt idx="28">
                  <c:v>95.4</c:v>
                </c:pt>
                <c:pt idx="29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D-4DA1-A85A-AF4F5EEBEE78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89.5</c:v>
                </c:pt>
                <c:pt idx="1">
                  <c:v>86.3</c:v>
                </c:pt>
                <c:pt idx="2">
                  <c:v>82.5</c:v>
                </c:pt>
                <c:pt idx="3">
                  <c:v>77.7</c:v>
                </c:pt>
                <c:pt idx="4">
                  <c:v>70.099999999999994</c:v>
                </c:pt>
                <c:pt idx="5">
                  <c:v>82.1</c:v>
                </c:pt>
                <c:pt idx="6">
                  <c:v>78.3</c:v>
                </c:pt>
                <c:pt idx="7">
                  <c:v>78.7</c:v>
                </c:pt>
                <c:pt idx="8">
                  <c:v>77</c:v>
                </c:pt>
                <c:pt idx="9">
                  <c:v>72.599999999999994</c:v>
                </c:pt>
                <c:pt idx="10">
                  <c:v>92.9</c:v>
                </c:pt>
                <c:pt idx="11">
                  <c:v>93.2</c:v>
                </c:pt>
                <c:pt idx="12">
                  <c:v>94.3</c:v>
                </c:pt>
                <c:pt idx="13">
                  <c:v>94.4</c:v>
                </c:pt>
                <c:pt idx="14">
                  <c:v>93.3</c:v>
                </c:pt>
                <c:pt idx="15">
                  <c:v>88.4</c:v>
                </c:pt>
                <c:pt idx="16">
                  <c:v>90.1</c:v>
                </c:pt>
                <c:pt idx="17">
                  <c:v>90.9</c:v>
                </c:pt>
                <c:pt idx="18">
                  <c:v>91.3</c:v>
                </c:pt>
                <c:pt idx="19">
                  <c:v>91.6</c:v>
                </c:pt>
                <c:pt idx="20">
                  <c:v>91.1</c:v>
                </c:pt>
                <c:pt idx="21">
                  <c:v>92.5</c:v>
                </c:pt>
                <c:pt idx="22">
                  <c:v>92.8</c:v>
                </c:pt>
                <c:pt idx="23">
                  <c:v>92.7</c:v>
                </c:pt>
                <c:pt idx="24">
                  <c:v>92.3</c:v>
                </c:pt>
                <c:pt idx="25">
                  <c:v>92.4</c:v>
                </c:pt>
                <c:pt idx="26">
                  <c:v>92.3</c:v>
                </c:pt>
                <c:pt idx="27">
                  <c:v>92.3</c:v>
                </c:pt>
                <c:pt idx="28">
                  <c:v>93.6</c:v>
                </c:pt>
                <c:pt idx="29">
                  <c:v>92.7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D-4DA1-A85A-AF4F5EEBEE78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75.900000000000006</c:v>
                </c:pt>
                <c:pt idx="1">
                  <c:v>74.599999999999994</c:v>
                </c:pt>
                <c:pt idx="2">
                  <c:v>73</c:v>
                </c:pt>
                <c:pt idx="3">
                  <c:v>71.900000000000006</c:v>
                </c:pt>
                <c:pt idx="4">
                  <c:v>68</c:v>
                </c:pt>
                <c:pt idx="5">
                  <c:v>88.7</c:v>
                </c:pt>
                <c:pt idx="6">
                  <c:v>87</c:v>
                </c:pt>
                <c:pt idx="7">
                  <c:v>87.8</c:v>
                </c:pt>
                <c:pt idx="8">
                  <c:v>90.1</c:v>
                </c:pt>
                <c:pt idx="9">
                  <c:v>87.2</c:v>
                </c:pt>
                <c:pt idx="10">
                  <c:v>82.2</c:v>
                </c:pt>
                <c:pt idx="11">
                  <c:v>80.900000000000006</c:v>
                </c:pt>
                <c:pt idx="12">
                  <c:v>80</c:v>
                </c:pt>
                <c:pt idx="13">
                  <c:v>75.2</c:v>
                </c:pt>
                <c:pt idx="14">
                  <c:v>69.599999999999994</c:v>
                </c:pt>
                <c:pt idx="15">
                  <c:v>89.8</c:v>
                </c:pt>
                <c:pt idx="16">
                  <c:v>91.1</c:v>
                </c:pt>
                <c:pt idx="17">
                  <c:v>91.4</c:v>
                </c:pt>
                <c:pt idx="18">
                  <c:v>91.9</c:v>
                </c:pt>
                <c:pt idx="19">
                  <c:v>90.4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D-4DA1-A85A-AF4F5EEBEE78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</c:v>
                </c:pt>
                <c:pt idx="6">
                  <c:v>58.5</c:v>
                </c:pt>
                <c:pt idx="7">
                  <c:v>58.9</c:v>
                </c:pt>
                <c:pt idx="8">
                  <c:v>59.9</c:v>
                </c:pt>
                <c:pt idx="9">
                  <c:v>58.2</c:v>
                </c:pt>
                <c:pt idx="10">
                  <c:v>91.7</c:v>
                </c:pt>
                <c:pt idx="11">
                  <c:v>92.5</c:v>
                </c:pt>
                <c:pt idx="12">
                  <c:v>92.1</c:v>
                </c:pt>
                <c:pt idx="13">
                  <c:v>90.5</c:v>
                </c:pt>
                <c:pt idx="14">
                  <c:v>84.4</c:v>
                </c:pt>
                <c:pt idx="15">
                  <c:v>82.2</c:v>
                </c:pt>
                <c:pt idx="16">
                  <c:v>84.6</c:v>
                </c:pt>
                <c:pt idx="17">
                  <c:v>84.4</c:v>
                </c:pt>
                <c:pt idx="18">
                  <c:v>84.7</c:v>
                </c:pt>
                <c:pt idx="19">
                  <c:v>84.6</c:v>
                </c:pt>
                <c:pt idx="20">
                  <c:v>93</c:v>
                </c:pt>
                <c:pt idx="21">
                  <c:v>93.2</c:v>
                </c:pt>
                <c:pt idx="22">
                  <c:v>92.4</c:v>
                </c:pt>
                <c:pt idx="23">
                  <c:v>92.8</c:v>
                </c:pt>
                <c:pt idx="24">
                  <c:v>90</c:v>
                </c:pt>
                <c:pt idx="25">
                  <c:v>82.4</c:v>
                </c:pt>
                <c:pt idx="26">
                  <c:v>81.400000000000006</c:v>
                </c:pt>
                <c:pt idx="27">
                  <c:v>80.599999999999994</c:v>
                </c:pt>
                <c:pt idx="28">
                  <c:v>74.5</c:v>
                </c:pt>
                <c:pt idx="29">
                  <c:v>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D-4DA1-A85A-AF4F5EEBE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86.5</c:v>
                </c:pt>
                <c:pt idx="1">
                  <c:v>86.7</c:v>
                </c:pt>
                <c:pt idx="2">
                  <c:v>88.1</c:v>
                </c:pt>
                <c:pt idx="3">
                  <c:v>90.3</c:v>
                </c:pt>
                <c:pt idx="4">
                  <c:v>87.1</c:v>
                </c:pt>
                <c:pt idx="5">
                  <c:v>87.3</c:v>
                </c:pt>
                <c:pt idx="6">
                  <c:v>87.4</c:v>
                </c:pt>
                <c:pt idx="7">
                  <c:v>88.8</c:v>
                </c:pt>
                <c:pt idx="8">
                  <c:v>87.1</c:v>
                </c:pt>
                <c:pt idx="9">
                  <c:v>83.2</c:v>
                </c:pt>
                <c:pt idx="10">
                  <c:v>83.8</c:v>
                </c:pt>
                <c:pt idx="11">
                  <c:v>84.5</c:v>
                </c:pt>
                <c:pt idx="12">
                  <c:v>87.2</c:v>
                </c:pt>
                <c:pt idx="13">
                  <c:v>88.7</c:v>
                </c:pt>
                <c:pt idx="14">
                  <c:v>88</c:v>
                </c:pt>
                <c:pt idx="15">
                  <c:v>90.5</c:v>
                </c:pt>
                <c:pt idx="16">
                  <c:v>91.5</c:v>
                </c:pt>
                <c:pt idx="17">
                  <c:v>93.1</c:v>
                </c:pt>
                <c:pt idx="18">
                  <c:v>94.3</c:v>
                </c:pt>
                <c:pt idx="19">
                  <c:v>93.1</c:v>
                </c:pt>
                <c:pt idx="20">
                  <c:v>92.4</c:v>
                </c:pt>
                <c:pt idx="21">
                  <c:v>91.9</c:v>
                </c:pt>
                <c:pt idx="22">
                  <c:v>93.3</c:v>
                </c:pt>
                <c:pt idx="23">
                  <c:v>94.8</c:v>
                </c:pt>
                <c:pt idx="24">
                  <c:v>94.2</c:v>
                </c:pt>
                <c:pt idx="25">
                  <c:v>94.5</c:v>
                </c:pt>
                <c:pt idx="26">
                  <c:v>94.4</c:v>
                </c:pt>
                <c:pt idx="27">
                  <c:v>95.2</c:v>
                </c:pt>
                <c:pt idx="28">
                  <c:v>95.6</c:v>
                </c:pt>
                <c:pt idx="29">
                  <c:v>94.6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7-4CED-B1C1-1CF2899CA47F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90.8</c:v>
                </c:pt>
                <c:pt idx="1">
                  <c:v>91.4</c:v>
                </c:pt>
                <c:pt idx="2">
                  <c:v>89</c:v>
                </c:pt>
                <c:pt idx="3">
                  <c:v>86.7</c:v>
                </c:pt>
                <c:pt idx="4">
                  <c:v>78.099999999999994</c:v>
                </c:pt>
                <c:pt idx="5">
                  <c:v>81.8</c:v>
                </c:pt>
                <c:pt idx="6">
                  <c:v>79.400000000000006</c:v>
                </c:pt>
                <c:pt idx="7">
                  <c:v>79.900000000000006</c:v>
                </c:pt>
                <c:pt idx="8">
                  <c:v>75.099999999999994</c:v>
                </c:pt>
                <c:pt idx="9">
                  <c:v>71.099999999999994</c:v>
                </c:pt>
                <c:pt idx="10">
                  <c:v>92.4</c:v>
                </c:pt>
                <c:pt idx="11">
                  <c:v>92.8</c:v>
                </c:pt>
                <c:pt idx="12">
                  <c:v>93.2</c:v>
                </c:pt>
                <c:pt idx="13">
                  <c:v>93.8</c:v>
                </c:pt>
                <c:pt idx="14">
                  <c:v>92</c:v>
                </c:pt>
                <c:pt idx="15">
                  <c:v>88.8</c:v>
                </c:pt>
                <c:pt idx="16">
                  <c:v>90.1</c:v>
                </c:pt>
                <c:pt idx="17">
                  <c:v>91.5</c:v>
                </c:pt>
                <c:pt idx="18">
                  <c:v>90.7</c:v>
                </c:pt>
                <c:pt idx="19">
                  <c:v>91.4</c:v>
                </c:pt>
                <c:pt idx="20">
                  <c:v>90.6</c:v>
                </c:pt>
                <c:pt idx="21">
                  <c:v>92.4</c:v>
                </c:pt>
                <c:pt idx="22">
                  <c:v>92.4</c:v>
                </c:pt>
                <c:pt idx="23">
                  <c:v>93.1</c:v>
                </c:pt>
                <c:pt idx="24">
                  <c:v>92.6</c:v>
                </c:pt>
                <c:pt idx="25">
                  <c:v>91.2</c:v>
                </c:pt>
                <c:pt idx="26">
                  <c:v>91.7</c:v>
                </c:pt>
                <c:pt idx="27">
                  <c:v>91.8</c:v>
                </c:pt>
                <c:pt idx="28">
                  <c:v>93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7-4CED-B1C1-1CF2899CA47F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70.2</c:v>
                </c:pt>
                <c:pt idx="1">
                  <c:v>67.5</c:v>
                </c:pt>
                <c:pt idx="2">
                  <c:v>66.2</c:v>
                </c:pt>
                <c:pt idx="3">
                  <c:v>61.9</c:v>
                </c:pt>
                <c:pt idx="4">
                  <c:v>59.3</c:v>
                </c:pt>
                <c:pt idx="5">
                  <c:v>90.3</c:v>
                </c:pt>
                <c:pt idx="6">
                  <c:v>91</c:v>
                </c:pt>
                <c:pt idx="7">
                  <c:v>91.8</c:v>
                </c:pt>
                <c:pt idx="8">
                  <c:v>92.7</c:v>
                </c:pt>
                <c:pt idx="9">
                  <c:v>90.2</c:v>
                </c:pt>
                <c:pt idx="10">
                  <c:v>74.400000000000006</c:v>
                </c:pt>
                <c:pt idx="11">
                  <c:v>72.8</c:v>
                </c:pt>
                <c:pt idx="12">
                  <c:v>74.2</c:v>
                </c:pt>
                <c:pt idx="13">
                  <c:v>75.8</c:v>
                </c:pt>
                <c:pt idx="14">
                  <c:v>70.900000000000006</c:v>
                </c:pt>
                <c:pt idx="15">
                  <c:v>87.3</c:v>
                </c:pt>
                <c:pt idx="16">
                  <c:v>88.1</c:v>
                </c:pt>
                <c:pt idx="17">
                  <c:v>88.6</c:v>
                </c:pt>
                <c:pt idx="18">
                  <c:v>87.9</c:v>
                </c:pt>
                <c:pt idx="19">
                  <c:v>83.5</c:v>
                </c:pt>
                <c:pt idx="20">
                  <c:v>93.4</c:v>
                </c:pt>
                <c:pt idx="21">
                  <c:v>94.2</c:v>
                </c:pt>
                <c:pt idx="22">
                  <c:v>93.7</c:v>
                </c:pt>
                <c:pt idx="23">
                  <c:v>94.8</c:v>
                </c:pt>
                <c:pt idx="24">
                  <c:v>94.7</c:v>
                </c:pt>
                <c:pt idx="25">
                  <c:v>93.4</c:v>
                </c:pt>
                <c:pt idx="26">
                  <c:v>93.4</c:v>
                </c:pt>
                <c:pt idx="27">
                  <c:v>92.9</c:v>
                </c:pt>
                <c:pt idx="28">
                  <c:v>94.8</c:v>
                </c:pt>
                <c:pt idx="29">
                  <c:v>92.6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87-4CED-B1C1-1CF2899CA47F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76.2</c:v>
                </c:pt>
                <c:pt idx="6">
                  <c:v>80.2</c:v>
                </c:pt>
                <c:pt idx="7">
                  <c:v>79.3</c:v>
                </c:pt>
                <c:pt idx="8">
                  <c:v>81.900000000000006</c:v>
                </c:pt>
                <c:pt idx="9">
                  <c:v>81.7</c:v>
                </c:pt>
                <c:pt idx="10">
                  <c:v>79.8</c:v>
                </c:pt>
                <c:pt idx="11">
                  <c:v>79.3</c:v>
                </c:pt>
                <c:pt idx="12">
                  <c:v>80.3</c:v>
                </c:pt>
                <c:pt idx="13">
                  <c:v>77.400000000000006</c:v>
                </c:pt>
                <c:pt idx="14">
                  <c:v>73.7</c:v>
                </c:pt>
                <c:pt idx="15">
                  <c:v>92.2</c:v>
                </c:pt>
                <c:pt idx="16">
                  <c:v>93.6</c:v>
                </c:pt>
                <c:pt idx="17">
                  <c:v>94.2</c:v>
                </c:pt>
                <c:pt idx="18">
                  <c:v>95.4</c:v>
                </c:pt>
                <c:pt idx="19">
                  <c:v>94.9</c:v>
                </c:pt>
                <c:pt idx="20">
                  <c:v>90.1</c:v>
                </c:pt>
                <c:pt idx="21">
                  <c:v>92.5</c:v>
                </c:pt>
                <c:pt idx="22">
                  <c:v>92</c:v>
                </c:pt>
                <c:pt idx="23">
                  <c:v>93.5</c:v>
                </c:pt>
                <c:pt idx="24">
                  <c:v>94.1</c:v>
                </c:pt>
                <c:pt idx="25">
                  <c:v>66</c:v>
                </c:pt>
                <c:pt idx="26">
                  <c:v>64.099999999999994</c:v>
                </c:pt>
                <c:pt idx="27">
                  <c:v>61.3</c:v>
                </c:pt>
                <c:pt idx="28">
                  <c:v>59.5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87-4CED-B1C1-1CF2899CA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35.1</c:v>
                </c:pt>
                <c:pt idx="6">
                  <c:v>34.200000000000003</c:v>
                </c:pt>
                <c:pt idx="7">
                  <c:v>34.9</c:v>
                </c:pt>
                <c:pt idx="8">
                  <c:v>37.200000000000003</c:v>
                </c:pt>
                <c:pt idx="9">
                  <c:v>37.9</c:v>
                </c:pt>
                <c:pt idx="10">
                  <c:v>60.1</c:v>
                </c:pt>
                <c:pt idx="11">
                  <c:v>57.1</c:v>
                </c:pt>
                <c:pt idx="12">
                  <c:v>54.9</c:v>
                </c:pt>
                <c:pt idx="13">
                  <c:v>51.3</c:v>
                </c:pt>
                <c:pt idx="14">
                  <c:v>46.6</c:v>
                </c:pt>
                <c:pt idx="15">
                  <c:v>92</c:v>
                </c:pt>
                <c:pt idx="16">
                  <c:v>82.39</c:v>
                </c:pt>
                <c:pt idx="17">
                  <c:v>93.8</c:v>
                </c:pt>
                <c:pt idx="18">
                  <c:v>94.8</c:v>
                </c:pt>
                <c:pt idx="19">
                  <c:v>93.5</c:v>
                </c:pt>
                <c:pt idx="20">
                  <c:v>92.2</c:v>
                </c:pt>
                <c:pt idx="21">
                  <c:v>92.4</c:v>
                </c:pt>
                <c:pt idx="22">
                  <c:v>93.8</c:v>
                </c:pt>
                <c:pt idx="23">
                  <c:v>94.3</c:v>
                </c:pt>
                <c:pt idx="24">
                  <c:v>94</c:v>
                </c:pt>
                <c:pt idx="25">
                  <c:v>93.8</c:v>
                </c:pt>
                <c:pt idx="26">
                  <c:v>93.7</c:v>
                </c:pt>
                <c:pt idx="27">
                  <c:v>94.6</c:v>
                </c:pt>
                <c:pt idx="28">
                  <c:v>94.5</c:v>
                </c:pt>
                <c:pt idx="29">
                  <c:v>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ABB-B397-1A3256DD5B45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49.2</c:v>
                </c:pt>
                <c:pt idx="6">
                  <c:v>48.8</c:v>
                </c:pt>
                <c:pt idx="7">
                  <c:v>47.2</c:v>
                </c:pt>
                <c:pt idx="8">
                  <c:v>48.9</c:v>
                </c:pt>
                <c:pt idx="9">
                  <c:v>46.7</c:v>
                </c:pt>
                <c:pt idx="10">
                  <c:v>92.1</c:v>
                </c:pt>
                <c:pt idx="11">
                  <c:v>92.2</c:v>
                </c:pt>
                <c:pt idx="12">
                  <c:v>92.9</c:v>
                </c:pt>
                <c:pt idx="13">
                  <c:v>93.6</c:v>
                </c:pt>
                <c:pt idx="14">
                  <c:v>92.1</c:v>
                </c:pt>
                <c:pt idx="15">
                  <c:v>93</c:v>
                </c:pt>
                <c:pt idx="16">
                  <c:v>92.6</c:v>
                </c:pt>
                <c:pt idx="17">
                  <c:v>93.2</c:v>
                </c:pt>
                <c:pt idx="18">
                  <c:v>94.7</c:v>
                </c:pt>
                <c:pt idx="19">
                  <c:v>94.5</c:v>
                </c:pt>
                <c:pt idx="20">
                  <c:v>93.6</c:v>
                </c:pt>
                <c:pt idx="21">
                  <c:v>93.3</c:v>
                </c:pt>
                <c:pt idx="22">
                  <c:v>93.8</c:v>
                </c:pt>
                <c:pt idx="23">
                  <c:v>94.9</c:v>
                </c:pt>
                <c:pt idx="24">
                  <c:v>94.6</c:v>
                </c:pt>
                <c:pt idx="25">
                  <c:v>94.7</c:v>
                </c:pt>
                <c:pt idx="26">
                  <c:v>93.8</c:v>
                </c:pt>
                <c:pt idx="27">
                  <c:v>94.3</c:v>
                </c:pt>
                <c:pt idx="28">
                  <c:v>95.5</c:v>
                </c:pt>
                <c:pt idx="29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8-4ABB-B397-1A3256DD5B45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</c:v>
                </c:pt>
                <c:pt idx="6">
                  <c:v>52.8</c:v>
                </c:pt>
                <c:pt idx="7">
                  <c:v>50.8</c:v>
                </c:pt>
                <c:pt idx="8">
                  <c:v>52.5</c:v>
                </c:pt>
                <c:pt idx="9">
                  <c:v>49.7</c:v>
                </c:pt>
                <c:pt idx="10">
                  <c:v>90.2</c:v>
                </c:pt>
                <c:pt idx="11">
                  <c:v>90.6</c:v>
                </c:pt>
                <c:pt idx="12">
                  <c:v>89.1</c:v>
                </c:pt>
                <c:pt idx="13">
                  <c:v>85.3</c:v>
                </c:pt>
                <c:pt idx="14">
                  <c:v>79.8</c:v>
                </c:pt>
                <c:pt idx="15">
                  <c:v>92</c:v>
                </c:pt>
                <c:pt idx="16">
                  <c:v>91.3</c:v>
                </c:pt>
                <c:pt idx="17">
                  <c:v>92.4</c:v>
                </c:pt>
                <c:pt idx="18">
                  <c:v>94.1</c:v>
                </c:pt>
                <c:pt idx="19">
                  <c:v>92.7</c:v>
                </c:pt>
                <c:pt idx="20">
                  <c:v>93.4</c:v>
                </c:pt>
                <c:pt idx="21">
                  <c:v>93.5</c:v>
                </c:pt>
                <c:pt idx="22">
                  <c:v>92.9</c:v>
                </c:pt>
                <c:pt idx="23">
                  <c:v>94.6</c:v>
                </c:pt>
                <c:pt idx="24">
                  <c:v>94.5</c:v>
                </c:pt>
                <c:pt idx="25">
                  <c:v>93.6</c:v>
                </c:pt>
                <c:pt idx="26">
                  <c:v>93.5</c:v>
                </c:pt>
                <c:pt idx="27">
                  <c:v>92.4</c:v>
                </c:pt>
                <c:pt idx="28">
                  <c:v>94.7</c:v>
                </c:pt>
                <c:pt idx="2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8-4ABB-B397-1A3256DD5B45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49.8</c:v>
                </c:pt>
                <c:pt idx="12">
                  <c:v>48.2</c:v>
                </c:pt>
                <c:pt idx="13">
                  <c:v>50.3</c:v>
                </c:pt>
                <c:pt idx="14">
                  <c:v>48.7</c:v>
                </c:pt>
                <c:pt idx="15">
                  <c:v>56</c:v>
                </c:pt>
                <c:pt idx="16">
                  <c:v>57.9</c:v>
                </c:pt>
                <c:pt idx="17">
                  <c:v>57</c:v>
                </c:pt>
                <c:pt idx="18">
                  <c:v>57.6</c:v>
                </c:pt>
                <c:pt idx="19">
                  <c:v>55.4</c:v>
                </c:pt>
                <c:pt idx="20">
                  <c:v>84.2</c:v>
                </c:pt>
                <c:pt idx="21">
                  <c:v>88.5</c:v>
                </c:pt>
                <c:pt idx="22">
                  <c:v>87.5</c:v>
                </c:pt>
                <c:pt idx="23">
                  <c:v>87.2</c:v>
                </c:pt>
                <c:pt idx="24">
                  <c:v>81.3</c:v>
                </c:pt>
                <c:pt idx="25">
                  <c:v>82.7</c:v>
                </c:pt>
                <c:pt idx="26">
                  <c:v>82.4</c:v>
                </c:pt>
                <c:pt idx="27">
                  <c:v>80.5</c:v>
                </c:pt>
                <c:pt idx="28">
                  <c:v>77.2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8-4ABB-B397-1A3256DD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79.8</c:v>
                </c:pt>
                <c:pt idx="1">
                  <c:v>77.900000000000006</c:v>
                </c:pt>
                <c:pt idx="2">
                  <c:v>78.2</c:v>
                </c:pt>
                <c:pt idx="3">
                  <c:v>80.3</c:v>
                </c:pt>
                <c:pt idx="4">
                  <c:v>79.2</c:v>
                </c:pt>
                <c:pt idx="5">
                  <c:v>77.3</c:v>
                </c:pt>
                <c:pt idx="6">
                  <c:v>78.3</c:v>
                </c:pt>
                <c:pt idx="7">
                  <c:v>78.5</c:v>
                </c:pt>
                <c:pt idx="8">
                  <c:v>78.8</c:v>
                </c:pt>
                <c:pt idx="9">
                  <c:v>76.2</c:v>
                </c:pt>
                <c:pt idx="10">
                  <c:v>74.099999999999994</c:v>
                </c:pt>
                <c:pt idx="11">
                  <c:v>75.599999999999994</c:v>
                </c:pt>
                <c:pt idx="12">
                  <c:v>77.400000000000006</c:v>
                </c:pt>
                <c:pt idx="13">
                  <c:v>79</c:v>
                </c:pt>
                <c:pt idx="14">
                  <c:v>77.7</c:v>
                </c:pt>
                <c:pt idx="15">
                  <c:v>82.4</c:v>
                </c:pt>
                <c:pt idx="16">
                  <c:v>82.1</c:v>
                </c:pt>
                <c:pt idx="17">
                  <c:v>86.2</c:v>
                </c:pt>
                <c:pt idx="18">
                  <c:v>87.6</c:v>
                </c:pt>
                <c:pt idx="19">
                  <c:v>87.9</c:v>
                </c:pt>
                <c:pt idx="20">
                  <c:v>88</c:v>
                </c:pt>
                <c:pt idx="21">
                  <c:v>88.3</c:v>
                </c:pt>
                <c:pt idx="22">
                  <c:v>91.3</c:v>
                </c:pt>
                <c:pt idx="23">
                  <c:v>92.6</c:v>
                </c:pt>
                <c:pt idx="24">
                  <c:v>92.6</c:v>
                </c:pt>
                <c:pt idx="25">
                  <c:v>91.4</c:v>
                </c:pt>
                <c:pt idx="26">
                  <c:v>91.5</c:v>
                </c:pt>
                <c:pt idx="27">
                  <c:v>91.9</c:v>
                </c:pt>
                <c:pt idx="28">
                  <c:v>93.1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0-4B63-AD86-C67B1A8DB33E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90.5</c:v>
                </c:pt>
                <c:pt idx="1">
                  <c:v>89.2</c:v>
                </c:pt>
                <c:pt idx="2">
                  <c:v>86.7</c:v>
                </c:pt>
                <c:pt idx="3">
                  <c:v>86.1</c:v>
                </c:pt>
                <c:pt idx="4">
                  <c:v>81.7</c:v>
                </c:pt>
                <c:pt idx="5">
                  <c:v>82.4</c:v>
                </c:pt>
                <c:pt idx="6">
                  <c:v>80.599999999999994</c:v>
                </c:pt>
                <c:pt idx="7">
                  <c:v>81.400000000000006</c:v>
                </c:pt>
                <c:pt idx="8">
                  <c:v>81.400000000000006</c:v>
                </c:pt>
                <c:pt idx="9">
                  <c:v>78.8</c:v>
                </c:pt>
                <c:pt idx="10">
                  <c:v>87.7</c:v>
                </c:pt>
                <c:pt idx="11">
                  <c:v>86.2</c:v>
                </c:pt>
                <c:pt idx="12">
                  <c:v>85.8</c:v>
                </c:pt>
                <c:pt idx="13">
                  <c:v>85</c:v>
                </c:pt>
                <c:pt idx="14">
                  <c:v>81.599999999999994</c:v>
                </c:pt>
                <c:pt idx="15">
                  <c:v>83.1</c:v>
                </c:pt>
                <c:pt idx="16">
                  <c:v>85.3</c:v>
                </c:pt>
                <c:pt idx="17">
                  <c:v>86.4</c:v>
                </c:pt>
                <c:pt idx="18">
                  <c:v>88.1</c:v>
                </c:pt>
                <c:pt idx="19">
                  <c:v>84.3</c:v>
                </c:pt>
                <c:pt idx="20">
                  <c:v>92.8</c:v>
                </c:pt>
                <c:pt idx="21">
                  <c:v>93.4</c:v>
                </c:pt>
                <c:pt idx="22">
                  <c:v>94.1</c:v>
                </c:pt>
                <c:pt idx="23">
                  <c:v>93.3</c:v>
                </c:pt>
                <c:pt idx="24">
                  <c:v>93</c:v>
                </c:pt>
                <c:pt idx="25">
                  <c:v>92.9</c:v>
                </c:pt>
                <c:pt idx="26">
                  <c:v>93.3</c:v>
                </c:pt>
                <c:pt idx="27">
                  <c:v>94.2</c:v>
                </c:pt>
                <c:pt idx="28">
                  <c:v>82.73</c:v>
                </c:pt>
                <c:pt idx="2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0-4B63-AD86-C67B1A8DB33E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74.8</c:v>
                </c:pt>
                <c:pt idx="1">
                  <c:v>72.5</c:v>
                </c:pt>
                <c:pt idx="2">
                  <c:v>70.7</c:v>
                </c:pt>
                <c:pt idx="3">
                  <c:v>64.900000000000006</c:v>
                </c:pt>
                <c:pt idx="4">
                  <c:v>64.099999999999994</c:v>
                </c:pt>
                <c:pt idx="5">
                  <c:v>88.6</c:v>
                </c:pt>
                <c:pt idx="6">
                  <c:v>87</c:v>
                </c:pt>
                <c:pt idx="7">
                  <c:v>87.8</c:v>
                </c:pt>
                <c:pt idx="8">
                  <c:v>90.1</c:v>
                </c:pt>
                <c:pt idx="9">
                  <c:v>87.2</c:v>
                </c:pt>
                <c:pt idx="10">
                  <c:v>82.2</c:v>
                </c:pt>
                <c:pt idx="11">
                  <c:v>81.099999999999994</c:v>
                </c:pt>
                <c:pt idx="12">
                  <c:v>80</c:v>
                </c:pt>
                <c:pt idx="13">
                  <c:v>76.5</c:v>
                </c:pt>
                <c:pt idx="14">
                  <c:v>69.7</c:v>
                </c:pt>
                <c:pt idx="15">
                  <c:v>89.8</c:v>
                </c:pt>
                <c:pt idx="16">
                  <c:v>91</c:v>
                </c:pt>
                <c:pt idx="17">
                  <c:v>91.3</c:v>
                </c:pt>
                <c:pt idx="18">
                  <c:v>92</c:v>
                </c:pt>
                <c:pt idx="19">
                  <c:v>90.5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0-4B63-AD86-C67B1A8DB33E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59.1</c:v>
                </c:pt>
                <c:pt idx="6">
                  <c:v>58.2</c:v>
                </c:pt>
                <c:pt idx="7">
                  <c:v>59.1</c:v>
                </c:pt>
                <c:pt idx="8">
                  <c:v>59.6</c:v>
                </c:pt>
                <c:pt idx="9">
                  <c:v>58.2</c:v>
                </c:pt>
                <c:pt idx="10">
                  <c:v>91.9</c:v>
                </c:pt>
                <c:pt idx="11">
                  <c:v>92.2</c:v>
                </c:pt>
                <c:pt idx="12">
                  <c:v>91.9</c:v>
                </c:pt>
                <c:pt idx="13">
                  <c:v>91.3</c:v>
                </c:pt>
                <c:pt idx="14">
                  <c:v>84.3</c:v>
                </c:pt>
                <c:pt idx="15">
                  <c:v>82.7</c:v>
                </c:pt>
                <c:pt idx="16">
                  <c:v>84.2</c:v>
                </c:pt>
                <c:pt idx="17">
                  <c:v>84.5</c:v>
                </c:pt>
                <c:pt idx="18">
                  <c:v>85.7</c:v>
                </c:pt>
                <c:pt idx="19">
                  <c:v>83.9</c:v>
                </c:pt>
                <c:pt idx="20">
                  <c:v>92.3</c:v>
                </c:pt>
                <c:pt idx="21">
                  <c:v>93.1</c:v>
                </c:pt>
                <c:pt idx="22">
                  <c:v>92.6</c:v>
                </c:pt>
                <c:pt idx="23">
                  <c:v>92.7</c:v>
                </c:pt>
                <c:pt idx="24">
                  <c:v>90.3</c:v>
                </c:pt>
                <c:pt idx="25">
                  <c:v>82.8</c:v>
                </c:pt>
                <c:pt idx="26">
                  <c:v>81.400000000000006</c:v>
                </c:pt>
                <c:pt idx="27">
                  <c:v>80.8</c:v>
                </c:pt>
                <c:pt idx="28">
                  <c:v>75.400000000000006</c:v>
                </c:pt>
                <c:pt idx="29">
                  <c:v>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0-4B63-AD86-C67B1A8D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83.6</c:v>
                </c:pt>
                <c:pt idx="1">
                  <c:v>82.7</c:v>
                </c:pt>
                <c:pt idx="2">
                  <c:v>87.2</c:v>
                </c:pt>
                <c:pt idx="3">
                  <c:v>87.9</c:v>
                </c:pt>
                <c:pt idx="4">
                  <c:v>86.1</c:v>
                </c:pt>
                <c:pt idx="5">
                  <c:v>48.3</c:v>
                </c:pt>
                <c:pt idx="6">
                  <c:v>42.8</c:v>
                </c:pt>
                <c:pt idx="7">
                  <c:v>43.9</c:v>
                </c:pt>
                <c:pt idx="8">
                  <c:v>37.6</c:v>
                </c:pt>
                <c:pt idx="9">
                  <c:v>37.299999999999997</c:v>
                </c:pt>
                <c:pt idx="10">
                  <c:v>59.21</c:v>
                </c:pt>
                <c:pt idx="11">
                  <c:v>55.15</c:v>
                </c:pt>
                <c:pt idx="12">
                  <c:v>56</c:v>
                </c:pt>
                <c:pt idx="13">
                  <c:v>53.4</c:v>
                </c:pt>
                <c:pt idx="14">
                  <c:v>52.5</c:v>
                </c:pt>
                <c:pt idx="15">
                  <c:v>61.4</c:v>
                </c:pt>
                <c:pt idx="16">
                  <c:v>54.4</c:v>
                </c:pt>
                <c:pt idx="17">
                  <c:v>48.7</c:v>
                </c:pt>
                <c:pt idx="18">
                  <c:v>39.700000000000003</c:v>
                </c:pt>
                <c:pt idx="19">
                  <c:v>35.200000000000003</c:v>
                </c:pt>
                <c:pt idx="20">
                  <c:v>64.7</c:v>
                </c:pt>
                <c:pt idx="21">
                  <c:v>55.97</c:v>
                </c:pt>
                <c:pt idx="22">
                  <c:v>51.9</c:v>
                </c:pt>
                <c:pt idx="23">
                  <c:v>43.2</c:v>
                </c:pt>
                <c:pt idx="24">
                  <c:v>39.4</c:v>
                </c:pt>
                <c:pt idx="25">
                  <c:v>65.7</c:v>
                </c:pt>
                <c:pt idx="26">
                  <c:v>58.5</c:v>
                </c:pt>
                <c:pt idx="27">
                  <c:v>50.6</c:v>
                </c:pt>
                <c:pt idx="28">
                  <c:v>44.2</c:v>
                </c:pt>
                <c:pt idx="29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1-4CFE-98F8-F9C9596E181A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89.4</c:v>
                </c:pt>
                <c:pt idx="1">
                  <c:v>85.2</c:v>
                </c:pt>
                <c:pt idx="2">
                  <c:v>81.2</c:v>
                </c:pt>
                <c:pt idx="3">
                  <c:v>76.7</c:v>
                </c:pt>
                <c:pt idx="4">
                  <c:v>68.3</c:v>
                </c:pt>
                <c:pt idx="5">
                  <c:v>69.599999999999994</c:v>
                </c:pt>
                <c:pt idx="6">
                  <c:v>63.5</c:v>
                </c:pt>
                <c:pt idx="7">
                  <c:v>61.6</c:v>
                </c:pt>
                <c:pt idx="8">
                  <c:v>55.7</c:v>
                </c:pt>
                <c:pt idx="9">
                  <c:v>51.8</c:v>
                </c:pt>
                <c:pt idx="10">
                  <c:v>67.3</c:v>
                </c:pt>
                <c:pt idx="11">
                  <c:v>60.6</c:v>
                </c:pt>
                <c:pt idx="12">
                  <c:v>54.4</c:v>
                </c:pt>
                <c:pt idx="13">
                  <c:v>47.8</c:v>
                </c:pt>
                <c:pt idx="14">
                  <c:v>48.6</c:v>
                </c:pt>
                <c:pt idx="15">
                  <c:v>68.5</c:v>
                </c:pt>
                <c:pt idx="16">
                  <c:v>61.8</c:v>
                </c:pt>
                <c:pt idx="17">
                  <c:v>55</c:v>
                </c:pt>
                <c:pt idx="18">
                  <c:v>45</c:v>
                </c:pt>
                <c:pt idx="19">
                  <c:v>39.299999999999997</c:v>
                </c:pt>
                <c:pt idx="20">
                  <c:v>66.599999999999994</c:v>
                </c:pt>
                <c:pt idx="21">
                  <c:v>61.4</c:v>
                </c:pt>
                <c:pt idx="22">
                  <c:v>53.9</c:v>
                </c:pt>
                <c:pt idx="23">
                  <c:v>45.4</c:v>
                </c:pt>
                <c:pt idx="24">
                  <c:v>37.9</c:v>
                </c:pt>
                <c:pt idx="25">
                  <c:v>65.5</c:v>
                </c:pt>
                <c:pt idx="26">
                  <c:v>60.9</c:v>
                </c:pt>
                <c:pt idx="27">
                  <c:v>46.05</c:v>
                </c:pt>
                <c:pt idx="28">
                  <c:v>44.6</c:v>
                </c:pt>
                <c:pt idx="29">
                  <c:v>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1-4CFE-98F8-F9C9596E181A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68.099999999999994</c:v>
                </c:pt>
                <c:pt idx="1">
                  <c:v>63.1</c:v>
                </c:pt>
                <c:pt idx="2">
                  <c:v>68.3</c:v>
                </c:pt>
                <c:pt idx="3">
                  <c:v>71.8</c:v>
                </c:pt>
                <c:pt idx="4">
                  <c:v>67.099999999999994</c:v>
                </c:pt>
                <c:pt idx="5">
                  <c:v>26.8</c:v>
                </c:pt>
                <c:pt idx="6">
                  <c:v>24.1</c:v>
                </c:pt>
                <c:pt idx="7">
                  <c:v>20.7</c:v>
                </c:pt>
                <c:pt idx="8">
                  <c:v>14</c:v>
                </c:pt>
                <c:pt idx="9">
                  <c:v>8.4</c:v>
                </c:pt>
                <c:pt idx="10">
                  <c:v>32.1</c:v>
                </c:pt>
                <c:pt idx="11">
                  <c:v>30.5</c:v>
                </c:pt>
                <c:pt idx="12">
                  <c:v>26.4</c:v>
                </c:pt>
                <c:pt idx="13">
                  <c:v>21.3</c:v>
                </c:pt>
                <c:pt idx="14">
                  <c:v>12.2</c:v>
                </c:pt>
                <c:pt idx="15">
                  <c:v>39.700000000000003</c:v>
                </c:pt>
                <c:pt idx="16">
                  <c:v>39.4</c:v>
                </c:pt>
                <c:pt idx="17">
                  <c:v>35.5</c:v>
                </c:pt>
                <c:pt idx="18">
                  <c:v>28.5</c:v>
                </c:pt>
                <c:pt idx="19">
                  <c:v>22.5</c:v>
                </c:pt>
                <c:pt idx="20">
                  <c:v>44.6</c:v>
                </c:pt>
                <c:pt idx="21">
                  <c:v>42.4</c:v>
                </c:pt>
                <c:pt idx="22">
                  <c:v>37.9</c:v>
                </c:pt>
                <c:pt idx="23">
                  <c:v>30.5</c:v>
                </c:pt>
                <c:pt idx="24">
                  <c:v>23.5</c:v>
                </c:pt>
                <c:pt idx="25">
                  <c:v>44.5</c:v>
                </c:pt>
                <c:pt idx="26">
                  <c:v>43.6</c:v>
                </c:pt>
                <c:pt idx="27">
                  <c:v>43.4</c:v>
                </c:pt>
                <c:pt idx="28">
                  <c:v>40.5</c:v>
                </c:pt>
                <c:pt idx="29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1-4CFE-98F8-F9C9596E181A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</c:v>
                </c:pt>
                <c:pt idx="6">
                  <c:v>3.2</c:v>
                </c:pt>
                <c:pt idx="7">
                  <c:v>1.9</c:v>
                </c:pt>
                <c:pt idx="8">
                  <c:v>1.4</c:v>
                </c:pt>
                <c:pt idx="9">
                  <c:v>0.9</c:v>
                </c:pt>
                <c:pt idx="10">
                  <c:v>12.3</c:v>
                </c:pt>
                <c:pt idx="11">
                  <c:v>10.8</c:v>
                </c:pt>
                <c:pt idx="12">
                  <c:v>8</c:v>
                </c:pt>
                <c:pt idx="13">
                  <c:v>5.0999999999999996</c:v>
                </c:pt>
                <c:pt idx="14">
                  <c:v>2.2999999999999998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21-4CFE-98F8-F9C9596E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8.3000000000000007</c:v>
                </c:pt>
                <c:pt idx="1">
                  <c:v>10.5</c:v>
                </c:pt>
                <c:pt idx="2">
                  <c:v>15.4</c:v>
                </c:pt>
                <c:pt idx="3">
                  <c:v>9.6</c:v>
                </c:pt>
                <c:pt idx="4">
                  <c:v>2.6</c:v>
                </c:pt>
                <c:pt idx="5">
                  <c:v>1.6</c:v>
                </c:pt>
                <c:pt idx="6">
                  <c:v>1.6</c:v>
                </c:pt>
                <c:pt idx="7">
                  <c:v>1.6</c:v>
                </c:pt>
                <c:pt idx="8">
                  <c:v>1.9</c:v>
                </c:pt>
                <c:pt idx="9">
                  <c:v>0.7</c:v>
                </c:pt>
                <c:pt idx="10">
                  <c:v>1.6</c:v>
                </c:pt>
                <c:pt idx="11">
                  <c:v>1.4</c:v>
                </c:pt>
                <c:pt idx="12">
                  <c:v>1.7</c:v>
                </c:pt>
                <c:pt idx="13">
                  <c:v>1.2</c:v>
                </c:pt>
                <c:pt idx="14">
                  <c:v>1.1000000000000001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0.5</c:v>
                </c:pt>
                <c:pt idx="19">
                  <c:v>0.7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3-4173-9EEC-9443D9E48C0E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8.6</c:v>
                </c:pt>
                <c:pt idx="6">
                  <c:v>9.6999999999999993</c:v>
                </c:pt>
                <c:pt idx="7">
                  <c:v>10.3</c:v>
                </c:pt>
                <c:pt idx="8">
                  <c:v>11.9</c:v>
                </c:pt>
                <c:pt idx="9">
                  <c:v>12.3</c:v>
                </c:pt>
                <c:pt idx="10">
                  <c:v>7.31</c:v>
                </c:pt>
                <c:pt idx="11">
                  <c:v>6.2</c:v>
                </c:pt>
                <c:pt idx="12">
                  <c:v>6.44</c:v>
                </c:pt>
                <c:pt idx="13">
                  <c:v>7.7</c:v>
                </c:pt>
                <c:pt idx="14">
                  <c:v>11.6</c:v>
                </c:pt>
                <c:pt idx="15">
                  <c:v>0.7</c:v>
                </c:pt>
                <c:pt idx="16">
                  <c:v>0.9</c:v>
                </c:pt>
                <c:pt idx="17">
                  <c:v>1.3</c:v>
                </c:pt>
                <c:pt idx="18">
                  <c:v>0.81</c:v>
                </c:pt>
                <c:pt idx="19">
                  <c:v>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3-4173-9EEC-9443D9E48C0E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1.3</c:v>
                </c:pt>
                <c:pt idx="1">
                  <c:v>1.5</c:v>
                </c:pt>
                <c:pt idx="2">
                  <c:v>2.2999999999999998</c:v>
                </c:pt>
                <c:pt idx="3">
                  <c:v>1.3</c:v>
                </c:pt>
                <c:pt idx="4">
                  <c:v>2.5</c:v>
                </c:pt>
                <c:pt idx="5">
                  <c:v>0.3</c:v>
                </c:pt>
                <c:pt idx="6">
                  <c:v>0.7</c:v>
                </c:pt>
                <c:pt idx="7">
                  <c:v>0.2</c:v>
                </c:pt>
                <c:pt idx="8">
                  <c:v>0.6</c:v>
                </c:pt>
                <c:pt idx="9">
                  <c:v>1.1000000000000001</c:v>
                </c:pt>
                <c:pt idx="10">
                  <c:v>3.2</c:v>
                </c:pt>
                <c:pt idx="11">
                  <c:v>2</c:v>
                </c:pt>
                <c:pt idx="12">
                  <c:v>1.8</c:v>
                </c:pt>
                <c:pt idx="13">
                  <c:v>1.8</c:v>
                </c:pt>
                <c:pt idx="14">
                  <c:v>1.5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3-4173-9EEC-9443D9E48C0E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3-4173-9EEC-9443D9E4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4.5999999999999996</c:v>
                </c:pt>
                <c:pt idx="6">
                  <c:v>2.4</c:v>
                </c:pt>
                <c:pt idx="7">
                  <c:v>1.7</c:v>
                </c:pt>
                <c:pt idx="8">
                  <c:v>1.8</c:v>
                </c:pt>
                <c:pt idx="9">
                  <c:v>0.7</c:v>
                </c:pt>
                <c:pt idx="10">
                  <c:v>47.5</c:v>
                </c:pt>
                <c:pt idx="11">
                  <c:v>22.2</c:v>
                </c:pt>
                <c:pt idx="12">
                  <c:v>18.5</c:v>
                </c:pt>
                <c:pt idx="13">
                  <c:v>16.7</c:v>
                </c:pt>
                <c:pt idx="14">
                  <c:v>17</c:v>
                </c:pt>
                <c:pt idx="15">
                  <c:v>48.2</c:v>
                </c:pt>
                <c:pt idx="16">
                  <c:v>44.8</c:v>
                </c:pt>
                <c:pt idx="17">
                  <c:v>44.91</c:v>
                </c:pt>
                <c:pt idx="18">
                  <c:v>42.7</c:v>
                </c:pt>
                <c:pt idx="19">
                  <c:v>42.2</c:v>
                </c:pt>
                <c:pt idx="20">
                  <c:v>49.9</c:v>
                </c:pt>
                <c:pt idx="21">
                  <c:v>47.5</c:v>
                </c:pt>
                <c:pt idx="22">
                  <c:v>45</c:v>
                </c:pt>
                <c:pt idx="23">
                  <c:v>46.5</c:v>
                </c:pt>
                <c:pt idx="24">
                  <c:v>44.5</c:v>
                </c:pt>
                <c:pt idx="25">
                  <c:v>49.7</c:v>
                </c:pt>
                <c:pt idx="26">
                  <c:v>45.2</c:v>
                </c:pt>
                <c:pt idx="27">
                  <c:v>45.73</c:v>
                </c:pt>
                <c:pt idx="28">
                  <c:v>41.9</c:v>
                </c:pt>
                <c:pt idx="29">
                  <c:v>34.6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5-43DE-8C20-C7D00598B352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8.8000000000000007</c:v>
                </c:pt>
                <c:pt idx="11">
                  <c:v>2.4</c:v>
                </c:pt>
                <c:pt idx="12">
                  <c:v>3.1</c:v>
                </c:pt>
                <c:pt idx="13">
                  <c:v>4.8</c:v>
                </c:pt>
                <c:pt idx="14">
                  <c:v>5.4</c:v>
                </c:pt>
                <c:pt idx="15">
                  <c:v>50.6</c:v>
                </c:pt>
                <c:pt idx="16">
                  <c:v>50</c:v>
                </c:pt>
                <c:pt idx="17">
                  <c:v>48.2</c:v>
                </c:pt>
                <c:pt idx="18">
                  <c:v>47.7</c:v>
                </c:pt>
                <c:pt idx="19">
                  <c:v>46</c:v>
                </c:pt>
                <c:pt idx="20">
                  <c:v>50.1</c:v>
                </c:pt>
                <c:pt idx="21">
                  <c:v>52.1</c:v>
                </c:pt>
                <c:pt idx="22">
                  <c:v>49</c:v>
                </c:pt>
                <c:pt idx="23">
                  <c:v>50.8</c:v>
                </c:pt>
                <c:pt idx="24">
                  <c:v>48.8</c:v>
                </c:pt>
                <c:pt idx="25">
                  <c:v>49.5</c:v>
                </c:pt>
                <c:pt idx="26">
                  <c:v>49.6</c:v>
                </c:pt>
                <c:pt idx="27">
                  <c:v>49.3</c:v>
                </c:pt>
                <c:pt idx="28">
                  <c:v>51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5-43DE-8C20-C7D00598B352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35.1</c:v>
                </c:pt>
                <c:pt idx="1">
                  <c:v>38.799999999999997</c:v>
                </c:pt>
                <c:pt idx="2">
                  <c:v>36.6</c:v>
                </c:pt>
                <c:pt idx="3">
                  <c:v>36.799999999999997</c:v>
                </c:pt>
                <c:pt idx="4">
                  <c:v>34.6</c:v>
                </c:pt>
                <c:pt idx="5">
                  <c:v>48.9</c:v>
                </c:pt>
                <c:pt idx="6">
                  <c:v>36.700000000000003</c:v>
                </c:pt>
                <c:pt idx="7">
                  <c:v>38.6</c:v>
                </c:pt>
                <c:pt idx="8">
                  <c:v>42.8</c:v>
                </c:pt>
                <c:pt idx="9">
                  <c:v>52</c:v>
                </c:pt>
                <c:pt idx="10">
                  <c:v>39</c:v>
                </c:pt>
                <c:pt idx="11">
                  <c:v>48.5</c:v>
                </c:pt>
                <c:pt idx="12">
                  <c:v>51</c:v>
                </c:pt>
                <c:pt idx="13">
                  <c:v>51.6</c:v>
                </c:pt>
                <c:pt idx="14">
                  <c:v>52.2</c:v>
                </c:pt>
                <c:pt idx="15">
                  <c:v>36.1</c:v>
                </c:pt>
                <c:pt idx="16">
                  <c:v>46</c:v>
                </c:pt>
                <c:pt idx="17">
                  <c:v>34.799999999999997</c:v>
                </c:pt>
                <c:pt idx="18">
                  <c:v>36.6</c:v>
                </c:pt>
                <c:pt idx="19">
                  <c:v>37.5</c:v>
                </c:pt>
                <c:pt idx="20">
                  <c:v>33.700000000000003</c:v>
                </c:pt>
                <c:pt idx="21">
                  <c:v>34.5</c:v>
                </c:pt>
                <c:pt idx="22">
                  <c:v>34.200000000000003</c:v>
                </c:pt>
                <c:pt idx="23">
                  <c:v>34.200000000000003</c:v>
                </c:pt>
                <c:pt idx="24">
                  <c:v>36.5</c:v>
                </c:pt>
                <c:pt idx="25">
                  <c:v>51.7</c:v>
                </c:pt>
                <c:pt idx="26">
                  <c:v>49.6</c:v>
                </c:pt>
                <c:pt idx="27">
                  <c:v>51.1</c:v>
                </c:pt>
                <c:pt idx="28">
                  <c:v>51.5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5-43DE-8C20-C7D00598B352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48</c:v>
                </c:pt>
                <c:pt idx="1">
                  <c:v>51.9</c:v>
                </c:pt>
                <c:pt idx="2">
                  <c:v>49</c:v>
                </c:pt>
                <c:pt idx="3">
                  <c:v>48.3</c:v>
                </c:pt>
                <c:pt idx="4">
                  <c:v>47.8</c:v>
                </c:pt>
                <c:pt idx="5">
                  <c:v>53.1</c:v>
                </c:pt>
                <c:pt idx="6">
                  <c:v>50.1</c:v>
                </c:pt>
                <c:pt idx="7">
                  <c:v>52.7</c:v>
                </c:pt>
                <c:pt idx="8">
                  <c:v>52.1</c:v>
                </c:pt>
                <c:pt idx="9">
                  <c:v>52.5</c:v>
                </c:pt>
                <c:pt idx="10">
                  <c:v>52.2</c:v>
                </c:pt>
                <c:pt idx="11">
                  <c:v>48</c:v>
                </c:pt>
                <c:pt idx="12">
                  <c:v>51.2</c:v>
                </c:pt>
                <c:pt idx="13">
                  <c:v>51.7</c:v>
                </c:pt>
                <c:pt idx="14">
                  <c:v>52.2</c:v>
                </c:pt>
                <c:pt idx="15">
                  <c:v>52.1</c:v>
                </c:pt>
                <c:pt idx="16">
                  <c:v>48.1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50.5</c:v>
                </c:pt>
                <c:pt idx="21">
                  <c:v>48.7</c:v>
                </c:pt>
                <c:pt idx="22">
                  <c:v>52.2</c:v>
                </c:pt>
                <c:pt idx="23">
                  <c:v>50.9</c:v>
                </c:pt>
                <c:pt idx="24">
                  <c:v>50.9</c:v>
                </c:pt>
                <c:pt idx="25">
                  <c:v>49.8</c:v>
                </c:pt>
                <c:pt idx="26">
                  <c:v>47</c:v>
                </c:pt>
                <c:pt idx="27">
                  <c:v>51.2</c:v>
                </c:pt>
                <c:pt idx="28">
                  <c:v>50.5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5-43DE-8C20-C7D00598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21.1</c:v>
                </c:pt>
                <c:pt idx="1">
                  <c:v>18.75</c:v>
                </c:pt>
                <c:pt idx="2">
                  <c:v>18.5</c:v>
                </c:pt>
                <c:pt idx="3">
                  <c:v>17.2</c:v>
                </c:pt>
                <c:pt idx="4">
                  <c:v>16.8</c:v>
                </c:pt>
                <c:pt idx="5">
                  <c:v>44.9</c:v>
                </c:pt>
                <c:pt idx="6">
                  <c:v>37.299999999999997</c:v>
                </c:pt>
                <c:pt idx="7">
                  <c:v>38.299999999999997</c:v>
                </c:pt>
                <c:pt idx="8">
                  <c:v>34.299999999999997</c:v>
                </c:pt>
                <c:pt idx="9">
                  <c:v>32.409999999999997</c:v>
                </c:pt>
                <c:pt idx="10">
                  <c:v>58.84</c:v>
                </c:pt>
                <c:pt idx="11">
                  <c:v>51.31</c:v>
                </c:pt>
                <c:pt idx="12">
                  <c:v>49</c:v>
                </c:pt>
                <c:pt idx="13">
                  <c:v>48.7</c:v>
                </c:pt>
                <c:pt idx="14">
                  <c:v>42.8</c:v>
                </c:pt>
                <c:pt idx="15">
                  <c:v>62.1</c:v>
                </c:pt>
                <c:pt idx="16">
                  <c:v>47.7</c:v>
                </c:pt>
                <c:pt idx="17">
                  <c:v>50</c:v>
                </c:pt>
                <c:pt idx="18">
                  <c:v>44.4</c:v>
                </c:pt>
                <c:pt idx="19">
                  <c:v>42.8</c:v>
                </c:pt>
                <c:pt idx="20">
                  <c:v>59.7</c:v>
                </c:pt>
                <c:pt idx="21">
                  <c:v>50.3</c:v>
                </c:pt>
                <c:pt idx="22">
                  <c:v>46.1</c:v>
                </c:pt>
                <c:pt idx="23">
                  <c:v>46.3</c:v>
                </c:pt>
                <c:pt idx="24">
                  <c:v>44.3</c:v>
                </c:pt>
                <c:pt idx="25">
                  <c:v>60.5</c:v>
                </c:pt>
                <c:pt idx="26">
                  <c:v>52.1</c:v>
                </c:pt>
                <c:pt idx="27">
                  <c:v>49.8</c:v>
                </c:pt>
                <c:pt idx="28">
                  <c:v>47.9</c:v>
                </c:pt>
                <c:pt idx="29">
                  <c:v>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A-412B-9B02-48D442B8D68D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51.2</c:v>
                </c:pt>
                <c:pt idx="1">
                  <c:v>45.9</c:v>
                </c:pt>
                <c:pt idx="2">
                  <c:v>49.6</c:v>
                </c:pt>
                <c:pt idx="3">
                  <c:v>48</c:v>
                </c:pt>
                <c:pt idx="4">
                  <c:v>47.6</c:v>
                </c:pt>
                <c:pt idx="5">
                  <c:v>56.8</c:v>
                </c:pt>
                <c:pt idx="6">
                  <c:v>53.2</c:v>
                </c:pt>
                <c:pt idx="7">
                  <c:v>48.8</c:v>
                </c:pt>
                <c:pt idx="8">
                  <c:v>46.7</c:v>
                </c:pt>
                <c:pt idx="9">
                  <c:v>42.9</c:v>
                </c:pt>
                <c:pt idx="10">
                  <c:v>63.2</c:v>
                </c:pt>
                <c:pt idx="11">
                  <c:v>53.5</c:v>
                </c:pt>
                <c:pt idx="12">
                  <c:v>50.1</c:v>
                </c:pt>
                <c:pt idx="13">
                  <c:v>48.1</c:v>
                </c:pt>
                <c:pt idx="14">
                  <c:v>43.5</c:v>
                </c:pt>
                <c:pt idx="15">
                  <c:v>59.8</c:v>
                </c:pt>
                <c:pt idx="16">
                  <c:v>54.5</c:v>
                </c:pt>
                <c:pt idx="17">
                  <c:v>49.4</c:v>
                </c:pt>
                <c:pt idx="18">
                  <c:v>46.6</c:v>
                </c:pt>
                <c:pt idx="19">
                  <c:v>43.7</c:v>
                </c:pt>
                <c:pt idx="20">
                  <c:v>55.5</c:v>
                </c:pt>
                <c:pt idx="21">
                  <c:v>52.2</c:v>
                </c:pt>
                <c:pt idx="22">
                  <c:v>47.4</c:v>
                </c:pt>
                <c:pt idx="23">
                  <c:v>46.5</c:v>
                </c:pt>
                <c:pt idx="24">
                  <c:v>43.1</c:v>
                </c:pt>
                <c:pt idx="25">
                  <c:v>53.3</c:v>
                </c:pt>
                <c:pt idx="26">
                  <c:v>52.5</c:v>
                </c:pt>
                <c:pt idx="27">
                  <c:v>49.3</c:v>
                </c:pt>
                <c:pt idx="28">
                  <c:v>48.2</c:v>
                </c:pt>
                <c:pt idx="29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A-412B-9B02-48D442B8D68D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47.8</c:v>
                </c:pt>
                <c:pt idx="1">
                  <c:v>49.5</c:v>
                </c:pt>
                <c:pt idx="2">
                  <c:v>45.4</c:v>
                </c:pt>
                <c:pt idx="3">
                  <c:v>45.5</c:v>
                </c:pt>
                <c:pt idx="4">
                  <c:v>41.3</c:v>
                </c:pt>
                <c:pt idx="5">
                  <c:v>46.2</c:v>
                </c:pt>
                <c:pt idx="6">
                  <c:v>36</c:v>
                </c:pt>
                <c:pt idx="7">
                  <c:v>37.700000000000003</c:v>
                </c:pt>
                <c:pt idx="8">
                  <c:v>33.1</c:v>
                </c:pt>
                <c:pt idx="9">
                  <c:v>30.7</c:v>
                </c:pt>
                <c:pt idx="10">
                  <c:v>39.200000000000003</c:v>
                </c:pt>
                <c:pt idx="11">
                  <c:v>29.6</c:v>
                </c:pt>
                <c:pt idx="12">
                  <c:v>25.2</c:v>
                </c:pt>
                <c:pt idx="13">
                  <c:v>25.4</c:v>
                </c:pt>
                <c:pt idx="14">
                  <c:v>23.6</c:v>
                </c:pt>
                <c:pt idx="15">
                  <c:v>37.200000000000003</c:v>
                </c:pt>
                <c:pt idx="16">
                  <c:v>27.5</c:v>
                </c:pt>
                <c:pt idx="17">
                  <c:v>29.5</c:v>
                </c:pt>
                <c:pt idx="18">
                  <c:v>25.7</c:v>
                </c:pt>
                <c:pt idx="19">
                  <c:v>24.4</c:v>
                </c:pt>
                <c:pt idx="20">
                  <c:v>33.799999999999997</c:v>
                </c:pt>
                <c:pt idx="21">
                  <c:v>21.7</c:v>
                </c:pt>
                <c:pt idx="22">
                  <c:v>22.8</c:v>
                </c:pt>
                <c:pt idx="23">
                  <c:v>25</c:v>
                </c:pt>
                <c:pt idx="24">
                  <c:v>26.5</c:v>
                </c:pt>
                <c:pt idx="25">
                  <c:v>49.5</c:v>
                </c:pt>
                <c:pt idx="26">
                  <c:v>49</c:v>
                </c:pt>
                <c:pt idx="27">
                  <c:v>51.5</c:v>
                </c:pt>
                <c:pt idx="28">
                  <c:v>54.3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A-412B-9B02-48D442B8D68D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</c:v>
                </c:pt>
                <c:pt idx="6">
                  <c:v>52.3</c:v>
                </c:pt>
                <c:pt idx="7">
                  <c:v>50</c:v>
                </c:pt>
                <c:pt idx="8">
                  <c:v>49.5</c:v>
                </c:pt>
                <c:pt idx="9">
                  <c:v>52.9</c:v>
                </c:pt>
                <c:pt idx="10">
                  <c:v>54.2</c:v>
                </c:pt>
                <c:pt idx="11">
                  <c:v>50.4</c:v>
                </c:pt>
                <c:pt idx="12">
                  <c:v>51.7</c:v>
                </c:pt>
                <c:pt idx="13">
                  <c:v>54</c:v>
                </c:pt>
                <c:pt idx="14">
                  <c:v>54.5</c:v>
                </c:pt>
                <c:pt idx="15">
                  <c:v>52.6</c:v>
                </c:pt>
                <c:pt idx="16">
                  <c:v>48</c:v>
                </c:pt>
                <c:pt idx="17">
                  <c:v>50.7</c:v>
                </c:pt>
                <c:pt idx="18">
                  <c:v>51.7</c:v>
                </c:pt>
                <c:pt idx="19">
                  <c:v>51.3</c:v>
                </c:pt>
                <c:pt idx="20">
                  <c:v>52.5</c:v>
                </c:pt>
                <c:pt idx="21">
                  <c:v>47.8</c:v>
                </c:pt>
                <c:pt idx="22">
                  <c:v>50.8</c:v>
                </c:pt>
                <c:pt idx="23">
                  <c:v>52.4</c:v>
                </c:pt>
                <c:pt idx="24">
                  <c:v>52.3</c:v>
                </c:pt>
                <c:pt idx="25">
                  <c:v>47.2</c:v>
                </c:pt>
                <c:pt idx="26">
                  <c:v>48.5</c:v>
                </c:pt>
                <c:pt idx="27">
                  <c:v>50.9</c:v>
                </c:pt>
                <c:pt idx="28">
                  <c:v>49.9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A-412B-9B02-48D442B8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64.7</c:v>
                </c:pt>
                <c:pt idx="1">
                  <c:v>51.7</c:v>
                </c:pt>
                <c:pt idx="2">
                  <c:v>53.27</c:v>
                </c:pt>
                <c:pt idx="3">
                  <c:v>53.28</c:v>
                </c:pt>
                <c:pt idx="4">
                  <c:v>49.1</c:v>
                </c:pt>
                <c:pt idx="5">
                  <c:v>67.8</c:v>
                </c:pt>
                <c:pt idx="6">
                  <c:v>56.3</c:v>
                </c:pt>
                <c:pt idx="7">
                  <c:v>54.3</c:v>
                </c:pt>
                <c:pt idx="8">
                  <c:v>48.69</c:v>
                </c:pt>
                <c:pt idx="9">
                  <c:v>44.3</c:v>
                </c:pt>
                <c:pt idx="10">
                  <c:v>64.900000000000006</c:v>
                </c:pt>
                <c:pt idx="11">
                  <c:v>62</c:v>
                </c:pt>
                <c:pt idx="12">
                  <c:v>57.2</c:v>
                </c:pt>
                <c:pt idx="13">
                  <c:v>53.1</c:v>
                </c:pt>
                <c:pt idx="14">
                  <c:v>50.2</c:v>
                </c:pt>
                <c:pt idx="15">
                  <c:v>57.1</c:v>
                </c:pt>
                <c:pt idx="16">
                  <c:v>54.3</c:v>
                </c:pt>
                <c:pt idx="17">
                  <c:v>50.5</c:v>
                </c:pt>
                <c:pt idx="18">
                  <c:v>46.3</c:v>
                </c:pt>
                <c:pt idx="19">
                  <c:v>46.2</c:v>
                </c:pt>
                <c:pt idx="20">
                  <c:v>57</c:v>
                </c:pt>
                <c:pt idx="21">
                  <c:v>52.8</c:v>
                </c:pt>
                <c:pt idx="22">
                  <c:v>45.7</c:v>
                </c:pt>
                <c:pt idx="23">
                  <c:v>43.8</c:v>
                </c:pt>
                <c:pt idx="24">
                  <c:v>41.4</c:v>
                </c:pt>
                <c:pt idx="25">
                  <c:v>63.4</c:v>
                </c:pt>
                <c:pt idx="26">
                  <c:v>52.34</c:v>
                </c:pt>
                <c:pt idx="27">
                  <c:v>53.7</c:v>
                </c:pt>
                <c:pt idx="28">
                  <c:v>48.6</c:v>
                </c:pt>
                <c:pt idx="29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7-4389-9566-63CC7543C4A4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64.5</c:v>
                </c:pt>
                <c:pt idx="1">
                  <c:v>48.6</c:v>
                </c:pt>
                <c:pt idx="2">
                  <c:v>46.1</c:v>
                </c:pt>
                <c:pt idx="3">
                  <c:v>42.2</c:v>
                </c:pt>
                <c:pt idx="4">
                  <c:v>40.299999999999997</c:v>
                </c:pt>
                <c:pt idx="5">
                  <c:v>63.9</c:v>
                </c:pt>
                <c:pt idx="6">
                  <c:v>55.7</c:v>
                </c:pt>
                <c:pt idx="7">
                  <c:v>50.1</c:v>
                </c:pt>
                <c:pt idx="8">
                  <c:v>47.2</c:v>
                </c:pt>
                <c:pt idx="9">
                  <c:v>40.5</c:v>
                </c:pt>
                <c:pt idx="10">
                  <c:v>67</c:v>
                </c:pt>
                <c:pt idx="11">
                  <c:v>49.5</c:v>
                </c:pt>
                <c:pt idx="12">
                  <c:v>47.9</c:v>
                </c:pt>
                <c:pt idx="13">
                  <c:v>42.8</c:v>
                </c:pt>
                <c:pt idx="14">
                  <c:v>38.9</c:v>
                </c:pt>
                <c:pt idx="15">
                  <c:v>63.4</c:v>
                </c:pt>
                <c:pt idx="16">
                  <c:v>51.6</c:v>
                </c:pt>
                <c:pt idx="17">
                  <c:v>48.1</c:v>
                </c:pt>
                <c:pt idx="18">
                  <c:v>44.6</c:v>
                </c:pt>
                <c:pt idx="19">
                  <c:v>40.200000000000003</c:v>
                </c:pt>
                <c:pt idx="20">
                  <c:v>57.2</c:v>
                </c:pt>
                <c:pt idx="21">
                  <c:v>47.4</c:v>
                </c:pt>
                <c:pt idx="22">
                  <c:v>42.1</c:v>
                </c:pt>
                <c:pt idx="23">
                  <c:v>41.2</c:v>
                </c:pt>
                <c:pt idx="24">
                  <c:v>36.9</c:v>
                </c:pt>
                <c:pt idx="25">
                  <c:v>56.9</c:v>
                </c:pt>
                <c:pt idx="26">
                  <c:v>50.7</c:v>
                </c:pt>
                <c:pt idx="27">
                  <c:v>46.6</c:v>
                </c:pt>
                <c:pt idx="28">
                  <c:v>45.5</c:v>
                </c:pt>
                <c:pt idx="29">
                  <c:v>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7-4389-9566-63CC7543C4A4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39.1</c:v>
                </c:pt>
                <c:pt idx="1">
                  <c:v>43.1</c:v>
                </c:pt>
                <c:pt idx="2">
                  <c:v>39.6</c:v>
                </c:pt>
                <c:pt idx="3">
                  <c:v>37.9</c:v>
                </c:pt>
                <c:pt idx="4">
                  <c:v>35.9</c:v>
                </c:pt>
                <c:pt idx="5">
                  <c:v>37.799999999999997</c:v>
                </c:pt>
                <c:pt idx="6">
                  <c:v>33.1</c:v>
                </c:pt>
                <c:pt idx="7">
                  <c:v>35.4</c:v>
                </c:pt>
                <c:pt idx="8">
                  <c:v>34</c:v>
                </c:pt>
                <c:pt idx="9">
                  <c:v>36.299999999999997</c:v>
                </c:pt>
                <c:pt idx="10">
                  <c:v>36.5</c:v>
                </c:pt>
                <c:pt idx="11">
                  <c:v>34.6</c:v>
                </c:pt>
                <c:pt idx="12">
                  <c:v>35.700000000000003</c:v>
                </c:pt>
                <c:pt idx="13">
                  <c:v>34.799999999999997</c:v>
                </c:pt>
                <c:pt idx="14">
                  <c:v>39.4</c:v>
                </c:pt>
                <c:pt idx="15">
                  <c:v>37.9</c:v>
                </c:pt>
                <c:pt idx="16">
                  <c:v>35.6</c:v>
                </c:pt>
                <c:pt idx="17">
                  <c:v>33.799999999999997</c:v>
                </c:pt>
                <c:pt idx="18">
                  <c:v>37.299999999999997</c:v>
                </c:pt>
                <c:pt idx="19">
                  <c:v>35.9</c:v>
                </c:pt>
                <c:pt idx="20">
                  <c:v>34.200000000000003</c:v>
                </c:pt>
                <c:pt idx="21">
                  <c:v>32.700000000000003</c:v>
                </c:pt>
                <c:pt idx="22">
                  <c:v>35.299999999999997</c:v>
                </c:pt>
                <c:pt idx="23">
                  <c:v>35.4</c:v>
                </c:pt>
                <c:pt idx="24">
                  <c:v>39.700000000000003</c:v>
                </c:pt>
                <c:pt idx="25">
                  <c:v>49.8</c:v>
                </c:pt>
                <c:pt idx="26">
                  <c:v>49.5</c:v>
                </c:pt>
                <c:pt idx="27">
                  <c:v>51</c:v>
                </c:pt>
                <c:pt idx="28">
                  <c:v>52.6</c:v>
                </c:pt>
                <c:pt idx="29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7-4389-9566-63CC7543C4A4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49.1</c:v>
                </c:pt>
                <c:pt idx="6">
                  <c:v>52.7</c:v>
                </c:pt>
                <c:pt idx="7">
                  <c:v>49.5</c:v>
                </c:pt>
                <c:pt idx="8">
                  <c:v>51.2</c:v>
                </c:pt>
                <c:pt idx="9">
                  <c:v>52.5</c:v>
                </c:pt>
                <c:pt idx="10">
                  <c:v>54.3</c:v>
                </c:pt>
                <c:pt idx="11">
                  <c:v>52.9</c:v>
                </c:pt>
                <c:pt idx="12">
                  <c:v>52.4</c:v>
                </c:pt>
                <c:pt idx="13">
                  <c:v>53</c:v>
                </c:pt>
                <c:pt idx="14">
                  <c:v>55.7</c:v>
                </c:pt>
                <c:pt idx="15">
                  <c:v>51.6</c:v>
                </c:pt>
                <c:pt idx="16">
                  <c:v>49.5</c:v>
                </c:pt>
                <c:pt idx="17">
                  <c:v>51.5</c:v>
                </c:pt>
                <c:pt idx="18">
                  <c:v>51</c:v>
                </c:pt>
                <c:pt idx="19">
                  <c:v>52.3</c:v>
                </c:pt>
                <c:pt idx="20">
                  <c:v>52</c:v>
                </c:pt>
                <c:pt idx="21">
                  <c:v>48.3</c:v>
                </c:pt>
                <c:pt idx="22">
                  <c:v>50.8</c:v>
                </c:pt>
                <c:pt idx="23">
                  <c:v>51.7</c:v>
                </c:pt>
                <c:pt idx="24">
                  <c:v>52.2</c:v>
                </c:pt>
                <c:pt idx="25">
                  <c:v>47.8</c:v>
                </c:pt>
                <c:pt idx="26">
                  <c:v>48</c:v>
                </c:pt>
                <c:pt idx="27">
                  <c:v>49.3</c:v>
                </c:pt>
                <c:pt idx="28">
                  <c:v>49.7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E7-4389-9566-63CC754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</c:v>
                </c:pt>
                <c:pt idx="6">
                  <c:v>0.8</c:v>
                </c:pt>
                <c:pt idx="7">
                  <c:v>0.1</c:v>
                </c:pt>
                <c:pt idx="8">
                  <c:v>0.2</c:v>
                </c:pt>
                <c:pt idx="9">
                  <c:v>0.11</c:v>
                </c:pt>
                <c:pt idx="10">
                  <c:v>44.23</c:v>
                </c:pt>
                <c:pt idx="11">
                  <c:v>41.66</c:v>
                </c:pt>
                <c:pt idx="12">
                  <c:v>38.6</c:v>
                </c:pt>
                <c:pt idx="13">
                  <c:v>36.200000000000003</c:v>
                </c:pt>
                <c:pt idx="14">
                  <c:v>29.5</c:v>
                </c:pt>
                <c:pt idx="15">
                  <c:v>47.8</c:v>
                </c:pt>
                <c:pt idx="16">
                  <c:v>49.9</c:v>
                </c:pt>
                <c:pt idx="17">
                  <c:v>48</c:v>
                </c:pt>
                <c:pt idx="18">
                  <c:v>44.9</c:v>
                </c:pt>
                <c:pt idx="19">
                  <c:v>45.5</c:v>
                </c:pt>
                <c:pt idx="20">
                  <c:v>47.7</c:v>
                </c:pt>
                <c:pt idx="21">
                  <c:v>50.4</c:v>
                </c:pt>
                <c:pt idx="22">
                  <c:v>46.8</c:v>
                </c:pt>
                <c:pt idx="23">
                  <c:v>46.6</c:v>
                </c:pt>
                <c:pt idx="24">
                  <c:v>45.3</c:v>
                </c:pt>
                <c:pt idx="25">
                  <c:v>54.5</c:v>
                </c:pt>
                <c:pt idx="26">
                  <c:v>49.8</c:v>
                </c:pt>
                <c:pt idx="27">
                  <c:v>49.1</c:v>
                </c:pt>
                <c:pt idx="28">
                  <c:v>45.4</c:v>
                </c:pt>
                <c:pt idx="29">
                  <c:v>34.5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1-4643-A2A4-3E98D462163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</c:v>
                </c:pt>
                <c:pt idx="6">
                  <c:v>6.1</c:v>
                </c:pt>
                <c:pt idx="7">
                  <c:v>7.5</c:v>
                </c:pt>
                <c:pt idx="8">
                  <c:v>11.6</c:v>
                </c:pt>
                <c:pt idx="9">
                  <c:v>12.8</c:v>
                </c:pt>
                <c:pt idx="10">
                  <c:v>52</c:v>
                </c:pt>
                <c:pt idx="11">
                  <c:v>47.7</c:v>
                </c:pt>
                <c:pt idx="12">
                  <c:v>47.1</c:v>
                </c:pt>
                <c:pt idx="13">
                  <c:v>49.1</c:v>
                </c:pt>
                <c:pt idx="14">
                  <c:v>47.7</c:v>
                </c:pt>
                <c:pt idx="15">
                  <c:v>52.8</c:v>
                </c:pt>
                <c:pt idx="16">
                  <c:v>52.6</c:v>
                </c:pt>
                <c:pt idx="17">
                  <c:v>52.4</c:v>
                </c:pt>
                <c:pt idx="18">
                  <c:v>52.4</c:v>
                </c:pt>
                <c:pt idx="19">
                  <c:v>52</c:v>
                </c:pt>
                <c:pt idx="20">
                  <c:v>50.9</c:v>
                </c:pt>
                <c:pt idx="21">
                  <c:v>52.1</c:v>
                </c:pt>
                <c:pt idx="22">
                  <c:v>51.1</c:v>
                </c:pt>
                <c:pt idx="23">
                  <c:v>51.5</c:v>
                </c:pt>
                <c:pt idx="24">
                  <c:v>50.1</c:v>
                </c:pt>
                <c:pt idx="25">
                  <c:v>46.9</c:v>
                </c:pt>
                <c:pt idx="26">
                  <c:v>49.5</c:v>
                </c:pt>
                <c:pt idx="27">
                  <c:v>51.5</c:v>
                </c:pt>
                <c:pt idx="28">
                  <c:v>50.1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1-4643-A2A4-3E98D462163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30.2</c:v>
                </c:pt>
                <c:pt idx="6">
                  <c:v>35.299999999999997</c:v>
                </c:pt>
                <c:pt idx="7">
                  <c:v>36.700000000000003</c:v>
                </c:pt>
                <c:pt idx="8">
                  <c:v>36.4</c:v>
                </c:pt>
                <c:pt idx="9">
                  <c:v>37</c:v>
                </c:pt>
                <c:pt idx="10">
                  <c:v>26.7</c:v>
                </c:pt>
                <c:pt idx="11">
                  <c:v>36.9</c:v>
                </c:pt>
                <c:pt idx="12">
                  <c:v>36.299999999999997</c:v>
                </c:pt>
                <c:pt idx="13">
                  <c:v>35.799999999999997</c:v>
                </c:pt>
                <c:pt idx="14">
                  <c:v>36.1</c:v>
                </c:pt>
                <c:pt idx="15">
                  <c:v>23.1</c:v>
                </c:pt>
                <c:pt idx="16">
                  <c:v>35.1</c:v>
                </c:pt>
                <c:pt idx="17">
                  <c:v>35.5</c:v>
                </c:pt>
                <c:pt idx="18">
                  <c:v>36.1</c:v>
                </c:pt>
                <c:pt idx="19">
                  <c:v>36.799999999999997</c:v>
                </c:pt>
                <c:pt idx="20">
                  <c:v>23.3</c:v>
                </c:pt>
                <c:pt idx="21">
                  <c:v>35.200000000000003</c:v>
                </c:pt>
                <c:pt idx="22">
                  <c:v>35.200000000000003</c:v>
                </c:pt>
                <c:pt idx="23">
                  <c:v>36.5</c:v>
                </c:pt>
                <c:pt idx="24">
                  <c:v>42.5</c:v>
                </c:pt>
                <c:pt idx="25">
                  <c:v>52</c:v>
                </c:pt>
                <c:pt idx="26">
                  <c:v>49.4</c:v>
                </c:pt>
                <c:pt idx="27">
                  <c:v>50.8</c:v>
                </c:pt>
                <c:pt idx="28">
                  <c:v>52.7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1-4643-A2A4-3E98D462163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52.1</c:v>
                </c:pt>
                <c:pt idx="7">
                  <c:v>51.5</c:v>
                </c:pt>
                <c:pt idx="8">
                  <c:v>53.2</c:v>
                </c:pt>
                <c:pt idx="9">
                  <c:v>53.5</c:v>
                </c:pt>
                <c:pt idx="10">
                  <c:v>53</c:v>
                </c:pt>
                <c:pt idx="11">
                  <c:v>48.2</c:v>
                </c:pt>
                <c:pt idx="12">
                  <c:v>51.2</c:v>
                </c:pt>
                <c:pt idx="13">
                  <c:v>51.9</c:v>
                </c:pt>
                <c:pt idx="14">
                  <c:v>52</c:v>
                </c:pt>
                <c:pt idx="15">
                  <c:v>52.1</c:v>
                </c:pt>
                <c:pt idx="16">
                  <c:v>48.2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51.1</c:v>
                </c:pt>
                <c:pt idx="21">
                  <c:v>48.4</c:v>
                </c:pt>
                <c:pt idx="22">
                  <c:v>51.5</c:v>
                </c:pt>
                <c:pt idx="23">
                  <c:v>51.5</c:v>
                </c:pt>
                <c:pt idx="24">
                  <c:v>51.7</c:v>
                </c:pt>
                <c:pt idx="25">
                  <c:v>49.5</c:v>
                </c:pt>
                <c:pt idx="26">
                  <c:v>47.4</c:v>
                </c:pt>
                <c:pt idx="27">
                  <c:v>50.3</c:v>
                </c:pt>
                <c:pt idx="28">
                  <c:v>50.8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71-4643-A2A4-3E98D462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20.6</c:v>
                </c:pt>
                <c:pt idx="1">
                  <c:v>15.6</c:v>
                </c:pt>
                <c:pt idx="2">
                  <c:v>14</c:v>
                </c:pt>
                <c:pt idx="3">
                  <c:v>10.5</c:v>
                </c:pt>
                <c:pt idx="4">
                  <c:v>10.3</c:v>
                </c:pt>
                <c:pt idx="5">
                  <c:v>42.3</c:v>
                </c:pt>
                <c:pt idx="6">
                  <c:v>26.1</c:v>
                </c:pt>
                <c:pt idx="7">
                  <c:v>25.4</c:v>
                </c:pt>
                <c:pt idx="8">
                  <c:v>21.6</c:v>
                </c:pt>
                <c:pt idx="9">
                  <c:v>19.100000000000001</c:v>
                </c:pt>
                <c:pt idx="10">
                  <c:v>22.7</c:v>
                </c:pt>
                <c:pt idx="11">
                  <c:v>20.399999999999999</c:v>
                </c:pt>
                <c:pt idx="12">
                  <c:v>19.7</c:v>
                </c:pt>
                <c:pt idx="13">
                  <c:v>17.7</c:v>
                </c:pt>
                <c:pt idx="14">
                  <c:v>18.399999999999999</c:v>
                </c:pt>
                <c:pt idx="15">
                  <c:v>41.4</c:v>
                </c:pt>
                <c:pt idx="16">
                  <c:v>27.7</c:v>
                </c:pt>
                <c:pt idx="17">
                  <c:v>27.2</c:v>
                </c:pt>
                <c:pt idx="18">
                  <c:v>20.8</c:v>
                </c:pt>
                <c:pt idx="19">
                  <c:v>17.8</c:v>
                </c:pt>
                <c:pt idx="20">
                  <c:v>52.2</c:v>
                </c:pt>
                <c:pt idx="21">
                  <c:v>46.6</c:v>
                </c:pt>
                <c:pt idx="22">
                  <c:v>41.7</c:v>
                </c:pt>
                <c:pt idx="23">
                  <c:v>39.299999999999997</c:v>
                </c:pt>
                <c:pt idx="24">
                  <c:v>33.700000000000003</c:v>
                </c:pt>
                <c:pt idx="25">
                  <c:v>53.3</c:v>
                </c:pt>
                <c:pt idx="26">
                  <c:v>43</c:v>
                </c:pt>
                <c:pt idx="27">
                  <c:v>40.799999999999997</c:v>
                </c:pt>
                <c:pt idx="28">
                  <c:v>36.1</c:v>
                </c:pt>
                <c:pt idx="29">
                  <c:v>31.1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A-40A2-823B-A8111DFF97B9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56</c:v>
                </c:pt>
                <c:pt idx="1">
                  <c:v>49</c:v>
                </c:pt>
                <c:pt idx="2">
                  <c:v>49.9</c:v>
                </c:pt>
                <c:pt idx="3">
                  <c:v>48</c:v>
                </c:pt>
                <c:pt idx="4">
                  <c:v>46.7</c:v>
                </c:pt>
                <c:pt idx="5">
                  <c:v>64.599999999999994</c:v>
                </c:pt>
                <c:pt idx="6">
                  <c:v>55.1</c:v>
                </c:pt>
                <c:pt idx="7">
                  <c:v>50.5</c:v>
                </c:pt>
                <c:pt idx="8">
                  <c:v>45.9</c:v>
                </c:pt>
                <c:pt idx="9">
                  <c:v>40.6</c:v>
                </c:pt>
                <c:pt idx="10">
                  <c:v>68.099999999999994</c:v>
                </c:pt>
                <c:pt idx="11">
                  <c:v>59.2</c:v>
                </c:pt>
                <c:pt idx="12">
                  <c:v>53.5</c:v>
                </c:pt>
                <c:pt idx="13">
                  <c:v>47.6</c:v>
                </c:pt>
                <c:pt idx="14">
                  <c:v>41.6</c:v>
                </c:pt>
                <c:pt idx="15">
                  <c:v>64.599999999999994</c:v>
                </c:pt>
                <c:pt idx="16">
                  <c:v>56.72</c:v>
                </c:pt>
                <c:pt idx="17">
                  <c:v>53.5</c:v>
                </c:pt>
                <c:pt idx="18">
                  <c:v>48.7</c:v>
                </c:pt>
                <c:pt idx="19">
                  <c:v>42</c:v>
                </c:pt>
                <c:pt idx="20">
                  <c:v>61.6</c:v>
                </c:pt>
                <c:pt idx="21">
                  <c:v>55.1</c:v>
                </c:pt>
                <c:pt idx="22">
                  <c:v>50.7</c:v>
                </c:pt>
                <c:pt idx="23">
                  <c:v>47.9</c:v>
                </c:pt>
                <c:pt idx="24">
                  <c:v>43.7</c:v>
                </c:pt>
                <c:pt idx="25">
                  <c:v>58.1</c:v>
                </c:pt>
                <c:pt idx="26">
                  <c:v>54.4</c:v>
                </c:pt>
                <c:pt idx="27">
                  <c:v>50.3</c:v>
                </c:pt>
                <c:pt idx="28">
                  <c:v>47.5</c:v>
                </c:pt>
                <c:pt idx="29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A-40A2-823B-A8111DFF97B9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49.4</c:v>
                </c:pt>
                <c:pt idx="1">
                  <c:v>50.3</c:v>
                </c:pt>
                <c:pt idx="2">
                  <c:v>45.7</c:v>
                </c:pt>
                <c:pt idx="3">
                  <c:v>43.6</c:v>
                </c:pt>
                <c:pt idx="4">
                  <c:v>39.799999999999997</c:v>
                </c:pt>
                <c:pt idx="5">
                  <c:v>43.9</c:v>
                </c:pt>
                <c:pt idx="6">
                  <c:v>39.1</c:v>
                </c:pt>
                <c:pt idx="7">
                  <c:v>38.6</c:v>
                </c:pt>
                <c:pt idx="8">
                  <c:v>33.9</c:v>
                </c:pt>
                <c:pt idx="9">
                  <c:v>35.6</c:v>
                </c:pt>
                <c:pt idx="10">
                  <c:v>33.1</c:v>
                </c:pt>
                <c:pt idx="11">
                  <c:v>28.3</c:v>
                </c:pt>
                <c:pt idx="12">
                  <c:v>31</c:v>
                </c:pt>
                <c:pt idx="13">
                  <c:v>29.7</c:v>
                </c:pt>
                <c:pt idx="14">
                  <c:v>28.1</c:v>
                </c:pt>
                <c:pt idx="15">
                  <c:v>32.9</c:v>
                </c:pt>
                <c:pt idx="16">
                  <c:v>32.299999999999997</c:v>
                </c:pt>
                <c:pt idx="17">
                  <c:v>30</c:v>
                </c:pt>
                <c:pt idx="18">
                  <c:v>30.1</c:v>
                </c:pt>
                <c:pt idx="19">
                  <c:v>29.1</c:v>
                </c:pt>
                <c:pt idx="20">
                  <c:v>26.8</c:v>
                </c:pt>
                <c:pt idx="21">
                  <c:v>28.8</c:v>
                </c:pt>
                <c:pt idx="22">
                  <c:v>28.2</c:v>
                </c:pt>
                <c:pt idx="23">
                  <c:v>33.6</c:v>
                </c:pt>
                <c:pt idx="24">
                  <c:v>36.4</c:v>
                </c:pt>
                <c:pt idx="25">
                  <c:v>50.8</c:v>
                </c:pt>
                <c:pt idx="26">
                  <c:v>49.6</c:v>
                </c:pt>
                <c:pt idx="27">
                  <c:v>52</c:v>
                </c:pt>
                <c:pt idx="28">
                  <c:v>54.7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A-40A2-823B-A8111DFF97B9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51.9</c:v>
                </c:pt>
                <c:pt idx="7">
                  <c:v>49.4</c:v>
                </c:pt>
                <c:pt idx="8">
                  <c:v>50.6</c:v>
                </c:pt>
                <c:pt idx="9">
                  <c:v>54</c:v>
                </c:pt>
                <c:pt idx="10">
                  <c:v>53.7</c:v>
                </c:pt>
                <c:pt idx="11">
                  <c:v>51.7</c:v>
                </c:pt>
                <c:pt idx="12">
                  <c:v>51.1</c:v>
                </c:pt>
                <c:pt idx="13">
                  <c:v>52.9</c:v>
                </c:pt>
                <c:pt idx="14">
                  <c:v>54.7</c:v>
                </c:pt>
                <c:pt idx="15">
                  <c:v>51.1</c:v>
                </c:pt>
                <c:pt idx="16">
                  <c:v>48.4</c:v>
                </c:pt>
                <c:pt idx="17">
                  <c:v>50.5</c:v>
                </c:pt>
                <c:pt idx="18">
                  <c:v>52</c:v>
                </c:pt>
                <c:pt idx="19">
                  <c:v>52.2</c:v>
                </c:pt>
                <c:pt idx="20">
                  <c:v>51.8</c:v>
                </c:pt>
                <c:pt idx="21">
                  <c:v>47.8</c:v>
                </c:pt>
                <c:pt idx="22">
                  <c:v>51</c:v>
                </c:pt>
                <c:pt idx="23">
                  <c:v>52.1</c:v>
                </c:pt>
                <c:pt idx="24">
                  <c:v>52.2</c:v>
                </c:pt>
                <c:pt idx="25">
                  <c:v>48.8</c:v>
                </c:pt>
                <c:pt idx="26">
                  <c:v>48.5</c:v>
                </c:pt>
                <c:pt idx="27">
                  <c:v>50.7</c:v>
                </c:pt>
                <c:pt idx="28">
                  <c:v>49.2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A-40A2-823B-A8111DFF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56.5</c:v>
                </c:pt>
                <c:pt idx="1">
                  <c:v>48.2</c:v>
                </c:pt>
                <c:pt idx="2">
                  <c:v>47.6</c:v>
                </c:pt>
                <c:pt idx="3">
                  <c:v>47.5</c:v>
                </c:pt>
                <c:pt idx="4">
                  <c:v>45.2</c:v>
                </c:pt>
                <c:pt idx="5">
                  <c:v>73.98</c:v>
                </c:pt>
                <c:pt idx="6">
                  <c:v>61.1</c:v>
                </c:pt>
                <c:pt idx="7">
                  <c:v>57.8</c:v>
                </c:pt>
                <c:pt idx="8">
                  <c:v>49.3</c:v>
                </c:pt>
                <c:pt idx="9">
                  <c:v>45</c:v>
                </c:pt>
                <c:pt idx="10">
                  <c:v>70.34</c:v>
                </c:pt>
                <c:pt idx="11">
                  <c:v>60.7</c:v>
                </c:pt>
                <c:pt idx="12">
                  <c:v>58.1</c:v>
                </c:pt>
                <c:pt idx="13">
                  <c:v>51.2</c:v>
                </c:pt>
                <c:pt idx="14">
                  <c:v>46.4</c:v>
                </c:pt>
                <c:pt idx="15">
                  <c:v>73.599999999999994</c:v>
                </c:pt>
                <c:pt idx="16">
                  <c:v>57</c:v>
                </c:pt>
                <c:pt idx="17">
                  <c:v>54.18</c:v>
                </c:pt>
                <c:pt idx="18">
                  <c:v>51.8</c:v>
                </c:pt>
                <c:pt idx="19">
                  <c:v>43.3</c:v>
                </c:pt>
                <c:pt idx="20">
                  <c:v>72.5</c:v>
                </c:pt>
                <c:pt idx="21">
                  <c:v>57.5</c:v>
                </c:pt>
                <c:pt idx="22">
                  <c:v>55.7</c:v>
                </c:pt>
                <c:pt idx="23">
                  <c:v>50.9</c:v>
                </c:pt>
                <c:pt idx="24">
                  <c:v>43.2</c:v>
                </c:pt>
                <c:pt idx="25">
                  <c:v>71.400000000000006</c:v>
                </c:pt>
                <c:pt idx="26">
                  <c:v>56.8</c:v>
                </c:pt>
                <c:pt idx="27">
                  <c:v>54.8</c:v>
                </c:pt>
                <c:pt idx="28">
                  <c:v>48.9</c:v>
                </c:pt>
                <c:pt idx="2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1-4EF2-9E74-BAE1C46605FA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51.7</c:v>
                </c:pt>
                <c:pt idx="1">
                  <c:v>46.1</c:v>
                </c:pt>
                <c:pt idx="2">
                  <c:v>49.1</c:v>
                </c:pt>
                <c:pt idx="3">
                  <c:v>47.4</c:v>
                </c:pt>
                <c:pt idx="4">
                  <c:v>47.1</c:v>
                </c:pt>
                <c:pt idx="5">
                  <c:v>76.099999999999994</c:v>
                </c:pt>
                <c:pt idx="6">
                  <c:v>59.5</c:v>
                </c:pt>
                <c:pt idx="7">
                  <c:v>54.2</c:v>
                </c:pt>
                <c:pt idx="8">
                  <c:v>42.9</c:v>
                </c:pt>
                <c:pt idx="9">
                  <c:v>26.6</c:v>
                </c:pt>
                <c:pt idx="10">
                  <c:v>76.5</c:v>
                </c:pt>
                <c:pt idx="11">
                  <c:v>63.3</c:v>
                </c:pt>
                <c:pt idx="12">
                  <c:v>57.8</c:v>
                </c:pt>
                <c:pt idx="13">
                  <c:v>48.8</c:v>
                </c:pt>
                <c:pt idx="14">
                  <c:v>34.4</c:v>
                </c:pt>
                <c:pt idx="15">
                  <c:v>76.099999999999994</c:v>
                </c:pt>
                <c:pt idx="16">
                  <c:v>61.6</c:v>
                </c:pt>
                <c:pt idx="17">
                  <c:v>56.3</c:v>
                </c:pt>
                <c:pt idx="18">
                  <c:v>50</c:v>
                </c:pt>
                <c:pt idx="19">
                  <c:v>32.4</c:v>
                </c:pt>
                <c:pt idx="20">
                  <c:v>74.5</c:v>
                </c:pt>
                <c:pt idx="21">
                  <c:v>60.36</c:v>
                </c:pt>
                <c:pt idx="22">
                  <c:v>55.16</c:v>
                </c:pt>
                <c:pt idx="23">
                  <c:v>46.7</c:v>
                </c:pt>
                <c:pt idx="24">
                  <c:v>31.5</c:v>
                </c:pt>
                <c:pt idx="25">
                  <c:v>72</c:v>
                </c:pt>
                <c:pt idx="26">
                  <c:v>56.9</c:v>
                </c:pt>
                <c:pt idx="27">
                  <c:v>52.8</c:v>
                </c:pt>
                <c:pt idx="28">
                  <c:v>45.4</c:v>
                </c:pt>
                <c:pt idx="29">
                  <c:v>33.200000000000003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1-4EF2-9E74-BAE1C46605FA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48.5</c:v>
                </c:pt>
                <c:pt idx="1">
                  <c:v>49.7</c:v>
                </c:pt>
                <c:pt idx="2">
                  <c:v>49</c:v>
                </c:pt>
                <c:pt idx="3">
                  <c:v>46.2</c:v>
                </c:pt>
                <c:pt idx="4">
                  <c:v>46</c:v>
                </c:pt>
                <c:pt idx="5">
                  <c:v>51.4</c:v>
                </c:pt>
                <c:pt idx="6">
                  <c:v>44.4</c:v>
                </c:pt>
                <c:pt idx="7">
                  <c:v>48.4</c:v>
                </c:pt>
                <c:pt idx="8">
                  <c:v>44.2</c:v>
                </c:pt>
                <c:pt idx="9">
                  <c:v>42.9</c:v>
                </c:pt>
                <c:pt idx="10">
                  <c:v>53.1</c:v>
                </c:pt>
                <c:pt idx="11">
                  <c:v>50.1</c:v>
                </c:pt>
                <c:pt idx="12">
                  <c:v>49.2</c:v>
                </c:pt>
                <c:pt idx="13">
                  <c:v>50.4</c:v>
                </c:pt>
                <c:pt idx="14">
                  <c:v>47.6</c:v>
                </c:pt>
                <c:pt idx="15">
                  <c:v>38.4</c:v>
                </c:pt>
                <c:pt idx="16">
                  <c:v>39.200000000000003</c:v>
                </c:pt>
                <c:pt idx="17">
                  <c:v>37.799999999999997</c:v>
                </c:pt>
                <c:pt idx="18">
                  <c:v>40</c:v>
                </c:pt>
                <c:pt idx="19">
                  <c:v>38</c:v>
                </c:pt>
                <c:pt idx="20">
                  <c:v>41.5</c:v>
                </c:pt>
                <c:pt idx="21">
                  <c:v>46.3</c:v>
                </c:pt>
                <c:pt idx="22">
                  <c:v>46.7</c:v>
                </c:pt>
                <c:pt idx="23">
                  <c:v>43.5</c:v>
                </c:pt>
                <c:pt idx="24">
                  <c:v>37.799999999999997</c:v>
                </c:pt>
                <c:pt idx="25">
                  <c:v>47.3</c:v>
                </c:pt>
                <c:pt idx="26">
                  <c:v>44.3</c:v>
                </c:pt>
                <c:pt idx="27">
                  <c:v>43.5</c:v>
                </c:pt>
                <c:pt idx="28">
                  <c:v>39.6</c:v>
                </c:pt>
                <c:pt idx="29">
                  <c:v>30.6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1-4EF2-9E74-BAE1C46605FA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</c:v>
                </c:pt>
                <c:pt idx="6">
                  <c:v>27.1</c:v>
                </c:pt>
                <c:pt idx="7">
                  <c:v>24.9</c:v>
                </c:pt>
                <c:pt idx="8">
                  <c:v>22.8</c:v>
                </c:pt>
                <c:pt idx="9">
                  <c:v>19.3</c:v>
                </c:pt>
                <c:pt idx="10">
                  <c:v>35.5</c:v>
                </c:pt>
                <c:pt idx="11">
                  <c:v>24</c:v>
                </c:pt>
                <c:pt idx="12">
                  <c:v>21.6</c:v>
                </c:pt>
                <c:pt idx="13">
                  <c:v>14.4</c:v>
                </c:pt>
                <c:pt idx="14">
                  <c:v>13.1</c:v>
                </c:pt>
                <c:pt idx="15">
                  <c:v>32.200000000000003</c:v>
                </c:pt>
                <c:pt idx="16">
                  <c:v>22.2</c:v>
                </c:pt>
                <c:pt idx="17">
                  <c:v>20.9</c:v>
                </c:pt>
                <c:pt idx="18">
                  <c:v>13.1</c:v>
                </c:pt>
                <c:pt idx="19">
                  <c:v>8.9</c:v>
                </c:pt>
                <c:pt idx="20">
                  <c:v>36.6</c:v>
                </c:pt>
                <c:pt idx="21">
                  <c:v>30.8</c:v>
                </c:pt>
                <c:pt idx="22">
                  <c:v>23.1</c:v>
                </c:pt>
                <c:pt idx="23">
                  <c:v>21.4</c:v>
                </c:pt>
                <c:pt idx="24">
                  <c:v>13.1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1-4EF2-9E74-BAE1C466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11.9</c:v>
                </c:pt>
                <c:pt idx="1">
                  <c:v>13.7</c:v>
                </c:pt>
                <c:pt idx="2">
                  <c:v>14.7</c:v>
                </c:pt>
                <c:pt idx="3">
                  <c:v>9.3000000000000007</c:v>
                </c:pt>
                <c:pt idx="4">
                  <c:v>0</c:v>
                </c:pt>
                <c:pt idx="5">
                  <c:v>8.4</c:v>
                </c:pt>
                <c:pt idx="6">
                  <c:v>1.9</c:v>
                </c:pt>
                <c:pt idx="7">
                  <c:v>0.5</c:v>
                </c:pt>
                <c:pt idx="8">
                  <c:v>0.1</c:v>
                </c:pt>
                <c:pt idx="9">
                  <c:v>0</c:v>
                </c:pt>
                <c:pt idx="10">
                  <c:v>18</c:v>
                </c:pt>
                <c:pt idx="11">
                  <c:v>10.199999999999999</c:v>
                </c:pt>
                <c:pt idx="12">
                  <c:v>8.8000000000000007</c:v>
                </c:pt>
                <c:pt idx="13">
                  <c:v>5.7</c:v>
                </c:pt>
                <c:pt idx="14">
                  <c:v>3.2</c:v>
                </c:pt>
                <c:pt idx="15">
                  <c:v>26.4</c:v>
                </c:pt>
                <c:pt idx="16">
                  <c:v>20.3</c:v>
                </c:pt>
                <c:pt idx="17">
                  <c:v>20.12</c:v>
                </c:pt>
                <c:pt idx="18">
                  <c:v>13.4</c:v>
                </c:pt>
                <c:pt idx="19">
                  <c:v>7.2</c:v>
                </c:pt>
                <c:pt idx="20">
                  <c:v>5.04</c:v>
                </c:pt>
                <c:pt idx="21">
                  <c:v>7</c:v>
                </c:pt>
                <c:pt idx="22">
                  <c:v>3.9</c:v>
                </c:pt>
                <c:pt idx="23">
                  <c:v>4</c:v>
                </c:pt>
                <c:pt idx="24">
                  <c:v>4.2</c:v>
                </c:pt>
                <c:pt idx="25">
                  <c:v>2.2999999999999998</c:v>
                </c:pt>
                <c:pt idx="26">
                  <c:v>2.7</c:v>
                </c:pt>
                <c:pt idx="27">
                  <c:v>1.6</c:v>
                </c:pt>
                <c:pt idx="28">
                  <c:v>1.4</c:v>
                </c:pt>
                <c:pt idx="2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F-4690-B78E-8C1D9DB86A86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27.4</c:v>
                </c:pt>
                <c:pt idx="6">
                  <c:v>19.8</c:v>
                </c:pt>
                <c:pt idx="7">
                  <c:v>18.3</c:v>
                </c:pt>
                <c:pt idx="8">
                  <c:v>14.4</c:v>
                </c:pt>
                <c:pt idx="9">
                  <c:v>9.4</c:v>
                </c:pt>
                <c:pt idx="10">
                  <c:v>42.3</c:v>
                </c:pt>
                <c:pt idx="11">
                  <c:v>36.299999999999997</c:v>
                </c:pt>
                <c:pt idx="12">
                  <c:v>33</c:v>
                </c:pt>
                <c:pt idx="13">
                  <c:v>28.1</c:v>
                </c:pt>
                <c:pt idx="14">
                  <c:v>25.2</c:v>
                </c:pt>
                <c:pt idx="15">
                  <c:v>44.4</c:v>
                </c:pt>
                <c:pt idx="16">
                  <c:v>37.4</c:v>
                </c:pt>
                <c:pt idx="17">
                  <c:v>31</c:v>
                </c:pt>
                <c:pt idx="18">
                  <c:v>28.8</c:v>
                </c:pt>
                <c:pt idx="19">
                  <c:v>24.3</c:v>
                </c:pt>
                <c:pt idx="20">
                  <c:v>40.1</c:v>
                </c:pt>
                <c:pt idx="21">
                  <c:v>29.7</c:v>
                </c:pt>
                <c:pt idx="22">
                  <c:v>27.9</c:v>
                </c:pt>
                <c:pt idx="23">
                  <c:v>20.399999999999999</c:v>
                </c:pt>
                <c:pt idx="24">
                  <c:v>15.5</c:v>
                </c:pt>
                <c:pt idx="25">
                  <c:v>28.1</c:v>
                </c:pt>
                <c:pt idx="26">
                  <c:v>18</c:v>
                </c:pt>
                <c:pt idx="27">
                  <c:v>15.8</c:v>
                </c:pt>
                <c:pt idx="28">
                  <c:v>11.4</c:v>
                </c:pt>
                <c:pt idx="29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F-4690-B78E-8C1D9DB86A86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0.8</c:v>
                </c:pt>
                <c:pt idx="1">
                  <c:v>1.8</c:v>
                </c:pt>
                <c:pt idx="2">
                  <c:v>1.6</c:v>
                </c:pt>
                <c:pt idx="3">
                  <c:v>3.9</c:v>
                </c:pt>
                <c:pt idx="4">
                  <c:v>9.6999999999999993</c:v>
                </c:pt>
                <c:pt idx="5">
                  <c:v>35.9</c:v>
                </c:pt>
                <c:pt idx="6">
                  <c:v>37</c:v>
                </c:pt>
                <c:pt idx="7">
                  <c:v>35.6</c:v>
                </c:pt>
                <c:pt idx="8">
                  <c:v>31.5</c:v>
                </c:pt>
                <c:pt idx="9">
                  <c:v>28.2</c:v>
                </c:pt>
                <c:pt idx="10">
                  <c:v>8.3000000000000007</c:v>
                </c:pt>
                <c:pt idx="11">
                  <c:v>5.7</c:v>
                </c:pt>
                <c:pt idx="12">
                  <c:v>7.4</c:v>
                </c:pt>
                <c:pt idx="13">
                  <c:v>7.9</c:v>
                </c:pt>
                <c:pt idx="14">
                  <c:v>8.4</c:v>
                </c:pt>
                <c:pt idx="15">
                  <c:v>8.1</c:v>
                </c:pt>
                <c:pt idx="16">
                  <c:v>6.3</c:v>
                </c:pt>
                <c:pt idx="17">
                  <c:v>5.8</c:v>
                </c:pt>
                <c:pt idx="18">
                  <c:v>5.2</c:v>
                </c:pt>
                <c:pt idx="19">
                  <c:v>4.7</c:v>
                </c:pt>
                <c:pt idx="20">
                  <c:v>2.1</c:v>
                </c:pt>
                <c:pt idx="21">
                  <c:v>2.8</c:v>
                </c:pt>
                <c:pt idx="22">
                  <c:v>2</c:v>
                </c:pt>
                <c:pt idx="23">
                  <c:v>2.1</c:v>
                </c:pt>
                <c:pt idx="24">
                  <c:v>1.3</c:v>
                </c:pt>
                <c:pt idx="25">
                  <c:v>2.4</c:v>
                </c:pt>
                <c:pt idx="26">
                  <c:v>1</c:v>
                </c:pt>
                <c:pt idx="27">
                  <c:v>1</c:v>
                </c:pt>
                <c:pt idx="28">
                  <c:v>1.5</c:v>
                </c:pt>
                <c:pt idx="29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F-4690-B78E-8C1D9DB86A86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0.2</c:v>
                </c:pt>
                <c:pt idx="7">
                  <c:v>0.3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0.3</c:v>
                </c:pt>
                <c:pt idx="21">
                  <c:v>0.1</c:v>
                </c:pt>
                <c:pt idx="22">
                  <c:v>0.2</c:v>
                </c:pt>
                <c:pt idx="23">
                  <c:v>0.4</c:v>
                </c:pt>
                <c:pt idx="24">
                  <c:v>0.5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EF-4690-B78E-8C1D9DB86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37.200000000000003</c:v>
                </c:pt>
                <c:pt idx="6">
                  <c:v>42.2</c:v>
                </c:pt>
                <c:pt idx="7">
                  <c:v>34.700000000000003</c:v>
                </c:pt>
                <c:pt idx="8">
                  <c:v>32.1</c:v>
                </c:pt>
                <c:pt idx="9">
                  <c:v>32.4</c:v>
                </c:pt>
                <c:pt idx="10">
                  <c:v>42.8</c:v>
                </c:pt>
                <c:pt idx="11">
                  <c:v>46.2</c:v>
                </c:pt>
                <c:pt idx="12">
                  <c:v>43.2</c:v>
                </c:pt>
                <c:pt idx="13">
                  <c:v>41.1</c:v>
                </c:pt>
                <c:pt idx="14">
                  <c:v>43.4</c:v>
                </c:pt>
                <c:pt idx="15">
                  <c:v>50.6</c:v>
                </c:pt>
                <c:pt idx="16">
                  <c:v>49.6</c:v>
                </c:pt>
                <c:pt idx="17">
                  <c:v>49</c:v>
                </c:pt>
                <c:pt idx="18">
                  <c:v>49.6</c:v>
                </c:pt>
                <c:pt idx="19">
                  <c:v>51.6</c:v>
                </c:pt>
                <c:pt idx="20">
                  <c:v>52.8</c:v>
                </c:pt>
                <c:pt idx="21">
                  <c:v>49.5</c:v>
                </c:pt>
                <c:pt idx="22">
                  <c:v>46.2</c:v>
                </c:pt>
                <c:pt idx="23">
                  <c:v>47.2</c:v>
                </c:pt>
                <c:pt idx="24">
                  <c:v>48.8</c:v>
                </c:pt>
                <c:pt idx="25">
                  <c:v>53.3</c:v>
                </c:pt>
                <c:pt idx="26">
                  <c:v>47.2</c:v>
                </c:pt>
                <c:pt idx="27">
                  <c:v>46.2</c:v>
                </c:pt>
                <c:pt idx="28">
                  <c:v>46.3</c:v>
                </c:pt>
                <c:pt idx="29">
                  <c:v>47.1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D-4F20-826F-913D8A530307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30.5</c:v>
                </c:pt>
                <c:pt idx="6">
                  <c:v>13.4</c:v>
                </c:pt>
                <c:pt idx="7">
                  <c:v>7.5</c:v>
                </c:pt>
                <c:pt idx="8">
                  <c:v>7.6</c:v>
                </c:pt>
                <c:pt idx="9">
                  <c:v>8.8000000000000007</c:v>
                </c:pt>
                <c:pt idx="10">
                  <c:v>47.2</c:v>
                </c:pt>
                <c:pt idx="11">
                  <c:v>32.1</c:v>
                </c:pt>
                <c:pt idx="12">
                  <c:v>28.4</c:v>
                </c:pt>
                <c:pt idx="13">
                  <c:v>25</c:v>
                </c:pt>
                <c:pt idx="14">
                  <c:v>27.2</c:v>
                </c:pt>
                <c:pt idx="15">
                  <c:v>49.7</c:v>
                </c:pt>
                <c:pt idx="16">
                  <c:v>47.2</c:v>
                </c:pt>
                <c:pt idx="17">
                  <c:v>53.7</c:v>
                </c:pt>
                <c:pt idx="18">
                  <c:v>51.5</c:v>
                </c:pt>
                <c:pt idx="19">
                  <c:v>53.5</c:v>
                </c:pt>
                <c:pt idx="20">
                  <c:v>50.4</c:v>
                </c:pt>
                <c:pt idx="21">
                  <c:v>55.7</c:v>
                </c:pt>
                <c:pt idx="22">
                  <c:v>54.5</c:v>
                </c:pt>
                <c:pt idx="23">
                  <c:v>57.7</c:v>
                </c:pt>
                <c:pt idx="24">
                  <c:v>60</c:v>
                </c:pt>
                <c:pt idx="25">
                  <c:v>54.3</c:v>
                </c:pt>
                <c:pt idx="26">
                  <c:v>51.5</c:v>
                </c:pt>
                <c:pt idx="27">
                  <c:v>48.4</c:v>
                </c:pt>
                <c:pt idx="28">
                  <c:v>51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D-4F20-826F-913D8A530307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40.5</c:v>
                </c:pt>
                <c:pt idx="1">
                  <c:v>36.799999999999997</c:v>
                </c:pt>
                <c:pt idx="2">
                  <c:v>38.1</c:v>
                </c:pt>
                <c:pt idx="3">
                  <c:v>33.4</c:v>
                </c:pt>
                <c:pt idx="4">
                  <c:v>32.200000000000003</c:v>
                </c:pt>
                <c:pt idx="5">
                  <c:v>36</c:v>
                </c:pt>
                <c:pt idx="6">
                  <c:v>40.799999999999997</c:v>
                </c:pt>
                <c:pt idx="7">
                  <c:v>42.8</c:v>
                </c:pt>
                <c:pt idx="8">
                  <c:v>43</c:v>
                </c:pt>
                <c:pt idx="9">
                  <c:v>45.3</c:v>
                </c:pt>
                <c:pt idx="10">
                  <c:v>38</c:v>
                </c:pt>
                <c:pt idx="11">
                  <c:v>46.7</c:v>
                </c:pt>
                <c:pt idx="12">
                  <c:v>48.2</c:v>
                </c:pt>
                <c:pt idx="13">
                  <c:v>45.6</c:v>
                </c:pt>
                <c:pt idx="14">
                  <c:v>41.4</c:v>
                </c:pt>
                <c:pt idx="15">
                  <c:v>34</c:v>
                </c:pt>
                <c:pt idx="16">
                  <c:v>37.1</c:v>
                </c:pt>
                <c:pt idx="17">
                  <c:v>36.4</c:v>
                </c:pt>
                <c:pt idx="18">
                  <c:v>37.799999999999997</c:v>
                </c:pt>
                <c:pt idx="19">
                  <c:v>36.1</c:v>
                </c:pt>
                <c:pt idx="20">
                  <c:v>38.9</c:v>
                </c:pt>
                <c:pt idx="21">
                  <c:v>55.2</c:v>
                </c:pt>
                <c:pt idx="22">
                  <c:v>52.4</c:v>
                </c:pt>
                <c:pt idx="23">
                  <c:v>54.8</c:v>
                </c:pt>
                <c:pt idx="24">
                  <c:v>48.2</c:v>
                </c:pt>
                <c:pt idx="25">
                  <c:v>50.4</c:v>
                </c:pt>
                <c:pt idx="26">
                  <c:v>60</c:v>
                </c:pt>
                <c:pt idx="27">
                  <c:v>57.2</c:v>
                </c:pt>
                <c:pt idx="28">
                  <c:v>57.9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D-4F20-826F-913D8A530307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51</c:v>
                </c:pt>
                <c:pt idx="1">
                  <c:v>50.9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51.5</c:v>
                </c:pt>
                <c:pt idx="6">
                  <c:v>50.3</c:v>
                </c:pt>
                <c:pt idx="7">
                  <c:v>49</c:v>
                </c:pt>
                <c:pt idx="8">
                  <c:v>47.2</c:v>
                </c:pt>
                <c:pt idx="9">
                  <c:v>46.9</c:v>
                </c:pt>
                <c:pt idx="10">
                  <c:v>48.7</c:v>
                </c:pt>
                <c:pt idx="11">
                  <c:v>49.6</c:v>
                </c:pt>
                <c:pt idx="12">
                  <c:v>52</c:v>
                </c:pt>
                <c:pt idx="13">
                  <c:v>52.1</c:v>
                </c:pt>
                <c:pt idx="14">
                  <c:v>52.6</c:v>
                </c:pt>
                <c:pt idx="15">
                  <c:v>48.4</c:v>
                </c:pt>
                <c:pt idx="16">
                  <c:v>52.9</c:v>
                </c:pt>
                <c:pt idx="17">
                  <c:v>49</c:v>
                </c:pt>
                <c:pt idx="18">
                  <c:v>47.7</c:v>
                </c:pt>
                <c:pt idx="19">
                  <c:v>47.3</c:v>
                </c:pt>
                <c:pt idx="20">
                  <c:v>50.6</c:v>
                </c:pt>
                <c:pt idx="21">
                  <c:v>64.5</c:v>
                </c:pt>
                <c:pt idx="22">
                  <c:v>62.8</c:v>
                </c:pt>
                <c:pt idx="23">
                  <c:v>59.5</c:v>
                </c:pt>
                <c:pt idx="24">
                  <c:v>59.2</c:v>
                </c:pt>
                <c:pt idx="25">
                  <c:v>48.3</c:v>
                </c:pt>
                <c:pt idx="26">
                  <c:v>68.3</c:v>
                </c:pt>
                <c:pt idx="27">
                  <c:v>67.7</c:v>
                </c:pt>
                <c:pt idx="28">
                  <c:v>65.8</c:v>
                </c:pt>
                <c:pt idx="29">
                  <c:v>64.5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D-4F20-826F-913D8A530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52.9</c:v>
                </c:pt>
                <c:pt idx="1">
                  <c:v>46.8</c:v>
                </c:pt>
                <c:pt idx="2">
                  <c:v>47.3</c:v>
                </c:pt>
                <c:pt idx="3">
                  <c:v>45.7</c:v>
                </c:pt>
                <c:pt idx="4">
                  <c:v>48.6</c:v>
                </c:pt>
                <c:pt idx="5">
                  <c:v>50.5</c:v>
                </c:pt>
                <c:pt idx="6">
                  <c:v>49.8</c:v>
                </c:pt>
                <c:pt idx="7">
                  <c:v>51.1</c:v>
                </c:pt>
                <c:pt idx="8">
                  <c:v>52.6</c:v>
                </c:pt>
                <c:pt idx="9">
                  <c:v>53.1</c:v>
                </c:pt>
                <c:pt idx="10">
                  <c:v>63</c:v>
                </c:pt>
                <c:pt idx="11">
                  <c:v>58.1</c:v>
                </c:pt>
                <c:pt idx="12">
                  <c:v>53.7</c:v>
                </c:pt>
                <c:pt idx="13">
                  <c:v>59.9</c:v>
                </c:pt>
                <c:pt idx="14">
                  <c:v>57.6</c:v>
                </c:pt>
                <c:pt idx="15">
                  <c:v>65.5</c:v>
                </c:pt>
                <c:pt idx="16">
                  <c:v>64.400000000000006</c:v>
                </c:pt>
                <c:pt idx="17">
                  <c:v>66.8</c:v>
                </c:pt>
                <c:pt idx="18">
                  <c:v>69.3</c:v>
                </c:pt>
                <c:pt idx="19">
                  <c:v>69.7</c:v>
                </c:pt>
                <c:pt idx="20">
                  <c:v>63.3</c:v>
                </c:pt>
                <c:pt idx="21">
                  <c:v>64.900000000000006</c:v>
                </c:pt>
                <c:pt idx="22">
                  <c:v>64.3</c:v>
                </c:pt>
                <c:pt idx="23">
                  <c:v>64.8</c:v>
                </c:pt>
                <c:pt idx="24">
                  <c:v>67.400000000000006</c:v>
                </c:pt>
                <c:pt idx="25">
                  <c:v>61.2</c:v>
                </c:pt>
                <c:pt idx="26">
                  <c:v>65.5</c:v>
                </c:pt>
                <c:pt idx="27">
                  <c:v>62.5</c:v>
                </c:pt>
                <c:pt idx="28">
                  <c:v>64.900000000000006</c:v>
                </c:pt>
                <c:pt idx="29">
                  <c:v>64.400000000000006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4-45D5-828A-CAB75A117B71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59.1</c:v>
                </c:pt>
                <c:pt idx="1">
                  <c:v>54.7</c:v>
                </c:pt>
                <c:pt idx="2">
                  <c:v>53.9</c:v>
                </c:pt>
                <c:pt idx="3">
                  <c:v>52.6</c:v>
                </c:pt>
                <c:pt idx="4">
                  <c:v>53</c:v>
                </c:pt>
                <c:pt idx="5">
                  <c:v>62.3</c:v>
                </c:pt>
                <c:pt idx="6">
                  <c:v>63.5</c:v>
                </c:pt>
                <c:pt idx="7">
                  <c:v>64.599999999999994</c:v>
                </c:pt>
                <c:pt idx="8">
                  <c:v>66</c:v>
                </c:pt>
                <c:pt idx="9">
                  <c:v>65.099999999999994</c:v>
                </c:pt>
                <c:pt idx="10">
                  <c:v>59.6</c:v>
                </c:pt>
                <c:pt idx="11">
                  <c:v>54.4</c:v>
                </c:pt>
                <c:pt idx="12">
                  <c:v>54.1</c:v>
                </c:pt>
                <c:pt idx="13">
                  <c:v>51.1</c:v>
                </c:pt>
                <c:pt idx="14">
                  <c:v>51.8</c:v>
                </c:pt>
                <c:pt idx="15">
                  <c:v>61</c:v>
                </c:pt>
                <c:pt idx="16">
                  <c:v>54.1</c:v>
                </c:pt>
                <c:pt idx="17">
                  <c:v>57.5</c:v>
                </c:pt>
                <c:pt idx="18">
                  <c:v>54.1</c:v>
                </c:pt>
                <c:pt idx="19">
                  <c:v>53.3</c:v>
                </c:pt>
                <c:pt idx="20">
                  <c:v>60.4</c:v>
                </c:pt>
                <c:pt idx="21">
                  <c:v>53.3</c:v>
                </c:pt>
                <c:pt idx="22">
                  <c:v>55.4</c:v>
                </c:pt>
                <c:pt idx="23">
                  <c:v>52.3</c:v>
                </c:pt>
                <c:pt idx="24">
                  <c:v>53.3</c:v>
                </c:pt>
                <c:pt idx="25">
                  <c:v>61.1</c:v>
                </c:pt>
                <c:pt idx="26">
                  <c:v>50.3</c:v>
                </c:pt>
                <c:pt idx="27">
                  <c:v>53.1</c:v>
                </c:pt>
                <c:pt idx="28">
                  <c:v>48.5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4-45D5-828A-CAB75A117B71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50.2</c:v>
                </c:pt>
                <c:pt idx="1">
                  <c:v>41.1</c:v>
                </c:pt>
                <c:pt idx="2">
                  <c:v>41.1</c:v>
                </c:pt>
                <c:pt idx="3">
                  <c:v>39.5</c:v>
                </c:pt>
                <c:pt idx="4">
                  <c:v>36</c:v>
                </c:pt>
                <c:pt idx="5">
                  <c:v>26.9</c:v>
                </c:pt>
                <c:pt idx="6">
                  <c:v>23.5</c:v>
                </c:pt>
                <c:pt idx="7">
                  <c:v>24.6</c:v>
                </c:pt>
                <c:pt idx="8">
                  <c:v>29.7</c:v>
                </c:pt>
                <c:pt idx="9">
                  <c:v>25.6</c:v>
                </c:pt>
                <c:pt idx="10">
                  <c:v>25.8</c:v>
                </c:pt>
                <c:pt idx="11">
                  <c:v>28.1</c:v>
                </c:pt>
                <c:pt idx="12">
                  <c:v>27.7</c:v>
                </c:pt>
                <c:pt idx="13">
                  <c:v>29.1</c:v>
                </c:pt>
                <c:pt idx="14">
                  <c:v>31.7</c:v>
                </c:pt>
                <c:pt idx="15">
                  <c:v>24.6</c:v>
                </c:pt>
                <c:pt idx="16">
                  <c:v>29.9</c:v>
                </c:pt>
                <c:pt idx="17">
                  <c:v>29.2</c:v>
                </c:pt>
                <c:pt idx="18">
                  <c:v>23.9</c:v>
                </c:pt>
                <c:pt idx="19">
                  <c:v>28</c:v>
                </c:pt>
                <c:pt idx="20">
                  <c:v>21.9</c:v>
                </c:pt>
                <c:pt idx="21">
                  <c:v>34</c:v>
                </c:pt>
                <c:pt idx="22">
                  <c:v>31</c:v>
                </c:pt>
                <c:pt idx="23">
                  <c:v>43.5</c:v>
                </c:pt>
                <c:pt idx="24">
                  <c:v>46.3</c:v>
                </c:pt>
                <c:pt idx="25">
                  <c:v>49.9</c:v>
                </c:pt>
                <c:pt idx="26">
                  <c:v>62.2</c:v>
                </c:pt>
                <c:pt idx="27">
                  <c:v>58</c:v>
                </c:pt>
                <c:pt idx="28">
                  <c:v>56.9</c:v>
                </c:pt>
                <c:pt idx="29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4-45D5-828A-CAB75A117B71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0.8</c:v>
                </c:pt>
                <c:pt idx="1">
                  <c:v>0.3</c:v>
                </c:pt>
                <c:pt idx="2">
                  <c:v>0.1</c:v>
                </c:pt>
                <c:pt idx="3">
                  <c:v>0</c:v>
                </c:pt>
                <c:pt idx="4">
                  <c:v>0.4</c:v>
                </c:pt>
                <c:pt idx="5">
                  <c:v>51.2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52.1</c:v>
                </c:pt>
                <c:pt idx="15">
                  <c:v>49.8</c:v>
                </c:pt>
                <c:pt idx="16">
                  <c:v>50.4</c:v>
                </c:pt>
                <c:pt idx="17">
                  <c:v>49</c:v>
                </c:pt>
                <c:pt idx="18">
                  <c:v>48.9</c:v>
                </c:pt>
                <c:pt idx="19">
                  <c:v>48.1</c:v>
                </c:pt>
                <c:pt idx="20">
                  <c:v>48</c:v>
                </c:pt>
                <c:pt idx="21">
                  <c:v>62.2</c:v>
                </c:pt>
                <c:pt idx="22">
                  <c:v>57.7</c:v>
                </c:pt>
                <c:pt idx="23">
                  <c:v>56.8</c:v>
                </c:pt>
                <c:pt idx="24">
                  <c:v>58.6</c:v>
                </c:pt>
                <c:pt idx="25">
                  <c:v>49.7</c:v>
                </c:pt>
                <c:pt idx="26">
                  <c:v>63.4</c:v>
                </c:pt>
                <c:pt idx="27">
                  <c:v>65.2</c:v>
                </c:pt>
                <c:pt idx="28">
                  <c:v>63.5</c:v>
                </c:pt>
                <c:pt idx="29">
                  <c:v>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F4-45D5-828A-CAB75A11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58.6</c:v>
                </c:pt>
                <c:pt idx="1">
                  <c:v>54</c:v>
                </c:pt>
                <c:pt idx="2">
                  <c:v>52.3</c:v>
                </c:pt>
                <c:pt idx="3">
                  <c:v>52.2</c:v>
                </c:pt>
                <c:pt idx="4">
                  <c:v>54.6</c:v>
                </c:pt>
                <c:pt idx="5">
                  <c:v>53.7</c:v>
                </c:pt>
                <c:pt idx="6">
                  <c:v>57.1</c:v>
                </c:pt>
                <c:pt idx="7">
                  <c:v>54.7</c:v>
                </c:pt>
                <c:pt idx="8">
                  <c:v>57.5</c:v>
                </c:pt>
                <c:pt idx="9">
                  <c:v>57.2</c:v>
                </c:pt>
                <c:pt idx="10">
                  <c:v>62.9</c:v>
                </c:pt>
                <c:pt idx="11">
                  <c:v>63.6</c:v>
                </c:pt>
                <c:pt idx="12">
                  <c:v>57.8</c:v>
                </c:pt>
                <c:pt idx="13">
                  <c:v>65.3</c:v>
                </c:pt>
                <c:pt idx="14">
                  <c:v>64.5</c:v>
                </c:pt>
                <c:pt idx="15">
                  <c:v>68.900000000000006</c:v>
                </c:pt>
                <c:pt idx="16">
                  <c:v>67.3</c:v>
                </c:pt>
                <c:pt idx="17">
                  <c:v>69.5</c:v>
                </c:pt>
                <c:pt idx="18">
                  <c:v>72.8</c:v>
                </c:pt>
                <c:pt idx="19">
                  <c:v>75.099999999999994</c:v>
                </c:pt>
                <c:pt idx="20">
                  <c:v>68</c:v>
                </c:pt>
                <c:pt idx="21">
                  <c:v>64.3</c:v>
                </c:pt>
                <c:pt idx="22">
                  <c:v>64.400000000000006</c:v>
                </c:pt>
                <c:pt idx="23">
                  <c:v>69</c:v>
                </c:pt>
                <c:pt idx="24">
                  <c:v>70.400000000000006</c:v>
                </c:pt>
                <c:pt idx="25">
                  <c:v>66.2</c:v>
                </c:pt>
                <c:pt idx="26">
                  <c:v>61.5</c:v>
                </c:pt>
                <c:pt idx="27">
                  <c:v>64.099999999999994</c:v>
                </c:pt>
                <c:pt idx="28">
                  <c:v>66.900000000000006</c:v>
                </c:pt>
                <c:pt idx="29">
                  <c:v>65.3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1-4AD4-9D4A-DD0E5AB1E6A2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55.5</c:v>
                </c:pt>
                <c:pt idx="1">
                  <c:v>50.7</c:v>
                </c:pt>
                <c:pt idx="2">
                  <c:v>50.8</c:v>
                </c:pt>
                <c:pt idx="3">
                  <c:v>52.5</c:v>
                </c:pt>
                <c:pt idx="4">
                  <c:v>52.3</c:v>
                </c:pt>
                <c:pt idx="5">
                  <c:v>61.6</c:v>
                </c:pt>
                <c:pt idx="6">
                  <c:v>58.3</c:v>
                </c:pt>
                <c:pt idx="7">
                  <c:v>62.5</c:v>
                </c:pt>
                <c:pt idx="8">
                  <c:v>63.6</c:v>
                </c:pt>
                <c:pt idx="9">
                  <c:v>62.9</c:v>
                </c:pt>
                <c:pt idx="10">
                  <c:v>60.7</c:v>
                </c:pt>
                <c:pt idx="11">
                  <c:v>54.9</c:v>
                </c:pt>
                <c:pt idx="12">
                  <c:v>57.1</c:v>
                </c:pt>
                <c:pt idx="13">
                  <c:v>56.1</c:v>
                </c:pt>
                <c:pt idx="14">
                  <c:v>54.9</c:v>
                </c:pt>
                <c:pt idx="15">
                  <c:v>64</c:v>
                </c:pt>
                <c:pt idx="16">
                  <c:v>59.2</c:v>
                </c:pt>
                <c:pt idx="17">
                  <c:v>59.3</c:v>
                </c:pt>
                <c:pt idx="18">
                  <c:v>59.3</c:v>
                </c:pt>
                <c:pt idx="19">
                  <c:v>57.1</c:v>
                </c:pt>
                <c:pt idx="20">
                  <c:v>64.7</c:v>
                </c:pt>
                <c:pt idx="21">
                  <c:v>57.9</c:v>
                </c:pt>
                <c:pt idx="22">
                  <c:v>57.8</c:v>
                </c:pt>
                <c:pt idx="23">
                  <c:v>55.6</c:v>
                </c:pt>
                <c:pt idx="24">
                  <c:v>55.9</c:v>
                </c:pt>
                <c:pt idx="25">
                  <c:v>65.400000000000006</c:v>
                </c:pt>
                <c:pt idx="26">
                  <c:v>55.6</c:v>
                </c:pt>
                <c:pt idx="27">
                  <c:v>56.5</c:v>
                </c:pt>
                <c:pt idx="28">
                  <c:v>54.4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1-4AD4-9D4A-DD0E5AB1E6A2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47.3</c:v>
                </c:pt>
                <c:pt idx="1">
                  <c:v>39.799999999999997</c:v>
                </c:pt>
                <c:pt idx="2">
                  <c:v>34</c:v>
                </c:pt>
                <c:pt idx="3">
                  <c:v>32</c:v>
                </c:pt>
                <c:pt idx="4">
                  <c:v>30.3</c:v>
                </c:pt>
                <c:pt idx="5">
                  <c:v>40.6</c:v>
                </c:pt>
                <c:pt idx="6">
                  <c:v>34.5</c:v>
                </c:pt>
                <c:pt idx="7">
                  <c:v>33.200000000000003</c:v>
                </c:pt>
                <c:pt idx="8">
                  <c:v>34.4</c:v>
                </c:pt>
                <c:pt idx="9">
                  <c:v>34.700000000000003</c:v>
                </c:pt>
                <c:pt idx="10">
                  <c:v>44.9</c:v>
                </c:pt>
                <c:pt idx="11">
                  <c:v>40.6</c:v>
                </c:pt>
                <c:pt idx="12">
                  <c:v>40.4</c:v>
                </c:pt>
                <c:pt idx="13">
                  <c:v>43.6</c:v>
                </c:pt>
                <c:pt idx="14">
                  <c:v>43.6</c:v>
                </c:pt>
                <c:pt idx="15">
                  <c:v>40.700000000000003</c:v>
                </c:pt>
                <c:pt idx="16">
                  <c:v>40</c:v>
                </c:pt>
                <c:pt idx="17">
                  <c:v>27.2</c:v>
                </c:pt>
                <c:pt idx="18">
                  <c:v>30.4</c:v>
                </c:pt>
                <c:pt idx="19">
                  <c:v>26.2</c:v>
                </c:pt>
                <c:pt idx="20">
                  <c:v>50.3</c:v>
                </c:pt>
                <c:pt idx="21">
                  <c:v>59.2</c:v>
                </c:pt>
                <c:pt idx="22">
                  <c:v>56.1</c:v>
                </c:pt>
                <c:pt idx="23">
                  <c:v>55.8</c:v>
                </c:pt>
                <c:pt idx="24">
                  <c:v>56.3</c:v>
                </c:pt>
                <c:pt idx="25">
                  <c:v>49.7</c:v>
                </c:pt>
                <c:pt idx="26">
                  <c:v>61.4</c:v>
                </c:pt>
                <c:pt idx="27">
                  <c:v>57.3</c:v>
                </c:pt>
                <c:pt idx="28">
                  <c:v>55.7</c:v>
                </c:pt>
                <c:pt idx="29">
                  <c:v>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1-4AD4-9D4A-DD0E5AB1E6A2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1.3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0.4</c:v>
                </c:pt>
                <c:pt idx="5">
                  <c:v>51</c:v>
                </c:pt>
                <c:pt idx="6">
                  <c:v>50.8</c:v>
                </c:pt>
                <c:pt idx="7">
                  <c:v>49.5</c:v>
                </c:pt>
                <c:pt idx="8">
                  <c:v>48.6</c:v>
                </c:pt>
                <c:pt idx="9">
                  <c:v>48.1</c:v>
                </c:pt>
                <c:pt idx="10">
                  <c:v>48.7</c:v>
                </c:pt>
                <c:pt idx="11">
                  <c:v>48.8</c:v>
                </c:pt>
                <c:pt idx="12">
                  <c:v>50.6</c:v>
                </c:pt>
                <c:pt idx="13">
                  <c:v>51.5</c:v>
                </c:pt>
                <c:pt idx="14">
                  <c:v>52.2</c:v>
                </c:pt>
                <c:pt idx="15">
                  <c:v>49.8</c:v>
                </c:pt>
                <c:pt idx="16">
                  <c:v>53.9</c:v>
                </c:pt>
                <c:pt idx="17">
                  <c:v>51.3</c:v>
                </c:pt>
                <c:pt idx="18">
                  <c:v>50</c:v>
                </c:pt>
                <c:pt idx="19">
                  <c:v>49.7</c:v>
                </c:pt>
                <c:pt idx="20">
                  <c:v>51.2</c:v>
                </c:pt>
                <c:pt idx="21">
                  <c:v>50.9</c:v>
                </c:pt>
                <c:pt idx="22">
                  <c:v>47.5</c:v>
                </c:pt>
                <c:pt idx="23">
                  <c:v>47.2</c:v>
                </c:pt>
                <c:pt idx="24">
                  <c:v>46.7</c:v>
                </c:pt>
                <c:pt idx="25">
                  <c:v>51.6</c:v>
                </c:pt>
                <c:pt idx="26">
                  <c:v>56</c:v>
                </c:pt>
                <c:pt idx="27">
                  <c:v>55.5</c:v>
                </c:pt>
                <c:pt idx="28">
                  <c:v>53.5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C1-4AD4-9D4A-DD0E5AB1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31.4</c:v>
                </c:pt>
                <c:pt idx="6">
                  <c:v>37.799999999999997</c:v>
                </c:pt>
                <c:pt idx="7">
                  <c:v>26.5</c:v>
                </c:pt>
                <c:pt idx="8">
                  <c:v>22.6</c:v>
                </c:pt>
                <c:pt idx="9">
                  <c:v>24.7</c:v>
                </c:pt>
                <c:pt idx="10">
                  <c:v>41.6</c:v>
                </c:pt>
                <c:pt idx="11">
                  <c:v>47</c:v>
                </c:pt>
                <c:pt idx="12">
                  <c:v>43.4</c:v>
                </c:pt>
                <c:pt idx="13">
                  <c:v>40.6</c:v>
                </c:pt>
                <c:pt idx="14">
                  <c:v>42.8</c:v>
                </c:pt>
                <c:pt idx="15">
                  <c:v>48.1</c:v>
                </c:pt>
                <c:pt idx="16">
                  <c:v>51.6</c:v>
                </c:pt>
                <c:pt idx="17">
                  <c:v>50</c:v>
                </c:pt>
                <c:pt idx="18">
                  <c:v>50.3</c:v>
                </c:pt>
                <c:pt idx="19">
                  <c:v>49.7</c:v>
                </c:pt>
                <c:pt idx="20">
                  <c:v>51</c:v>
                </c:pt>
                <c:pt idx="21">
                  <c:v>51.6</c:v>
                </c:pt>
                <c:pt idx="22">
                  <c:v>50.7</c:v>
                </c:pt>
                <c:pt idx="23">
                  <c:v>49.1</c:v>
                </c:pt>
                <c:pt idx="24">
                  <c:v>48.6</c:v>
                </c:pt>
                <c:pt idx="25">
                  <c:v>54.9</c:v>
                </c:pt>
                <c:pt idx="26">
                  <c:v>43.8</c:v>
                </c:pt>
                <c:pt idx="27">
                  <c:v>41.4</c:v>
                </c:pt>
                <c:pt idx="28">
                  <c:v>45.5</c:v>
                </c:pt>
                <c:pt idx="29">
                  <c:v>39.4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2-4ECC-8527-E70C485AE986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52.3</c:v>
                </c:pt>
                <c:pt idx="7">
                  <c:v>48.8</c:v>
                </c:pt>
                <c:pt idx="8">
                  <c:v>53.1</c:v>
                </c:pt>
                <c:pt idx="9">
                  <c:v>52.3</c:v>
                </c:pt>
                <c:pt idx="10">
                  <c:v>47.7</c:v>
                </c:pt>
                <c:pt idx="11">
                  <c:v>50.7</c:v>
                </c:pt>
                <c:pt idx="12">
                  <c:v>50.2</c:v>
                </c:pt>
                <c:pt idx="13">
                  <c:v>49.5</c:v>
                </c:pt>
                <c:pt idx="14">
                  <c:v>52.7</c:v>
                </c:pt>
                <c:pt idx="15">
                  <c:v>51.2</c:v>
                </c:pt>
                <c:pt idx="16">
                  <c:v>50.9</c:v>
                </c:pt>
                <c:pt idx="17">
                  <c:v>49.9</c:v>
                </c:pt>
                <c:pt idx="18">
                  <c:v>48.6</c:v>
                </c:pt>
                <c:pt idx="19">
                  <c:v>48</c:v>
                </c:pt>
                <c:pt idx="20">
                  <c:v>51.2</c:v>
                </c:pt>
                <c:pt idx="21">
                  <c:v>54.8</c:v>
                </c:pt>
                <c:pt idx="22">
                  <c:v>52.1</c:v>
                </c:pt>
                <c:pt idx="23">
                  <c:v>50.2</c:v>
                </c:pt>
                <c:pt idx="24">
                  <c:v>52.1</c:v>
                </c:pt>
                <c:pt idx="25">
                  <c:v>53.8</c:v>
                </c:pt>
                <c:pt idx="26">
                  <c:v>49.9</c:v>
                </c:pt>
                <c:pt idx="27">
                  <c:v>51</c:v>
                </c:pt>
                <c:pt idx="28">
                  <c:v>49</c:v>
                </c:pt>
                <c:pt idx="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2-4ECC-8527-E70C485AE986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37.9</c:v>
                </c:pt>
                <c:pt idx="6">
                  <c:v>36.200000000000003</c:v>
                </c:pt>
                <c:pt idx="7">
                  <c:v>38</c:v>
                </c:pt>
                <c:pt idx="8">
                  <c:v>35.799999999999997</c:v>
                </c:pt>
                <c:pt idx="9">
                  <c:v>35.6</c:v>
                </c:pt>
                <c:pt idx="10">
                  <c:v>25.3</c:v>
                </c:pt>
                <c:pt idx="11">
                  <c:v>27.4</c:v>
                </c:pt>
                <c:pt idx="12">
                  <c:v>27.4</c:v>
                </c:pt>
                <c:pt idx="13">
                  <c:v>30.4</c:v>
                </c:pt>
                <c:pt idx="14">
                  <c:v>27.1</c:v>
                </c:pt>
                <c:pt idx="15">
                  <c:v>26.1</c:v>
                </c:pt>
                <c:pt idx="16">
                  <c:v>27.4</c:v>
                </c:pt>
                <c:pt idx="17">
                  <c:v>24.2</c:v>
                </c:pt>
                <c:pt idx="18">
                  <c:v>26</c:v>
                </c:pt>
                <c:pt idx="19">
                  <c:v>25</c:v>
                </c:pt>
                <c:pt idx="20">
                  <c:v>26.2</c:v>
                </c:pt>
                <c:pt idx="21">
                  <c:v>35.200000000000003</c:v>
                </c:pt>
                <c:pt idx="22">
                  <c:v>34.1</c:v>
                </c:pt>
                <c:pt idx="23">
                  <c:v>37.200000000000003</c:v>
                </c:pt>
                <c:pt idx="24">
                  <c:v>34.1</c:v>
                </c:pt>
                <c:pt idx="25">
                  <c:v>48.6</c:v>
                </c:pt>
                <c:pt idx="26">
                  <c:v>57.2</c:v>
                </c:pt>
                <c:pt idx="27">
                  <c:v>55.6</c:v>
                </c:pt>
                <c:pt idx="28">
                  <c:v>53.7</c:v>
                </c:pt>
                <c:pt idx="29">
                  <c:v>53.4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2-4ECC-8527-E70C485AE986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5.4</c:v>
                </c:pt>
                <c:pt idx="1">
                  <c:v>7</c:v>
                </c:pt>
                <c:pt idx="2">
                  <c:v>5.5</c:v>
                </c:pt>
                <c:pt idx="3">
                  <c:v>4</c:v>
                </c:pt>
                <c:pt idx="4">
                  <c:v>5</c:v>
                </c:pt>
                <c:pt idx="5">
                  <c:v>51.6</c:v>
                </c:pt>
                <c:pt idx="6">
                  <c:v>47.5</c:v>
                </c:pt>
                <c:pt idx="7">
                  <c:v>39.9</c:v>
                </c:pt>
                <c:pt idx="8">
                  <c:v>37.1</c:v>
                </c:pt>
                <c:pt idx="9">
                  <c:v>38.4</c:v>
                </c:pt>
                <c:pt idx="10">
                  <c:v>49.2</c:v>
                </c:pt>
                <c:pt idx="11">
                  <c:v>48.1</c:v>
                </c:pt>
                <c:pt idx="12">
                  <c:v>50.4</c:v>
                </c:pt>
                <c:pt idx="13">
                  <c:v>51.1</c:v>
                </c:pt>
                <c:pt idx="14">
                  <c:v>51.9</c:v>
                </c:pt>
                <c:pt idx="15">
                  <c:v>49.6</c:v>
                </c:pt>
                <c:pt idx="16">
                  <c:v>54.4</c:v>
                </c:pt>
                <c:pt idx="17">
                  <c:v>51.8</c:v>
                </c:pt>
                <c:pt idx="18">
                  <c:v>50.7</c:v>
                </c:pt>
                <c:pt idx="19">
                  <c:v>50.1</c:v>
                </c:pt>
                <c:pt idx="20">
                  <c:v>48.8</c:v>
                </c:pt>
                <c:pt idx="21">
                  <c:v>64.7</c:v>
                </c:pt>
                <c:pt idx="22">
                  <c:v>61.5</c:v>
                </c:pt>
                <c:pt idx="23">
                  <c:v>58.1</c:v>
                </c:pt>
                <c:pt idx="24">
                  <c:v>56.4</c:v>
                </c:pt>
                <c:pt idx="25">
                  <c:v>47.6</c:v>
                </c:pt>
                <c:pt idx="26">
                  <c:v>74.400000000000006</c:v>
                </c:pt>
                <c:pt idx="27">
                  <c:v>73.599999999999994</c:v>
                </c:pt>
                <c:pt idx="28">
                  <c:v>72.099999999999994</c:v>
                </c:pt>
                <c:pt idx="29">
                  <c:v>68.099999999999994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2-4ECC-8527-E70C485AE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62.9</c:v>
                </c:pt>
                <c:pt idx="1">
                  <c:v>56.2</c:v>
                </c:pt>
                <c:pt idx="2">
                  <c:v>55.6</c:v>
                </c:pt>
                <c:pt idx="3">
                  <c:v>57</c:v>
                </c:pt>
                <c:pt idx="4">
                  <c:v>56.2</c:v>
                </c:pt>
                <c:pt idx="5">
                  <c:v>56.9</c:v>
                </c:pt>
                <c:pt idx="6">
                  <c:v>64.3</c:v>
                </c:pt>
                <c:pt idx="7">
                  <c:v>62.1</c:v>
                </c:pt>
                <c:pt idx="8">
                  <c:v>64.900000000000006</c:v>
                </c:pt>
                <c:pt idx="9">
                  <c:v>67.3</c:v>
                </c:pt>
                <c:pt idx="10">
                  <c:v>69.400000000000006</c:v>
                </c:pt>
                <c:pt idx="11">
                  <c:v>62.7</c:v>
                </c:pt>
                <c:pt idx="12">
                  <c:v>62.1</c:v>
                </c:pt>
                <c:pt idx="13">
                  <c:v>62.8</c:v>
                </c:pt>
                <c:pt idx="14">
                  <c:v>62.6</c:v>
                </c:pt>
                <c:pt idx="15">
                  <c:v>71</c:v>
                </c:pt>
                <c:pt idx="16">
                  <c:v>69.099999999999994</c:v>
                </c:pt>
                <c:pt idx="17">
                  <c:v>71.900000000000006</c:v>
                </c:pt>
                <c:pt idx="18">
                  <c:v>74.3</c:v>
                </c:pt>
                <c:pt idx="19">
                  <c:v>76.5</c:v>
                </c:pt>
                <c:pt idx="20">
                  <c:v>70.5</c:v>
                </c:pt>
                <c:pt idx="21">
                  <c:v>65.8</c:v>
                </c:pt>
                <c:pt idx="22">
                  <c:v>66.400000000000006</c:v>
                </c:pt>
                <c:pt idx="23">
                  <c:v>68.7</c:v>
                </c:pt>
                <c:pt idx="24">
                  <c:v>72.3</c:v>
                </c:pt>
                <c:pt idx="25">
                  <c:v>68.2</c:v>
                </c:pt>
                <c:pt idx="26">
                  <c:v>66</c:v>
                </c:pt>
                <c:pt idx="27">
                  <c:v>66.400000000000006</c:v>
                </c:pt>
                <c:pt idx="28">
                  <c:v>69.8</c:v>
                </c:pt>
                <c:pt idx="29">
                  <c:v>68.7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F-4296-8179-44A24E65769E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56.6</c:v>
                </c:pt>
                <c:pt idx="1">
                  <c:v>56.06</c:v>
                </c:pt>
                <c:pt idx="2">
                  <c:v>58</c:v>
                </c:pt>
                <c:pt idx="3">
                  <c:v>58</c:v>
                </c:pt>
                <c:pt idx="4">
                  <c:v>56.5</c:v>
                </c:pt>
                <c:pt idx="5">
                  <c:v>59.9</c:v>
                </c:pt>
                <c:pt idx="6">
                  <c:v>60.6</c:v>
                </c:pt>
                <c:pt idx="7">
                  <c:v>57.2</c:v>
                </c:pt>
                <c:pt idx="8">
                  <c:v>58.6</c:v>
                </c:pt>
                <c:pt idx="9">
                  <c:v>56.8</c:v>
                </c:pt>
                <c:pt idx="10">
                  <c:v>62.2</c:v>
                </c:pt>
                <c:pt idx="11">
                  <c:v>51.2</c:v>
                </c:pt>
                <c:pt idx="12">
                  <c:v>49.8</c:v>
                </c:pt>
                <c:pt idx="13">
                  <c:v>49.6</c:v>
                </c:pt>
                <c:pt idx="14">
                  <c:v>50.2</c:v>
                </c:pt>
                <c:pt idx="15">
                  <c:v>62.8</c:v>
                </c:pt>
                <c:pt idx="16">
                  <c:v>54.5</c:v>
                </c:pt>
                <c:pt idx="17">
                  <c:v>52.1</c:v>
                </c:pt>
                <c:pt idx="18">
                  <c:v>52.1</c:v>
                </c:pt>
                <c:pt idx="19">
                  <c:v>50.9</c:v>
                </c:pt>
                <c:pt idx="20">
                  <c:v>64.7</c:v>
                </c:pt>
                <c:pt idx="21">
                  <c:v>53.4</c:v>
                </c:pt>
                <c:pt idx="22">
                  <c:v>50.7</c:v>
                </c:pt>
                <c:pt idx="23">
                  <c:v>49.8</c:v>
                </c:pt>
                <c:pt idx="24">
                  <c:v>50.1</c:v>
                </c:pt>
                <c:pt idx="25">
                  <c:v>63.1</c:v>
                </c:pt>
                <c:pt idx="26">
                  <c:v>50.1</c:v>
                </c:pt>
                <c:pt idx="27">
                  <c:v>50.5</c:v>
                </c:pt>
                <c:pt idx="28">
                  <c:v>49.6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F-4296-8179-44A24E65769E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54.1</c:v>
                </c:pt>
                <c:pt idx="1">
                  <c:v>52.6</c:v>
                </c:pt>
                <c:pt idx="2">
                  <c:v>52.8</c:v>
                </c:pt>
                <c:pt idx="3">
                  <c:v>49.9</c:v>
                </c:pt>
                <c:pt idx="4">
                  <c:v>49.1</c:v>
                </c:pt>
                <c:pt idx="5">
                  <c:v>40.5</c:v>
                </c:pt>
                <c:pt idx="6">
                  <c:v>31.4</c:v>
                </c:pt>
                <c:pt idx="7">
                  <c:v>33.1</c:v>
                </c:pt>
                <c:pt idx="8">
                  <c:v>34.6</c:v>
                </c:pt>
                <c:pt idx="9">
                  <c:v>31.6</c:v>
                </c:pt>
                <c:pt idx="10">
                  <c:v>41.2</c:v>
                </c:pt>
                <c:pt idx="11">
                  <c:v>34.1</c:v>
                </c:pt>
                <c:pt idx="12">
                  <c:v>32.9</c:v>
                </c:pt>
                <c:pt idx="13">
                  <c:v>34.299999999999997</c:v>
                </c:pt>
                <c:pt idx="14">
                  <c:v>31.5</c:v>
                </c:pt>
                <c:pt idx="15">
                  <c:v>39.700000000000003</c:v>
                </c:pt>
                <c:pt idx="16">
                  <c:v>27.4</c:v>
                </c:pt>
                <c:pt idx="17">
                  <c:v>23.9</c:v>
                </c:pt>
                <c:pt idx="18">
                  <c:v>23.8</c:v>
                </c:pt>
                <c:pt idx="19">
                  <c:v>19.5</c:v>
                </c:pt>
                <c:pt idx="20">
                  <c:v>37.9</c:v>
                </c:pt>
                <c:pt idx="21">
                  <c:v>36.799999999999997</c:v>
                </c:pt>
                <c:pt idx="22">
                  <c:v>33.200000000000003</c:v>
                </c:pt>
                <c:pt idx="23">
                  <c:v>41.4</c:v>
                </c:pt>
                <c:pt idx="24">
                  <c:v>41.2</c:v>
                </c:pt>
                <c:pt idx="25">
                  <c:v>52.5</c:v>
                </c:pt>
                <c:pt idx="26">
                  <c:v>65.2</c:v>
                </c:pt>
                <c:pt idx="27">
                  <c:v>63.8</c:v>
                </c:pt>
                <c:pt idx="28">
                  <c:v>62.6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F-4296-8179-44A24E65769E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</c:v>
                </c:pt>
                <c:pt idx="6">
                  <c:v>51</c:v>
                </c:pt>
                <c:pt idx="7">
                  <c:v>49.4</c:v>
                </c:pt>
                <c:pt idx="8">
                  <c:v>48</c:v>
                </c:pt>
                <c:pt idx="9">
                  <c:v>47</c:v>
                </c:pt>
                <c:pt idx="10">
                  <c:v>48.8</c:v>
                </c:pt>
                <c:pt idx="11">
                  <c:v>48.6</c:v>
                </c:pt>
                <c:pt idx="12">
                  <c:v>51.1</c:v>
                </c:pt>
                <c:pt idx="13">
                  <c:v>51.6</c:v>
                </c:pt>
                <c:pt idx="14">
                  <c:v>52.1</c:v>
                </c:pt>
                <c:pt idx="15">
                  <c:v>49.4</c:v>
                </c:pt>
                <c:pt idx="16">
                  <c:v>51.6</c:v>
                </c:pt>
                <c:pt idx="17">
                  <c:v>49.5</c:v>
                </c:pt>
                <c:pt idx="18">
                  <c:v>48.9</c:v>
                </c:pt>
                <c:pt idx="19">
                  <c:v>48.2</c:v>
                </c:pt>
                <c:pt idx="20">
                  <c:v>49</c:v>
                </c:pt>
                <c:pt idx="21">
                  <c:v>68.400000000000006</c:v>
                </c:pt>
                <c:pt idx="22">
                  <c:v>65.900000000000006</c:v>
                </c:pt>
                <c:pt idx="23">
                  <c:v>66.099999999999994</c:v>
                </c:pt>
                <c:pt idx="24">
                  <c:v>67</c:v>
                </c:pt>
                <c:pt idx="25">
                  <c:v>50.1</c:v>
                </c:pt>
                <c:pt idx="26">
                  <c:v>59.4</c:v>
                </c:pt>
                <c:pt idx="27">
                  <c:v>61.8</c:v>
                </c:pt>
                <c:pt idx="28">
                  <c:v>60.5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2F-4296-8179-44A24E657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48.7</c:v>
                </c:pt>
                <c:pt idx="1">
                  <c:v>50.6</c:v>
                </c:pt>
                <c:pt idx="2">
                  <c:v>49.2</c:v>
                </c:pt>
                <c:pt idx="3">
                  <c:v>45.7</c:v>
                </c:pt>
                <c:pt idx="4">
                  <c:v>49</c:v>
                </c:pt>
                <c:pt idx="5">
                  <c:v>58.5</c:v>
                </c:pt>
                <c:pt idx="6">
                  <c:v>69.8</c:v>
                </c:pt>
                <c:pt idx="7">
                  <c:v>67</c:v>
                </c:pt>
                <c:pt idx="8">
                  <c:v>69.3</c:v>
                </c:pt>
                <c:pt idx="9">
                  <c:v>71.3</c:v>
                </c:pt>
                <c:pt idx="10">
                  <c:v>61.6</c:v>
                </c:pt>
                <c:pt idx="11">
                  <c:v>59.9</c:v>
                </c:pt>
                <c:pt idx="12">
                  <c:v>62.1</c:v>
                </c:pt>
                <c:pt idx="13">
                  <c:v>63.9</c:v>
                </c:pt>
                <c:pt idx="14">
                  <c:v>64.400000000000006</c:v>
                </c:pt>
                <c:pt idx="15">
                  <c:v>67.7</c:v>
                </c:pt>
                <c:pt idx="16">
                  <c:v>65.099999999999994</c:v>
                </c:pt>
                <c:pt idx="17">
                  <c:v>67.2</c:v>
                </c:pt>
                <c:pt idx="18">
                  <c:v>64.08</c:v>
                </c:pt>
                <c:pt idx="19">
                  <c:v>64.12</c:v>
                </c:pt>
                <c:pt idx="20">
                  <c:v>68.099999999999994</c:v>
                </c:pt>
                <c:pt idx="21">
                  <c:v>66</c:v>
                </c:pt>
                <c:pt idx="22">
                  <c:v>69.8</c:v>
                </c:pt>
                <c:pt idx="23">
                  <c:v>67.900000000000006</c:v>
                </c:pt>
                <c:pt idx="24">
                  <c:v>66.569999999999993</c:v>
                </c:pt>
                <c:pt idx="25">
                  <c:v>69.8</c:v>
                </c:pt>
                <c:pt idx="26">
                  <c:v>66.400000000000006</c:v>
                </c:pt>
                <c:pt idx="27">
                  <c:v>70.2</c:v>
                </c:pt>
                <c:pt idx="28">
                  <c:v>68.7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A-4004-9502-B54FFA40E7DF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42.5</c:v>
                </c:pt>
                <c:pt idx="1">
                  <c:v>42.3</c:v>
                </c:pt>
                <c:pt idx="2">
                  <c:v>40</c:v>
                </c:pt>
                <c:pt idx="3">
                  <c:v>39</c:v>
                </c:pt>
                <c:pt idx="4">
                  <c:v>40.5</c:v>
                </c:pt>
                <c:pt idx="5">
                  <c:v>91.1</c:v>
                </c:pt>
                <c:pt idx="6">
                  <c:v>81.2</c:v>
                </c:pt>
                <c:pt idx="7">
                  <c:v>71.5</c:v>
                </c:pt>
                <c:pt idx="8">
                  <c:v>70.3</c:v>
                </c:pt>
                <c:pt idx="9">
                  <c:v>67.7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71.5</c:v>
                </c:pt>
                <c:pt idx="13">
                  <c:v>70</c:v>
                </c:pt>
                <c:pt idx="14">
                  <c:v>67.3</c:v>
                </c:pt>
                <c:pt idx="15">
                  <c:v>90.5</c:v>
                </c:pt>
                <c:pt idx="16">
                  <c:v>81.900000000000006</c:v>
                </c:pt>
                <c:pt idx="17">
                  <c:v>71.3</c:v>
                </c:pt>
                <c:pt idx="18">
                  <c:v>69.7</c:v>
                </c:pt>
                <c:pt idx="19">
                  <c:v>67.099999999999994</c:v>
                </c:pt>
                <c:pt idx="20">
                  <c:v>91.4</c:v>
                </c:pt>
                <c:pt idx="21">
                  <c:v>81.2</c:v>
                </c:pt>
                <c:pt idx="22">
                  <c:v>72.099999999999994</c:v>
                </c:pt>
                <c:pt idx="23">
                  <c:v>70.099999999999994</c:v>
                </c:pt>
                <c:pt idx="24">
                  <c:v>67.7</c:v>
                </c:pt>
                <c:pt idx="25">
                  <c:v>91.4</c:v>
                </c:pt>
                <c:pt idx="26">
                  <c:v>81.400000000000006</c:v>
                </c:pt>
                <c:pt idx="27">
                  <c:v>71.3</c:v>
                </c:pt>
                <c:pt idx="28">
                  <c:v>69.3</c:v>
                </c:pt>
                <c:pt idx="29">
                  <c:v>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A-4004-9502-B54FFA40E7DF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50.5</c:v>
                </c:pt>
                <c:pt idx="1">
                  <c:v>53.7</c:v>
                </c:pt>
                <c:pt idx="2">
                  <c:v>55</c:v>
                </c:pt>
                <c:pt idx="3">
                  <c:v>52.1</c:v>
                </c:pt>
                <c:pt idx="4">
                  <c:v>50.6</c:v>
                </c:pt>
                <c:pt idx="5">
                  <c:v>58.7</c:v>
                </c:pt>
                <c:pt idx="6">
                  <c:v>52.5</c:v>
                </c:pt>
                <c:pt idx="7">
                  <c:v>53.8</c:v>
                </c:pt>
                <c:pt idx="8">
                  <c:v>51.1</c:v>
                </c:pt>
                <c:pt idx="9">
                  <c:v>53.4</c:v>
                </c:pt>
                <c:pt idx="10">
                  <c:v>57.5</c:v>
                </c:pt>
                <c:pt idx="11">
                  <c:v>53.5</c:v>
                </c:pt>
                <c:pt idx="12">
                  <c:v>52.8</c:v>
                </c:pt>
                <c:pt idx="13">
                  <c:v>53.4</c:v>
                </c:pt>
                <c:pt idx="14">
                  <c:v>53.3</c:v>
                </c:pt>
                <c:pt idx="15">
                  <c:v>57.9</c:v>
                </c:pt>
                <c:pt idx="16">
                  <c:v>55.1</c:v>
                </c:pt>
                <c:pt idx="17">
                  <c:v>54.8</c:v>
                </c:pt>
                <c:pt idx="18">
                  <c:v>54.7</c:v>
                </c:pt>
                <c:pt idx="19">
                  <c:v>56</c:v>
                </c:pt>
                <c:pt idx="20">
                  <c:v>57.1</c:v>
                </c:pt>
                <c:pt idx="21">
                  <c:v>53.9</c:v>
                </c:pt>
                <c:pt idx="22">
                  <c:v>52.6</c:v>
                </c:pt>
                <c:pt idx="23">
                  <c:v>54.5</c:v>
                </c:pt>
                <c:pt idx="24">
                  <c:v>49.5</c:v>
                </c:pt>
                <c:pt idx="25">
                  <c:v>50.4</c:v>
                </c:pt>
                <c:pt idx="26">
                  <c:v>50.4</c:v>
                </c:pt>
                <c:pt idx="27">
                  <c:v>49.1</c:v>
                </c:pt>
                <c:pt idx="28">
                  <c:v>53.5</c:v>
                </c:pt>
                <c:pt idx="2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A-4004-9502-B54FFA40E7DF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0.6</c:v>
                </c:pt>
                <c:pt idx="1">
                  <c:v>0.5</c:v>
                </c:pt>
                <c:pt idx="2">
                  <c:v>0.1</c:v>
                </c:pt>
                <c:pt idx="3">
                  <c:v>0</c:v>
                </c:pt>
                <c:pt idx="4">
                  <c:v>0.4</c:v>
                </c:pt>
                <c:pt idx="5">
                  <c:v>52.3</c:v>
                </c:pt>
                <c:pt idx="6">
                  <c:v>56.2</c:v>
                </c:pt>
                <c:pt idx="7">
                  <c:v>53</c:v>
                </c:pt>
                <c:pt idx="8">
                  <c:v>51.1</c:v>
                </c:pt>
                <c:pt idx="9">
                  <c:v>50</c:v>
                </c:pt>
                <c:pt idx="10">
                  <c:v>50.5</c:v>
                </c:pt>
                <c:pt idx="11">
                  <c:v>48.9</c:v>
                </c:pt>
                <c:pt idx="12">
                  <c:v>48.1</c:v>
                </c:pt>
                <c:pt idx="13">
                  <c:v>49</c:v>
                </c:pt>
                <c:pt idx="14">
                  <c:v>51.4</c:v>
                </c:pt>
                <c:pt idx="15">
                  <c:v>49.3</c:v>
                </c:pt>
                <c:pt idx="16">
                  <c:v>49.5</c:v>
                </c:pt>
                <c:pt idx="17">
                  <c:v>47.1</c:v>
                </c:pt>
                <c:pt idx="18">
                  <c:v>49.3</c:v>
                </c:pt>
                <c:pt idx="19">
                  <c:v>53.6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A-4004-9502-B54FFA40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44</c:v>
                </c:pt>
                <c:pt idx="1">
                  <c:v>46.8</c:v>
                </c:pt>
                <c:pt idx="2">
                  <c:v>43.6</c:v>
                </c:pt>
                <c:pt idx="3">
                  <c:v>44.9</c:v>
                </c:pt>
                <c:pt idx="4">
                  <c:v>44.5</c:v>
                </c:pt>
                <c:pt idx="5">
                  <c:v>78.5</c:v>
                </c:pt>
                <c:pt idx="6">
                  <c:v>87.3</c:v>
                </c:pt>
                <c:pt idx="7">
                  <c:v>82.7</c:v>
                </c:pt>
                <c:pt idx="8">
                  <c:v>85.3</c:v>
                </c:pt>
                <c:pt idx="9">
                  <c:v>84.2</c:v>
                </c:pt>
                <c:pt idx="10">
                  <c:v>67.5</c:v>
                </c:pt>
                <c:pt idx="11">
                  <c:v>80.3</c:v>
                </c:pt>
                <c:pt idx="12">
                  <c:v>78.400000000000006</c:v>
                </c:pt>
                <c:pt idx="13">
                  <c:v>76.099999999999994</c:v>
                </c:pt>
                <c:pt idx="14">
                  <c:v>77.5</c:v>
                </c:pt>
                <c:pt idx="15">
                  <c:v>67.5</c:v>
                </c:pt>
                <c:pt idx="16">
                  <c:v>75</c:v>
                </c:pt>
                <c:pt idx="17">
                  <c:v>73.3</c:v>
                </c:pt>
                <c:pt idx="18">
                  <c:v>69.7</c:v>
                </c:pt>
                <c:pt idx="19">
                  <c:v>70.599999999999994</c:v>
                </c:pt>
                <c:pt idx="20">
                  <c:v>69.400000000000006</c:v>
                </c:pt>
                <c:pt idx="21">
                  <c:v>75.8</c:v>
                </c:pt>
                <c:pt idx="22">
                  <c:v>75.7</c:v>
                </c:pt>
                <c:pt idx="23">
                  <c:v>71.7</c:v>
                </c:pt>
                <c:pt idx="24">
                  <c:v>74</c:v>
                </c:pt>
                <c:pt idx="25">
                  <c:v>63</c:v>
                </c:pt>
                <c:pt idx="26">
                  <c:v>66.8</c:v>
                </c:pt>
                <c:pt idx="27">
                  <c:v>69.3</c:v>
                </c:pt>
                <c:pt idx="28">
                  <c:v>67.400000000000006</c:v>
                </c:pt>
                <c:pt idx="29">
                  <c:v>68.400000000000006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C-4CEB-9B34-E27663C597D6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45.2</c:v>
                </c:pt>
                <c:pt idx="1">
                  <c:v>44.9</c:v>
                </c:pt>
                <c:pt idx="2">
                  <c:v>47.4</c:v>
                </c:pt>
                <c:pt idx="3">
                  <c:v>48</c:v>
                </c:pt>
                <c:pt idx="4">
                  <c:v>48.4</c:v>
                </c:pt>
                <c:pt idx="5">
                  <c:v>48</c:v>
                </c:pt>
                <c:pt idx="6">
                  <c:v>50.9</c:v>
                </c:pt>
                <c:pt idx="7">
                  <c:v>49.2</c:v>
                </c:pt>
                <c:pt idx="8">
                  <c:v>48.2</c:v>
                </c:pt>
                <c:pt idx="9">
                  <c:v>49.8</c:v>
                </c:pt>
                <c:pt idx="10">
                  <c:v>49.1</c:v>
                </c:pt>
                <c:pt idx="11">
                  <c:v>53.4</c:v>
                </c:pt>
                <c:pt idx="12">
                  <c:v>49.1</c:v>
                </c:pt>
                <c:pt idx="13">
                  <c:v>49.9</c:v>
                </c:pt>
                <c:pt idx="14">
                  <c:v>50.2</c:v>
                </c:pt>
                <c:pt idx="15">
                  <c:v>48</c:v>
                </c:pt>
                <c:pt idx="16">
                  <c:v>52.51</c:v>
                </c:pt>
                <c:pt idx="17">
                  <c:v>51.91</c:v>
                </c:pt>
                <c:pt idx="18">
                  <c:v>48.7</c:v>
                </c:pt>
                <c:pt idx="19">
                  <c:v>51.3</c:v>
                </c:pt>
                <c:pt idx="20">
                  <c:v>50.36</c:v>
                </c:pt>
                <c:pt idx="21">
                  <c:v>53.2</c:v>
                </c:pt>
                <c:pt idx="22">
                  <c:v>49.4</c:v>
                </c:pt>
                <c:pt idx="23">
                  <c:v>50.4</c:v>
                </c:pt>
                <c:pt idx="24">
                  <c:v>53.6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C-4CEB-9B34-E27663C597D6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34</c:v>
                </c:pt>
                <c:pt idx="1">
                  <c:v>38.9</c:v>
                </c:pt>
                <c:pt idx="2">
                  <c:v>41.3</c:v>
                </c:pt>
                <c:pt idx="3">
                  <c:v>41.3</c:v>
                </c:pt>
                <c:pt idx="4">
                  <c:v>42.9</c:v>
                </c:pt>
                <c:pt idx="5">
                  <c:v>43.3</c:v>
                </c:pt>
                <c:pt idx="6">
                  <c:v>39.799999999999997</c:v>
                </c:pt>
                <c:pt idx="7">
                  <c:v>38.299999999999997</c:v>
                </c:pt>
                <c:pt idx="8">
                  <c:v>35.299999999999997</c:v>
                </c:pt>
                <c:pt idx="9">
                  <c:v>34.5</c:v>
                </c:pt>
                <c:pt idx="10">
                  <c:v>37.700000000000003</c:v>
                </c:pt>
                <c:pt idx="11">
                  <c:v>39.700000000000003</c:v>
                </c:pt>
                <c:pt idx="12">
                  <c:v>38.200000000000003</c:v>
                </c:pt>
                <c:pt idx="13">
                  <c:v>38.1</c:v>
                </c:pt>
                <c:pt idx="14">
                  <c:v>38.5</c:v>
                </c:pt>
                <c:pt idx="15">
                  <c:v>27.9</c:v>
                </c:pt>
                <c:pt idx="16">
                  <c:v>31.1</c:v>
                </c:pt>
                <c:pt idx="17">
                  <c:v>32.200000000000003</c:v>
                </c:pt>
                <c:pt idx="18">
                  <c:v>28.9</c:v>
                </c:pt>
                <c:pt idx="19">
                  <c:v>29</c:v>
                </c:pt>
                <c:pt idx="20">
                  <c:v>30.2</c:v>
                </c:pt>
                <c:pt idx="21">
                  <c:v>28.5</c:v>
                </c:pt>
                <c:pt idx="22">
                  <c:v>28.7</c:v>
                </c:pt>
                <c:pt idx="23">
                  <c:v>31.8</c:v>
                </c:pt>
                <c:pt idx="24">
                  <c:v>30.4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C-4CEB-9B34-E27663C597D6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44.4</c:v>
                </c:pt>
                <c:pt idx="1">
                  <c:v>47.7</c:v>
                </c:pt>
                <c:pt idx="2">
                  <c:v>45.1</c:v>
                </c:pt>
                <c:pt idx="3">
                  <c:v>45.8</c:v>
                </c:pt>
                <c:pt idx="4">
                  <c:v>45.2</c:v>
                </c:pt>
                <c:pt idx="5">
                  <c:v>47.2</c:v>
                </c:pt>
                <c:pt idx="6">
                  <c:v>50</c:v>
                </c:pt>
                <c:pt idx="7">
                  <c:v>46.2</c:v>
                </c:pt>
                <c:pt idx="8">
                  <c:v>49.1</c:v>
                </c:pt>
                <c:pt idx="9">
                  <c:v>52.1</c:v>
                </c:pt>
                <c:pt idx="10">
                  <c:v>45.2</c:v>
                </c:pt>
                <c:pt idx="11">
                  <c:v>50.5</c:v>
                </c:pt>
                <c:pt idx="12">
                  <c:v>49.4</c:v>
                </c:pt>
                <c:pt idx="13">
                  <c:v>49.7</c:v>
                </c:pt>
                <c:pt idx="14">
                  <c:v>48.2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C-4CEB-9B34-E27663C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36.5</c:v>
                </c:pt>
                <c:pt idx="6">
                  <c:v>42.6</c:v>
                </c:pt>
                <c:pt idx="7">
                  <c:v>34.799999999999997</c:v>
                </c:pt>
                <c:pt idx="8">
                  <c:v>32.6</c:v>
                </c:pt>
                <c:pt idx="9">
                  <c:v>33</c:v>
                </c:pt>
                <c:pt idx="10">
                  <c:v>42.2</c:v>
                </c:pt>
                <c:pt idx="11">
                  <c:v>48.8</c:v>
                </c:pt>
                <c:pt idx="12">
                  <c:v>43.2</c:v>
                </c:pt>
                <c:pt idx="13">
                  <c:v>39.5</c:v>
                </c:pt>
                <c:pt idx="14">
                  <c:v>39.700000000000003</c:v>
                </c:pt>
                <c:pt idx="15">
                  <c:v>48.6</c:v>
                </c:pt>
                <c:pt idx="16">
                  <c:v>50.6</c:v>
                </c:pt>
                <c:pt idx="17">
                  <c:v>48.5</c:v>
                </c:pt>
                <c:pt idx="18">
                  <c:v>47.6</c:v>
                </c:pt>
                <c:pt idx="19">
                  <c:v>49.3</c:v>
                </c:pt>
                <c:pt idx="20">
                  <c:v>52.6</c:v>
                </c:pt>
                <c:pt idx="21">
                  <c:v>47.8</c:v>
                </c:pt>
                <c:pt idx="22">
                  <c:v>47.2</c:v>
                </c:pt>
                <c:pt idx="23">
                  <c:v>48.5</c:v>
                </c:pt>
                <c:pt idx="24">
                  <c:v>49.4</c:v>
                </c:pt>
                <c:pt idx="25">
                  <c:v>54.1</c:v>
                </c:pt>
                <c:pt idx="26">
                  <c:v>48</c:v>
                </c:pt>
                <c:pt idx="27">
                  <c:v>48.6</c:v>
                </c:pt>
                <c:pt idx="28">
                  <c:v>46.4</c:v>
                </c:pt>
                <c:pt idx="2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4-4DC0-AE56-9F4008F92F68}"/>
            </c:ext>
          </c:extLst>
        </c:ser>
        <c:ser>
          <c:idx val="1"/>
          <c:order val="1"/>
          <c:tx>
            <c:strRef>
              <c:f>'[1]Stack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30.8</c:v>
                </c:pt>
                <c:pt idx="6">
                  <c:v>13.7</c:v>
                </c:pt>
                <c:pt idx="7">
                  <c:v>8.5</c:v>
                </c:pt>
                <c:pt idx="8">
                  <c:v>8</c:v>
                </c:pt>
                <c:pt idx="9">
                  <c:v>8.4</c:v>
                </c:pt>
                <c:pt idx="10">
                  <c:v>46.8</c:v>
                </c:pt>
                <c:pt idx="11">
                  <c:v>31.3</c:v>
                </c:pt>
                <c:pt idx="12">
                  <c:v>28.2</c:v>
                </c:pt>
                <c:pt idx="13">
                  <c:v>24.6</c:v>
                </c:pt>
                <c:pt idx="14">
                  <c:v>29.1</c:v>
                </c:pt>
                <c:pt idx="15">
                  <c:v>49.3</c:v>
                </c:pt>
                <c:pt idx="16">
                  <c:v>49.1</c:v>
                </c:pt>
                <c:pt idx="17">
                  <c:v>53.2</c:v>
                </c:pt>
                <c:pt idx="18">
                  <c:v>50.9</c:v>
                </c:pt>
                <c:pt idx="19">
                  <c:v>55.6</c:v>
                </c:pt>
                <c:pt idx="20">
                  <c:v>51.2</c:v>
                </c:pt>
                <c:pt idx="21">
                  <c:v>57.9</c:v>
                </c:pt>
                <c:pt idx="22">
                  <c:v>54.3</c:v>
                </c:pt>
                <c:pt idx="23">
                  <c:v>59.6</c:v>
                </c:pt>
                <c:pt idx="24">
                  <c:v>60.3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</c:v>
                </c:pt>
                <c:pt idx="29">
                  <c:v>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4-4DC0-AE56-9F4008F92F68}"/>
            </c:ext>
          </c:extLst>
        </c:ser>
        <c:ser>
          <c:idx val="2"/>
          <c:order val="2"/>
          <c:tx>
            <c:strRef>
              <c:f>'[1]Stack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Accuracy'!$F$4:$F$33</c:f>
              <c:numCache>
                <c:formatCode>General</c:formatCode>
                <c:ptCount val="30"/>
                <c:pt idx="0">
                  <c:v>43.1</c:v>
                </c:pt>
                <c:pt idx="1">
                  <c:v>37.4</c:v>
                </c:pt>
                <c:pt idx="2">
                  <c:v>37.799999999999997</c:v>
                </c:pt>
                <c:pt idx="3">
                  <c:v>34.299999999999997</c:v>
                </c:pt>
                <c:pt idx="4">
                  <c:v>33.299999999999997</c:v>
                </c:pt>
                <c:pt idx="5">
                  <c:v>40.4</c:v>
                </c:pt>
                <c:pt idx="6">
                  <c:v>42.2</c:v>
                </c:pt>
                <c:pt idx="7">
                  <c:v>43.2</c:v>
                </c:pt>
                <c:pt idx="8">
                  <c:v>44.5</c:v>
                </c:pt>
                <c:pt idx="9">
                  <c:v>44.8</c:v>
                </c:pt>
                <c:pt idx="10">
                  <c:v>42.2</c:v>
                </c:pt>
                <c:pt idx="11">
                  <c:v>46.3</c:v>
                </c:pt>
                <c:pt idx="12">
                  <c:v>46.2</c:v>
                </c:pt>
                <c:pt idx="13">
                  <c:v>45.1</c:v>
                </c:pt>
                <c:pt idx="14">
                  <c:v>39.799999999999997</c:v>
                </c:pt>
                <c:pt idx="15">
                  <c:v>35.299999999999997</c:v>
                </c:pt>
                <c:pt idx="16">
                  <c:v>37.4</c:v>
                </c:pt>
                <c:pt idx="17">
                  <c:v>36.5</c:v>
                </c:pt>
                <c:pt idx="18">
                  <c:v>36.200000000000003</c:v>
                </c:pt>
                <c:pt idx="19">
                  <c:v>33.700000000000003</c:v>
                </c:pt>
                <c:pt idx="20">
                  <c:v>35.799999999999997</c:v>
                </c:pt>
                <c:pt idx="21">
                  <c:v>54.7</c:v>
                </c:pt>
                <c:pt idx="22">
                  <c:v>46.4</c:v>
                </c:pt>
                <c:pt idx="23">
                  <c:v>46.7</c:v>
                </c:pt>
                <c:pt idx="24">
                  <c:v>44.2</c:v>
                </c:pt>
                <c:pt idx="25">
                  <c:v>49.8</c:v>
                </c:pt>
                <c:pt idx="26">
                  <c:v>60</c:v>
                </c:pt>
                <c:pt idx="27">
                  <c:v>57.1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4-4DC0-AE56-9F4008F92F68}"/>
            </c:ext>
          </c:extLst>
        </c:ser>
        <c:ser>
          <c:idx val="3"/>
          <c:order val="3"/>
          <c:tx>
            <c:strRef>
              <c:f>'[1]Stack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Accuracy'!$G$4:$G$33</c:f>
              <c:numCache>
                <c:formatCode>General</c:formatCode>
                <c:ptCount val="30"/>
                <c:pt idx="0">
                  <c:v>51.1</c:v>
                </c:pt>
                <c:pt idx="1">
                  <c:v>51.1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51.6</c:v>
                </c:pt>
                <c:pt idx="6">
                  <c:v>50.4</c:v>
                </c:pt>
                <c:pt idx="7">
                  <c:v>48.5</c:v>
                </c:pt>
                <c:pt idx="8">
                  <c:v>47.5</c:v>
                </c:pt>
                <c:pt idx="9">
                  <c:v>46.6</c:v>
                </c:pt>
                <c:pt idx="10">
                  <c:v>48.7</c:v>
                </c:pt>
                <c:pt idx="11">
                  <c:v>49.6</c:v>
                </c:pt>
                <c:pt idx="12">
                  <c:v>51.8</c:v>
                </c:pt>
                <c:pt idx="13">
                  <c:v>52.3</c:v>
                </c:pt>
                <c:pt idx="14">
                  <c:v>52.8</c:v>
                </c:pt>
                <c:pt idx="15">
                  <c:v>48.9</c:v>
                </c:pt>
                <c:pt idx="16">
                  <c:v>52.7</c:v>
                </c:pt>
                <c:pt idx="17">
                  <c:v>49.1</c:v>
                </c:pt>
                <c:pt idx="18">
                  <c:v>47.4</c:v>
                </c:pt>
                <c:pt idx="19">
                  <c:v>47.4</c:v>
                </c:pt>
                <c:pt idx="20">
                  <c:v>50.6</c:v>
                </c:pt>
                <c:pt idx="21">
                  <c:v>65</c:v>
                </c:pt>
                <c:pt idx="22">
                  <c:v>61.7</c:v>
                </c:pt>
                <c:pt idx="23">
                  <c:v>59.5</c:v>
                </c:pt>
                <c:pt idx="24">
                  <c:v>59.6</c:v>
                </c:pt>
                <c:pt idx="25">
                  <c:v>49.1</c:v>
                </c:pt>
                <c:pt idx="26">
                  <c:v>67.900000000000006</c:v>
                </c:pt>
                <c:pt idx="27">
                  <c:v>67.5</c:v>
                </c:pt>
                <c:pt idx="28">
                  <c:v>66.2</c:v>
                </c:pt>
                <c:pt idx="29">
                  <c:v>62.7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4-4DC0-AE56-9F4008F92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Accuracy'!$D$40:$D$69</c:f>
              <c:numCache>
                <c:formatCode>General</c:formatCode>
                <c:ptCount val="30"/>
                <c:pt idx="0">
                  <c:v>52.3</c:v>
                </c:pt>
                <c:pt idx="1">
                  <c:v>48.7</c:v>
                </c:pt>
                <c:pt idx="2">
                  <c:v>43.9</c:v>
                </c:pt>
                <c:pt idx="3">
                  <c:v>47.4</c:v>
                </c:pt>
                <c:pt idx="4">
                  <c:v>48.6</c:v>
                </c:pt>
                <c:pt idx="5">
                  <c:v>54</c:v>
                </c:pt>
                <c:pt idx="6">
                  <c:v>49.1</c:v>
                </c:pt>
                <c:pt idx="7">
                  <c:v>50.8</c:v>
                </c:pt>
                <c:pt idx="8">
                  <c:v>52.6</c:v>
                </c:pt>
                <c:pt idx="9">
                  <c:v>52.8</c:v>
                </c:pt>
                <c:pt idx="10">
                  <c:v>61.4</c:v>
                </c:pt>
                <c:pt idx="11">
                  <c:v>59.5</c:v>
                </c:pt>
                <c:pt idx="12">
                  <c:v>55.4</c:v>
                </c:pt>
                <c:pt idx="13">
                  <c:v>59.3</c:v>
                </c:pt>
                <c:pt idx="14">
                  <c:v>56.6</c:v>
                </c:pt>
                <c:pt idx="15">
                  <c:v>67.400000000000006</c:v>
                </c:pt>
                <c:pt idx="16">
                  <c:v>64.5</c:v>
                </c:pt>
                <c:pt idx="17">
                  <c:v>66.5</c:v>
                </c:pt>
                <c:pt idx="18">
                  <c:v>65.5</c:v>
                </c:pt>
                <c:pt idx="19">
                  <c:v>69.7</c:v>
                </c:pt>
                <c:pt idx="20">
                  <c:v>66.900000000000006</c:v>
                </c:pt>
                <c:pt idx="21">
                  <c:v>62.7</c:v>
                </c:pt>
                <c:pt idx="22">
                  <c:v>65.5</c:v>
                </c:pt>
                <c:pt idx="23">
                  <c:v>63.9</c:v>
                </c:pt>
                <c:pt idx="24">
                  <c:v>66.3</c:v>
                </c:pt>
                <c:pt idx="25">
                  <c:v>64.099999999999994</c:v>
                </c:pt>
                <c:pt idx="26">
                  <c:v>60.4</c:v>
                </c:pt>
                <c:pt idx="27">
                  <c:v>57.5</c:v>
                </c:pt>
                <c:pt idx="28">
                  <c:v>60.2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4-4593-A864-7F03100E27D8}"/>
            </c:ext>
          </c:extLst>
        </c:ser>
        <c:ser>
          <c:idx val="1"/>
          <c:order val="1"/>
          <c:tx>
            <c:strRef>
              <c:f>'[1]Stack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Accuracy'!$E$40:$E$69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52.5</c:v>
                </c:pt>
                <c:pt idx="4">
                  <c:v>53.2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4-4593-A864-7F03100E27D8}"/>
            </c:ext>
          </c:extLst>
        </c:ser>
        <c:ser>
          <c:idx val="2"/>
          <c:order val="2"/>
          <c:tx>
            <c:strRef>
              <c:f>'[1]Stack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Accuracy'!$F$40:$F$69</c:f>
              <c:numCache>
                <c:formatCode>General</c:formatCode>
                <c:ptCount val="30"/>
                <c:pt idx="0">
                  <c:v>50.6</c:v>
                </c:pt>
                <c:pt idx="1">
                  <c:v>41.1</c:v>
                </c:pt>
                <c:pt idx="2">
                  <c:v>41.3</c:v>
                </c:pt>
                <c:pt idx="3">
                  <c:v>39.299999999999997</c:v>
                </c:pt>
                <c:pt idx="4">
                  <c:v>37.6</c:v>
                </c:pt>
                <c:pt idx="5">
                  <c:v>28.8</c:v>
                </c:pt>
                <c:pt idx="6">
                  <c:v>27.9</c:v>
                </c:pt>
                <c:pt idx="7">
                  <c:v>25.8</c:v>
                </c:pt>
                <c:pt idx="8">
                  <c:v>25.2</c:v>
                </c:pt>
                <c:pt idx="9">
                  <c:v>26.3</c:v>
                </c:pt>
                <c:pt idx="10">
                  <c:v>26.5</c:v>
                </c:pt>
                <c:pt idx="11">
                  <c:v>25.3</c:v>
                </c:pt>
                <c:pt idx="12">
                  <c:v>26.8</c:v>
                </c:pt>
                <c:pt idx="13">
                  <c:v>27.5</c:v>
                </c:pt>
                <c:pt idx="14">
                  <c:v>27.3</c:v>
                </c:pt>
                <c:pt idx="15">
                  <c:v>29.5</c:v>
                </c:pt>
                <c:pt idx="16">
                  <c:v>25</c:v>
                </c:pt>
                <c:pt idx="17">
                  <c:v>28.7</c:v>
                </c:pt>
                <c:pt idx="18">
                  <c:v>25</c:v>
                </c:pt>
                <c:pt idx="19">
                  <c:v>25.3</c:v>
                </c:pt>
                <c:pt idx="20">
                  <c:v>23.6</c:v>
                </c:pt>
                <c:pt idx="21">
                  <c:v>40.700000000000003</c:v>
                </c:pt>
                <c:pt idx="22">
                  <c:v>41.9</c:v>
                </c:pt>
                <c:pt idx="23">
                  <c:v>43.7</c:v>
                </c:pt>
                <c:pt idx="24">
                  <c:v>37.5</c:v>
                </c:pt>
                <c:pt idx="25">
                  <c:v>50.6</c:v>
                </c:pt>
                <c:pt idx="26">
                  <c:v>62</c:v>
                </c:pt>
                <c:pt idx="27">
                  <c:v>58.5</c:v>
                </c:pt>
                <c:pt idx="28">
                  <c:v>56.9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A4-4593-A864-7F03100E27D8}"/>
            </c:ext>
          </c:extLst>
        </c:ser>
        <c:ser>
          <c:idx val="3"/>
          <c:order val="3"/>
          <c:tx>
            <c:strRef>
              <c:f>'[1]Stack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Accuracy'!$G$40:$G$69</c:f>
              <c:numCache>
                <c:formatCode>General</c:formatCode>
                <c:ptCount val="30"/>
                <c:pt idx="0">
                  <c:v>0.7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51.1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52.2</c:v>
                </c:pt>
                <c:pt idx="15">
                  <c:v>49.5</c:v>
                </c:pt>
                <c:pt idx="16">
                  <c:v>50.7</c:v>
                </c:pt>
                <c:pt idx="17">
                  <c:v>49.7</c:v>
                </c:pt>
                <c:pt idx="18">
                  <c:v>49</c:v>
                </c:pt>
                <c:pt idx="19">
                  <c:v>48</c:v>
                </c:pt>
                <c:pt idx="20">
                  <c:v>47.1</c:v>
                </c:pt>
                <c:pt idx="21">
                  <c:v>62.8</c:v>
                </c:pt>
                <c:pt idx="22">
                  <c:v>59.2</c:v>
                </c:pt>
                <c:pt idx="23">
                  <c:v>56.7</c:v>
                </c:pt>
                <c:pt idx="24">
                  <c:v>57.8</c:v>
                </c:pt>
                <c:pt idx="25">
                  <c:v>49.4</c:v>
                </c:pt>
                <c:pt idx="26">
                  <c:v>62.6</c:v>
                </c:pt>
                <c:pt idx="27">
                  <c:v>64</c:v>
                </c:pt>
                <c:pt idx="28">
                  <c:v>64.2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A4-4593-A864-7F03100E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'[1]Stack Accuracy'!$D$76:$D$105</c:f>
              <c:numCache>
                <c:formatCode>General</c:formatCode>
                <c:ptCount val="30"/>
                <c:pt idx="0">
                  <c:v>57.8</c:v>
                </c:pt>
                <c:pt idx="1">
                  <c:v>52.1</c:v>
                </c:pt>
                <c:pt idx="2">
                  <c:v>52.4</c:v>
                </c:pt>
                <c:pt idx="3">
                  <c:v>53</c:v>
                </c:pt>
                <c:pt idx="4">
                  <c:v>55.7</c:v>
                </c:pt>
                <c:pt idx="5">
                  <c:v>54</c:v>
                </c:pt>
                <c:pt idx="6">
                  <c:v>57.2</c:v>
                </c:pt>
                <c:pt idx="7">
                  <c:v>53.9</c:v>
                </c:pt>
                <c:pt idx="8">
                  <c:v>58.1</c:v>
                </c:pt>
                <c:pt idx="9">
                  <c:v>56.8</c:v>
                </c:pt>
                <c:pt idx="10">
                  <c:v>62.7</c:v>
                </c:pt>
                <c:pt idx="11">
                  <c:v>64.900000000000006</c:v>
                </c:pt>
                <c:pt idx="12">
                  <c:v>60.4</c:v>
                </c:pt>
                <c:pt idx="13">
                  <c:v>65.599999999999994</c:v>
                </c:pt>
                <c:pt idx="14">
                  <c:v>66</c:v>
                </c:pt>
                <c:pt idx="15">
                  <c:v>70</c:v>
                </c:pt>
                <c:pt idx="16">
                  <c:v>68.2</c:v>
                </c:pt>
                <c:pt idx="17">
                  <c:v>67.5</c:v>
                </c:pt>
                <c:pt idx="18">
                  <c:v>73.8</c:v>
                </c:pt>
                <c:pt idx="19">
                  <c:v>74.400000000000006</c:v>
                </c:pt>
                <c:pt idx="20">
                  <c:v>67.900000000000006</c:v>
                </c:pt>
                <c:pt idx="21">
                  <c:v>67.3</c:v>
                </c:pt>
                <c:pt idx="22">
                  <c:v>67.3</c:v>
                </c:pt>
                <c:pt idx="23">
                  <c:v>69.8</c:v>
                </c:pt>
                <c:pt idx="24">
                  <c:v>73</c:v>
                </c:pt>
                <c:pt idx="25">
                  <c:v>65.400000000000006</c:v>
                </c:pt>
                <c:pt idx="26">
                  <c:v>62.1</c:v>
                </c:pt>
                <c:pt idx="27">
                  <c:v>64.7</c:v>
                </c:pt>
                <c:pt idx="28">
                  <c:v>67.099999999999994</c:v>
                </c:pt>
                <c:pt idx="29">
                  <c:v>64.900000000000006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9-439F-BA7B-83DCE0BFEECB}"/>
            </c:ext>
          </c:extLst>
        </c:ser>
        <c:ser>
          <c:idx val="1"/>
          <c:order val="1"/>
          <c:tx>
            <c:strRef>
              <c:f>'[1]Stack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'[1]Stack Accuracy'!$E$76:$E$105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9-439F-BA7B-83DCE0BFEECB}"/>
            </c:ext>
          </c:extLst>
        </c:ser>
        <c:ser>
          <c:idx val="2"/>
          <c:order val="2"/>
          <c:tx>
            <c:strRef>
              <c:f>'[1]Stack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'[1]Stack Accuracy'!$F$76:$F$105</c:f>
              <c:numCache>
                <c:formatCode>General</c:formatCode>
                <c:ptCount val="30"/>
                <c:pt idx="0">
                  <c:v>42.2</c:v>
                </c:pt>
                <c:pt idx="1">
                  <c:v>33.700000000000003</c:v>
                </c:pt>
                <c:pt idx="2">
                  <c:v>31.9</c:v>
                </c:pt>
                <c:pt idx="3">
                  <c:v>27.6</c:v>
                </c:pt>
                <c:pt idx="4">
                  <c:v>25.4</c:v>
                </c:pt>
                <c:pt idx="5">
                  <c:v>28.1</c:v>
                </c:pt>
                <c:pt idx="6">
                  <c:v>27.1</c:v>
                </c:pt>
                <c:pt idx="7">
                  <c:v>33.1</c:v>
                </c:pt>
                <c:pt idx="8">
                  <c:v>31</c:v>
                </c:pt>
                <c:pt idx="9">
                  <c:v>29.4</c:v>
                </c:pt>
                <c:pt idx="10">
                  <c:v>35.9</c:v>
                </c:pt>
                <c:pt idx="11">
                  <c:v>40.4</c:v>
                </c:pt>
                <c:pt idx="12">
                  <c:v>35.4</c:v>
                </c:pt>
                <c:pt idx="13">
                  <c:v>38.200000000000003</c:v>
                </c:pt>
                <c:pt idx="14">
                  <c:v>34.299999999999997</c:v>
                </c:pt>
                <c:pt idx="15">
                  <c:v>30.1</c:v>
                </c:pt>
                <c:pt idx="16">
                  <c:v>28.6</c:v>
                </c:pt>
                <c:pt idx="17">
                  <c:v>28.1</c:v>
                </c:pt>
                <c:pt idx="18">
                  <c:v>25.9</c:v>
                </c:pt>
                <c:pt idx="19">
                  <c:v>30.2</c:v>
                </c:pt>
                <c:pt idx="20">
                  <c:v>50.7</c:v>
                </c:pt>
                <c:pt idx="21">
                  <c:v>58.7</c:v>
                </c:pt>
                <c:pt idx="22">
                  <c:v>55.9</c:v>
                </c:pt>
                <c:pt idx="23">
                  <c:v>55.7</c:v>
                </c:pt>
                <c:pt idx="24">
                  <c:v>56.2</c:v>
                </c:pt>
                <c:pt idx="25">
                  <c:v>50.2</c:v>
                </c:pt>
                <c:pt idx="26">
                  <c:v>61.2</c:v>
                </c:pt>
                <c:pt idx="27">
                  <c:v>57.8</c:v>
                </c:pt>
                <c:pt idx="28">
                  <c:v>55.9</c:v>
                </c:pt>
                <c:pt idx="29">
                  <c:v>54.6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9-439F-BA7B-83DCE0BFEECB}"/>
            </c:ext>
          </c:extLst>
        </c:ser>
        <c:ser>
          <c:idx val="3"/>
          <c:order val="3"/>
          <c:tx>
            <c:strRef>
              <c:f>'[1]Stack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'[1]Stack Accuracy'!$G$76:$G$105</c:f>
              <c:numCache>
                <c:formatCode>General</c:formatCode>
                <c:ptCount val="30"/>
                <c:pt idx="0">
                  <c:v>1.4</c:v>
                </c:pt>
                <c:pt idx="1">
                  <c:v>0.9</c:v>
                </c:pt>
                <c:pt idx="2">
                  <c:v>0.6</c:v>
                </c:pt>
                <c:pt idx="3">
                  <c:v>0.4</c:v>
                </c:pt>
                <c:pt idx="4">
                  <c:v>0.3</c:v>
                </c:pt>
                <c:pt idx="5">
                  <c:v>51.1</c:v>
                </c:pt>
                <c:pt idx="6">
                  <c:v>50.9</c:v>
                </c:pt>
                <c:pt idx="7">
                  <c:v>49.5</c:v>
                </c:pt>
                <c:pt idx="8">
                  <c:v>48.5</c:v>
                </c:pt>
                <c:pt idx="9">
                  <c:v>48.1</c:v>
                </c:pt>
                <c:pt idx="10">
                  <c:v>48.7</c:v>
                </c:pt>
                <c:pt idx="11">
                  <c:v>48.9</c:v>
                </c:pt>
                <c:pt idx="12">
                  <c:v>50.5</c:v>
                </c:pt>
                <c:pt idx="13">
                  <c:v>51.5</c:v>
                </c:pt>
                <c:pt idx="14">
                  <c:v>52.2</c:v>
                </c:pt>
                <c:pt idx="15">
                  <c:v>48.7</c:v>
                </c:pt>
                <c:pt idx="16">
                  <c:v>53.8</c:v>
                </c:pt>
                <c:pt idx="17">
                  <c:v>51</c:v>
                </c:pt>
                <c:pt idx="18">
                  <c:v>49.6</c:v>
                </c:pt>
                <c:pt idx="19">
                  <c:v>49.7</c:v>
                </c:pt>
                <c:pt idx="20">
                  <c:v>50.4</c:v>
                </c:pt>
                <c:pt idx="21">
                  <c:v>51.3</c:v>
                </c:pt>
                <c:pt idx="22">
                  <c:v>47.6</c:v>
                </c:pt>
                <c:pt idx="23">
                  <c:v>47.2</c:v>
                </c:pt>
                <c:pt idx="24">
                  <c:v>46.9</c:v>
                </c:pt>
                <c:pt idx="25">
                  <c:v>52.5</c:v>
                </c:pt>
                <c:pt idx="26">
                  <c:v>55.8</c:v>
                </c:pt>
                <c:pt idx="27">
                  <c:v>55.8</c:v>
                </c:pt>
                <c:pt idx="28">
                  <c:v>54.1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39-439F-BA7B-83DCE0BFE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32.299999999999997</c:v>
                </c:pt>
                <c:pt idx="6">
                  <c:v>39.1</c:v>
                </c:pt>
                <c:pt idx="7">
                  <c:v>26.3</c:v>
                </c:pt>
                <c:pt idx="8">
                  <c:v>24.8</c:v>
                </c:pt>
                <c:pt idx="9">
                  <c:v>23.9</c:v>
                </c:pt>
                <c:pt idx="10">
                  <c:v>43.4</c:v>
                </c:pt>
                <c:pt idx="11">
                  <c:v>47.7</c:v>
                </c:pt>
                <c:pt idx="12">
                  <c:v>44.2</c:v>
                </c:pt>
                <c:pt idx="13">
                  <c:v>39.799999999999997</c:v>
                </c:pt>
                <c:pt idx="14">
                  <c:v>44.4</c:v>
                </c:pt>
                <c:pt idx="15">
                  <c:v>48.2</c:v>
                </c:pt>
                <c:pt idx="16">
                  <c:v>50.2</c:v>
                </c:pt>
                <c:pt idx="17">
                  <c:v>50.6</c:v>
                </c:pt>
                <c:pt idx="18">
                  <c:v>48.6</c:v>
                </c:pt>
                <c:pt idx="19">
                  <c:v>51</c:v>
                </c:pt>
                <c:pt idx="20">
                  <c:v>50.1</c:v>
                </c:pt>
                <c:pt idx="21">
                  <c:v>52.5</c:v>
                </c:pt>
                <c:pt idx="22">
                  <c:v>48.9</c:v>
                </c:pt>
                <c:pt idx="23">
                  <c:v>48.3</c:v>
                </c:pt>
                <c:pt idx="24">
                  <c:v>47.7</c:v>
                </c:pt>
                <c:pt idx="25">
                  <c:v>56.1</c:v>
                </c:pt>
                <c:pt idx="26">
                  <c:v>43.5</c:v>
                </c:pt>
                <c:pt idx="27">
                  <c:v>41.8</c:v>
                </c:pt>
                <c:pt idx="28">
                  <c:v>45.3</c:v>
                </c:pt>
                <c:pt idx="29">
                  <c:v>41.1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3-44EE-BB0A-1714078F27E3}"/>
            </c:ext>
          </c:extLst>
        </c:ser>
        <c:ser>
          <c:idx val="1"/>
          <c:order val="1"/>
          <c:tx>
            <c:strRef>
              <c:f>'[1]Stack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51.5</c:v>
                </c:pt>
                <c:pt idx="7">
                  <c:v>50.2</c:v>
                </c:pt>
                <c:pt idx="8">
                  <c:v>52.1</c:v>
                </c:pt>
                <c:pt idx="9">
                  <c:v>53.2</c:v>
                </c:pt>
                <c:pt idx="10">
                  <c:v>50.6</c:v>
                </c:pt>
                <c:pt idx="11">
                  <c:v>48.5</c:v>
                </c:pt>
                <c:pt idx="12">
                  <c:v>51.2</c:v>
                </c:pt>
                <c:pt idx="13">
                  <c:v>50.2</c:v>
                </c:pt>
                <c:pt idx="14">
                  <c:v>50.5</c:v>
                </c:pt>
                <c:pt idx="15">
                  <c:v>49.9</c:v>
                </c:pt>
                <c:pt idx="16">
                  <c:v>51.6</c:v>
                </c:pt>
                <c:pt idx="17">
                  <c:v>49.3</c:v>
                </c:pt>
                <c:pt idx="18">
                  <c:v>48.8</c:v>
                </c:pt>
                <c:pt idx="19">
                  <c:v>49.2</c:v>
                </c:pt>
                <c:pt idx="20">
                  <c:v>51.2</c:v>
                </c:pt>
                <c:pt idx="21">
                  <c:v>56.3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3-44EE-BB0A-1714078F27E3}"/>
            </c:ext>
          </c:extLst>
        </c:ser>
        <c:ser>
          <c:idx val="2"/>
          <c:order val="2"/>
          <c:tx>
            <c:strRef>
              <c:f>'[1]Stack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35.700000000000003</c:v>
                </c:pt>
                <c:pt idx="7">
                  <c:v>32.799999999999997</c:v>
                </c:pt>
                <c:pt idx="8">
                  <c:v>35.9</c:v>
                </c:pt>
                <c:pt idx="9">
                  <c:v>34.200000000000003</c:v>
                </c:pt>
                <c:pt idx="10">
                  <c:v>24.5</c:v>
                </c:pt>
                <c:pt idx="11">
                  <c:v>27</c:v>
                </c:pt>
                <c:pt idx="12">
                  <c:v>28.9</c:v>
                </c:pt>
                <c:pt idx="13">
                  <c:v>27.5</c:v>
                </c:pt>
                <c:pt idx="14">
                  <c:v>29.7</c:v>
                </c:pt>
                <c:pt idx="15">
                  <c:v>24.3</c:v>
                </c:pt>
                <c:pt idx="16">
                  <c:v>29.6</c:v>
                </c:pt>
                <c:pt idx="17">
                  <c:v>23.7</c:v>
                </c:pt>
                <c:pt idx="18">
                  <c:v>27.9</c:v>
                </c:pt>
                <c:pt idx="19">
                  <c:v>27.2</c:v>
                </c:pt>
                <c:pt idx="20">
                  <c:v>27</c:v>
                </c:pt>
                <c:pt idx="21">
                  <c:v>32.299999999999997</c:v>
                </c:pt>
                <c:pt idx="22">
                  <c:v>33.1</c:v>
                </c:pt>
                <c:pt idx="23">
                  <c:v>35.5</c:v>
                </c:pt>
                <c:pt idx="24">
                  <c:v>35.4</c:v>
                </c:pt>
                <c:pt idx="25">
                  <c:v>49.9</c:v>
                </c:pt>
                <c:pt idx="26">
                  <c:v>57.5</c:v>
                </c:pt>
                <c:pt idx="27">
                  <c:v>54.7</c:v>
                </c:pt>
                <c:pt idx="28">
                  <c:v>54.1</c:v>
                </c:pt>
                <c:pt idx="2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3-44EE-BB0A-1714078F27E3}"/>
            </c:ext>
          </c:extLst>
        </c:ser>
        <c:ser>
          <c:idx val="3"/>
          <c:order val="3"/>
          <c:tx>
            <c:strRef>
              <c:f>'[1]Stack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Accuracy'!$G$112:$G$141</c:f>
              <c:numCache>
                <c:formatCode>General</c:formatCode>
                <c:ptCount val="30"/>
                <c:pt idx="0">
                  <c:v>5.8</c:v>
                </c:pt>
                <c:pt idx="1">
                  <c:v>8.3000000000000007</c:v>
                </c:pt>
                <c:pt idx="2">
                  <c:v>5.9</c:v>
                </c:pt>
                <c:pt idx="3">
                  <c:v>4.5</c:v>
                </c:pt>
                <c:pt idx="4">
                  <c:v>4.7</c:v>
                </c:pt>
                <c:pt idx="5">
                  <c:v>51.3</c:v>
                </c:pt>
                <c:pt idx="6">
                  <c:v>45.4</c:v>
                </c:pt>
                <c:pt idx="7">
                  <c:v>42.4</c:v>
                </c:pt>
                <c:pt idx="8">
                  <c:v>36</c:v>
                </c:pt>
                <c:pt idx="9">
                  <c:v>37.1</c:v>
                </c:pt>
                <c:pt idx="10">
                  <c:v>49.7</c:v>
                </c:pt>
                <c:pt idx="11">
                  <c:v>48.7</c:v>
                </c:pt>
                <c:pt idx="12">
                  <c:v>50.7</c:v>
                </c:pt>
                <c:pt idx="13">
                  <c:v>51.4</c:v>
                </c:pt>
                <c:pt idx="14">
                  <c:v>51.9</c:v>
                </c:pt>
                <c:pt idx="15">
                  <c:v>48.9</c:v>
                </c:pt>
                <c:pt idx="16">
                  <c:v>54.9</c:v>
                </c:pt>
                <c:pt idx="17">
                  <c:v>52.1</c:v>
                </c:pt>
                <c:pt idx="18">
                  <c:v>50.6</c:v>
                </c:pt>
                <c:pt idx="19">
                  <c:v>50.3</c:v>
                </c:pt>
                <c:pt idx="20">
                  <c:v>47.5</c:v>
                </c:pt>
                <c:pt idx="21">
                  <c:v>67.599999999999994</c:v>
                </c:pt>
                <c:pt idx="22">
                  <c:v>61.8</c:v>
                </c:pt>
                <c:pt idx="23">
                  <c:v>58.2</c:v>
                </c:pt>
                <c:pt idx="24">
                  <c:v>57.7</c:v>
                </c:pt>
                <c:pt idx="25">
                  <c:v>48.6</c:v>
                </c:pt>
                <c:pt idx="26">
                  <c:v>76.2</c:v>
                </c:pt>
                <c:pt idx="27">
                  <c:v>72.099999999999994</c:v>
                </c:pt>
                <c:pt idx="28">
                  <c:v>73.099999999999994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23-44EE-BB0A-1714078F2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Accuracy'!$D$148:$D$177</c:f>
              <c:numCache>
                <c:formatCode>General</c:formatCode>
                <c:ptCount val="30"/>
                <c:pt idx="0">
                  <c:v>62.8</c:v>
                </c:pt>
                <c:pt idx="1">
                  <c:v>53.8</c:v>
                </c:pt>
                <c:pt idx="2">
                  <c:v>56.4</c:v>
                </c:pt>
                <c:pt idx="3">
                  <c:v>56.6</c:v>
                </c:pt>
                <c:pt idx="4">
                  <c:v>56</c:v>
                </c:pt>
                <c:pt idx="5">
                  <c:v>58.1</c:v>
                </c:pt>
                <c:pt idx="6">
                  <c:v>62.5</c:v>
                </c:pt>
                <c:pt idx="7">
                  <c:v>62.8</c:v>
                </c:pt>
                <c:pt idx="8">
                  <c:v>64.900000000000006</c:v>
                </c:pt>
                <c:pt idx="9">
                  <c:v>67</c:v>
                </c:pt>
                <c:pt idx="10">
                  <c:v>69.099999999999994</c:v>
                </c:pt>
                <c:pt idx="11">
                  <c:v>62.5</c:v>
                </c:pt>
                <c:pt idx="12">
                  <c:v>63.2</c:v>
                </c:pt>
                <c:pt idx="13">
                  <c:v>61.8</c:v>
                </c:pt>
                <c:pt idx="14">
                  <c:v>66.400000000000006</c:v>
                </c:pt>
                <c:pt idx="15">
                  <c:v>72.2</c:v>
                </c:pt>
                <c:pt idx="16">
                  <c:v>70.8</c:v>
                </c:pt>
                <c:pt idx="17">
                  <c:v>70.2</c:v>
                </c:pt>
                <c:pt idx="18">
                  <c:v>71.7</c:v>
                </c:pt>
                <c:pt idx="19">
                  <c:v>75.7</c:v>
                </c:pt>
                <c:pt idx="20">
                  <c:v>70</c:v>
                </c:pt>
                <c:pt idx="21">
                  <c:v>66.7</c:v>
                </c:pt>
                <c:pt idx="22">
                  <c:v>68.099999999999994</c:v>
                </c:pt>
                <c:pt idx="23">
                  <c:v>67.7</c:v>
                </c:pt>
                <c:pt idx="24">
                  <c:v>71.3</c:v>
                </c:pt>
                <c:pt idx="25">
                  <c:v>67.400000000000006</c:v>
                </c:pt>
                <c:pt idx="26">
                  <c:v>65.3</c:v>
                </c:pt>
                <c:pt idx="27">
                  <c:v>66.3</c:v>
                </c:pt>
                <c:pt idx="28">
                  <c:v>68.5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D-4E36-8A66-E516E49DC251}"/>
            </c:ext>
          </c:extLst>
        </c:ser>
        <c:ser>
          <c:idx val="1"/>
          <c:order val="1"/>
          <c:tx>
            <c:strRef>
              <c:f>'[1]Stack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Accuracy'!$E$148:$E$177</c:f>
              <c:numCache>
                <c:formatCode>General</c:formatCode>
                <c:ptCount val="30"/>
                <c:pt idx="0">
                  <c:v>57.4</c:v>
                </c:pt>
                <c:pt idx="1">
                  <c:v>59.9</c:v>
                </c:pt>
                <c:pt idx="2">
                  <c:v>59.8</c:v>
                </c:pt>
                <c:pt idx="3">
                  <c:v>59</c:v>
                </c:pt>
                <c:pt idx="4">
                  <c:v>58.5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9D-4E36-8A66-E516E49DC251}"/>
            </c:ext>
          </c:extLst>
        </c:ser>
        <c:ser>
          <c:idx val="2"/>
          <c:order val="2"/>
          <c:tx>
            <c:strRef>
              <c:f>'[1]Stack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Accuracy'!$F$148:$F$177</c:f>
              <c:numCache>
                <c:formatCode>General</c:formatCode>
                <c:ptCount val="30"/>
                <c:pt idx="0">
                  <c:v>53.5</c:v>
                </c:pt>
                <c:pt idx="1">
                  <c:v>51.7</c:v>
                </c:pt>
                <c:pt idx="2">
                  <c:v>53.7</c:v>
                </c:pt>
                <c:pt idx="3">
                  <c:v>50.1</c:v>
                </c:pt>
                <c:pt idx="4">
                  <c:v>47.1</c:v>
                </c:pt>
                <c:pt idx="5">
                  <c:v>40.299999999999997</c:v>
                </c:pt>
                <c:pt idx="6">
                  <c:v>29.6</c:v>
                </c:pt>
                <c:pt idx="7">
                  <c:v>30.9</c:v>
                </c:pt>
                <c:pt idx="8">
                  <c:v>31.1</c:v>
                </c:pt>
                <c:pt idx="9">
                  <c:v>28.7</c:v>
                </c:pt>
                <c:pt idx="10">
                  <c:v>40.4</c:v>
                </c:pt>
                <c:pt idx="11">
                  <c:v>32.200000000000003</c:v>
                </c:pt>
                <c:pt idx="12">
                  <c:v>34.6</c:v>
                </c:pt>
                <c:pt idx="13">
                  <c:v>32.6</c:v>
                </c:pt>
                <c:pt idx="14">
                  <c:v>31.7</c:v>
                </c:pt>
                <c:pt idx="15">
                  <c:v>40.299999999999997</c:v>
                </c:pt>
                <c:pt idx="16">
                  <c:v>30.2</c:v>
                </c:pt>
                <c:pt idx="17">
                  <c:v>28.9</c:v>
                </c:pt>
                <c:pt idx="18">
                  <c:v>30.5</c:v>
                </c:pt>
                <c:pt idx="19">
                  <c:v>31.2</c:v>
                </c:pt>
                <c:pt idx="20">
                  <c:v>39.4</c:v>
                </c:pt>
                <c:pt idx="21">
                  <c:v>54.2</c:v>
                </c:pt>
                <c:pt idx="22">
                  <c:v>52.9</c:v>
                </c:pt>
                <c:pt idx="23">
                  <c:v>55.9</c:v>
                </c:pt>
                <c:pt idx="24">
                  <c:v>52.6</c:v>
                </c:pt>
                <c:pt idx="25">
                  <c:v>52.5</c:v>
                </c:pt>
                <c:pt idx="26">
                  <c:v>65.599999999999994</c:v>
                </c:pt>
                <c:pt idx="27">
                  <c:v>63.1</c:v>
                </c:pt>
                <c:pt idx="28">
                  <c:v>62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9D-4E36-8A66-E516E49DC251}"/>
            </c:ext>
          </c:extLst>
        </c:ser>
        <c:ser>
          <c:idx val="3"/>
          <c:order val="3"/>
          <c:tx>
            <c:strRef>
              <c:f>'[1]Stack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51.1</c:v>
                </c:pt>
                <c:pt idx="7">
                  <c:v>49.5</c:v>
                </c:pt>
                <c:pt idx="8">
                  <c:v>48.2</c:v>
                </c:pt>
                <c:pt idx="9">
                  <c:v>47.1</c:v>
                </c:pt>
                <c:pt idx="10">
                  <c:v>48.9</c:v>
                </c:pt>
                <c:pt idx="11">
                  <c:v>48.5</c:v>
                </c:pt>
                <c:pt idx="12">
                  <c:v>50.7</c:v>
                </c:pt>
                <c:pt idx="13">
                  <c:v>51.7</c:v>
                </c:pt>
                <c:pt idx="14">
                  <c:v>52.1</c:v>
                </c:pt>
                <c:pt idx="15">
                  <c:v>49.8</c:v>
                </c:pt>
                <c:pt idx="16">
                  <c:v>51.2</c:v>
                </c:pt>
                <c:pt idx="17">
                  <c:v>49.4</c:v>
                </c:pt>
                <c:pt idx="18">
                  <c:v>49</c:v>
                </c:pt>
                <c:pt idx="19">
                  <c:v>48.2</c:v>
                </c:pt>
                <c:pt idx="20">
                  <c:v>48.1</c:v>
                </c:pt>
                <c:pt idx="21">
                  <c:v>68.599999999999994</c:v>
                </c:pt>
                <c:pt idx="22">
                  <c:v>65.5</c:v>
                </c:pt>
                <c:pt idx="23">
                  <c:v>66.7</c:v>
                </c:pt>
                <c:pt idx="24">
                  <c:v>67</c:v>
                </c:pt>
                <c:pt idx="25">
                  <c:v>49.4</c:v>
                </c:pt>
                <c:pt idx="26">
                  <c:v>60.9</c:v>
                </c:pt>
                <c:pt idx="27">
                  <c:v>62.3</c:v>
                </c:pt>
                <c:pt idx="28">
                  <c:v>60.7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9D-4E36-8A66-E516E49DC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Accuracy'!$D$184:$D$213</c:f>
              <c:numCache>
                <c:formatCode>General</c:formatCode>
                <c:ptCount val="30"/>
                <c:pt idx="0">
                  <c:v>50.3</c:v>
                </c:pt>
                <c:pt idx="1">
                  <c:v>50.5</c:v>
                </c:pt>
                <c:pt idx="2">
                  <c:v>49.2</c:v>
                </c:pt>
                <c:pt idx="3">
                  <c:v>47.1</c:v>
                </c:pt>
                <c:pt idx="4">
                  <c:v>47.9</c:v>
                </c:pt>
                <c:pt idx="5">
                  <c:v>57.3</c:v>
                </c:pt>
                <c:pt idx="6">
                  <c:v>70.900000000000006</c:v>
                </c:pt>
                <c:pt idx="7">
                  <c:v>66.8</c:v>
                </c:pt>
                <c:pt idx="8">
                  <c:v>68.099999999999994</c:v>
                </c:pt>
                <c:pt idx="9">
                  <c:v>69.7</c:v>
                </c:pt>
                <c:pt idx="10">
                  <c:v>62.4</c:v>
                </c:pt>
                <c:pt idx="11">
                  <c:v>59.4</c:v>
                </c:pt>
                <c:pt idx="12">
                  <c:v>62.1</c:v>
                </c:pt>
                <c:pt idx="13">
                  <c:v>65.099999999999994</c:v>
                </c:pt>
                <c:pt idx="14">
                  <c:v>65.599999999999994</c:v>
                </c:pt>
                <c:pt idx="15">
                  <c:v>66.3</c:v>
                </c:pt>
                <c:pt idx="16">
                  <c:v>67</c:v>
                </c:pt>
                <c:pt idx="17">
                  <c:v>69.3</c:v>
                </c:pt>
                <c:pt idx="18">
                  <c:v>67.599999999999994</c:v>
                </c:pt>
                <c:pt idx="19">
                  <c:v>66.3</c:v>
                </c:pt>
                <c:pt idx="20">
                  <c:v>69.5</c:v>
                </c:pt>
                <c:pt idx="21">
                  <c:v>69.400000000000006</c:v>
                </c:pt>
                <c:pt idx="22">
                  <c:v>71.099999999999994</c:v>
                </c:pt>
                <c:pt idx="23">
                  <c:v>67.900000000000006</c:v>
                </c:pt>
                <c:pt idx="24">
                  <c:v>71.900000000000006</c:v>
                </c:pt>
                <c:pt idx="25">
                  <c:v>69.099999999999994</c:v>
                </c:pt>
                <c:pt idx="26">
                  <c:v>69.099999999999994</c:v>
                </c:pt>
                <c:pt idx="27">
                  <c:v>70.3</c:v>
                </c:pt>
                <c:pt idx="28">
                  <c:v>69.5</c:v>
                </c:pt>
                <c:pt idx="29">
                  <c:v>73.099999999999994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F-4601-ADA2-9E05F092FF74}"/>
            </c:ext>
          </c:extLst>
        </c:ser>
        <c:ser>
          <c:idx val="1"/>
          <c:order val="1"/>
          <c:tx>
            <c:strRef>
              <c:f>'[1]Stack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Accuracy'!$E$184:$E$213</c:f>
              <c:numCache>
                <c:formatCode>General</c:formatCode>
                <c:ptCount val="30"/>
                <c:pt idx="0">
                  <c:v>42.6</c:v>
                </c:pt>
                <c:pt idx="1">
                  <c:v>42.1</c:v>
                </c:pt>
                <c:pt idx="2">
                  <c:v>39.200000000000003</c:v>
                </c:pt>
                <c:pt idx="3">
                  <c:v>37.700000000000003</c:v>
                </c:pt>
                <c:pt idx="4">
                  <c:v>39.6</c:v>
                </c:pt>
                <c:pt idx="5">
                  <c:v>91.2</c:v>
                </c:pt>
                <c:pt idx="6">
                  <c:v>81</c:v>
                </c:pt>
                <c:pt idx="7">
                  <c:v>71</c:v>
                </c:pt>
                <c:pt idx="8">
                  <c:v>71</c:v>
                </c:pt>
                <c:pt idx="9">
                  <c:v>68.599999999999994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71.8</c:v>
                </c:pt>
                <c:pt idx="13">
                  <c:v>70.099999999999994</c:v>
                </c:pt>
                <c:pt idx="14">
                  <c:v>66.7</c:v>
                </c:pt>
                <c:pt idx="15">
                  <c:v>91</c:v>
                </c:pt>
                <c:pt idx="16">
                  <c:v>81.3</c:v>
                </c:pt>
                <c:pt idx="17">
                  <c:v>71.7</c:v>
                </c:pt>
                <c:pt idx="18">
                  <c:v>70.5</c:v>
                </c:pt>
                <c:pt idx="19">
                  <c:v>67.400000000000006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71.599999999999994</c:v>
                </c:pt>
                <c:pt idx="23">
                  <c:v>68.7</c:v>
                </c:pt>
                <c:pt idx="24">
                  <c:v>64.19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F-4601-ADA2-9E05F092FF74}"/>
            </c:ext>
          </c:extLst>
        </c:ser>
        <c:ser>
          <c:idx val="2"/>
          <c:order val="2"/>
          <c:tx>
            <c:strRef>
              <c:f>'[1]Stack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Accuracy'!$F$184:$F$213</c:f>
              <c:numCache>
                <c:formatCode>General</c:formatCode>
                <c:ptCount val="30"/>
                <c:pt idx="0">
                  <c:v>50.1</c:v>
                </c:pt>
                <c:pt idx="1">
                  <c:v>55.6</c:v>
                </c:pt>
                <c:pt idx="2">
                  <c:v>50.2</c:v>
                </c:pt>
                <c:pt idx="3">
                  <c:v>51.2</c:v>
                </c:pt>
                <c:pt idx="4">
                  <c:v>51.3</c:v>
                </c:pt>
                <c:pt idx="5">
                  <c:v>58.3</c:v>
                </c:pt>
                <c:pt idx="6">
                  <c:v>53.5</c:v>
                </c:pt>
                <c:pt idx="7">
                  <c:v>54.7</c:v>
                </c:pt>
                <c:pt idx="8">
                  <c:v>51.8</c:v>
                </c:pt>
                <c:pt idx="9">
                  <c:v>53.1</c:v>
                </c:pt>
                <c:pt idx="10">
                  <c:v>56.9</c:v>
                </c:pt>
                <c:pt idx="11">
                  <c:v>54.1</c:v>
                </c:pt>
                <c:pt idx="12">
                  <c:v>52.3</c:v>
                </c:pt>
                <c:pt idx="13">
                  <c:v>52.3</c:v>
                </c:pt>
                <c:pt idx="14">
                  <c:v>53.1</c:v>
                </c:pt>
                <c:pt idx="15">
                  <c:v>58.1</c:v>
                </c:pt>
                <c:pt idx="16">
                  <c:v>55.3</c:v>
                </c:pt>
                <c:pt idx="17">
                  <c:v>54.5</c:v>
                </c:pt>
                <c:pt idx="18">
                  <c:v>55</c:v>
                </c:pt>
                <c:pt idx="19">
                  <c:v>53.9</c:v>
                </c:pt>
                <c:pt idx="20">
                  <c:v>57.5</c:v>
                </c:pt>
                <c:pt idx="21">
                  <c:v>52.5</c:v>
                </c:pt>
                <c:pt idx="22">
                  <c:v>53.3</c:v>
                </c:pt>
                <c:pt idx="23">
                  <c:v>54.4</c:v>
                </c:pt>
                <c:pt idx="24">
                  <c:v>48.5</c:v>
                </c:pt>
                <c:pt idx="25">
                  <c:v>52.1</c:v>
                </c:pt>
                <c:pt idx="26">
                  <c:v>51</c:v>
                </c:pt>
                <c:pt idx="27">
                  <c:v>49.9</c:v>
                </c:pt>
                <c:pt idx="28">
                  <c:v>52.5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F-4601-ADA2-9E05F092FF74}"/>
            </c:ext>
          </c:extLst>
        </c:ser>
        <c:ser>
          <c:idx val="3"/>
          <c:order val="3"/>
          <c:tx>
            <c:strRef>
              <c:f>'[1]Stack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Accuracy'!$G$184:$G$213</c:f>
              <c:numCache>
                <c:formatCode>General</c:formatCode>
                <c:ptCount val="30"/>
                <c:pt idx="0">
                  <c:v>0.4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50.4</c:v>
                </c:pt>
                <c:pt idx="6">
                  <c:v>56.4</c:v>
                </c:pt>
                <c:pt idx="7">
                  <c:v>53.6</c:v>
                </c:pt>
                <c:pt idx="8">
                  <c:v>51.4</c:v>
                </c:pt>
                <c:pt idx="9">
                  <c:v>51.2</c:v>
                </c:pt>
                <c:pt idx="10">
                  <c:v>49.3</c:v>
                </c:pt>
                <c:pt idx="11">
                  <c:v>49.7</c:v>
                </c:pt>
                <c:pt idx="12">
                  <c:v>48.7</c:v>
                </c:pt>
                <c:pt idx="13">
                  <c:v>50.7</c:v>
                </c:pt>
                <c:pt idx="14">
                  <c:v>49.5</c:v>
                </c:pt>
                <c:pt idx="15">
                  <c:v>49.5</c:v>
                </c:pt>
                <c:pt idx="16">
                  <c:v>49.5</c:v>
                </c:pt>
                <c:pt idx="17">
                  <c:v>48.2</c:v>
                </c:pt>
                <c:pt idx="18">
                  <c:v>49.5</c:v>
                </c:pt>
                <c:pt idx="19">
                  <c:v>53.3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8F-4601-ADA2-9E05F092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Accuracy'!$D$220:$D$249</c:f>
              <c:numCache>
                <c:formatCode>General</c:formatCode>
                <c:ptCount val="30"/>
                <c:pt idx="0">
                  <c:v>31.3</c:v>
                </c:pt>
                <c:pt idx="1">
                  <c:v>42.6</c:v>
                </c:pt>
                <c:pt idx="2">
                  <c:v>42.2</c:v>
                </c:pt>
                <c:pt idx="3">
                  <c:v>42.6</c:v>
                </c:pt>
                <c:pt idx="4">
                  <c:v>44</c:v>
                </c:pt>
                <c:pt idx="5">
                  <c:v>31.38</c:v>
                </c:pt>
                <c:pt idx="6">
                  <c:v>85.9</c:v>
                </c:pt>
                <c:pt idx="7">
                  <c:v>84.1</c:v>
                </c:pt>
                <c:pt idx="8">
                  <c:v>85.5</c:v>
                </c:pt>
                <c:pt idx="9">
                  <c:v>82</c:v>
                </c:pt>
                <c:pt idx="10">
                  <c:v>59.68</c:v>
                </c:pt>
                <c:pt idx="11">
                  <c:v>78.8</c:v>
                </c:pt>
                <c:pt idx="12">
                  <c:v>71.19</c:v>
                </c:pt>
                <c:pt idx="13">
                  <c:v>71.260000000000005</c:v>
                </c:pt>
                <c:pt idx="14">
                  <c:v>76.099999999999994</c:v>
                </c:pt>
                <c:pt idx="15">
                  <c:v>68.400000000000006</c:v>
                </c:pt>
                <c:pt idx="16">
                  <c:v>75.2</c:v>
                </c:pt>
                <c:pt idx="17">
                  <c:v>75.099999999999994</c:v>
                </c:pt>
                <c:pt idx="18">
                  <c:v>70.3</c:v>
                </c:pt>
                <c:pt idx="19">
                  <c:v>71.099999999999994</c:v>
                </c:pt>
                <c:pt idx="20">
                  <c:v>67.7</c:v>
                </c:pt>
                <c:pt idx="21">
                  <c:v>73.599999999999994</c:v>
                </c:pt>
                <c:pt idx="22">
                  <c:v>75.8</c:v>
                </c:pt>
                <c:pt idx="23">
                  <c:v>73.2</c:v>
                </c:pt>
                <c:pt idx="24">
                  <c:v>74.8</c:v>
                </c:pt>
                <c:pt idx="25">
                  <c:v>63.6</c:v>
                </c:pt>
                <c:pt idx="26">
                  <c:v>66.5</c:v>
                </c:pt>
                <c:pt idx="27">
                  <c:v>67.599999999999994</c:v>
                </c:pt>
                <c:pt idx="28">
                  <c:v>67.2</c:v>
                </c:pt>
                <c:pt idx="29">
                  <c:v>69.400000000000006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F-4C24-A06E-156237987A78}"/>
            </c:ext>
          </c:extLst>
        </c:ser>
        <c:ser>
          <c:idx val="1"/>
          <c:order val="1"/>
          <c:tx>
            <c:strRef>
              <c:f>'[1]Stack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Accuracy'!$E$220:$E$249</c:f>
              <c:numCache>
                <c:formatCode>General</c:formatCode>
                <c:ptCount val="30"/>
                <c:pt idx="0">
                  <c:v>44.5</c:v>
                </c:pt>
                <c:pt idx="1">
                  <c:v>46.3</c:v>
                </c:pt>
                <c:pt idx="2">
                  <c:v>47.4</c:v>
                </c:pt>
                <c:pt idx="3">
                  <c:v>47.5</c:v>
                </c:pt>
                <c:pt idx="4">
                  <c:v>49.4</c:v>
                </c:pt>
                <c:pt idx="5">
                  <c:v>47.5</c:v>
                </c:pt>
                <c:pt idx="6">
                  <c:v>50</c:v>
                </c:pt>
                <c:pt idx="7">
                  <c:v>48.5</c:v>
                </c:pt>
                <c:pt idx="8">
                  <c:v>48.9</c:v>
                </c:pt>
                <c:pt idx="9">
                  <c:v>50.8</c:v>
                </c:pt>
                <c:pt idx="10">
                  <c:v>48.9</c:v>
                </c:pt>
                <c:pt idx="11">
                  <c:v>50.8</c:v>
                </c:pt>
                <c:pt idx="12">
                  <c:v>49.3</c:v>
                </c:pt>
                <c:pt idx="13">
                  <c:v>49.4</c:v>
                </c:pt>
                <c:pt idx="14">
                  <c:v>51.6</c:v>
                </c:pt>
                <c:pt idx="15">
                  <c:v>47.1</c:v>
                </c:pt>
                <c:pt idx="16">
                  <c:v>53.1</c:v>
                </c:pt>
                <c:pt idx="17">
                  <c:v>49.5</c:v>
                </c:pt>
                <c:pt idx="18">
                  <c:v>49</c:v>
                </c:pt>
                <c:pt idx="19">
                  <c:v>52</c:v>
                </c:pt>
                <c:pt idx="20">
                  <c:v>51.8</c:v>
                </c:pt>
                <c:pt idx="21">
                  <c:v>52</c:v>
                </c:pt>
                <c:pt idx="22">
                  <c:v>50.7</c:v>
                </c:pt>
                <c:pt idx="23">
                  <c:v>50.8</c:v>
                </c:pt>
                <c:pt idx="24">
                  <c:v>53.3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F-4C24-A06E-156237987A78}"/>
            </c:ext>
          </c:extLst>
        </c:ser>
        <c:ser>
          <c:idx val="2"/>
          <c:order val="2"/>
          <c:tx>
            <c:strRef>
              <c:f>'[1]Stack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Accuracy'!$F$220:$F$249</c:f>
              <c:numCache>
                <c:formatCode>General</c:formatCode>
                <c:ptCount val="30"/>
                <c:pt idx="0">
                  <c:v>36</c:v>
                </c:pt>
                <c:pt idx="1">
                  <c:v>41.7</c:v>
                </c:pt>
                <c:pt idx="2">
                  <c:v>39.6</c:v>
                </c:pt>
                <c:pt idx="3">
                  <c:v>39.700000000000003</c:v>
                </c:pt>
                <c:pt idx="4">
                  <c:v>42.6</c:v>
                </c:pt>
                <c:pt idx="5">
                  <c:v>43.8</c:v>
                </c:pt>
                <c:pt idx="6">
                  <c:v>41</c:v>
                </c:pt>
                <c:pt idx="7">
                  <c:v>36.700000000000003</c:v>
                </c:pt>
                <c:pt idx="8">
                  <c:v>37.9</c:v>
                </c:pt>
                <c:pt idx="9">
                  <c:v>35.5</c:v>
                </c:pt>
                <c:pt idx="10">
                  <c:v>41.4</c:v>
                </c:pt>
                <c:pt idx="11">
                  <c:v>40.700000000000003</c:v>
                </c:pt>
                <c:pt idx="12">
                  <c:v>37.700000000000003</c:v>
                </c:pt>
                <c:pt idx="13">
                  <c:v>38.4</c:v>
                </c:pt>
                <c:pt idx="14">
                  <c:v>39</c:v>
                </c:pt>
                <c:pt idx="15">
                  <c:v>28.6</c:v>
                </c:pt>
                <c:pt idx="16">
                  <c:v>28.3</c:v>
                </c:pt>
                <c:pt idx="17">
                  <c:v>29.7</c:v>
                </c:pt>
                <c:pt idx="18">
                  <c:v>29.4</c:v>
                </c:pt>
                <c:pt idx="19">
                  <c:v>26.9</c:v>
                </c:pt>
                <c:pt idx="20">
                  <c:v>29.3</c:v>
                </c:pt>
                <c:pt idx="21">
                  <c:v>29.4</c:v>
                </c:pt>
                <c:pt idx="22">
                  <c:v>32.799999999999997</c:v>
                </c:pt>
                <c:pt idx="23">
                  <c:v>30.1</c:v>
                </c:pt>
                <c:pt idx="24">
                  <c:v>29.3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F-4C24-A06E-156237987A78}"/>
            </c:ext>
          </c:extLst>
        </c:ser>
        <c:ser>
          <c:idx val="3"/>
          <c:order val="3"/>
          <c:tx>
            <c:strRef>
              <c:f>'[1]Stack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Accuracy'!$G$220:$G$249</c:f>
              <c:numCache>
                <c:formatCode>General</c:formatCode>
                <c:ptCount val="30"/>
                <c:pt idx="0">
                  <c:v>44.1</c:v>
                </c:pt>
                <c:pt idx="1">
                  <c:v>49.7</c:v>
                </c:pt>
                <c:pt idx="2">
                  <c:v>45.4</c:v>
                </c:pt>
                <c:pt idx="3">
                  <c:v>46.5</c:v>
                </c:pt>
                <c:pt idx="4">
                  <c:v>48</c:v>
                </c:pt>
                <c:pt idx="5">
                  <c:v>47.1</c:v>
                </c:pt>
                <c:pt idx="6">
                  <c:v>51.9</c:v>
                </c:pt>
                <c:pt idx="7">
                  <c:v>48</c:v>
                </c:pt>
                <c:pt idx="8">
                  <c:v>47.9</c:v>
                </c:pt>
                <c:pt idx="9">
                  <c:v>50.6</c:v>
                </c:pt>
                <c:pt idx="10">
                  <c:v>49.9</c:v>
                </c:pt>
                <c:pt idx="11">
                  <c:v>50.9</c:v>
                </c:pt>
                <c:pt idx="12">
                  <c:v>49.6</c:v>
                </c:pt>
                <c:pt idx="13">
                  <c:v>49.8</c:v>
                </c:pt>
                <c:pt idx="14">
                  <c:v>49.8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DF-4C24-A06E-156237987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Accuracy'!$AC$14:$AC$43</c:f>
              <c:numCache>
                <c:formatCode>General</c:formatCode>
                <c:ptCount val="30"/>
                <c:pt idx="0">
                  <c:v>36.357142857142854</c:v>
                </c:pt>
                <c:pt idx="1">
                  <c:v>35.385714285714286</c:v>
                </c:pt>
                <c:pt idx="2">
                  <c:v>34.871428571428567</c:v>
                </c:pt>
                <c:pt idx="3">
                  <c:v>35.24285714285714</c:v>
                </c:pt>
                <c:pt idx="4">
                  <c:v>36.028571428571432</c:v>
                </c:pt>
                <c:pt idx="5">
                  <c:v>46.225714285714282</c:v>
                </c:pt>
                <c:pt idx="6">
                  <c:v>58.185714285714276</c:v>
                </c:pt>
                <c:pt idx="7">
                  <c:v>54.214285714285715</c:v>
                </c:pt>
                <c:pt idx="8">
                  <c:v>55.228571428571435</c:v>
                </c:pt>
                <c:pt idx="9">
                  <c:v>55.028571428571425</c:v>
                </c:pt>
                <c:pt idx="10">
                  <c:v>57.268571428571427</c:v>
                </c:pt>
                <c:pt idx="11">
                  <c:v>60.228571428571421</c:v>
                </c:pt>
                <c:pt idx="12">
                  <c:v>57.098571428571425</c:v>
                </c:pt>
                <c:pt idx="13">
                  <c:v>57.480000000000004</c:v>
                </c:pt>
                <c:pt idx="14">
                  <c:v>59.257142857142867</c:v>
                </c:pt>
                <c:pt idx="15">
                  <c:v>63.01428571428572</c:v>
                </c:pt>
                <c:pt idx="16">
                  <c:v>63.785714285714285</c:v>
                </c:pt>
                <c:pt idx="17">
                  <c:v>63.957142857142863</c:v>
                </c:pt>
                <c:pt idx="18">
                  <c:v>63.585714285714282</c:v>
                </c:pt>
                <c:pt idx="19">
                  <c:v>65.357142857142861</c:v>
                </c:pt>
                <c:pt idx="20">
                  <c:v>63.528571428571425</c:v>
                </c:pt>
                <c:pt idx="21">
                  <c:v>62.857142857142854</c:v>
                </c:pt>
                <c:pt idx="22">
                  <c:v>63.414285714285718</c:v>
                </c:pt>
                <c:pt idx="23">
                  <c:v>62.75714285714286</c:v>
                </c:pt>
                <c:pt idx="24">
                  <c:v>64.914285714285725</c:v>
                </c:pt>
                <c:pt idx="25">
                  <c:v>62.828571428571436</c:v>
                </c:pt>
                <c:pt idx="26">
                  <c:v>59.271428571428565</c:v>
                </c:pt>
                <c:pt idx="27">
                  <c:v>59.542857142857152</c:v>
                </c:pt>
                <c:pt idx="28">
                  <c:v>60.6</c:v>
                </c:pt>
                <c:pt idx="29">
                  <c:v>60.185714285714276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B-4AAF-A3F0-7755360BCFCF}"/>
            </c:ext>
          </c:extLst>
        </c:ser>
        <c:ser>
          <c:idx val="1"/>
          <c:order val="1"/>
          <c:tx>
            <c:strRef>
              <c:f>'[1]Stack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Accuracy'!$AD$14:$AD$43</c:f>
              <c:numCache>
                <c:formatCode>General</c:formatCode>
                <c:ptCount val="30"/>
                <c:pt idx="0">
                  <c:v>37.128571428571426</c:v>
                </c:pt>
                <c:pt idx="1">
                  <c:v>36.25714285714286</c:v>
                </c:pt>
                <c:pt idx="2">
                  <c:v>35.628571428571426</c:v>
                </c:pt>
                <c:pt idx="3">
                  <c:v>35.699999999999996</c:v>
                </c:pt>
                <c:pt idx="4">
                  <c:v>36.128571428571426</c:v>
                </c:pt>
                <c:pt idx="5">
                  <c:v>57.4</c:v>
                </c:pt>
                <c:pt idx="6">
                  <c:v>54.1</c:v>
                </c:pt>
                <c:pt idx="7">
                  <c:v>51.714285714285715</c:v>
                </c:pt>
                <c:pt idx="8">
                  <c:v>52.199999999999996</c:v>
                </c:pt>
                <c:pt idx="9">
                  <c:v>52.571428571428562</c:v>
                </c:pt>
                <c:pt idx="10">
                  <c:v>59.871428571428567</c:v>
                </c:pt>
                <c:pt idx="11">
                  <c:v>53.271428571428579</c:v>
                </c:pt>
                <c:pt idx="12">
                  <c:v>52.028571428571425</c:v>
                </c:pt>
                <c:pt idx="13">
                  <c:v>50.328571428571422</c:v>
                </c:pt>
                <c:pt idx="14">
                  <c:v>50.600000000000009</c:v>
                </c:pt>
                <c:pt idx="15">
                  <c:v>60.914285714285711</c:v>
                </c:pt>
                <c:pt idx="16">
                  <c:v>57.385714285714286</c:v>
                </c:pt>
                <c:pt idx="17">
                  <c:v>56.214285714285715</c:v>
                </c:pt>
                <c:pt idx="18">
                  <c:v>54.871428571428574</c:v>
                </c:pt>
                <c:pt idx="19">
                  <c:v>55.285714285714285</c:v>
                </c:pt>
                <c:pt idx="20">
                  <c:v>62.214285714285722</c:v>
                </c:pt>
                <c:pt idx="21">
                  <c:v>58.642857142857146</c:v>
                </c:pt>
                <c:pt idx="22">
                  <c:v>56.271428571428579</c:v>
                </c:pt>
                <c:pt idx="23">
                  <c:v>55.714285714285715</c:v>
                </c:pt>
                <c:pt idx="24">
                  <c:v>55.970000000000006</c:v>
                </c:pt>
                <c:pt idx="25">
                  <c:v>64.216666666666654</c:v>
                </c:pt>
                <c:pt idx="26">
                  <c:v>56.849999999999994</c:v>
                </c:pt>
                <c:pt idx="27">
                  <c:v>55.15</c:v>
                </c:pt>
                <c:pt idx="28">
                  <c:v>53.9</c:v>
                </c:pt>
                <c:pt idx="29">
                  <c:v>54.733333333333341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B-4AAF-A3F0-7755360BCFCF}"/>
            </c:ext>
          </c:extLst>
        </c:ser>
        <c:ser>
          <c:idx val="2"/>
          <c:order val="2"/>
          <c:tx>
            <c:strRef>
              <c:f>'[1]Stack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Accuracy'!$AE$14:$AE$43</c:f>
              <c:numCache>
                <c:formatCode>General</c:formatCode>
                <c:ptCount val="30"/>
                <c:pt idx="0">
                  <c:v>39.357142857142854</c:v>
                </c:pt>
                <c:pt idx="1">
                  <c:v>37.31428571428571</c:v>
                </c:pt>
                <c:pt idx="2">
                  <c:v>36.357142857142854</c:v>
                </c:pt>
                <c:pt idx="3">
                  <c:v>34.6</c:v>
                </c:pt>
                <c:pt idx="4">
                  <c:v>33.9</c:v>
                </c:pt>
                <c:pt idx="5">
                  <c:v>39.614285714285714</c:v>
                </c:pt>
                <c:pt idx="6">
                  <c:v>36.714285714285715</c:v>
                </c:pt>
                <c:pt idx="7">
                  <c:v>36.74285714285714</c:v>
                </c:pt>
                <c:pt idx="8">
                  <c:v>36.771428571428565</c:v>
                </c:pt>
                <c:pt idx="9">
                  <c:v>35.999999999999993</c:v>
                </c:pt>
                <c:pt idx="10">
                  <c:v>38.25714285714286</c:v>
                </c:pt>
                <c:pt idx="11">
                  <c:v>38</c:v>
                </c:pt>
                <c:pt idx="12">
                  <c:v>37.414285714285711</c:v>
                </c:pt>
                <c:pt idx="13">
                  <c:v>37.371428571428567</c:v>
                </c:pt>
                <c:pt idx="14">
                  <c:v>36.414285714285711</c:v>
                </c:pt>
                <c:pt idx="15">
                  <c:v>35.171428571428571</c:v>
                </c:pt>
                <c:pt idx="16">
                  <c:v>33.48571428571428</c:v>
                </c:pt>
                <c:pt idx="17">
                  <c:v>32.871428571428574</c:v>
                </c:pt>
                <c:pt idx="18">
                  <c:v>32.842857142857142</c:v>
                </c:pt>
                <c:pt idx="19">
                  <c:v>32.628571428571426</c:v>
                </c:pt>
                <c:pt idx="20">
                  <c:v>37.614285714285714</c:v>
                </c:pt>
                <c:pt idx="21">
                  <c:v>46.071428571428569</c:v>
                </c:pt>
                <c:pt idx="22">
                  <c:v>45.18571428571429</c:v>
                </c:pt>
                <c:pt idx="23">
                  <c:v>46.000000000000007</c:v>
                </c:pt>
                <c:pt idx="24">
                  <c:v>43.385714285714286</c:v>
                </c:pt>
                <c:pt idx="25">
                  <c:v>50.85</c:v>
                </c:pt>
                <c:pt idx="26">
                  <c:v>59.54999999999999</c:v>
                </c:pt>
                <c:pt idx="27">
                  <c:v>56.849999999999994</c:v>
                </c:pt>
                <c:pt idx="28">
                  <c:v>56.566666666666663</c:v>
                </c:pt>
                <c:pt idx="29">
                  <c:v>55.266666666666673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B-4AAF-A3F0-7755360BCFCF}"/>
            </c:ext>
          </c:extLst>
        </c:ser>
        <c:ser>
          <c:idx val="3"/>
          <c:order val="3"/>
          <c:tx>
            <c:strRef>
              <c:f>'[1]Stack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Accuracy'!$AF$14:$AF$43</c:f>
              <c:numCache>
                <c:formatCode>General</c:formatCode>
                <c:ptCount val="30"/>
                <c:pt idx="0">
                  <c:v>14.785714285714286</c:v>
                </c:pt>
                <c:pt idx="1">
                  <c:v>15.828571428571431</c:v>
                </c:pt>
                <c:pt idx="2">
                  <c:v>14.428571428571429</c:v>
                </c:pt>
                <c:pt idx="3">
                  <c:v>14.257142857142856</c:v>
                </c:pt>
                <c:pt idx="4">
                  <c:v>14.585714285714285</c:v>
                </c:pt>
                <c:pt idx="5">
                  <c:v>50.528571428571432</c:v>
                </c:pt>
                <c:pt idx="6">
                  <c:v>51.042857142857137</c:v>
                </c:pt>
                <c:pt idx="7">
                  <c:v>48.68571428571429</c:v>
                </c:pt>
                <c:pt idx="8">
                  <c:v>46.857142857142847</c:v>
                </c:pt>
                <c:pt idx="9">
                  <c:v>46.957142857142856</c:v>
                </c:pt>
                <c:pt idx="10">
                  <c:v>49.128571428571426</c:v>
                </c:pt>
                <c:pt idx="11">
                  <c:v>49.257142857142853</c:v>
                </c:pt>
                <c:pt idx="12">
                  <c:v>50.371428571428574</c:v>
                </c:pt>
                <c:pt idx="13">
                  <c:v>51.25714285714286</c:v>
                </c:pt>
                <c:pt idx="14">
                  <c:v>51.5</c:v>
                </c:pt>
                <c:pt idx="15">
                  <c:v>49.216666666666669</c:v>
                </c:pt>
                <c:pt idx="16">
                  <c:v>52.133333333333333</c:v>
                </c:pt>
                <c:pt idx="17">
                  <c:v>49.916666666666664</c:v>
                </c:pt>
                <c:pt idx="18">
                  <c:v>49.183333333333337</c:v>
                </c:pt>
                <c:pt idx="19">
                  <c:v>49.483333333333341</c:v>
                </c:pt>
                <c:pt idx="20">
                  <c:v>48.739999999999995</c:v>
                </c:pt>
                <c:pt idx="21">
                  <c:v>63.059999999999988</c:v>
                </c:pt>
                <c:pt idx="22">
                  <c:v>59.160000000000004</c:v>
                </c:pt>
                <c:pt idx="23">
                  <c:v>57.660000000000004</c:v>
                </c:pt>
                <c:pt idx="24">
                  <c:v>57.8</c:v>
                </c:pt>
                <c:pt idx="25">
                  <c:v>49.8</c:v>
                </c:pt>
                <c:pt idx="26">
                  <c:v>64.679999999999993</c:v>
                </c:pt>
                <c:pt idx="27">
                  <c:v>64.34</c:v>
                </c:pt>
                <c:pt idx="28">
                  <c:v>63.660000000000004</c:v>
                </c:pt>
                <c:pt idx="29">
                  <c:v>61.38000000000001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B-4AAF-A3F0-7755360BC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'[1]Stack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Accuracy'!$AC$59:$AC$88</c:f>
              <c:numCache>
                <c:formatCode>General</c:formatCode>
                <c:ptCount val="30"/>
                <c:pt idx="0">
                  <c:v>40.839999999999996</c:v>
                </c:pt>
                <c:pt idx="1">
                  <c:v>39.440000000000005</c:v>
                </c:pt>
                <c:pt idx="2">
                  <c:v>38.979999999999997</c:v>
                </c:pt>
                <c:pt idx="3">
                  <c:v>39.92</c:v>
                </c:pt>
                <c:pt idx="4">
                  <c:v>40.86</c:v>
                </c:pt>
                <c:pt idx="5">
                  <c:v>46.795999999999999</c:v>
                </c:pt>
                <c:pt idx="6">
                  <c:v>59.46</c:v>
                </c:pt>
                <c:pt idx="7">
                  <c:v>57.279999999999994</c:v>
                </c:pt>
                <c:pt idx="8">
                  <c:v>58.740000000000009</c:v>
                </c:pt>
                <c:pt idx="9">
                  <c:v>58.320000000000007</c:v>
                </c:pt>
                <c:pt idx="10">
                  <c:v>59.015999999999998</c:v>
                </c:pt>
                <c:pt idx="11">
                  <c:v>62.9</c:v>
                </c:pt>
                <c:pt idx="12">
                  <c:v>58.677999999999997</c:v>
                </c:pt>
                <c:pt idx="13">
                  <c:v>59.491999999999997</c:v>
                </c:pt>
                <c:pt idx="14">
                  <c:v>60.96</c:v>
                </c:pt>
                <c:pt idx="15">
                  <c:v>65.320000000000007</c:v>
                </c:pt>
                <c:pt idx="16">
                  <c:v>65.86</c:v>
                </c:pt>
                <c:pt idx="17">
                  <c:v>65.559999999999988</c:v>
                </c:pt>
                <c:pt idx="18">
                  <c:v>65.78</c:v>
                </c:pt>
                <c:pt idx="19">
                  <c:v>68.040000000000006</c:v>
                </c:pt>
                <c:pt idx="20">
                  <c:v>65.02</c:v>
                </c:pt>
                <c:pt idx="21">
                  <c:v>63.620000000000005</c:v>
                </c:pt>
                <c:pt idx="22">
                  <c:v>64.78</c:v>
                </c:pt>
                <c:pt idx="23">
                  <c:v>64.61999999999999</c:v>
                </c:pt>
                <c:pt idx="24">
                  <c:v>66.960000000000008</c:v>
                </c:pt>
                <c:pt idx="25">
                  <c:v>62.92</c:v>
                </c:pt>
                <c:pt idx="26">
                  <c:v>60.46</c:v>
                </c:pt>
                <c:pt idx="27">
                  <c:v>60.940000000000012</c:v>
                </c:pt>
                <c:pt idx="28">
                  <c:v>61.879999999999995</c:v>
                </c:pt>
                <c:pt idx="29">
                  <c:v>61.42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3-4C8D-BECF-800CCA00889E}"/>
            </c:ext>
          </c:extLst>
        </c:ser>
        <c:ser>
          <c:idx val="1"/>
          <c:order val="1"/>
          <c:tx>
            <c:strRef>
              <c:f>'[1]Stack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Accuracy'!$AD$59:$AD$88</c:f>
              <c:numCache>
                <c:formatCode>General</c:formatCode>
                <c:ptCount val="30"/>
                <c:pt idx="0">
                  <c:v>43.46</c:v>
                </c:pt>
                <c:pt idx="1">
                  <c:v>42.339999999999996</c:v>
                </c:pt>
                <c:pt idx="2">
                  <c:v>42.040000000000006</c:v>
                </c:pt>
                <c:pt idx="3">
                  <c:v>42.44</c:v>
                </c:pt>
                <c:pt idx="4">
                  <c:v>42.660000000000004</c:v>
                </c:pt>
                <c:pt idx="5">
                  <c:v>52.14</c:v>
                </c:pt>
                <c:pt idx="6">
                  <c:v>49.239999999999995</c:v>
                </c:pt>
                <c:pt idx="7">
                  <c:v>48.160000000000004</c:v>
                </c:pt>
                <c:pt idx="8">
                  <c:v>48.459999999999994</c:v>
                </c:pt>
                <c:pt idx="9">
                  <c:v>49.239999999999995</c:v>
                </c:pt>
                <c:pt idx="10">
                  <c:v>55.46</c:v>
                </c:pt>
                <c:pt idx="11">
                  <c:v>48.7</c:v>
                </c:pt>
                <c:pt idx="12">
                  <c:v>48.239999999999995</c:v>
                </c:pt>
                <c:pt idx="13">
                  <c:v>46.4</c:v>
                </c:pt>
                <c:pt idx="14">
                  <c:v>47.4</c:v>
                </c:pt>
                <c:pt idx="15">
                  <c:v>57.1</c:v>
                </c:pt>
                <c:pt idx="16">
                  <c:v>53.760000000000005</c:v>
                </c:pt>
                <c:pt idx="17">
                  <c:v>54.5</c:v>
                </c:pt>
                <c:pt idx="18">
                  <c:v>52.959999999999994</c:v>
                </c:pt>
                <c:pt idx="19">
                  <c:v>54.08</c:v>
                </c:pt>
                <c:pt idx="20">
                  <c:v>58.54</c:v>
                </c:pt>
                <c:pt idx="21">
                  <c:v>54.660000000000004</c:v>
                </c:pt>
                <c:pt idx="22">
                  <c:v>54.3</c:v>
                </c:pt>
                <c:pt idx="23">
                  <c:v>54</c:v>
                </c:pt>
                <c:pt idx="24">
                  <c:v>54.64</c:v>
                </c:pt>
                <c:pt idx="25">
                  <c:v>48.239999999999995</c:v>
                </c:pt>
                <c:pt idx="26">
                  <c:v>42.339999999999996</c:v>
                </c:pt>
                <c:pt idx="27">
                  <c:v>41.92</c:v>
                </c:pt>
                <c:pt idx="28">
                  <c:v>40.86</c:v>
                </c:pt>
                <c:pt idx="29">
                  <c:v>42.040000000000006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3-4C8D-BECF-800CCA00889E}"/>
            </c:ext>
          </c:extLst>
        </c:ser>
        <c:ser>
          <c:idx val="2"/>
          <c:order val="2"/>
          <c:tx>
            <c:strRef>
              <c:f>'[1]Stack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Accuracy'!$AE$59:$AE$88</c:f>
              <c:numCache>
                <c:formatCode>General</c:formatCode>
                <c:ptCount val="30"/>
                <c:pt idx="0">
                  <c:v>45.08</c:v>
                </c:pt>
                <c:pt idx="1">
                  <c:v>41.120000000000005</c:v>
                </c:pt>
                <c:pt idx="2">
                  <c:v>40.86</c:v>
                </c:pt>
                <c:pt idx="3">
                  <c:v>38.200000000000003</c:v>
                </c:pt>
                <c:pt idx="4">
                  <c:v>37.200000000000003</c:v>
                </c:pt>
                <c:pt idx="5">
                  <c:v>36.280000000000008</c:v>
                </c:pt>
                <c:pt idx="6">
                  <c:v>33.559999999999995</c:v>
                </c:pt>
                <c:pt idx="7">
                  <c:v>33.94</c:v>
                </c:pt>
                <c:pt idx="8">
                  <c:v>33.940000000000005</c:v>
                </c:pt>
                <c:pt idx="9">
                  <c:v>32.94</c:v>
                </c:pt>
                <c:pt idx="10">
                  <c:v>37.28</c:v>
                </c:pt>
                <c:pt idx="11">
                  <c:v>36.979999999999997</c:v>
                </c:pt>
                <c:pt idx="12">
                  <c:v>36.14</c:v>
                </c:pt>
                <c:pt idx="13">
                  <c:v>36.36</c:v>
                </c:pt>
                <c:pt idx="14">
                  <c:v>34.42</c:v>
                </c:pt>
                <c:pt idx="15">
                  <c:v>32.76</c:v>
                </c:pt>
                <c:pt idx="16">
                  <c:v>29.9</c:v>
                </c:pt>
                <c:pt idx="17">
                  <c:v>30.380000000000003</c:v>
                </c:pt>
                <c:pt idx="18">
                  <c:v>29.4</c:v>
                </c:pt>
                <c:pt idx="19">
                  <c:v>29.46</c:v>
                </c:pt>
                <c:pt idx="20">
                  <c:v>35.760000000000005</c:v>
                </c:pt>
                <c:pt idx="21">
                  <c:v>47.540000000000006</c:v>
                </c:pt>
                <c:pt idx="22">
                  <c:v>45.98</c:v>
                </c:pt>
                <c:pt idx="23">
                  <c:v>46.42</c:v>
                </c:pt>
                <c:pt idx="24">
                  <c:v>43.96</c:v>
                </c:pt>
                <c:pt idx="25">
                  <c:v>40.620000000000005</c:v>
                </c:pt>
                <c:pt idx="26">
                  <c:v>49.76</c:v>
                </c:pt>
                <c:pt idx="27">
                  <c:v>47.3</c:v>
                </c:pt>
                <c:pt idx="28">
                  <c:v>46.56</c:v>
                </c:pt>
                <c:pt idx="29">
                  <c:v>45.92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3-4C8D-BECF-800CCA00889E}"/>
            </c:ext>
          </c:extLst>
        </c:ser>
        <c:ser>
          <c:idx val="3"/>
          <c:order val="3"/>
          <c:tx>
            <c:strRef>
              <c:f>'[1]Stack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'[1]Stack Accuracy'!$AF$59:$AF$88</c:f>
              <c:numCache>
                <c:formatCode>General</c:formatCode>
                <c:ptCount val="30"/>
                <c:pt idx="0">
                  <c:v>19.46</c:v>
                </c:pt>
                <c:pt idx="1">
                  <c:v>20.380000000000003</c:v>
                </c:pt>
                <c:pt idx="2">
                  <c:v>19.02</c:v>
                </c:pt>
                <c:pt idx="3">
                  <c:v>19.059999999999999</c:v>
                </c:pt>
                <c:pt idx="4">
                  <c:v>19.399999999999999</c:v>
                </c:pt>
                <c:pt idx="5">
                  <c:v>50.4</c:v>
                </c:pt>
                <c:pt idx="6">
                  <c:v>51.1</c:v>
                </c:pt>
                <c:pt idx="7">
                  <c:v>48.96</c:v>
                </c:pt>
                <c:pt idx="8">
                  <c:v>48.12</c:v>
                </c:pt>
                <c:pt idx="9">
                  <c:v>48.08</c:v>
                </c:pt>
                <c:pt idx="10">
                  <c:v>48.980000000000004</c:v>
                </c:pt>
                <c:pt idx="11">
                  <c:v>49.28</c:v>
                </c:pt>
                <c:pt idx="12">
                  <c:v>50.64</c:v>
                </c:pt>
                <c:pt idx="13">
                  <c:v>51.339999999999996</c:v>
                </c:pt>
                <c:pt idx="14">
                  <c:v>51.819999999999993</c:v>
                </c:pt>
                <c:pt idx="15">
                  <c:v>39.38000000000001</c:v>
                </c:pt>
                <c:pt idx="16">
                  <c:v>41.679999999999993</c:v>
                </c:pt>
                <c:pt idx="17">
                  <c:v>39.840000000000003</c:v>
                </c:pt>
                <c:pt idx="18">
                  <c:v>39</c:v>
                </c:pt>
                <c:pt idx="19">
                  <c:v>38.660000000000004</c:v>
                </c:pt>
                <c:pt idx="20">
                  <c:v>39.239999999999995</c:v>
                </c:pt>
                <c:pt idx="21">
                  <c:v>49.54</c:v>
                </c:pt>
                <c:pt idx="22">
                  <c:v>46.8</c:v>
                </c:pt>
                <c:pt idx="23">
                  <c:v>46.02</c:v>
                </c:pt>
                <c:pt idx="24">
                  <c:v>46.260000000000005</c:v>
                </c:pt>
                <c:pt idx="25">
                  <c:v>40.08</c:v>
                </c:pt>
                <c:pt idx="26">
                  <c:v>49.440000000000005</c:v>
                </c:pt>
                <c:pt idx="27">
                  <c:v>49.92</c:v>
                </c:pt>
                <c:pt idx="28">
                  <c:v>49.04</c:v>
                </c:pt>
                <c:pt idx="29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63-4C8D-BECF-800CCA008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5958856600298698"/>
          <c:h val="5.2797493083561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60.8</c:v>
                </c:pt>
                <c:pt idx="16">
                  <c:v>62.7</c:v>
                </c:pt>
                <c:pt idx="17">
                  <c:v>60.3</c:v>
                </c:pt>
                <c:pt idx="18">
                  <c:v>59.8</c:v>
                </c:pt>
                <c:pt idx="19">
                  <c:v>59.5</c:v>
                </c:pt>
                <c:pt idx="20">
                  <c:v>69.3</c:v>
                </c:pt>
                <c:pt idx="21">
                  <c:v>71.599999999999994</c:v>
                </c:pt>
                <c:pt idx="22">
                  <c:v>69.099999999999994</c:v>
                </c:pt>
                <c:pt idx="23">
                  <c:v>66.3</c:v>
                </c:pt>
                <c:pt idx="24">
                  <c:v>63</c:v>
                </c:pt>
                <c:pt idx="25">
                  <c:v>76.3</c:v>
                </c:pt>
                <c:pt idx="26">
                  <c:v>78.7</c:v>
                </c:pt>
                <c:pt idx="27">
                  <c:v>75</c:v>
                </c:pt>
                <c:pt idx="28">
                  <c:v>71.3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C-40A6-9C20-683E1B3FC1AD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55.1</c:v>
                </c:pt>
                <c:pt idx="6">
                  <c:v>55.9</c:v>
                </c:pt>
                <c:pt idx="7">
                  <c:v>56.2</c:v>
                </c:pt>
                <c:pt idx="8">
                  <c:v>55.7</c:v>
                </c:pt>
                <c:pt idx="9">
                  <c:v>56.5</c:v>
                </c:pt>
                <c:pt idx="10">
                  <c:v>63.8</c:v>
                </c:pt>
                <c:pt idx="11">
                  <c:v>62.1</c:v>
                </c:pt>
                <c:pt idx="12">
                  <c:v>64.7</c:v>
                </c:pt>
                <c:pt idx="13">
                  <c:v>65.5</c:v>
                </c:pt>
                <c:pt idx="14">
                  <c:v>61.7</c:v>
                </c:pt>
                <c:pt idx="15">
                  <c:v>54.4</c:v>
                </c:pt>
                <c:pt idx="16">
                  <c:v>57.1</c:v>
                </c:pt>
                <c:pt idx="17">
                  <c:v>55.7</c:v>
                </c:pt>
                <c:pt idx="18">
                  <c:v>52</c:v>
                </c:pt>
                <c:pt idx="19">
                  <c:v>55.3</c:v>
                </c:pt>
                <c:pt idx="20">
                  <c:v>74</c:v>
                </c:pt>
                <c:pt idx="21">
                  <c:v>73.7</c:v>
                </c:pt>
                <c:pt idx="22">
                  <c:v>73</c:v>
                </c:pt>
                <c:pt idx="23">
                  <c:v>66.8</c:v>
                </c:pt>
                <c:pt idx="24">
                  <c:v>65</c:v>
                </c:pt>
                <c:pt idx="25">
                  <c:v>73.900000000000006</c:v>
                </c:pt>
                <c:pt idx="26">
                  <c:v>76.3</c:v>
                </c:pt>
                <c:pt idx="27">
                  <c:v>73.400000000000006</c:v>
                </c:pt>
                <c:pt idx="28">
                  <c:v>67.599999999999994</c:v>
                </c:pt>
                <c:pt idx="29">
                  <c:v>66.3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C-40A6-9C20-683E1B3FC1AD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31.3</c:v>
                </c:pt>
                <c:pt idx="1">
                  <c:v>34.200000000000003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41.4</c:v>
                </c:pt>
                <c:pt idx="6">
                  <c:v>34.700000000000003</c:v>
                </c:pt>
                <c:pt idx="7">
                  <c:v>36.9</c:v>
                </c:pt>
                <c:pt idx="8">
                  <c:v>33.4</c:v>
                </c:pt>
                <c:pt idx="9">
                  <c:v>35.299999999999997</c:v>
                </c:pt>
                <c:pt idx="10">
                  <c:v>35.299999999999997</c:v>
                </c:pt>
                <c:pt idx="11">
                  <c:v>29.5</c:v>
                </c:pt>
                <c:pt idx="12">
                  <c:v>29.6</c:v>
                </c:pt>
                <c:pt idx="13">
                  <c:v>31.5</c:v>
                </c:pt>
                <c:pt idx="14">
                  <c:v>29.3</c:v>
                </c:pt>
                <c:pt idx="15">
                  <c:v>46</c:v>
                </c:pt>
                <c:pt idx="16">
                  <c:v>35.4</c:v>
                </c:pt>
                <c:pt idx="17">
                  <c:v>37.799999999999997</c:v>
                </c:pt>
                <c:pt idx="18">
                  <c:v>35.1</c:v>
                </c:pt>
                <c:pt idx="19">
                  <c:v>34.6</c:v>
                </c:pt>
                <c:pt idx="20">
                  <c:v>75</c:v>
                </c:pt>
                <c:pt idx="21">
                  <c:v>77.400000000000006</c:v>
                </c:pt>
                <c:pt idx="22">
                  <c:v>72.900000000000006</c:v>
                </c:pt>
                <c:pt idx="23">
                  <c:v>72.2</c:v>
                </c:pt>
                <c:pt idx="24">
                  <c:v>66.7</c:v>
                </c:pt>
                <c:pt idx="25">
                  <c:v>81.400000000000006</c:v>
                </c:pt>
                <c:pt idx="26">
                  <c:v>81.5</c:v>
                </c:pt>
                <c:pt idx="27">
                  <c:v>81.400000000000006</c:v>
                </c:pt>
                <c:pt idx="28">
                  <c:v>77.099999999999994</c:v>
                </c:pt>
                <c:pt idx="29">
                  <c:v>71.7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C-40A6-9C20-683E1B3FC1AD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50.4</c:v>
                </c:pt>
                <c:pt idx="1">
                  <c:v>50.8</c:v>
                </c:pt>
                <c:pt idx="2">
                  <c:v>49</c:v>
                </c:pt>
                <c:pt idx="3">
                  <c:v>47.5</c:v>
                </c:pt>
                <c:pt idx="4">
                  <c:v>49.9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47.7</c:v>
                </c:pt>
                <c:pt idx="9">
                  <c:v>49.9</c:v>
                </c:pt>
                <c:pt idx="10">
                  <c:v>50.5</c:v>
                </c:pt>
                <c:pt idx="11">
                  <c:v>50.2</c:v>
                </c:pt>
                <c:pt idx="12">
                  <c:v>50.3</c:v>
                </c:pt>
                <c:pt idx="13">
                  <c:v>51</c:v>
                </c:pt>
                <c:pt idx="14">
                  <c:v>47.6</c:v>
                </c:pt>
                <c:pt idx="15">
                  <c:v>66</c:v>
                </c:pt>
                <c:pt idx="16">
                  <c:v>66</c:v>
                </c:pt>
                <c:pt idx="17">
                  <c:v>62.1</c:v>
                </c:pt>
                <c:pt idx="18">
                  <c:v>62</c:v>
                </c:pt>
                <c:pt idx="19">
                  <c:v>59.6</c:v>
                </c:pt>
                <c:pt idx="20">
                  <c:v>56.7</c:v>
                </c:pt>
                <c:pt idx="21">
                  <c:v>54.5</c:v>
                </c:pt>
                <c:pt idx="22">
                  <c:v>55.3</c:v>
                </c:pt>
                <c:pt idx="23">
                  <c:v>56.7</c:v>
                </c:pt>
                <c:pt idx="24">
                  <c:v>53.8</c:v>
                </c:pt>
                <c:pt idx="25">
                  <c:v>67.599999999999994</c:v>
                </c:pt>
                <c:pt idx="26">
                  <c:v>67.099999999999994</c:v>
                </c:pt>
                <c:pt idx="27">
                  <c:v>65</c:v>
                </c:pt>
                <c:pt idx="28">
                  <c:v>63.3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C-40A6-9C20-683E1B3F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46.8</c:v>
                </c:pt>
                <c:pt idx="1">
                  <c:v>47.7</c:v>
                </c:pt>
                <c:pt idx="2">
                  <c:v>48.7</c:v>
                </c:pt>
                <c:pt idx="3">
                  <c:v>49.9</c:v>
                </c:pt>
                <c:pt idx="4">
                  <c:v>47.5</c:v>
                </c:pt>
                <c:pt idx="5">
                  <c:v>60.3</c:v>
                </c:pt>
                <c:pt idx="6">
                  <c:v>63.1</c:v>
                </c:pt>
                <c:pt idx="7">
                  <c:v>62.6</c:v>
                </c:pt>
                <c:pt idx="8">
                  <c:v>57.2</c:v>
                </c:pt>
                <c:pt idx="9">
                  <c:v>54.8</c:v>
                </c:pt>
                <c:pt idx="10">
                  <c:v>54.3</c:v>
                </c:pt>
                <c:pt idx="11">
                  <c:v>56.1</c:v>
                </c:pt>
                <c:pt idx="12">
                  <c:v>55</c:v>
                </c:pt>
                <c:pt idx="13">
                  <c:v>54</c:v>
                </c:pt>
                <c:pt idx="14">
                  <c:v>56.1</c:v>
                </c:pt>
                <c:pt idx="15">
                  <c:v>59.2</c:v>
                </c:pt>
                <c:pt idx="16">
                  <c:v>58.4</c:v>
                </c:pt>
                <c:pt idx="17">
                  <c:v>56.9</c:v>
                </c:pt>
                <c:pt idx="18">
                  <c:v>56.9</c:v>
                </c:pt>
                <c:pt idx="19">
                  <c:v>56.5</c:v>
                </c:pt>
                <c:pt idx="20">
                  <c:v>70</c:v>
                </c:pt>
                <c:pt idx="21">
                  <c:v>72</c:v>
                </c:pt>
                <c:pt idx="22">
                  <c:v>72.400000000000006</c:v>
                </c:pt>
                <c:pt idx="23">
                  <c:v>70.400000000000006</c:v>
                </c:pt>
                <c:pt idx="24">
                  <c:v>66.599999999999994</c:v>
                </c:pt>
                <c:pt idx="25">
                  <c:v>80.099999999999994</c:v>
                </c:pt>
                <c:pt idx="26">
                  <c:v>80.8</c:v>
                </c:pt>
                <c:pt idx="27">
                  <c:v>77</c:v>
                </c:pt>
                <c:pt idx="28">
                  <c:v>75.3</c:v>
                </c:pt>
                <c:pt idx="29">
                  <c:v>68.599999999999994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3-4FC7-8E39-00312CE4AFEB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52.5</c:v>
                </c:pt>
                <c:pt idx="1">
                  <c:v>52.5</c:v>
                </c:pt>
                <c:pt idx="2">
                  <c:v>54.8</c:v>
                </c:pt>
                <c:pt idx="3">
                  <c:v>57</c:v>
                </c:pt>
                <c:pt idx="4">
                  <c:v>53.5</c:v>
                </c:pt>
                <c:pt idx="5">
                  <c:v>50.2</c:v>
                </c:pt>
                <c:pt idx="6">
                  <c:v>51.2</c:v>
                </c:pt>
                <c:pt idx="7">
                  <c:v>51.2</c:v>
                </c:pt>
                <c:pt idx="8">
                  <c:v>52.3</c:v>
                </c:pt>
                <c:pt idx="9">
                  <c:v>52.3</c:v>
                </c:pt>
                <c:pt idx="10">
                  <c:v>57.9</c:v>
                </c:pt>
                <c:pt idx="11">
                  <c:v>56.8</c:v>
                </c:pt>
                <c:pt idx="12">
                  <c:v>53.3</c:v>
                </c:pt>
                <c:pt idx="13">
                  <c:v>49.8</c:v>
                </c:pt>
                <c:pt idx="14">
                  <c:v>52.9</c:v>
                </c:pt>
                <c:pt idx="15">
                  <c:v>52.1</c:v>
                </c:pt>
                <c:pt idx="16">
                  <c:v>52.4</c:v>
                </c:pt>
                <c:pt idx="17">
                  <c:v>50.5</c:v>
                </c:pt>
                <c:pt idx="18">
                  <c:v>48.4</c:v>
                </c:pt>
                <c:pt idx="19">
                  <c:v>50.6</c:v>
                </c:pt>
                <c:pt idx="20">
                  <c:v>66.5</c:v>
                </c:pt>
                <c:pt idx="21">
                  <c:v>67.8</c:v>
                </c:pt>
                <c:pt idx="22">
                  <c:v>62.7</c:v>
                </c:pt>
                <c:pt idx="23">
                  <c:v>60.2</c:v>
                </c:pt>
                <c:pt idx="24">
                  <c:v>57.4</c:v>
                </c:pt>
                <c:pt idx="25">
                  <c:v>69</c:v>
                </c:pt>
                <c:pt idx="26">
                  <c:v>69.8</c:v>
                </c:pt>
                <c:pt idx="27">
                  <c:v>65.400000000000006</c:v>
                </c:pt>
                <c:pt idx="28">
                  <c:v>62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3-4FC7-8E39-00312CE4AFEB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50.7</c:v>
                </c:pt>
                <c:pt idx="1">
                  <c:v>51.2</c:v>
                </c:pt>
                <c:pt idx="2">
                  <c:v>52</c:v>
                </c:pt>
                <c:pt idx="3">
                  <c:v>52.2</c:v>
                </c:pt>
                <c:pt idx="4">
                  <c:v>49.5</c:v>
                </c:pt>
                <c:pt idx="5">
                  <c:v>37.700000000000003</c:v>
                </c:pt>
                <c:pt idx="6">
                  <c:v>37.4</c:v>
                </c:pt>
                <c:pt idx="7">
                  <c:v>38.9</c:v>
                </c:pt>
                <c:pt idx="8">
                  <c:v>36.700000000000003</c:v>
                </c:pt>
                <c:pt idx="9">
                  <c:v>38.1</c:v>
                </c:pt>
                <c:pt idx="10">
                  <c:v>30.9</c:v>
                </c:pt>
                <c:pt idx="11">
                  <c:v>31.2</c:v>
                </c:pt>
                <c:pt idx="12">
                  <c:v>32.5</c:v>
                </c:pt>
                <c:pt idx="13">
                  <c:v>34.5</c:v>
                </c:pt>
                <c:pt idx="14">
                  <c:v>35.4</c:v>
                </c:pt>
                <c:pt idx="15">
                  <c:v>47.7</c:v>
                </c:pt>
                <c:pt idx="16">
                  <c:v>47.2</c:v>
                </c:pt>
                <c:pt idx="17">
                  <c:v>46.9</c:v>
                </c:pt>
                <c:pt idx="18">
                  <c:v>48.1</c:v>
                </c:pt>
                <c:pt idx="19">
                  <c:v>49.5</c:v>
                </c:pt>
                <c:pt idx="20">
                  <c:v>76.2</c:v>
                </c:pt>
                <c:pt idx="21">
                  <c:v>78.8</c:v>
                </c:pt>
                <c:pt idx="22">
                  <c:v>73.3</c:v>
                </c:pt>
                <c:pt idx="23">
                  <c:v>75</c:v>
                </c:pt>
                <c:pt idx="24">
                  <c:v>68.5</c:v>
                </c:pt>
                <c:pt idx="25">
                  <c:v>82.8</c:v>
                </c:pt>
                <c:pt idx="26">
                  <c:v>83</c:v>
                </c:pt>
                <c:pt idx="27">
                  <c:v>81.8</c:v>
                </c:pt>
                <c:pt idx="28">
                  <c:v>80.599999999999994</c:v>
                </c:pt>
                <c:pt idx="29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3-4FC7-8E39-00312CE4AFEB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50.2</c:v>
                </c:pt>
                <c:pt idx="7">
                  <c:v>50.5</c:v>
                </c:pt>
                <c:pt idx="8">
                  <c:v>52.7</c:v>
                </c:pt>
                <c:pt idx="9">
                  <c:v>51.1</c:v>
                </c:pt>
                <c:pt idx="10">
                  <c:v>52.3</c:v>
                </c:pt>
                <c:pt idx="11">
                  <c:v>51.5</c:v>
                </c:pt>
                <c:pt idx="12">
                  <c:v>52.9</c:v>
                </c:pt>
                <c:pt idx="13">
                  <c:v>53.7</c:v>
                </c:pt>
                <c:pt idx="14">
                  <c:v>52.3</c:v>
                </c:pt>
                <c:pt idx="15">
                  <c:v>70.3</c:v>
                </c:pt>
                <c:pt idx="16">
                  <c:v>71.3</c:v>
                </c:pt>
                <c:pt idx="17">
                  <c:v>66.900000000000006</c:v>
                </c:pt>
                <c:pt idx="18">
                  <c:v>69.599999999999994</c:v>
                </c:pt>
                <c:pt idx="19">
                  <c:v>63.6</c:v>
                </c:pt>
                <c:pt idx="20">
                  <c:v>58.8</c:v>
                </c:pt>
                <c:pt idx="21">
                  <c:v>58.7</c:v>
                </c:pt>
                <c:pt idx="22">
                  <c:v>59.9</c:v>
                </c:pt>
                <c:pt idx="23">
                  <c:v>62.1</c:v>
                </c:pt>
                <c:pt idx="24">
                  <c:v>59.4</c:v>
                </c:pt>
                <c:pt idx="25">
                  <c:v>67.099999999999994</c:v>
                </c:pt>
                <c:pt idx="26">
                  <c:v>68</c:v>
                </c:pt>
                <c:pt idx="27">
                  <c:v>67.8</c:v>
                </c:pt>
                <c:pt idx="28">
                  <c:v>66.400000000000006</c:v>
                </c:pt>
                <c:pt idx="2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B3-4FC7-8E39-00312CE4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46.7</c:v>
                </c:pt>
                <c:pt idx="1">
                  <c:v>46.6</c:v>
                </c:pt>
                <c:pt idx="2">
                  <c:v>47.9</c:v>
                </c:pt>
                <c:pt idx="3">
                  <c:v>48.5</c:v>
                </c:pt>
                <c:pt idx="4">
                  <c:v>46.6</c:v>
                </c:pt>
                <c:pt idx="5">
                  <c:v>69.900000000000006</c:v>
                </c:pt>
                <c:pt idx="6">
                  <c:v>72.2</c:v>
                </c:pt>
                <c:pt idx="7">
                  <c:v>70.8</c:v>
                </c:pt>
                <c:pt idx="8">
                  <c:v>64.7</c:v>
                </c:pt>
                <c:pt idx="9">
                  <c:v>65.099999999999994</c:v>
                </c:pt>
                <c:pt idx="10">
                  <c:v>54</c:v>
                </c:pt>
                <c:pt idx="11">
                  <c:v>54.8</c:v>
                </c:pt>
                <c:pt idx="12">
                  <c:v>52.7</c:v>
                </c:pt>
                <c:pt idx="13">
                  <c:v>51.4</c:v>
                </c:pt>
                <c:pt idx="14">
                  <c:v>53.3</c:v>
                </c:pt>
                <c:pt idx="15">
                  <c:v>56.5</c:v>
                </c:pt>
                <c:pt idx="16">
                  <c:v>58.5</c:v>
                </c:pt>
                <c:pt idx="17">
                  <c:v>55.3</c:v>
                </c:pt>
                <c:pt idx="18">
                  <c:v>54.9</c:v>
                </c:pt>
                <c:pt idx="19">
                  <c:v>54</c:v>
                </c:pt>
                <c:pt idx="20">
                  <c:v>74.099999999999994</c:v>
                </c:pt>
                <c:pt idx="21">
                  <c:v>75.8</c:v>
                </c:pt>
                <c:pt idx="22">
                  <c:v>74.8</c:v>
                </c:pt>
                <c:pt idx="23">
                  <c:v>72.400000000000006</c:v>
                </c:pt>
                <c:pt idx="24">
                  <c:v>63.6</c:v>
                </c:pt>
                <c:pt idx="25">
                  <c:v>79.2</c:v>
                </c:pt>
                <c:pt idx="26">
                  <c:v>78.599999999999994</c:v>
                </c:pt>
                <c:pt idx="27">
                  <c:v>78.400000000000006</c:v>
                </c:pt>
                <c:pt idx="28">
                  <c:v>74.8</c:v>
                </c:pt>
                <c:pt idx="29">
                  <c:v>69.599999999999994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C-4F72-8175-F4728D757AA3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55.9</c:v>
                </c:pt>
                <c:pt idx="1">
                  <c:v>56.1</c:v>
                </c:pt>
                <c:pt idx="2">
                  <c:v>57.5</c:v>
                </c:pt>
                <c:pt idx="3">
                  <c:v>57.3</c:v>
                </c:pt>
                <c:pt idx="4">
                  <c:v>55.6</c:v>
                </c:pt>
                <c:pt idx="5">
                  <c:v>66</c:v>
                </c:pt>
                <c:pt idx="6">
                  <c:v>65.099999999999994</c:v>
                </c:pt>
                <c:pt idx="7">
                  <c:v>64.5</c:v>
                </c:pt>
                <c:pt idx="8">
                  <c:v>63.4</c:v>
                </c:pt>
                <c:pt idx="9">
                  <c:v>61.2</c:v>
                </c:pt>
                <c:pt idx="10">
                  <c:v>58.9</c:v>
                </c:pt>
                <c:pt idx="11">
                  <c:v>59.4</c:v>
                </c:pt>
                <c:pt idx="12">
                  <c:v>56.4</c:v>
                </c:pt>
                <c:pt idx="13">
                  <c:v>53.7</c:v>
                </c:pt>
                <c:pt idx="14">
                  <c:v>55.1</c:v>
                </c:pt>
                <c:pt idx="15">
                  <c:v>54.6</c:v>
                </c:pt>
                <c:pt idx="16">
                  <c:v>56</c:v>
                </c:pt>
                <c:pt idx="17">
                  <c:v>53.8</c:v>
                </c:pt>
                <c:pt idx="18">
                  <c:v>52</c:v>
                </c:pt>
                <c:pt idx="19">
                  <c:v>52.5</c:v>
                </c:pt>
                <c:pt idx="20">
                  <c:v>72.400000000000006</c:v>
                </c:pt>
                <c:pt idx="21">
                  <c:v>71.2</c:v>
                </c:pt>
                <c:pt idx="22">
                  <c:v>68.7</c:v>
                </c:pt>
                <c:pt idx="23">
                  <c:v>66.2</c:v>
                </c:pt>
                <c:pt idx="24">
                  <c:v>61.9</c:v>
                </c:pt>
                <c:pt idx="25">
                  <c:v>72.3</c:v>
                </c:pt>
                <c:pt idx="26">
                  <c:v>71.599999999999994</c:v>
                </c:pt>
                <c:pt idx="27">
                  <c:v>69.2</c:v>
                </c:pt>
                <c:pt idx="28">
                  <c:v>65.5</c:v>
                </c:pt>
                <c:pt idx="29">
                  <c:v>64.5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C-4F72-8175-F4728D757AA3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31</c:v>
                </c:pt>
                <c:pt idx="1">
                  <c:v>34</c:v>
                </c:pt>
                <c:pt idx="2">
                  <c:v>33.1</c:v>
                </c:pt>
                <c:pt idx="3">
                  <c:v>31.6</c:v>
                </c:pt>
                <c:pt idx="4">
                  <c:v>33.799999999999997</c:v>
                </c:pt>
                <c:pt idx="5">
                  <c:v>23.7</c:v>
                </c:pt>
                <c:pt idx="6">
                  <c:v>24.3</c:v>
                </c:pt>
                <c:pt idx="7">
                  <c:v>25</c:v>
                </c:pt>
                <c:pt idx="8">
                  <c:v>24.5</c:v>
                </c:pt>
                <c:pt idx="9">
                  <c:v>24.4</c:v>
                </c:pt>
                <c:pt idx="10">
                  <c:v>43.8</c:v>
                </c:pt>
                <c:pt idx="11">
                  <c:v>44.1</c:v>
                </c:pt>
                <c:pt idx="12">
                  <c:v>41.9</c:v>
                </c:pt>
                <c:pt idx="13">
                  <c:v>39.799999999999997</c:v>
                </c:pt>
                <c:pt idx="14">
                  <c:v>44.5</c:v>
                </c:pt>
                <c:pt idx="15">
                  <c:v>33.299999999999997</c:v>
                </c:pt>
                <c:pt idx="16">
                  <c:v>32.9</c:v>
                </c:pt>
                <c:pt idx="17">
                  <c:v>32</c:v>
                </c:pt>
                <c:pt idx="18">
                  <c:v>30.8</c:v>
                </c:pt>
                <c:pt idx="19">
                  <c:v>32.1</c:v>
                </c:pt>
                <c:pt idx="20">
                  <c:v>75.900000000000006</c:v>
                </c:pt>
                <c:pt idx="21">
                  <c:v>77.599999999999994</c:v>
                </c:pt>
                <c:pt idx="22">
                  <c:v>72.900000000000006</c:v>
                </c:pt>
                <c:pt idx="23">
                  <c:v>72.7</c:v>
                </c:pt>
                <c:pt idx="24">
                  <c:v>66.3</c:v>
                </c:pt>
                <c:pt idx="25">
                  <c:v>83.8</c:v>
                </c:pt>
                <c:pt idx="26">
                  <c:v>83.7</c:v>
                </c:pt>
                <c:pt idx="27">
                  <c:v>82.3</c:v>
                </c:pt>
                <c:pt idx="28">
                  <c:v>80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C-4F72-8175-F4728D757AA3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50.1</c:v>
                </c:pt>
                <c:pt idx="6">
                  <c:v>53.3</c:v>
                </c:pt>
                <c:pt idx="7">
                  <c:v>50.8</c:v>
                </c:pt>
                <c:pt idx="8">
                  <c:v>50.4</c:v>
                </c:pt>
                <c:pt idx="9">
                  <c:v>53.4</c:v>
                </c:pt>
                <c:pt idx="10">
                  <c:v>62.3</c:v>
                </c:pt>
                <c:pt idx="11">
                  <c:v>60.7</c:v>
                </c:pt>
                <c:pt idx="12">
                  <c:v>62.2</c:v>
                </c:pt>
                <c:pt idx="13">
                  <c:v>65.3</c:v>
                </c:pt>
                <c:pt idx="14">
                  <c:v>62.5</c:v>
                </c:pt>
                <c:pt idx="15">
                  <c:v>68.099999999999994</c:v>
                </c:pt>
                <c:pt idx="16">
                  <c:v>68.099999999999994</c:v>
                </c:pt>
                <c:pt idx="17">
                  <c:v>69.5</c:v>
                </c:pt>
                <c:pt idx="18">
                  <c:v>65.599999999999994</c:v>
                </c:pt>
                <c:pt idx="19">
                  <c:v>61.6</c:v>
                </c:pt>
                <c:pt idx="20">
                  <c:v>68.400000000000006</c:v>
                </c:pt>
                <c:pt idx="21">
                  <c:v>65.5</c:v>
                </c:pt>
                <c:pt idx="22">
                  <c:v>65.2</c:v>
                </c:pt>
                <c:pt idx="23">
                  <c:v>64</c:v>
                </c:pt>
                <c:pt idx="24">
                  <c:v>59</c:v>
                </c:pt>
                <c:pt idx="25">
                  <c:v>65.5</c:v>
                </c:pt>
                <c:pt idx="26">
                  <c:v>65.900000000000006</c:v>
                </c:pt>
                <c:pt idx="27">
                  <c:v>65.900000000000006</c:v>
                </c:pt>
                <c:pt idx="28">
                  <c:v>60.6</c:v>
                </c:pt>
                <c:pt idx="29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C-4F72-8175-F4728D757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</c:v>
                </c:pt>
                <c:pt idx="11">
                  <c:v>0.9</c:v>
                </c:pt>
                <c:pt idx="12">
                  <c:v>1</c:v>
                </c:pt>
                <c:pt idx="13">
                  <c:v>1</c:v>
                </c:pt>
                <c:pt idx="14">
                  <c:v>1.2</c:v>
                </c:pt>
                <c:pt idx="15">
                  <c:v>58.1</c:v>
                </c:pt>
                <c:pt idx="16">
                  <c:v>58.4</c:v>
                </c:pt>
                <c:pt idx="17">
                  <c:v>54.02</c:v>
                </c:pt>
                <c:pt idx="18">
                  <c:v>52.7</c:v>
                </c:pt>
                <c:pt idx="19">
                  <c:v>54.5</c:v>
                </c:pt>
                <c:pt idx="20">
                  <c:v>72.900000000000006</c:v>
                </c:pt>
                <c:pt idx="21">
                  <c:v>73.8</c:v>
                </c:pt>
                <c:pt idx="22">
                  <c:v>66.400000000000006</c:v>
                </c:pt>
                <c:pt idx="23">
                  <c:v>67.099999999999994</c:v>
                </c:pt>
                <c:pt idx="24">
                  <c:v>60.7</c:v>
                </c:pt>
                <c:pt idx="25">
                  <c:v>77.3</c:v>
                </c:pt>
                <c:pt idx="26">
                  <c:v>78.099999999999994</c:v>
                </c:pt>
                <c:pt idx="27">
                  <c:v>75</c:v>
                </c:pt>
                <c:pt idx="28">
                  <c:v>73.099999999999994</c:v>
                </c:pt>
                <c:pt idx="29">
                  <c:v>68.3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2-4EB3-86E2-C732DDDCB1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59.2</c:v>
                </c:pt>
                <c:pt idx="6">
                  <c:v>55.3</c:v>
                </c:pt>
                <c:pt idx="7">
                  <c:v>57.5</c:v>
                </c:pt>
                <c:pt idx="8">
                  <c:v>56.9</c:v>
                </c:pt>
                <c:pt idx="9">
                  <c:v>57.7</c:v>
                </c:pt>
                <c:pt idx="10">
                  <c:v>53</c:v>
                </c:pt>
                <c:pt idx="11">
                  <c:v>51.7</c:v>
                </c:pt>
                <c:pt idx="12">
                  <c:v>53.8</c:v>
                </c:pt>
                <c:pt idx="13">
                  <c:v>55.5</c:v>
                </c:pt>
                <c:pt idx="14">
                  <c:v>52.6</c:v>
                </c:pt>
                <c:pt idx="15">
                  <c:v>61.9</c:v>
                </c:pt>
                <c:pt idx="16">
                  <c:v>63.4</c:v>
                </c:pt>
                <c:pt idx="17">
                  <c:v>58.7</c:v>
                </c:pt>
                <c:pt idx="18">
                  <c:v>57.7</c:v>
                </c:pt>
                <c:pt idx="19">
                  <c:v>57.6</c:v>
                </c:pt>
                <c:pt idx="20">
                  <c:v>72.900000000000006</c:v>
                </c:pt>
                <c:pt idx="21">
                  <c:v>76.7</c:v>
                </c:pt>
                <c:pt idx="22">
                  <c:v>74.8</c:v>
                </c:pt>
                <c:pt idx="23">
                  <c:v>72</c:v>
                </c:pt>
                <c:pt idx="24">
                  <c:v>68.8</c:v>
                </c:pt>
                <c:pt idx="25">
                  <c:v>77.3</c:v>
                </c:pt>
                <c:pt idx="26">
                  <c:v>80.400000000000006</c:v>
                </c:pt>
                <c:pt idx="27">
                  <c:v>77.5</c:v>
                </c:pt>
                <c:pt idx="28">
                  <c:v>71.2</c:v>
                </c:pt>
                <c:pt idx="29">
                  <c:v>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2-4EB3-86E2-C732DDDCB1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26.8</c:v>
                </c:pt>
                <c:pt idx="6">
                  <c:v>24.9</c:v>
                </c:pt>
                <c:pt idx="7">
                  <c:v>21.2</c:v>
                </c:pt>
                <c:pt idx="8">
                  <c:v>24.5</c:v>
                </c:pt>
                <c:pt idx="9">
                  <c:v>22.9</c:v>
                </c:pt>
                <c:pt idx="10">
                  <c:v>28.4</c:v>
                </c:pt>
                <c:pt idx="11">
                  <c:v>24.5</c:v>
                </c:pt>
                <c:pt idx="12">
                  <c:v>30.5</c:v>
                </c:pt>
                <c:pt idx="13">
                  <c:v>30.9</c:v>
                </c:pt>
                <c:pt idx="14">
                  <c:v>38.200000000000003</c:v>
                </c:pt>
                <c:pt idx="15">
                  <c:v>34.799999999999997</c:v>
                </c:pt>
                <c:pt idx="16">
                  <c:v>56.5</c:v>
                </c:pt>
                <c:pt idx="17">
                  <c:v>44.6</c:v>
                </c:pt>
                <c:pt idx="18">
                  <c:v>44.7</c:v>
                </c:pt>
                <c:pt idx="19">
                  <c:v>43.3</c:v>
                </c:pt>
                <c:pt idx="20">
                  <c:v>78.8</c:v>
                </c:pt>
                <c:pt idx="21">
                  <c:v>80.5</c:v>
                </c:pt>
                <c:pt idx="22">
                  <c:v>74.2</c:v>
                </c:pt>
                <c:pt idx="23">
                  <c:v>73.5</c:v>
                </c:pt>
                <c:pt idx="24">
                  <c:v>67.2</c:v>
                </c:pt>
                <c:pt idx="25">
                  <c:v>82.8</c:v>
                </c:pt>
                <c:pt idx="26">
                  <c:v>83.6</c:v>
                </c:pt>
                <c:pt idx="27">
                  <c:v>82</c:v>
                </c:pt>
                <c:pt idx="28">
                  <c:v>78.8</c:v>
                </c:pt>
                <c:pt idx="29">
                  <c:v>72.900000000000006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2-4EB3-86E2-C732DDDCB1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50.4</c:v>
                </c:pt>
                <c:pt idx="6">
                  <c:v>50.9</c:v>
                </c:pt>
                <c:pt idx="7">
                  <c:v>49.1</c:v>
                </c:pt>
                <c:pt idx="8">
                  <c:v>47.5</c:v>
                </c:pt>
                <c:pt idx="9">
                  <c:v>49.9</c:v>
                </c:pt>
                <c:pt idx="10">
                  <c:v>51</c:v>
                </c:pt>
                <c:pt idx="11">
                  <c:v>50.5</c:v>
                </c:pt>
                <c:pt idx="12">
                  <c:v>49.5</c:v>
                </c:pt>
                <c:pt idx="13">
                  <c:v>50</c:v>
                </c:pt>
                <c:pt idx="14">
                  <c:v>50.3</c:v>
                </c:pt>
                <c:pt idx="15">
                  <c:v>68.3</c:v>
                </c:pt>
                <c:pt idx="16">
                  <c:v>68.2</c:v>
                </c:pt>
                <c:pt idx="17">
                  <c:v>64.599999999999994</c:v>
                </c:pt>
                <c:pt idx="18">
                  <c:v>63.2</c:v>
                </c:pt>
                <c:pt idx="19">
                  <c:v>61</c:v>
                </c:pt>
                <c:pt idx="20">
                  <c:v>63.1</c:v>
                </c:pt>
                <c:pt idx="21">
                  <c:v>60.2</c:v>
                </c:pt>
                <c:pt idx="22">
                  <c:v>59.5</c:v>
                </c:pt>
                <c:pt idx="23">
                  <c:v>60.3</c:v>
                </c:pt>
                <c:pt idx="24">
                  <c:v>57.9</c:v>
                </c:pt>
                <c:pt idx="25">
                  <c:v>69.099999999999994</c:v>
                </c:pt>
                <c:pt idx="26">
                  <c:v>67.7</c:v>
                </c:pt>
                <c:pt idx="27">
                  <c:v>66.7</c:v>
                </c:pt>
                <c:pt idx="28">
                  <c:v>65.599999999999994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2-4EB3-86E2-C732DDDCB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55.6</c:v>
                </c:pt>
                <c:pt idx="6">
                  <c:v>57.9</c:v>
                </c:pt>
                <c:pt idx="7">
                  <c:v>58.6</c:v>
                </c:pt>
                <c:pt idx="8">
                  <c:v>52.8</c:v>
                </c:pt>
                <c:pt idx="9">
                  <c:v>51.2</c:v>
                </c:pt>
                <c:pt idx="10">
                  <c:v>53.5</c:v>
                </c:pt>
                <c:pt idx="11">
                  <c:v>54.1</c:v>
                </c:pt>
                <c:pt idx="12">
                  <c:v>52.6</c:v>
                </c:pt>
                <c:pt idx="13">
                  <c:v>50.8</c:v>
                </c:pt>
                <c:pt idx="14">
                  <c:v>53</c:v>
                </c:pt>
                <c:pt idx="15">
                  <c:v>56.4</c:v>
                </c:pt>
                <c:pt idx="16">
                  <c:v>57.6</c:v>
                </c:pt>
                <c:pt idx="17">
                  <c:v>55.7</c:v>
                </c:pt>
                <c:pt idx="18">
                  <c:v>52.5</c:v>
                </c:pt>
                <c:pt idx="19">
                  <c:v>55</c:v>
                </c:pt>
                <c:pt idx="20">
                  <c:v>73.400000000000006</c:v>
                </c:pt>
                <c:pt idx="21">
                  <c:v>75.099999999999994</c:v>
                </c:pt>
                <c:pt idx="22">
                  <c:v>73.099999999999994</c:v>
                </c:pt>
                <c:pt idx="23">
                  <c:v>70.7</c:v>
                </c:pt>
                <c:pt idx="24">
                  <c:v>69</c:v>
                </c:pt>
                <c:pt idx="25">
                  <c:v>80.099999999999994</c:v>
                </c:pt>
                <c:pt idx="26">
                  <c:v>80.900000000000006</c:v>
                </c:pt>
                <c:pt idx="27">
                  <c:v>79.3</c:v>
                </c:pt>
                <c:pt idx="28">
                  <c:v>77.7</c:v>
                </c:pt>
                <c:pt idx="29">
                  <c:v>73.400000000000006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5-4D2A-8A77-59C4B525D14B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69.8</c:v>
                </c:pt>
                <c:pt idx="1">
                  <c:v>68.400000000000006</c:v>
                </c:pt>
                <c:pt idx="2">
                  <c:v>70.599999999999994</c:v>
                </c:pt>
                <c:pt idx="3">
                  <c:v>68.900000000000006</c:v>
                </c:pt>
                <c:pt idx="4">
                  <c:v>68.400000000000006</c:v>
                </c:pt>
                <c:pt idx="5">
                  <c:v>53.3</c:v>
                </c:pt>
                <c:pt idx="6">
                  <c:v>53</c:v>
                </c:pt>
                <c:pt idx="7">
                  <c:v>56.8</c:v>
                </c:pt>
                <c:pt idx="8">
                  <c:v>56.6</c:v>
                </c:pt>
                <c:pt idx="9">
                  <c:v>52.6</c:v>
                </c:pt>
                <c:pt idx="10">
                  <c:v>61.8</c:v>
                </c:pt>
                <c:pt idx="11">
                  <c:v>62.9</c:v>
                </c:pt>
                <c:pt idx="12">
                  <c:v>57.5</c:v>
                </c:pt>
                <c:pt idx="13">
                  <c:v>53.8</c:v>
                </c:pt>
                <c:pt idx="14">
                  <c:v>55</c:v>
                </c:pt>
                <c:pt idx="15">
                  <c:v>53.4</c:v>
                </c:pt>
                <c:pt idx="16">
                  <c:v>54.8</c:v>
                </c:pt>
                <c:pt idx="17">
                  <c:v>52.8</c:v>
                </c:pt>
                <c:pt idx="18">
                  <c:v>49.9</c:v>
                </c:pt>
                <c:pt idx="19">
                  <c:v>51.8</c:v>
                </c:pt>
                <c:pt idx="20">
                  <c:v>71</c:v>
                </c:pt>
                <c:pt idx="21">
                  <c:v>71.5</c:v>
                </c:pt>
                <c:pt idx="22">
                  <c:v>68.2</c:v>
                </c:pt>
                <c:pt idx="23">
                  <c:v>66.7</c:v>
                </c:pt>
                <c:pt idx="24">
                  <c:v>63.9</c:v>
                </c:pt>
                <c:pt idx="25">
                  <c:v>73.599999999999994</c:v>
                </c:pt>
                <c:pt idx="26">
                  <c:v>74.400000000000006</c:v>
                </c:pt>
                <c:pt idx="27">
                  <c:v>69.7</c:v>
                </c:pt>
                <c:pt idx="28">
                  <c:v>66</c:v>
                </c:pt>
                <c:pt idx="29">
                  <c:v>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5-4D2A-8A77-59C4B525D14B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42.1</c:v>
                </c:pt>
                <c:pt idx="1">
                  <c:v>43.7</c:v>
                </c:pt>
                <c:pt idx="2">
                  <c:v>48.4</c:v>
                </c:pt>
                <c:pt idx="3">
                  <c:v>47.1</c:v>
                </c:pt>
                <c:pt idx="4">
                  <c:v>47.3</c:v>
                </c:pt>
                <c:pt idx="5">
                  <c:v>56.6</c:v>
                </c:pt>
                <c:pt idx="6">
                  <c:v>41</c:v>
                </c:pt>
                <c:pt idx="7">
                  <c:v>40.9</c:v>
                </c:pt>
                <c:pt idx="8">
                  <c:v>41.9</c:v>
                </c:pt>
                <c:pt idx="9">
                  <c:v>41</c:v>
                </c:pt>
                <c:pt idx="10">
                  <c:v>33.299999999999997</c:v>
                </c:pt>
                <c:pt idx="11">
                  <c:v>37.5</c:v>
                </c:pt>
                <c:pt idx="12">
                  <c:v>36.4</c:v>
                </c:pt>
                <c:pt idx="13">
                  <c:v>38.6</c:v>
                </c:pt>
                <c:pt idx="14">
                  <c:v>40.200000000000003</c:v>
                </c:pt>
                <c:pt idx="15">
                  <c:v>51.4</c:v>
                </c:pt>
                <c:pt idx="16">
                  <c:v>52.6</c:v>
                </c:pt>
                <c:pt idx="17">
                  <c:v>49.3</c:v>
                </c:pt>
                <c:pt idx="18">
                  <c:v>52.7</c:v>
                </c:pt>
                <c:pt idx="19">
                  <c:v>53.1</c:v>
                </c:pt>
                <c:pt idx="20">
                  <c:v>76.3</c:v>
                </c:pt>
                <c:pt idx="21">
                  <c:v>78.900000000000006</c:v>
                </c:pt>
                <c:pt idx="22">
                  <c:v>73.599999999999994</c:v>
                </c:pt>
                <c:pt idx="23">
                  <c:v>74.900000000000006</c:v>
                </c:pt>
                <c:pt idx="24">
                  <c:v>68.099999999999994</c:v>
                </c:pt>
                <c:pt idx="25">
                  <c:v>82.8</c:v>
                </c:pt>
                <c:pt idx="26">
                  <c:v>83.2</c:v>
                </c:pt>
                <c:pt idx="27">
                  <c:v>81.900000000000006</c:v>
                </c:pt>
                <c:pt idx="28">
                  <c:v>80.599999999999994</c:v>
                </c:pt>
                <c:pt idx="29">
                  <c:v>74.599999999999994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5-4D2A-8A77-59C4B525D14B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</c:v>
                </c:pt>
                <c:pt idx="6">
                  <c:v>50.3</c:v>
                </c:pt>
                <c:pt idx="7">
                  <c:v>50.5</c:v>
                </c:pt>
                <c:pt idx="8">
                  <c:v>52.5</c:v>
                </c:pt>
                <c:pt idx="9">
                  <c:v>51.1</c:v>
                </c:pt>
                <c:pt idx="10">
                  <c:v>52.3</c:v>
                </c:pt>
                <c:pt idx="11">
                  <c:v>51.3</c:v>
                </c:pt>
                <c:pt idx="12">
                  <c:v>53.1</c:v>
                </c:pt>
                <c:pt idx="13">
                  <c:v>53.3</c:v>
                </c:pt>
                <c:pt idx="14">
                  <c:v>51.6</c:v>
                </c:pt>
                <c:pt idx="15">
                  <c:v>70.900000000000006</c:v>
                </c:pt>
                <c:pt idx="16">
                  <c:v>71</c:v>
                </c:pt>
                <c:pt idx="17">
                  <c:v>66.900000000000006</c:v>
                </c:pt>
                <c:pt idx="18">
                  <c:v>69.8</c:v>
                </c:pt>
                <c:pt idx="19">
                  <c:v>64.400000000000006</c:v>
                </c:pt>
                <c:pt idx="20">
                  <c:v>60.7</c:v>
                </c:pt>
                <c:pt idx="21">
                  <c:v>58.6</c:v>
                </c:pt>
                <c:pt idx="22">
                  <c:v>59.3</c:v>
                </c:pt>
                <c:pt idx="23">
                  <c:v>62.2</c:v>
                </c:pt>
                <c:pt idx="24">
                  <c:v>58.7</c:v>
                </c:pt>
                <c:pt idx="25">
                  <c:v>67.400000000000006</c:v>
                </c:pt>
                <c:pt idx="26">
                  <c:v>68.2</c:v>
                </c:pt>
                <c:pt idx="27">
                  <c:v>68</c:v>
                </c:pt>
                <c:pt idx="28">
                  <c:v>65.8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5-4D2A-8A77-59C4B525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53.1</c:v>
                </c:pt>
                <c:pt idx="1">
                  <c:v>50.5</c:v>
                </c:pt>
                <c:pt idx="2">
                  <c:v>44.1</c:v>
                </c:pt>
                <c:pt idx="3">
                  <c:v>43.4</c:v>
                </c:pt>
                <c:pt idx="4">
                  <c:v>40.6</c:v>
                </c:pt>
                <c:pt idx="5">
                  <c:v>93.4</c:v>
                </c:pt>
                <c:pt idx="6">
                  <c:v>92.6</c:v>
                </c:pt>
                <c:pt idx="7">
                  <c:v>93.4</c:v>
                </c:pt>
                <c:pt idx="8">
                  <c:v>92.5</c:v>
                </c:pt>
                <c:pt idx="9">
                  <c:v>87.7</c:v>
                </c:pt>
                <c:pt idx="10">
                  <c:v>89.8</c:v>
                </c:pt>
                <c:pt idx="11">
                  <c:v>88.3</c:v>
                </c:pt>
                <c:pt idx="12">
                  <c:v>89.2</c:v>
                </c:pt>
                <c:pt idx="13">
                  <c:v>87.6</c:v>
                </c:pt>
                <c:pt idx="14">
                  <c:v>79.900000000000006</c:v>
                </c:pt>
                <c:pt idx="15">
                  <c:v>90.3</c:v>
                </c:pt>
                <c:pt idx="16">
                  <c:v>88.8</c:v>
                </c:pt>
                <c:pt idx="17">
                  <c:v>88.7</c:v>
                </c:pt>
                <c:pt idx="18">
                  <c:v>86.8</c:v>
                </c:pt>
                <c:pt idx="19">
                  <c:v>80.099999999999994</c:v>
                </c:pt>
                <c:pt idx="20">
                  <c:v>89.9</c:v>
                </c:pt>
                <c:pt idx="21">
                  <c:v>88.9</c:v>
                </c:pt>
                <c:pt idx="22">
                  <c:v>87.9</c:v>
                </c:pt>
                <c:pt idx="23">
                  <c:v>87.3</c:v>
                </c:pt>
                <c:pt idx="24">
                  <c:v>79.8</c:v>
                </c:pt>
                <c:pt idx="25">
                  <c:v>88.1</c:v>
                </c:pt>
                <c:pt idx="26">
                  <c:v>86.6</c:v>
                </c:pt>
                <c:pt idx="27">
                  <c:v>85.8</c:v>
                </c:pt>
                <c:pt idx="28">
                  <c:v>85.4</c:v>
                </c:pt>
                <c:pt idx="29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7-4899-8838-A4E06F1E97FD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42.6</c:v>
                </c:pt>
                <c:pt idx="1">
                  <c:v>38.700000000000003</c:v>
                </c:pt>
                <c:pt idx="2">
                  <c:v>40.200000000000003</c:v>
                </c:pt>
                <c:pt idx="3">
                  <c:v>38.1</c:v>
                </c:pt>
                <c:pt idx="4">
                  <c:v>35.299999999999997</c:v>
                </c:pt>
                <c:pt idx="5">
                  <c:v>90.8</c:v>
                </c:pt>
                <c:pt idx="6">
                  <c:v>89.4</c:v>
                </c:pt>
                <c:pt idx="7">
                  <c:v>89.7</c:v>
                </c:pt>
                <c:pt idx="8">
                  <c:v>86.9</c:v>
                </c:pt>
                <c:pt idx="9">
                  <c:v>76.150000000000006</c:v>
                </c:pt>
                <c:pt idx="10">
                  <c:v>90.6</c:v>
                </c:pt>
                <c:pt idx="11">
                  <c:v>88.4</c:v>
                </c:pt>
                <c:pt idx="12">
                  <c:v>88.7</c:v>
                </c:pt>
                <c:pt idx="13">
                  <c:v>86.4</c:v>
                </c:pt>
                <c:pt idx="14">
                  <c:v>71.64</c:v>
                </c:pt>
                <c:pt idx="15">
                  <c:v>90.1</c:v>
                </c:pt>
                <c:pt idx="16">
                  <c:v>87.7</c:v>
                </c:pt>
                <c:pt idx="17">
                  <c:v>88.6</c:v>
                </c:pt>
                <c:pt idx="18">
                  <c:v>85.1</c:v>
                </c:pt>
                <c:pt idx="19">
                  <c:v>79.099999999999994</c:v>
                </c:pt>
                <c:pt idx="20">
                  <c:v>90.1</c:v>
                </c:pt>
                <c:pt idx="21">
                  <c:v>87</c:v>
                </c:pt>
                <c:pt idx="22">
                  <c:v>88</c:v>
                </c:pt>
                <c:pt idx="23">
                  <c:v>84.3</c:v>
                </c:pt>
                <c:pt idx="24">
                  <c:v>77.099999999999994</c:v>
                </c:pt>
                <c:pt idx="25">
                  <c:v>90.1</c:v>
                </c:pt>
                <c:pt idx="26">
                  <c:v>86.2</c:v>
                </c:pt>
                <c:pt idx="27">
                  <c:v>87.8</c:v>
                </c:pt>
                <c:pt idx="28">
                  <c:v>84.1</c:v>
                </c:pt>
                <c:pt idx="29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7-4899-8838-A4E06F1E97FD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50.1</c:v>
                </c:pt>
                <c:pt idx="1">
                  <c:v>44.9</c:v>
                </c:pt>
                <c:pt idx="2">
                  <c:v>43.7</c:v>
                </c:pt>
                <c:pt idx="3">
                  <c:v>45.9</c:v>
                </c:pt>
                <c:pt idx="4">
                  <c:v>42.7</c:v>
                </c:pt>
                <c:pt idx="5">
                  <c:v>68.5</c:v>
                </c:pt>
                <c:pt idx="6">
                  <c:v>65.900000000000006</c:v>
                </c:pt>
                <c:pt idx="7">
                  <c:v>65.5</c:v>
                </c:pt>
                <c:pt idx="8">
                  <c:v>64.400000000000006</c:v>
                </c:pt>
                <c:pt idx="9">
                  <c:v>59.3</c:v>
                </c:pt>
                <c:pt idx="10">
                  <c:v>66.400000000000006</c:v>
                </c:pt>
                <c:pt idx="11">
                  <c:v>61.8</c:v>
                </c:pt>
                <c:pt idx="12">
                  <c:v>62.3</c:v>
                </c:pt>
                <c:pt idx="13">
                  <c:v>60.6</c:v>
                </c:pt>
                <c:pt idx="14">
                  <c:v>58</c:v>
                </c:pt>
                <c:pt idx="15">
                  <c:v>61.3</c:v>
                </c:pt>
                <c:pt idx="16">
                  <c:v>59.3</c:v>
                </c:pt>
                <c:pt idx="17">
                  <c:v>59.3</c:v>
                </c:pt>
                <c:pt idx="18">
                  <c:v>57.3</c:v>
                </c:pt>
                <c:pt idx="19">
                  <c:v>53.9</c:v>
                </c:pt>
                <c:pt idx="20">
                  <c:v>60.9</c:v>
                </c:pt>
                <c:pt idx="21">
                  <c:v>58.6</c:v>
                </c:pt>
                <c:pt idx="22">
                  <c:v>59.6</c:v>
                </c:pt>
                <c:pt idx="23">
                  <c:v>52.9</c:v>
                </c:pt>
                <c:pt idx="24">
                  <c:v>46.6</c:v>
                </c:pt>
                <c:pt idx="25">
                  <c:v>54.7</c:v>
                </c:pt>
                <c:pt idx="26">
                  <c:v>50.7</c:v>
                </c:pt>
                <c:pt idx="27">
                  <c:v>52.1</c:v>
                </c:pt>
                <c:pt idx="28">
                  <c:v>47.8</c:v>
                </c:pt>
                <c:pt idx="29">
                  <c:v>42.9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7-4899-8838-A4E06F1E97FD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44.9</c:v>
                </c:pt>
                <c:pt idx="6">
                  <c:v>46.8</c:v>
                </c:pt>
                <c:pt idx="7">
                  <c:v>47.9</c:v>
                </c:pt>
                <c:pt idx="8">
                  <c:v>46.3</c:v>
                </c:pt>
                <c:pt idx="9">
                  <c:v>42.8</c:v>
                </c:pt>
                <c:pt idx="10">
                  <c:v>76.400000000000006</c:v>
                </c:pt>
                <c:pt idx="11">
                  <c:v>71.7</c:v>
                </c:pt>
                <c:pt idx="12">
                  <c:v>70.599999999999994</c:v>
                </c:pt>
                <c:pt idx="13">
                  <c:v>67.099999999999994</c:v>
                </c:pt>
                <c:pt idx="14">
                  <c:v>60.4</c:v>
                </c:pt>
                <c:pt idx="15">
                  <c:v>61.1</c:v>
                </c:pt>
                <c:pt idx="16">
                  <c:v>63.6</c:v>
                </c:pt>
                <c:pt idx="17">
                  <c:v>58.2</c:v>
                </c:pt>
                <c:pt idx="18">
                  <c:v>56.8</c:v>
                </c:pt>
                <c:pt idx="19">
                  <c:v>51.6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B7-4899-8838-A4E06F1E9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24.2</c:v>
                </c:pt>
                <c:pt idx="1">
                  <c:v>24.3</c:v>
                </c:pt>
                <c:pt idx="2">
                  <c:v>22.55</c:v>
                </c:pt>
                <c:pt idx="3">
                  <c:v>25</c:v>
                </c:pt>
                <c:pt idx="4">
                  <c:v>23</c:v>
                </c:pt>
                <c:pt idx="5">
                  <c:v>28.7</c:v>
                </c:pt>
                <c:pt idx="6">
                  <c:v>30.1</c:v>
                </c:pt>
                <c:pt idx="7">
                  <c:v>27.3</c:v>
                </c:pt>
                <c:pt idx="8">
                  <c:v>25.55</c:v>
                </c:pt>
                <c:pt idx="9">
                  <c:v>24.21</c:v>
                </c:pt>
                <c:pt idx="10">
                  <c:v>14.5</c:v>
                </c:pt>
                <c:pt idx="11">
                  <c:v>13.7</c:v>
                </c:pt>
                <c:pt idx="12">
                  <c:v>15</c:v>
                </c:pt>
                <c:pt idx="13">
                  <c:v>13.3</c:v>
                </c:pt>
                <c:pt idx="14">
                  <c:v>13.9</c:v>
                </c:pt>
                <c:pt idx="15">
                  <c:v>10.3</c:v>
                </c:pt>
                <c:pt idx="16">
                  <c:v>9.6999999999999993</c:v>
                </c:pt>
                <c:pt idx="17">
                  <c:v>9.3000000000000007</c:v>
                </c:pt>
                <c:pt idx="18">
                  <c:v>9.3000000000000007</c:v>
                </c:pt>
                <c:pt idx="19">
                  <c:v>7.8</c:v>
                </c:pt>
                <c:pt idx="20">
                  <c:v>3.3</c:v>
                </c:pt>
                <c:pt idx="21">
                  <c:v>3.9</c:v>
                </c:pt>
                <c:pt idx="22">
                  <c:v>2.2999999999999998</c:v>
                </c:pt>
                <c:pt idx="23">
                  <c:v>3.7</c:v>
                </c:pt>
                <c:pt idx="24">
                  <c:v>2.8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E-418A-85B5-3470FA6DB015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13.3</c:v>
                </c:pt>
                <c:pt idx="1">
                  <c:v>13.5</c:v>
                </c:pt>
                <c:pt idx="2">
                  <c:v>14.3</c:v>
                </c:pt>
                <c:pt idx="3">
                  <c:v>17</c:v>
                </c:pt>
                <c:pt idx="4">
                  <c:v>17.2</c:v>
                </c:pt>
                <c:pt idx="5">
                  <c:v>29.6</c:v>
                </c:pt>
                <c:pt idx="6">
                  <c:v>29.4</c:v>
                </c:pt>
                <c:pt idx="7">
                  <c:v>31.8</c:v>
                </c:pt>
                <c:pt idx="8">
                  <c:v>29.2</c:v>
                </c:pt>
                <c:pt idx="9">
                  <c:v>30.2</c:v>
                </c:pt>
                <c:pt idx="10">
                  <c:v>42.3</c:v>
                </c:pt>
                <c:pt idx="11">
                  <c:v>39.200000000000003</c:v>
                </c:pt>
                <c:pt idx="12">
                  <c:v>38.1</c:v>
                </c:pt>
                <c:pt idx="13">
                  <c:v>39.9</c:v>
                </c:pt>
                <c:pt idx="14">
                  <c:v>39.299999999999997</c:v>
                </c:pt>
                <c:pt idx="15">
                  <c:v>46.2</c:v>
                </c:pt>
                <c:pt idx="16">
                  <c:v>44.7</c:v>
                </c:pt>
                <c:pt idx="17">
                  <c:v>44.2</c:v>
                </c:pt>
                <c:pt idx="18">
                  <c:v>45.6</c:v>
                </c:pt>
                <c:pt idx="19">
                  <c:v>39.200000000000003</c:v>
                </c:pt>
                <c:pt idx="20">
                  <c:v>45.2</c:v>
                </c:pt>
                <c:pt idx="21">
                  <c:v>46.8</c:v>
                </c:pt>
                <c:pt idx="22">
                  <c:v>45.9</c:v>
                </c:pt>
                <c:pt idx="23">
                  <c:v>43.6</c:v>
                </c:pt>
                <c:pt idx="24">
                  <c:v>38.9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E-418A-85B5-3470FA6DB015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24.7</c:v>
                </c:pt>
                <c:pt idx="1">
                  <c:v>22.4</c:v>
                </c:pt>
                <c:pt idx="2">
                  <c:v>23.1</c:v>
                </c:pt>
                <c:pt idx="3">
                  <c:v>25.3</c:v>
                </c:pt>
                <c:pt idx="4">
                  <c:v>23.2</c:v>
                </c:pt>
                <c:pt idx="5">
                  <c:v>45.9</c:v>
                </c:pt>
                <c:pt idx="6">
                  <c:v>44.6</c:v>
                </c:pt>
                <c:pt idx="7">
                  <c:v>43.8</c:v>
                </c:pt>
                <c:pt idx="8">
                  <c:v>44.5</c:v>
                </c:pt>
                <c:pt idx="9">
                  <c:v>43.7</c:v>
                </c:pt>
                <c:pt idx="10">
                  <c:v>44.7</c:v>
                </c:pt>
                <c:pt idx="11">
                  <c:v>44.5</c:v>
                </c:pt>
                <c:pt idx="12">
                  <c:v>46</c:v>
                </c:pt>
                <c:pt idx="13">
                  <c:v>49</c:v>
                </c:pt>
                <c:pt idx="14">
                  <c:v>45.4</c:v>
                </c:pt>
                <c:pt idx="15">
                  <c:v>44.7</c:v>
                </c:pt>
                <c:pt idx="16">
                  <c:v>44.7</c:v>
                </c:pt>
                <c:pt idx="17">
                  <c:v>47.5</c:v>
                </c:pt>
                <c:pt idx="18">
                  <c:v>49.3</c:v>
                </c:pt>
                <c:pt idx="19">
                  <c:v>45.8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E-418A-85B5-3470FA6DB015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36.6</c:v>
                </c:pt>
                <c:pt idx="1">
                  <c:v>33.799999999999997</c:v>
                </c:pt>
                <c:pt idx="2">
                  <c:v>29.2</c:v>
                </c:pt>
                <c:pt idx="3">
                  <c:v>29.9</c:v>
                </c:pt>
                <c:pt idx="4">
                  <c:v>24.5</c:v>
                </c:pt>
                <c:pt idx="5">
                  <c:v>49.3</c:v>
                </c:pt>
                <c:pt idx="6">
                  <c:v>49.3</c:v>
                </c:pt>
                <c:pt idx="7">
                  <c:v>50.9</c:v>
                </c:pt>
                <c:pt idx="8">
                  <c:v>52.3</c:v>
                </c:pt>
                <c:pt idx="9">
                  <c:v>50.2</c:v>
                </c:pt>
                <c:pt idx="10">
                  <c:v>48.8</c:v>
                </c:pt>
                <c:pt idx="11">
                  <c:v>49.7</c:v>
                </c:pt>
                <c:pt idx="12">
                  <c:v>51.5</c:v>
                </c:pt>
                <c:pt idx="13">
                  <c:v>52.8</c:v>
                </c:pt>
                <c:pt idx="14">
                  <c:v>50.1</c:v>
                </c:pt>
                <c:pt idx="15">
                  <c:v>48.3</c:v>
                </c:pt>
                <c:pt idx="16">
                  <c:v>49</c:v>
                </c:pt>
                <c:pt idx="17">
                  <c:v>51</c:v>
                </c:pt>
                <c:pt idx="18">
                  <c:v>51.5</c:v>
                </c:pt>
                <c:pt idx="19">
                  <c:v>49.2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E-418A-85B5-3470FA6D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'[1]Vending_Machine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 Accuracy'!$AC$14:$AC$43</c:f>
              <c:numCache>
                <c:formatCode>General</c:formatCode>
                <c:ptCount val="30"/>
                <c:pt idx="0">
                  <c:v>25.1</c:v>
                </c:pt>
                <c:pt idx="1">
                  <c:v>23.900000000000002</c:v>
                </c:pt>
                <c:pt idx="2">
                  <c:v>23.199999999999996</c:v>
                </c:pt>
                <c:pt idx="3">
                  <c:v>23.585714285714285</c:v>
                </c:pt>
                <c:pt idx="4">
                  <c:v>22.731428571428573</c:v>
                </c:pt>
                <c:pt idx="5">
                  <c:v>44.01428571428572</c:v>
                </c:pt>
                <c:pt idx="6">
                  <c:v>45.11</c:v>
                </c:pt>
                <c:pt idx="7">
                  <c:v>44.485714285714288</c:v>
                </c:pt>
                <c:pt idx="8">
                  <c:v>43.3</c:v>
                </c:pt>
                <c:pt idx="9">
                  <c:v>40.08</c:v>
                </c:pt>
                <c:pt idx="10">
                  <c:v>38.242857142857147</c:v>
                </c:pt>
                <c:pt idx="11">
                  <c:v>38.342857142857149</c:v>
                </c:pt>
                <c:pt idx="12">
                  <c:v>37.487142857142864</c:v>
                </c:pt>
                <c:pt idx="13">
                  <c:v>36.842857142857142</c:v>
                </c:pt>
                <c:pt idx="14">
                  <c:v>36.688571428571429</c:v>
                </c:pt>
                <c:pt idx="15">
                  <c:v>55.664285714285718</c:v>
                </c:pt>
                <c:pt idx="16">
                  <c:v>56.691428571428574</c:v>
                </c:pt>
                <c:pt idx="17">
                  <c:v>54.800000000000004</c:v>
                </c:pt>
                <c:pt idx="18">
                  <c:v>53.042857142857144</c:v>
                </c:pt>
                <c:pt idx="19">
                  <c:v>52.385714285714286</c:v>
                </c:pt>
                <c:pt idx="20">
                  <c:v>64.614285714285714</c:v>
                </c:pt>
                <c:pt idx="21">
                  <c:v>65.642857142857153</c:v>
                </c:pt>
                <c:pt idx="22">
                  <c:v>63.284285714285716</c:v>
                </c:pt>
                <c:pt idx="23">
                  <c:v>62.214285714285722</c:v>
                </c:pt>
                <c:pt idx="24">
                  <c:v>58.285714285714285</c:v>
                </c:pt>
                <c:pt idx="25">
                  <c:v>80.333333333333329</c:v>
                </c:pt>
                <c:pt idx="26">
                  <c:v>81.066666666666663</c:v>
                </c:pt>
                <c:pt idx="27">
                  <c:v>78.083333333333343</c:v>
                </c:pt>
                <c:pt idx="28">
                  <c:v>75.95</c:v>
                </c:pt>
                <c:pt idx="29">
                  <c:v>70.28166666666668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0-49DA-B988-D14375911F49}"/>
            </c:ext>
          </c:extLst>
        </c:ser>
        <c:ser>
          <c:idx val="1"/>
          <c:order val="1"/>
          <c:tx>
            <c:strRef>
              <c:f>'[1]Vending_Machine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 Accuracy'!$AD$14:$AD$43</c:f>
              <c:numCache>
                <c:formatCode>General</c:formatCode>
                <c:ptCount val="30"/>
                <c:pt idx="0">
                  <c:v>33.799999999999997</c:v>
                </c:pt>
                <c:pt idx="1">
                  <c:v>33.299999999999997</c:v>
                </c:pt>
                <c:pt idx="2">
                  <c:v>33.828571428571422</c:v>
                </c:pt>
                <c:pt idx="3">
                  <c:v>33.728571428571428</c:v>
                </c:pt>
                <c:pt idx="4">
                  <c:v>32.914285714285718</c:v>
                </c:pt>
                <c:pt idx="5">
                  <c:v>57.342857142857149</c:v>
                </c:pt>
                <c:pt idx="6">
                  <c:v>56.914285714285718</c:v>
                </c:pt>
                <c:pt idx="7">
                  <c:v>58.442857142857136</c:v>
                </c:pt>
                <c:pt idx="8">
                  <c:v>57.171428571428571</c:v>
                </c:pt>
                <c:pt idx="9">
                  <c:v>54.928571428571423</c:v>
                </c:pt>
                <c:pt idx="10">
                  <c:v>60.428571428571431</c:v>
                </c:pt>
                <c:pt idx="11">
                  <c:v>59.771428571428565</c:v>
                </c:pt>
                <c:pt idx="12">
                  <c:v>59.414285714285711</c:v>
                </c:pt>
                <c:pt idx="13">
                  <c:v>58.328571428571429</c:v>
                </c:pt>
                <c:pt idx="14">
                  <c:v>56.1</c:v>
                </c:pt>
                <c:pt idx="15">
                  <c:v>58.785714285714285</c:v>
                </c:pt>
                <c:pt idx="16">
                  <c:v>59.628571428571426</c:v>
                </c:pt>
                <c:pt idx="17">
                  <c:v>57.857142857142847</c:v>
                </c:pt>
                <c:pt idx="18">
                  <c:v>56.185714285714276</c:v>
                </c:pt>
                <c:pt idx="19">
                  <c:v>55.471428571428575</c:v>
                </c:pt>
                <c:pt idx="20">
                  <c:v>70.892857142857153</c:v>
                </c:pt>
                <c:pt idx="21">
                  <c:v>70.585714285714289</c:v>
                </c:pt>
                <c:pt idx="22">
                  <c:v>68.671428571428578</c:v>
                </c:pt>
                <c:pt idx="23">
                  <c:v>65.648571428571429</c:v>
                </c:pt>
                <c:pt idx="24">
                  <c:v>61.9</c:v>
                </c:pt>
                <c:pt idx="25">
                  <c:v>75.86666666666666</c:v>
                </c:pt>
                <c:pt idx="26">
                  <c:v>75.646666666666675</c:v>
                </c:pt>
                <c:pt idx="27">
                  <c:v>74.15000000000002</c:v>
                </c:pt>
                <c:pt idx="28">
                  <c:v>69.633333333333326</c:v>
                </c:pt>
                <c:pt idx="29">
                  <c:v>66.75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0-49DA-B988-D14375911F49}"/>
            </c:ext>
          </c:extLst>
        </c:ser>
        <c:ser>
          <c:idx val="2"/>
          <c:order val="2"/>
          <c:tx>
            <c:strRef>
              <c:f>'[1]Vending_Machine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 Accuracy'!$AE$14:$AE$43</c:f>
              <c:numCache>
                <c:formatCode>General</c:formatCode>
                <c:ptCount val="30"/>
                <c:pt idx="0">
                  <c:v>36.285714285714285</c:v>
                </c:pt>
                <c:pt idx="1">
                  <c:v>38.271428571428565</c:v>
                </c:pt>
                <c:pt idx="2">
                  <c:v>38.914285714285711</c:v>
                </c:pt>
                <c:pt idx="3">
                  <c:v>38.385714285714293</c:v>
                </c:pt>
                <c:pt idx="4">
                  <c:v>37.357142857142854</c:v>
                </c:pt>
                <c:pt idx="5">
                  <c:v>46.771428571428565</c:v>
                </c:pt>
                <c:pt idx="6">
                  <c:v>44.01428571428572</c:v>
                </c:pt>
                <c:pt idx="7">
                  <c:v>44.014285714285712</c:v>
                </c:pt>
                <c:pt idx="8">
                  <c:v>43.142857142857153</c:v>
                </c:pt>
                <c:pt idx="9">
                  <c:v>42.628571428571426</c:v>
                </c:pt>
                <c:pt idx="10">
                  <c:v>45.885714285714286</c:v>
                </c:pt>
                <c:pt idx="11">
                  <c:v>42.914285714285718</c:v>
                </c:pt>
                <c:pt idx="12">
                  <c:v>44.271428571428565</c:v>
                </c:pt>
                <c:pt idx="13">
                  <c:v>45.214285714285715</c:v>
                </c:pt>
                <c:pt idx="14">
                  <c:v>42.414285714285711</c:v>
                </c:pt>
                <c:pt idx="15">
                  <c:v>53.685714285714276</c:v>
                </c:pt>
                <c:pt idx="16">
                  <c:v>51.028571428571432</c:v>
                </c:pt>
                <c:pt idx="17">
                  <c:v>50.114285714285714</c:v>
                </c:pt>
                <c:pt idx="18">
                  <c:v>49.1</c:v>
                </c:pt>
                <c:pt idx="19">
                  <c:v>47.471428571428575</c:v>
                </c:pt>
                <c:pt idx="20">
                  <c:v>73.433333333333337</c:v>
                </c:pt>
                <c:pt idx="21">
                  <c:v>75.116666666666674</c:v>
                </c:pt>
                <c:pt idx="22">
                  <c:v>71.083333333333329</c:v>
                </c:pt>
                <c:pt idx="23">
                  <c:v>70</c:v>
                </c:pt>
                <c:pt idx="24">
                  <c:v>64.033333333333346</c:v>
                </c:pt>
                <c:pt idx="25">
                  <c:v>78.183333333333337</c:v>
                </c:pt>
                <c:pt idx="26">
                  <c:v>77.7</c:v>
                </c:pt>
                <c:pt idx="27">
                  <c:v>77.266666666666666</c:v>
                </c:pt>
                <c:pt idx="28">
                  <c:v>74.399999999999991</c:v>
                </c:pt>
                <c:pt idx="29">
                  <c:v>68.55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0-49DA-B988-D14375911F49}"/>
            </c:ext>
          </c:extLst>
        </c:ser>
        <c:ser>
          <c:idx val="3"/>
          <c:order val="3"/>
          <c:tx>
            <c:strRef>
              <c:f>'[1]Vending_Machine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 Accuracy'!$AF$14:$AF$43</c:f>
              <c:numCache>
                <c:formatCode>General</c:formatCode>
                <c:ptCount val="30"/>
                <c:pt idx="0">
                  <c:v>12.228571428571428</c:v>
                </c:pt>
                <c:pt idx="1">
                  <c:v>11.928571428571429</c:v>
                </c:pt>
                <c:pt idx="2">
                  <c:v>11.285714285714286</c:v>
                </c:pt>
                <c:pt idx="3">
                  <c:v>11.185714285714285</c:v>
                </c:pt>
                <c:pt idx="4">
                  <c:v>10.714285714285714</c:v>
                </c:pt>
                <c:pt idx="5">
                  <c:v>49.899999999999991</c:v>
                </c:pt>
                <c:pt idx="6">
                  <c:v>50.114285714285714</c:v>
                </c:pt>
                <c:pt idx="7">
                  <c:v>49.542857142857144</c:v>
                </c:pt>
                <c:pt idx="8">
                  <c:v>50.042857142857144</c:v>
                </c:pt>
                <c:pt idx="9">
                  <c:v>49.8</c:v>
                </c:pt>
                <c:pt idx="10">
                  <c:v>56.871428571428574</c:v>
                </c:pt>
                <c:pt idx="11">
                  <c:v>54.914285714285711</c:v>
                </c:pt>
                <c:pt idx="12">
                  <c:v>55.885714285714286</c:v>
                </c:pt>
                <c:pt idx="13">
                  <c:v>56.414285714285718</c:v>
                </c:pt>
                <c:pt idx="14">
                  <c:v>53.785714285714285</c:v>
                </c:pt>
                <c:pt idx="15">
                  <c:v>64.628571428571419</c:v>
                </c:pt>
                <c:pt idx="16">
                  <c:v>65.185714285714283</c:v>
                </c:pt>
                <c:pt idx="17">
                  <c:v>63.185714285714276</c:v>
                </c:pt>
                <c:pt idx="18">
                  <c:v>62.228571428571435</c:v>
                </c:pt>
                <c:pt idx="19">
                  <c:v>58.6</c:v>
                </c:pt>
                <c:pt idx="20">
                  <c:v>61.220000000000006</c:v>
                </c:pt>
                <c:pt idx="21">
                  <c:v>59.64</c:v>
                </c:pt>
                <c:pt idx="22">
                  <c:v>59.660000000000004</c:v>
                </c:pt>
                <c:pt idx="23">
                  <c:v>60.94</c:v>
                </c:pt>
                <c:pt idx="24">
                  <c:v>57.419999999999995</c:v>
                </c:pt>
                <c:pt idx="25">
                  <c:v>67.38</c:v>
                </c:pt>
                <c:pt idx="26">
                  <c:v>67.66</c:v>
                </c:pt>
                <c:pt idx="27">
                  <c:v>66.52</c:v>
                </c:pt>
                <c:pt idx="28">
                  <c:v>64.440000000000012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0-49DA-B988-D14375911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</c:v>
                </c:pt>
                <c:pt idx="16">
                  <c:v>0.4</c:v>
                </c:pt>
                <c:pt idx="17">
                  <c:v>0.4</c:v>
                </c:pt>
                <c:pt idx="18">
                  <c:v>1</c:v>
                </c:pt>
                <c:pt idx="19">
                  <c:v>0.2</c:v>
                </c:pt>
                <c:pt idx="20">
                  <c:v>0.6</c:v>
                </c:pt>
                <c:pt idx="21">
                  <c:v>1</c:v>
                </c:pt>
                <c:pt idx="22">
                  <c:v>1</c:v>
                </c:pt>
                <c:pt idx="23">
                  <c:v>1.4</c:v>
                </c:pt>
                <c:pt idx="24">
                  <c:v>0.7</c:v>
                </c:pt>
                <c:pt idx="25">
                  <c:v>1</c:v>
                </c:pt>
                <c:pt idx="26">
                  <c:v>1.3</c:v>
                </c:pt>
                <c:pt idx="27">
                  <c:v>1.5</c:v>
                </c:pt>
                <c:pt idx="28">
                  <c:v>1.2</c:v>
                </c:pt>
                <c:pt idx="29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B-46BF-928A-8A73F5F91445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0.4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</c:v>
                </c:pt>
                <c:pt idx="5">
                  <c:v>3.6</c:v>
                </c:pt>
                <c:pt idx="6">
                  <c:v>3.4</c:v>
                </c:pt>
                <c:pt idx="7">
                  <c:v>3.7</c:v>
                </c:pt>
                <c:pt idx="8">
                  <c:v>3.5</c:v>
                </c:pt>
                <c:pt idx="9">
                  <c:v>2.6</c:v>
                </c:pt>
                <c:pt idx="10">
                  <c:v>5.2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4.9000000000000004</c:v>
                </c:pt>
                <c:pt idx="14">
                  <c:v>3</c:v>
                </c:pt>
                <c:pt idx="15">
                  <c:v>6.1</c:v>
                </c:pt>
                <c:pt idx="16">
                  <c:v>5.3</c:v>
                </c:pt>
                <c:pt idx="17">
                  <c:v>5.2</c:v>
                </c:pt>
                <c:pt idx="18">
                  <c:v>6.5</c:v>
                </c:pt>
                <c:pt idx="19">
                  <c:v>4.5999999999999996</c:v>
                </c:pt>
                <c:pt idx="20">
                  <c:v>6.1</c:v>
                </c:pt>
                <c:pt idx="21">
                  <c:v>6.6</c:v>
                </c:pt>
                <c:pt idx="22">
                  <c:v>4.5</c:v>
                </c:pt>
                <c:pt idx="23">
                  <c:v>5.7</c:v>
                </c:pt>
                <c:pt idx="24">
                  <c:v>4.3</c:v>
                </c:pt>
                <c:pt idx="25">
                  <c:v>9.6</c:v>
                </c:pt>
                <c:pt idx="26">
                  <c:v>8.1</c:v>
                </c:pt>
                <c:pt idx="27">
                  <c:v>6.7</c:v>
                </c:pt>
                <c:pt idx="28">
                  <c:v>7.6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B-46BF-928A-8A73F5F91445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1.2</c:v>
                </c:pt>
                <c:pt idx="1">
                  <c:v>1.9</c:v>
                </c:pt>
                <c:pt idx="2">
                  <c:v>2.2999999999999998</c:v>
                </c:pt>
                <c:pt idx="3">
                  <c:v>1.8</c:v>
                </c:pt>
                <c:pt idx="4">
                  <c:v>1.5</c:v>
                </c:pt>
                <c:pt idx="5">
                  <c:v>9.6</c:v>
                </c:pt>
                <c:pt idx="6">
                  <c:v>10.6</c:v>
                </c:pt>
                <c:pt idx="7">
                  <c:v>10</c:v>
                </c:pt>
                <c:pt idx="8">
                  <c:v>8.1999999999999993</c:v>
                </c:pt>
                <c:pt idx="9">
                  <c:v>6.4</c:v>
                </c:pt>
                <c:pt idx="10">
                  <c:v>5.8</c:v>
                </c:pt>
                <c:pt idx="11">
                  <c:v>8.1999999999999993</c:v>
                </c:pt>
                <c:pt idx="12">
                  <c:v>8.5</c:v>
                </c:pt>
                <c:pt idx="13">
                  <c:v>7.2</c:v>
                </c:pt>
                <c:pt idx="14">
                  <c:v>6.8</c:v>
                </c:pt>
                <c:pt idx="15">
                  <c:v>3.6</c:v>
                </c:pt>
                <c:pt idx="16">
                  <c:v>5.9</c:v>
                </c:pt>
                <c:pt idx="17">
                  <c:v>6.5</c:v>
                </c:pt>
                <c:pt idx="18">
                  <c:v>4.7</c:v>
                </c:pt>
                <c:pt idx="19">
                  <c:v>3.9</c:v>
                </c:pt>
                <c:pt idx="20">
                  <c:v>4.5999999999999996</c:v>
                </c:pt>
                <c:pt idx="21">
                  <c:v>4</c:v>
                </c:pt>
                <c:pt idx="22">
                  <c:v>5.3</c:v>
                </c:pt>
                <c:pt idx="23">
                  <c:v>4.7</c:v>
                </c:pt>
                <c:pt idx="24">
                  <c:v>5.4</c:v>
                </c:pt>
                <c:pt idx="25">
                  <c:v>3.6</c:v>
                </c:pt>
                <c:pt idx="26">
                  <c:v>3.8</c:v>
                </c:pt>
                <c:pt idx="27">
                  <c:v>2.9</c:v>
                </c:pt>
                <c:pt idx="28">
                  <c:v>3.9</c:v>
                </c:pt>
                <c:pt idx="2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B-46BF-928A-8A73F5F91445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6.2</c:v>
                </c:pt>
                <c:pt idx="1">
                  <c:v>5.0999999999999996</c:v>
                </c:pt>
                <c:pt idx="2">
                  <c:v>5.6</c:v>
                </c:pt>
                <c:pt idx="3">
                  <c:v>4.8</c:v>
                </c:pt>
                <c:pt idx="4">
                  <c:v>6.5</c:v>
                </c:pt>
                <c:pt idx="5">
                  <c:v>7.2</c:v>
                </c:pt>
                <c:pt idx="6">
                  <c:v>6.9</c:v>
                </c:pt>
                <c:pt idx="7">
                  <c:v>8.4</c:v>
                </c:pt>
                <c:pt idx="8">
                  <c:v>8</c:v>
                </c:pt>
                <c:pt idx="9">
                  <c:v>7.3</c:v>
                </c:pt>
                <c:pt idx="10">
                  <c:v>4.5</c:v>
                </c:pt>
                <c:pt idx="11">
                  <c:v>5.2</c:v>
                </c:pt>
                <c:pt idx="12">
                  <c:v>5.7</c:v>
                </c:pt>
                <c:pt idx="13">
                  <c:v>6.6</c:v>
                </c:pt>
                <c:pt idx="14">
                  <c:v>6.7</c:v>
                </c:pt>
                <c:pt idx="15">
                  <c:v>4.2</c:v>
                </c:pt>
                <c:pt idx="16">
                  <c:v>5.7</c:v>
                </c:pt>
                <c:pt idx="17">
                  <c:v>5.2</c:v>
                </c:pt>
                <c:pt idx="18">
                  <c:v>5.7</c:v>
                </c:pt>
                <c:pt idx="19">
                  <c:v>5.5</c:v>
                </c:pt>
                <c:pt idx="20">
                  <c:v>8.6</c:v>
                </c:pt>
                <c:pt idx="21">
                  <c:v>8.1999999999999993</c:v>
                </c:pt>
                <c:pt idx="22">
                  <c:v>9.6</c:v>
                </c:pt>
                <c:pt idx="23">
                  <c:v>9.4</c:v>
                </c:pt>
                <c:pt idx="24">
                  <c:v>9</c:v>
                </c:pt>
                <c:pt idx="25">
                  <c:v>8.6</c:v>
                </c:pt>
                <c:pt idx="26">
                  <c:v>7.7</c:v>
                </c:pt>
                <c:pt idx="27">
                  <c:v>8</c:v>
                </c:pt>
                <c:pt idx="28">
                  <c:v>7</c:v>
                </c:pt>
                <c:pt idx="2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FB-46BF-928A-8A73F5F9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  <c:pt idx="15">
                  <c:v>2.5</c:v>
                </c:pt>
                <c:pt idx="16">
                  <c:v>3.2</c:v>
                </c:pt>
                <c:pt idx="17">
                  <c:v>3.3</c:v>
                </c:pt>
                <c:pt idx="18">
                  <c:v>3.8</c:v>
                </c:pt>
                <c:pt idx="19">
                  <c:v>4.5</c:v>
                </c:pt>
                <c:pt idx="20">
                  <c:v>3.9</c:v>
                </c:pt>
                <c:pt idx="21">
                  <c:v>4</c:v>
                </c:pt>
                <c:pt idx="22">
                  <c:v>3.8</c:v>
                </c:pt>
                <c:pt idx="23">
                  <c:v>6.2</c:v>
                </c:pt>
                <c:pt idx="24">
                  <c:v>5.9</c:v>
                </c:pt>
                <c:pt idx="25">
                  <c:v>2.7</c:v>
                </c:pt>
                <c:pt idx="26">
                  <c:v>3.3</c:v>
                </c:pt>
                <c:pt idx="27">
                  <c:v>3.4</c:v>
                </c:pt>
                <c:pt idx="28">
                  <c:v>4.5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A-43D4-ACF3-F4AE58FA2555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1</c:v>
                </c:pt>
                <c:pt idx="1">
                  <c:v>0.6</c:v>
                </c:pt>
                <c:pt idx="2">
                  <c:v>1.3</c:v>
                </c:pt>
                <c:pt idx="3">
                  <c:v>0.4</c:v>
                </c:pt>
                <c:pt idx="4">
                  <c:v>0.3</c:v>
                </c:pt>
                <c:pt idx="5">
                  <c:v>13.2</c:v>
                </c:pt>
                <c:pt idx="6">
                  <c:v>13.2</c:v>
                </c:pt>
                <c:pt idx="7">
                  <c:v>12.8</c:v>
                </c:pt>
                <c:pt idx="8">
                  <c:v>12.7</c:v>
                </c:pt>
                <c:pt idx="9">
                  <c:v>14</c:v>
                </c:pt>
                <c:pt idx="10">
                  <c:v>11.4</c:v>
                </c:pt>
                <c:pt idx="11">
                  <c:v>9.9</c:v>
                </c:pt>
                <c:pt idx="12">
                  <c:v>8.5</c:v>
                </c:pt>
                <c:pt idx="13">
                  <c:v>8.3000000000000007</c:v>
                </c:pt>
                <c:pt idx="14">
                  <c:v>9.5</c:v>
                </c:pt>
                <c:pt idx="15">
                  <c:v>10.8</c:v>
                </c:pt>
                <c:pt idx="16">
                  <c:v>9.6999999999999993</c:v>
                </c:pt>
                <c:pt idx="17">
                  <c:v>9.1</c:v>
                </c:pt>
                <c:pt idx="18">
                  <c:v>7.4</c:v>
                </c:pt>
                <c:pt idx="19">
                  <c:v>9.6</c:v>
                </c:pt>
                <c:pt idx="20">
                  <c:v>11.5</c:v>
                </c:pt>
                <c:pt idx="21">
                  <c:v>9.6</c:v>
                </c:pt>
                <c:pt idx="22">
                  <c:v>9.1999999999999993</c:v>
                </c:pt>
                <c:pt idx="23">
                  <c:v>8</c:v>
                </c:pt>
                <c:pt idx="24">
                  <c:v>8.3000000000000007</c:v>
                </c:pt>
                <c:pt idx="25">
                  <c:v>11.6</c:v>
                </c:pt>
                <c:pt idx="26">
                  <c:v>12.5</c:v>
                </c:pt>
                <c:pt idx="27">
                  <c:v>10.7</c:v>
                </c:pt>
                <c:pt idx="28">
                  <c:v>9.3000000000000007</c:v>
                </c:pt>
                <c:pt idx="29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A-43D4-ACF3-F4AE58FA2555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7.3</c:v>
                </c:pt>
                <c:pt idx="6">
                  <c:v>8.6999999999999993</c:v>
                </c:pt>
                <c:pt idx="7">
                  <c:v>7.1</c:v>
                </c:pt>
                <c:pt idx="8">
                  <c:v>6.6</c:v>
                </c:pt>
                <c:pt idx="9">
                  <c:v>6.1</c:v>
                </c:pt>
                <c:pt idx="10">
                  <c:v>6.4</c:v>
                </c:pt>
                <c:pt idx="11">
                  <c:v>9.4</c:v>
                </c:pt>
                <c:pt idx="12">
                  <c:v>7</c:v>
                </c:pt>
                <c:pt idx="13">
                  <c:v>5.6</c:v>
                </c:pt>
                <c:pt idx="14">
                  <c:v>5.5</c:v>
                </c:pt>
                <c:pt idx="15">
                  <c:v>3</c:v>
                </c:pt>
                <c:pt idx="16">
                  <c:v>4.4000000000000004</c:v>
                </c:pt>
                <c:pt idx="17">
                  <c:v>3.4</c:v>
                </c:pt>
                <c:pt idx="18">
                  <c:v>4.0999999999999996</c:v>
                </c:pt>
                <c:pt idx="19">
                  <c:v>3.8</c:v>
                </c:pt>
                <c:pt idx="20">
                  <c:v>9</c:v>
                </c:pt>
                <c:pt idx="21">
                  <c:v>8.9</c:v>
                </c:pt>
                <c:pt idx="22">
                  <c:v>8.8000000000000007</c:v>
                </c:pt>
                <c:pt idx="23">
                  <c:v>7.6</c:v>
                </c:pt>
                <c:pt idx="24">
                  <c:v>6.1</c:v>
                </c:pt>
                <c:pt idx="25">
                  <c:v>5.4</c:v>
                </c:pt>
                <c:pt idx="26">
                  <c:v>4.9000000000000004</c:v>
                </c:pt>
                <c:pt idx="27">
                  <c:v>5</c:v>
                </c:pt>
                <c:pt idx="28">
                  <c:v>4.7</c:v>
                </c:pt>
                <c:pt idx="29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A-43D4-ACF3-F4AE58FA2555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14.2</c:v>
                </c:pt>
                <c:pt idx="6">
                  <c:v>16.100000000000001</c:v>
                </c:pt>
                <c:pt idx="7">
                  <c:v>19.600000000000001</c:v>
                </c:pt>
                <c:pt idx="8">
                  <c:v>18.399999999999999</c:v>
                </c:pt>
                <c:pt idx="9">
                  <c:v>18.5</c:v>
                </c:pt>
                <c:pt idx="10">
                  <c:v>6.1</c:v>
                </c:pt>
                <c:pt idx="11">
                  <c:v>6.9</c:v>
                </c:pt>
                <c:pt idx="12">
                  <c:v>8.1999999999999993</c:v>
                </c:pt>
                <c:pt idx="13">
                  <c:v>9.9</c:v>
                </c:pt>
                <c:pt idx="14">
                  <c:v>10.3</c:v>
                </c:pt>
                <c:pt idx="15">
                  <c:v>12.4</c:v>
                </c:pt>
                <c:pt idx="16">
                  <c:v>12.5</c:v>
                </c:pt>
                <c:pt idx="17">
                  <c:v>13.3</c:v>
                </c:pt>
                <c:pt idx="18">
                  <c:v>10.8</c:v>
                </c:pt>
                <c:pt idx="19">
                  <c:v>12</c:v>
                </c:pt>
                <c:pt idx="20">
                  <c:v>7.6</c:v>
                </c:pt>
                <c:pt idx="21">
                  <c:v>7</c:v>
                </c:pt>
                <c:pt idx="22">
                  <c:v>7.4</c:v>
                </c:pt>
                <c:pt idx="23">
                  <c:v>7.2</c:v>
                </c:pt>
                <c:pt idx="24">
                  <c:v>7.7</c:v>
                </c:pt>
                <c:pt idx="25">
                  <c:v>7.2</c:v>
                </c:pt>
                <c:pt idx="26">
                  <c:v>6.8</c:v>
                </c:pt>
                <c:pt idx="27">
                  <c:v>8.1</c:v>
                </c:pt>
                <c:pt idx="28">
                  <c:v>6.4</c:v>
                </c:pt>
                <c:pt idx="2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EA-43D4-ACF3-F4AE58FA2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1.1000000000000001</c:v>
                </c:pt>
                <c:pt idx="16">
                  <c:v>0.8</c:v>
                </c:pt>
                <c:pt idx="17">
                  <c:v>0.5</c:v>
                </c:pt>
                <c:pt idx="18">
                  <c:v>1</c:v>
                </c:pt>
                <c:pt idx="19">
                  <c:v>1</c:v>
                </c:pt>
                <c:pt idx="20">
                  <c:v>0.9</c:v>
                </c:pt>
                <c:pt idx="21">
                  <c:v>0.6</c:v>
                </c:pt>
                <c:pt idx="22">
                  <c:v>0.6</c:v>
                </c:pt>
                <c:pt idx="23">
                  <c:v>0.5</c:v>
                </c:pt>
                <c:pt idx="24">
                  <c:v>0.4</c:v>
                </c:pt>
                <c:pt idx="25">
                  <c:v>0.8</c:v>
                </c:pt>
                <c:pt idx="26">
                  <c:v>0.8</c:v>
                </c:pt>
                <c:pt idx="27">
                  <c:v>1</c:v>
                </c:pt>
                <c:pt idx="28">
                  <c:v>1.1000000000000001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6-443A-8492-8A07B5129D5B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13.4</c:v>
                </c:pt>
                <c:pt idx="6">
                  <c:v>13.2</c:v>
                </c:pt>
                <c:pt idx="7">
                  <c:v>15.3</c:v>
                </c:pt>
                <c:pt idx="8">
                  <c:v>14.7</c:v>
                </c:pt>
                <c:pt idx="9">
                  <c:v>16.5</c:v>
                </c:pt>
                <c:pt idx="10">
                  <c:v>12.3</c:v>
                </c:pt>
                <c:pt idx="11">
                  <c:v>11.6</c:v>
                </c:pt>
                <c:pt idx="12">
                  <c:v>12.6</c:v>
                </c:pt>
                <c:pt idx="13">
                  <c:v>12.1</c:v>
                </c:pt>
                <c:pt idx="14">
                  <c:v>14.1</c:v>
                </c:pt>
                <c:pt idx="15">
                  <c:v>12.1</c:v>
                </c:pt>
                <c:pt idx="16">
                  <c:v>11.2</c:v>
                </c:pt>
                <c:pt idx="17">
                  <c:v>11.1</c:v>
                </c:pt>
                <c:pt idx="18">
                  <c:v>10.7</c:v>
                </c:pt>
                <c:pt idx="19">
                  <c:v>12.9</c:v>
                </c:pt>
                <c:pt idx="20">
                  <c:v>10.199999999999999</c:v>
                </c:pt>
                <c:pt idx="21">
                  <c:v>9.5</c:v>
                </c:pt>
                <c:pt idx="22">
                  <c:v>8.6999999999999993</c:v>
                </c:pt>
                <c:pt idx="23">
                  <c:v>8.4</c:v>
                </c:pt>
                <c:pt idx="24">
                  <c:v>10.199999999999999</c:v>
                </c:pt>
                <c:pt idx="25">
                  <c:v>8.9</c:v>
                </c:pt>
                <c:pt idx="26">
                  <c:v>10.5</c:v>
                </c:pt>
                <c:pt idx="27">
                  <c:v>10.8</c:v>
                </c:pt>
                <c:pt idx="28">
                  <c:v>9.3000000000000007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6-443A-8492-8A07B5129D5B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0.3</c:v>
                </c:pt>
                <c:pt idx="1">
                  <c:v>0.1</c:v>
                </c:pt>
                <c:pt idx="2">
                  <c:v>0.3</c:v>
                </c:pt>
                <c:pt idx="3">
                  <c:v>0</c:v>
                </c:pt>
                <c:pt idx="4">
                  <c:v>0.1</c:v>
                </c:pt>
                <c:pt idx="5">
                  <c:v>7.8</c:v>
                </c:pt>
                <c:pt idx="6">
                  <c:v>10.5</c:v>
                </c:pt>
                <c:pt idx="7">
                  <c:v>9.6999999999999993</c:v>
                </c:pt>
                <c:pt idx="8">
                  <c:v>9.1</c:v>
                </c:pt>
                <c:pt idx="9">
                  <c:v>8.9</c:v>
                </c:pt>
                <c:pt idx="10">
                  <c:v>6.2</c:v>
                </c:pt>
                <c:pt idx="11">
                  <c:v>6.6</c:v>
                </c:pt>
                <c:pt idx="12">
                  <c:v>6.1</c:v>
                </c:pt>
                <c:pt idx="13">
                  <c:v>5.9</c:v>
                </c:pt>
                <c:pt idx="14">
                  <c:v>4.5999999999999996</c:v>
                </c:pt>
                <c:pt idx="15">
                  <c:v>4.2</c:v>
                </c:pt>
                <c:pt idx="16">
                  <c:v>4.0999999999999996</c:v>
                </c:pt>
                <c:pt idx="17">
                  <c:v>4.5</c:v>
                </c:pt>
                <c:pt idx="18">
                  <c:v>3.9</c:v>
                </c:pt>
                <c:pt idx="19">
                  <c:v>3.7</c:v>
                </c:pt>
                <c:pt idx="20">
                  <c:v>2.1</c:v>
                </c:pt>
                <c:pt idx="21">
                  <c:v>2.6</c:v>
                </c:pt>
                <c:pt idx="22">
                  <c:v>1.8</c:v>
                </c:pt>
                <c:pt idx="23">
                  <c:v>2.2000000000000002</c:v>
                </c:pt>
                <c:pt idx="24">
                  <c:v>1.8</c:v>
                </c:pt>
                <c:pt idx="25">
                  <c:v>4.4000000000000004</c:v>
                </c:pt>
                <c:pt idx="26">
                  <c:v>3.3</c:v>
                </c:pt>
                <c:pt idx="27">
                  <c:v>3.2</c:v>
                </c:pt>
                <c:pt idx="28">
                  <c:v>2.2999999999999998</c:v>
                </c:pt>
                <c:pt idx="2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6-443A-8492-8A07B5129D5B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19.899999999999999</c:v>
                </c:pt>
                <c:pt idx="6">
                  <c:v>25.8</c:v>
                </c:pt>
                <c:pt idx="7">
                  <c:v>25.9</c:v>
                </c:pt>
                <c:pt idx="8">
                  <c:v>22.9</c:v>
                </c:pt>
                <c:pt idx="9">
                  <c:v>24.3</c:v>
                </c:pt>
                <c:pt idx="10">
                  <c:v>11.8</c:v>
                </c:pt>
                <c:pt idx="11">
                  <c:v>14.9</c:v>
                </c:pt>
                <c:pt idx="12">
                  <c:v>17.100000000000001</c:v>
                </c:pt>
                <c:pt idx="13">
                  <c:v>16.2</c:v>
                </c:pt>
                <c:pt idx="14">
                  <c:v>19.100000000000001</c:v>
                </c:pt>
                <c:pt idx="15">
                  <c:v>14.5</c:v>
                </c:pt>
                <c:pt idx="16">
                  <c:v>16.600000000000001</c:v>
                </c:pt>
                <c:pt idx="17">
                  <c:v>15.3</c:v>
                </c:pt>
                <c:pt idx="18">
                  <c:v>15.3</c:v>
                </c:pt>
                <c:pt idx="19">
                  <c:v>16.5</c:v>
                </c:pt>
                <c:pt idx="20">
                  <c:v>9.1999999999999993</c:v>
                </c:pt>
                <c:pt idx="21">
                  <c:v>9.9</c:v>
                </c:pt>
                <c:pt idx="22">
                  <c:v>8.9</c:v>
                </c:pt>
                <c:pt idx="23">
                  <c:v>9.3000000000000007</c:v>
                </c:pt>
                <c:pt idx="24">
                  <c:v>11.1</c:v>
                </c:pt>
                <c:pt idx="25">
                  <c:v>8.4</c:v>
                </c:pt>
                <c:pt idx="26">
                  <c:v>8.6</c:v>
                </c:pt>
                <c:pt idx="27">
                  <c:v>9.5</c:v>
                </c:pt>
                <c:pt idx="28">
                  <c:v>9.6999999999999993</c:v>
                </c:pt>
                <c:pt idx="29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6-443A-8492-8A07B512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0.3</c:v>
                </c:pt>
                <c:pt idx="10">
                  <c:v>1.3</c:v>
                </c:pt>
                <c:pt idx="11">
                  <c:v>0.8</c:v>
                </c:pt>
                <c:pt idx="12">
                  <c:v>0.8</c:v>
                </c:pt>
                <c:pt idx="13">
                  <c:v>1.4</c:v>
                </c:pt>
                <c:pt idx="14">
                  <c:v>0.9</c:v>
                </c:pt>
                <c:pt idx="15">
                  <c:v>4.5999999999999996</c:v>
                </c:pt>
                <c:pt idx="16">
                  <c:v>6.1</c:v>
                </c:pt>
                <c:pt idx="17">
                  <c:v>4.55</c:v>
                </c:pt>
                <c:pt idx="18">
                  <c:v>6.2</c:v>
                </c:pt>
                <c:pt idx="19">
                  <c:v>6.9</c:v>
                </c:pt>
                <c:pt idx="20">
                  <c:v>4.4000000000000004</c:v>
                </c:pt>
                <c:pt idx="21">
                  <c:v>3.9</c:v>
                </c:pt>
                <c:pt idx="22">
                  <c:v>3.5</c:v>
                </c:pt>
                <c:pt idx="23">
                  <c:v>4.3</c:v>
                </c:pt>
                <c:pt idx="24">
                  <c:v>2.9</c:v>
                </c:pt>
                <c:pt idx="25">
                  <c:v>6.3</c:v>
                </c:pt>
                <c:pt idx="26">
                  <c:v>3.81</c:v>
                </c:pt>
                <c:pt idx="27">
                  <c:v>5.7</c:v>
                </c:pt>
                <c:pt idx="28">
                  <c:v>5.5</c:v>
                </c:pt>
                <c:pt idx="29">
                  <c:v>4.8899999999999997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A-46AD-B550-EBFAF8FF0ED4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2.9</c:v>
                </c:pt>
                <c:pt idx="7">
                  <c:v>3.7</c:v>
                </c:pt>
                <c:pt idx="8">
                  <c:v>2.7</c:v>
                </c:pt>
                <c:pt idx="9">
                  <c:v>1.7</c:v>
                </c:pt>
                <c:pt idx="10">
                  <c:v>4.4000000000000004</c:v>
                </c:pt>
                <c:pt idx="11">
                  <c:v>3.7</c:v>
                </c:pt>
                <c:pt idx="12">
                  <c:v>5.0999999999999996</c:v>
                </c:pt>
                <c:pt idx="13">
                  <c:v>4.2</c:v>
                </c:pt>
                <c:pt idx="14">
                  <c:v>3.8</c:v>
                </c:pt>
                <c:pt idx="15">
                  <c:v>5.4</c:v>
                </c:pt>
                <c:pt idx="16">
                  <c:v>4.5</c:v>
                </c:pt>
                <c:pt idx="17">
                  <c:v>5.7</c:v>
                </c:pt>
                <c:pt idx="18">
                  <c:v>6.4</c:v>
                </c:pt>
                <c:pt idx="19">
                  <c:v>4.8</c:v>
                </c:pt>
                <c:pt idx="20">
                  <c:v>5.3</c:v>
                </c:pt>
                <c:pt idx="21">
                  <c:v>4.4000000000000004</c:v>
                </c:pt>
                <c:pt idx="22">
                  <c:v>3.4</c:v>
                </c:pt>
                <c:pt idx="23">
                  <c:v>3.5</c:v>
                </c:pt>
                <c:pt idx="24">
                  <c:v>2.9</c:v>
                </c:pt>
                <c:pt idx="25">
                  <c:v>9.3000000000000007</c:v>
                </c:pt>
                <c:pt idx="26">
                  <c:v>8.6999999999999993</c:v>
                </c:pt>
                <c:pt idx="27">
                  <c:v>6.7</c:v>
                </c:pt>
                <c:pt idx="28">
                  <c:v>7.1</c:v>
                </c:pt>
                <c:pt idx="29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A-46AD-B550-EBFAF8FF0ED4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13.8</c:v>
                </c:pt>
                <c:pt idx="7">
                  <c:v>13.6</c:v>
                </c:pt>
                <c:pt idx="8">
                  <c:v>10</c:v>
                </c:pt>
                <c:pt idx="9">
                  <c:v>9.9</c:v>
                </c:pt>
                <c:pt idx="10">
                  <c:v>5.5</c:v>
                </c:pt>
                <c:pt idx="11">
                  <c:v>7.9</c:v>
                </c:pt>
                <c:pt idx="12">
                  <c:v>9.4</c:v>
                </c:pt>
                <c:pt idx="13">
                  <c:v>8.5</c:v>
                </c:pt>
                <c:pt idx="14">
                  <c:v>7.5</c:v>
                </c:pt>
                <c:pt idx="15">
                  <c:v>2.4</c:v>
                </c:pt>
                <c:pt idx="16">
                  <c:v>2.9</c:v>
                </c:pt>
                <c:pt idx="17">
                  <c:v>4.2</c:v>
                </c:pt>
                <c:pt idx="18">
                  <c:v>4.5999999999999996</c:v>
                </c:pt>
                <c:pt idx="19">
                  <c:v>2.8</c:v>
                </c:pt>
                <c:pt idx="20">
                  <c:v>4.5</c:v>
                </c:pt>
                <c:pt idx="21">
                  <c:v>6.3</c:v>
                </c:pt>
                <c:pt idx="22">
                  <c:v>6.2</c:v>
                </c:pt>
                <c:pt idx="23">
                  <c:v>4.0999999999999996</c:v>
                </c:pt>
                <c:pt idx="24">
                  <c:v>4.7</c:v>
                </c:pt>
                <c:pt idx="25">
                  <c:v>5</c:v>
                </c:pt>
                <c:pt idx="26">
                  <c:v>5.4</c:v>
                </c:pt>
                <c:pt idx="27">
                  <c:v>6.3</c:v>
                </c:pt>
                <c:pt idx="28">
                  <c:v>4.5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A-46AD-B550-EBFAF8FF0ED4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</c:v>
                </c:pt>
                <c:pt idx="6">
                  <c:v>10.7</c:v>
                </c:pt>
                <c:pt idx="7">
                  <c:v>11.9</c:v>
                </c:pt>
                <c:pt idx="8">
                  <c:v>10.3</c:v>
                </c:pt>
                <c:pt idx="9">
                  <c:v>7.9</c:v>
                </c:pt>
                <c:pt idx="10">
                  <c:v>3.1</c:v>
                </c:pt>
                <c:pt idx="11">
                  <c:v>4</c:v>
                </c:pt>
                <c:pt idx="12">
                  <c:v>4.2</c:v>
                </c:pt>
                <c:pt idx="13">
                  <c:v>3.8</c:v>
                </c:pt>
                <c:pt idx="14">
                  <c:v>4.9000000000000004</c:v>
                </c:pt>
                <c:pt idx="15">
                  <c:v>7.8</c:v>
                </c:pt>
                <c:pt idx="16">
                  <c:v>10.7</c:v>
                </c:pt>
                <c:pt idx="17">
                  <c:v>9.3000000000000007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4.9000000000000004</c:v>
                </c:pt>
                <c:pt idx="21">
                  <c:v>5.4</c:v>
                </c:pt>
                <c:pt idx="22">
                  <c:v>5.7</c:v>
                </c:pt>
                <c:pt idx="23">
                  <c:v>5.7</c:v>
                </c:pt>
                <c:pt idx="24">
                  <c:v>5.5</c:v>
                </c:pt>
                <c:pt idx="25">
                  <c:v>9.6</c:v>
                </c:pt>
                <c:pt idx="26">
                  <c:v>9.3000000000000007</c:v>
                </c:pt>
                <c:pt idx="27">
                  <c:v>7.5</c:v>
                </c:pt>
                <c:pt idx="28">
                  <c:v>8.1</c:v>
                </c:pt>
                <c:pt idx="29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FA-46AD-B550-EBFAF8FF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3.5</c:v>
                </c:pt>
                <c:pt idx="7">
                  <c:v>2.9</c:v>
                </c:pt>
                <c:pt idx="8">
                  <c:v>3.6</c:v>
                </c:pt>
                <c:pt idx="9">
                  <c:v>3.7</c:v>
                </c:pt>
                <c:pt idx="10">
                  <c:v>0.3</c:v>
                </c:pt>
                <c:pt idx="11">
                  <c:v>0.4</c:v>
                </c:pt>
                <c:pt idx="12">
                  <c:v>0.3</c:v>
                </c:pt>
                <c:pt idx="13">
                  <c:v>0.6</c:v>
                </c:pt>
                <c:pt idx="14">
                  <c:v>0.6</c:v>
                </c:pt>
                <c:pt idx="15">
                  <c:v>2.2000000000000002</c:v>
                </c:pt>
                <c:pt idx="16">
                  <c:v>2.6</c:v>
                </c:pt>
                <c:pt idx="17">
                  <c:v>3</c:v>
                </c:pt>
                <c:pt idx="18">
                  <c:v>2.9</c:v>
                </c:pt>
                <c:pt idx="19">
                  <c:v>3.5</c:v>
                </c:pt>
                <c:pt idx="20">
                  <c:v>3.3</c:v>
                </c:pt>
                <c:pt idx="21">
                  <c:v>3.3</c:v>
                </c:pt>
                <c:pt idx="22">
                  <c:v>4.9000000000000004</c:v>
                </c:pt>
                <c:pt idx="23">
                  <c:v>6.4</c:v>
                </c:pt>
                <c:pt idx="24">
                  <c:v>6.4</c:v>
                </c:pt>
                <c:pt idx="25">
                  <c:v>2.8</c:v>
                </c:pt>
                <c:pt idx="26">
                  <c:v>2.7</c:v>
                </c:pt>
                <c:pt idx="27">
                  <c:v>3.1</c:v>
                </c:pt>
                <c:pt idx="28">
                  <c:v>4.3</c:v>
                </c:pt>
                <c:pt idx="2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4-40DF-9DFB-70C559D585F2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11.8</c:v>
                </c:pt>
                <c:pt idx="1">
                  <c:v>14.9</c:v>
                </c:pt>
                <c:pt idx="2">
                  <c:v>13.8</c:v>
                </c:pt>
                <c:pt idx="3">
                  <c:v>11.3</c:v>
                </c:pt>
                <c:pt idx="4">
                  <c:v>11.6</c:v>
                </c:pt>
                <c:pt idx="5">
                  <c:v>12.5</c:v>
                </c:pt>
                <c:pt idx="6">
                  <c:v>13.7</c:v>
                </c:pt>
                <c:pt idx="7">
                  <c:v>14.9</c:v>
                </c:pt>
                <c:pt idx="8">
                  <c:v>14</c:v>
                </c:pt>
                <c:pt idx="9">
                  <c:v>16.5</c:v>
                </c:pt>
                <c:pt idx="10">
                  <c:v>14</c:v>
                </c:pt>
                <c:pt idx="11">
                  <c:v>12.9</c:v>
                </c:pt>
                <c:pt idx="12">
                  <c:v>14.2</c:v>
                </c:pt>
                <c:pt idx="13">
                  <c:v>12.4</c:v>
                </c:pt>
                <c:pt idx="14">
                  <c:v>14.9</c:v>
                </c:pt>
                <c:pt idx="15">
                  <c:v>13</c:v>
                </c:pt>
                <c:pt idx="16">
                  <c:v>12.4</c:v>
                </c:pt>
                <c:pt idx="17">
                  <c:v>12.3</c:v>
                </c:pt>
                <c:pt idx="18">
                  <c:v>12</c:v>
                </c:pt>
                <c:pt idx="19">
                  <c:v>13.6</c:v>
                </c:pt>
                <c:pt idx="20">
                  <c:v>14.1</c:v>
                </c:pt>
                <c:pt idx="21">
                  <c:v>12</c:v>
                </c:pt>
                <c:pt idx="22">
                  <c:v>12.2</c:v>
                </c:pt>
                <c:pt idx="23">
                  <c:v>10.7</c:v>
                </c:pt>
                <c:pt idx="24">
                  <c:v>12.2</c:v>
                </c:pt>
                <c:pt idx="25">
                  <c:v>12.8</c:v>
                </c:pt>
                <c:pt idx="26">
                  <c:v>12.9</c:v>
                </c:pt>
                <c:pt idx="27">
                  <c:v>13.4</c:v>
                </c:pt>
                <c:pt idx="28">
                  <c:v>9.8000000000000007</c:v>
                </c:pt>
                <c:pt idx="2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4-40DF-9DFB-70C559D585F2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9.8000000000000007</c:v>
                </c:pt>
                <c:pt idx="7">
                  <c:v>9.1</c:v>
                </c:pt>
                <c:pt idx="8">
                  <c:v>7.9</c:v>
                </c:pt>
                <c:pt idx="9">
                  <c:v>6.5</c:v>
                </c:pt>
                <c:pt idx="10">
                  <c:v>6.6</c:v>
                </c:pt>
                <c:pt idx="11">
                  <c:v>8.3000000000000007</c:v>
                </c:pt>
                <c:pt idx="12">
                  <c:v>6</c:v>
                </c:pt>
                <c:pt idx="13">
                  <c:v>5.3</c:v>
                </c:pt>
                <c:pt idx="14">
                  <c:v>6</c:v>
                </c:pt>
                <c:pt idx="15">
                  <c:v>3.3</c:v>
                </c:pt>
                <c:pt idx="16">
                  <c:v>4.5</c:v>
                </c:pt>
                <c:pt idx="17">
                  <c:v>4.2</c:v>
                </c:pt>
                <c:pt idx="18">
                  <c:v>6.1</c:v>
                </c:pt>
                <c:pt idx="19">
                  <c:v>4.3</c:v>
                </c:pt>
                <c:pt idx="20">
                  <c:v>8.9</c:v>
                </c:pt>
                <c:pt idx="21">
                  <c:v>8.6999999999999993</c:v>
                </c:pt>
                <c:pt idx="22">
                  <c:v>8.3000000000000007</c:v>
                </c:pt>
                <c:pt idx="23">
                  <c:v>7</c:v>
                </c:pt>
                <c:pt idx="24">
                  <c:v>6</c:v>
                </c:pt>
                <c:pt idx="25">
                  <c:v>5.2</c:v>
                </c:pt>
                <c:pt idx="26">
                  <c:v>4.8</c:v>
                </c:pt>
                <c:pt idx="27">
                  <c:v>5.3</c:v>
                </c:pt>
                <c:pt idx="28">
                  <c:v>4.3</c:v>
                </c:pt>
                <c:pt idx="29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4-40DF-9DFB-70C559D585F2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14.3</c:v>
                </c:pt>
                <c:pt idx="6">
                  <c:v>15.8</c:v>
                </c:pt>
                <c:pt idx="7">
                  <c:v>19.3</c:v>
                </c:pt>
                <c:pt idx="8">
                  <c:v>18.3</c:v>
                </c:pt>
                <c:pt idx="9">
                  <c:v>17.600000000000001</c:v>
                </c:pt>
                <c:pt idx="10">
                  <c:v>6.3</c:v>
                </c:pt>
                <c:pt idx="11">
                  <c:v>7.2</c:v>
                </c:pt>
                <c:pt idx="12">
                  <c:v>8.1999999999999993</c:v>
                </c:pt>
                <c:pt idx="13">
                  <c:v>9.6999999999999993</c:v>
                </c:pt>
                <c:pt idx="14">
                  <c:v>10.7</c:v>
                </c:pt>
                <c:pt idx="15">
                  <c:v>12.7</c:v>
                </c:pt>
                <c:pt idx="16">
                  <c:v>12.2</c:v>
                </c:pt>
                <c:pt idx="17">
                  <c:v>13.5</c:v>
                </c:pt>
                <c:pt idx="18">
                  <c:v>10.8</c:v>
                </c:pt>
                <c:pt idx="19">
                  <c:v>11.7</c:v>
                </c:pt>
                <c:pt idx="20">
                  <c:v>7.3</c:v>
                </c:pt>
                <c:pt idx="21">
                  <c:v>7</c:v>
                </c:pt>
                <c:pt idx="22">
                  <c:v>7.9</c:v>
                </c:pt>
                <c:pt idx="23">
                  <c:v>6.9</c:v>
                </c:pt>
                <c:pt idx="24">
                  <c:v>7.4</c:v>
                </c:pt>
                <c:pt idx="25">
                  <c:v>7.4</c:v>
                </c:pt>
                <c:pt idx="26">
                  <c:v>6.2</c:v>
                </c:pt>
                <c:pt idx="27">
                  <c:v>8.3000000000000007</c:v>
                </c:pt>
                <c:pt idx="28">
                  <c:v>6.7</c:v>
                </c:pt>
                <c:pt idx="2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4-40DF-9DFB-70C559D5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14.1</c:v>
                </c:pt>
                <c:pt idx="1">
                  <c:v>14.2</c:v>
                </c:pt>
                <c:pt idx="2">
                  <c:v>16.2</c:v>
                </c:pt>
                <c:pt idx="3">
                  <c:v>15.6</c:v>
                </c:pt>
                <c:pt idx="4">
                  <c:v>17.7</c:v>
                </c:pt>
                <c:pt idx="5">
                  <c:v>14.9</c:v>
                </c:pt>
                <c:pt idx="6">
                  <c:v>15.9</c:v>
                </c:pt>
                <c:pt idx="7">
                  <c:v>16.5</c:v>
                </c:pt>
                <c:pt idx="8">
                  <c:v>16.7</c:v>
                </c:pt>
                <c:pt idx="9">
                  <c:v>18.399999999999999</c:v>
                </c:pt>
                <c:pt idx="10">
                  <c:v>15.3</c:v>
                </c:pt>
                <c:pt idx="11">
                  <c:v>15.1</c:v>
                </c:pt>
                <c:pt idx="12">
                  <c:v>15</c:v>
                </c:pt>
                <c:pt idx="13">
                  <c:v>16.3</c:v>
                </c:pt>
                <c:pt idx="14">
                  <c:v>16.600000000000001</c:v>
                </c:pt>
                <c:pt idx="15">
                  <c:v>14.9</c:v>
                </c:pt>
                <c:pt idx="16">
                  <c:v>14.8</c:v>
                </c:pt>
                <c:pt idx="17">
                  <c:v>15.4</c:v>
                </c:pt>
                <c:pt idx="18">
                  <c:v>16.7</c:v>
                </c:pt>
                <c:pt idx="19">
                  <c:v>16.399999999999999</c:v>
                </c:pt>
                <c:pt idx="20">
                  <c:v>14.9</c:v>
                </c:pt>
                <c:pt idx="21">
                  <c:v>14.8</c:v>
                </c:pt>
                <c:pt idx="22">
                  <c:v>15.1</c:v>
                </c:pt>
                <c:pt idx="23">
                  <c:v>16.5</c:v>
                </c:pt>
                <c:pt idx="24">
                  <c:v>17</c:v>
                </c:pt>
                <c:pt idx="25">
                  <c:v>15</c:v>
                </c:pt>
                <c:pt idx="26">
                  <c:v>15.5</c:v>
                </c:pt>
                <c:pt idx="27">
                  <c:v>16.100000000000001</c:v>
                </c:pt>
                <c:pt idx="28">
                  <c:v>16.600000000000001</c:v>
                </c:pt>
                <c:pt idx="29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1-45B4-94F7-C9E4B713536E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14.8</c:v>
                </c:pt>
                <c:pt idx="1">
                  <c:v>15</c:v>
                </c:pt>
                <c:pt idx="2">
                  <c:v>15.8</c:v>
                </c:pt>
                <c:pt idx="3">
                  <c:v>15.9</c:v>
                </c:pt>
                <c:pt idx="4">
                  <c:v>18</c:v>
                </c:pt>
                <c:pt idx="5">
                  <c:v>16.5</c:v>
                </c:pt>
                <c:pt idx="6">
                  <c:v>15.7</c:v>
                </c:pt>
                <c:pt idx="7">
                  <c:v>17.399999999999999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16.3</c:v>
                </c:pt>
                <c:pt idx="11">
                  <c:v>16.399999999999999</c:v>
                </c:pt>
                <c:pt idx="12">
                  <c:v>17.5</c:v>
                </c:pt>
                <c:pt idx="13">
                  <c:v>17.899999999999999</c:v>
                </c:pt>
                <c:pt idx="14">
                  <c:v>19.600000000000001</c:v>
                </c:pt>
                <c:pt idx="15">
                  <c:v>16</c:v>
                </c:pt>
                <c:pt idx="16">
                  <c:v>16.399999999999999</c:v>
                </c:pt>
                <c:pt idx="17">
                  <c:v>17.7</c:v>
                </c:pt>
                <c:pt idx="18">
                  <c:v>17.899999999999999</c:v>
                </c:pt>
                <c:pt idx="19">
                  <c:v>19.5</c:v>
                </c:pt>
                <c:pt idx="20">
                  <c:v>16.5</c:v>
                </c:pt>
                <c:pt idx="21">
                  <c:v>16</c:v>
                </c:pt>
                <c:pt idx="22">
                  <c:v>17.5</c:v>
                </c:pt>
                <c:pt idx="23">
                  <c:v>17.7</c:v>
                </c:pt>
                <c:pt idx="24">
                  <c:v>19.3</c:v>
                </c:pt>
                <c:pt idx="25">
                  <c:v>16.399999999999999</c:v>
                </c:pt>
                <c:pt idx="26">
                  <c:v>16.100000000000001</c:v>
                </c:pt>
                <c:pt idx="27">
                  <c:v>18</c:v>
                </c:pt>
                <c:pt idx="28">
                  <c:v>17.7</c:v>
                </c:pt>
                <c:pt idx="29">
                  <c:v>19.100000000000001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1-45B4-94F7-C9E4B713536E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11.4</c:v>
                </c:pt>
                <c:pt idx="1">
                  <c:v>10.4</c:v>
                </c:pt>
                <c:pt idx="2">
                  <c:v>10.7</c:v>
                </c:pt>
                <c:pt idx="3">
                  <c:v>11.2</c:v>
                </c:pt>
                <c:pt idx="4">
                  <c:v>11.5</c:v>
                </c:pt>
                <c:pt idx="5">
                  <c:v>12.9</c:v>
                </c:pt>
                <c:pt idx="6">
                  <c:v>12.6</c:v>
                </c:pt>
                <c:pt idx="7">
                  <c:v>14.4</c:v>
                </c:pt>
                <c:pt idx="8">
                  <c:v>13.3</c:v>
                </c:pt>
                <c:pt idx="9">
                  <c:v>15.4</c:v>
                </c:pt>
                <c:pt idx="10">
                  <c:v>12.5</c:v>
                </c:pt>
                <c:pt idx="11">
                  <c:v>12.5</c:v>
                </c:pt>
                <c:pt idx="12">
                  <c:v>12.6</c:v>
                </c:pt>
                <c:pt idx="13">
                  <c:v>13.5</c:v>
                </c:pt>
                <c:pt idx="14">
                  <c:v>13.7</c:v>
                </c:pt>
                <c:pt idx="15">
                  <c:v>10.199999999999999</c:v>
                </c:pt>
                <c:pt idx="16">
                  <c:v>9.8000000000000007</c:v>
                </c:pt>
                <c:pt idx="17">
                  <c:v>11.6</c:v>
                </c:pt>
                <c:pt idx="18">
                  <c:v>10.6</c:v>
                </c:pt>
                <c:pt idx="19">
                  <c:v>10.5</c:v>
                </c:pt>
                <c:pt idx="20">
                  <c:v>10</c:v>
                </c:pt>
                <c:pt idx="21">
                  <c:v>9.3000000000000007</c:v>
                </c:pt>
                <c:pt idx="22">
                  <c:v>10</c:v>
                </c:pt>
                <c:pt idx="23">
                  <c:v>9.5</c:v>
                </c:pt>
                <c:pt idx="24">
                  <c:v>9.9</c:v>
                </c:pt>
                <c:pt idx="25">
                  <c:v>11.4</c:v>
                </c:pt>
                <c:pt idx="26">
                  <c:v>11.4</c:v>
                </c:pt>
                <c:pt idx="27">
                  <c:v>11.3</c:v>
                </c:pt>
                <c:pt idx="28">
                  <c:v>10.7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1-45B4-94F7-C9E4B713536E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9.3000000000000007</c:v>
                </c:pt>
                <c:pt idx="6">
                  <c:v>9.6999999999999993</c:v>
                </c:pt>
                <c:pt idx="7">
                  <c:v>10.4</c:v>
                </c:pt>
                <c:pt idx="8">
                  <c:v>9.5</c:v>
                </c:pt>
                <c:pt idx="9">
                  <c:v>11.9</c:v>
                </c:pt>
                <c:pt idx="10">
                  <c:v>10</c:v>
                </c:pt>
                <c:pt idx="11">
                  <c:v>10.8</c:v>
                </c:pt>
                <c:pt idx="12">
                  <c:v>11.7</c:v>
                </c:pt>
                <c:pt idx="13">
                  <c:v>10.8</c:v>
                </c:pt>
                <c:pt idx="14">
                  <c:v>11.2</c:v>
                </c:pt>
                <c:pt idx="15">
                  <c:v>10.5</c:v>
                </c:pt>
                <c:pt idx="16">
                  <c:v>10.199999999999999</c:v>
                </c:pt>
                <c:pt idx="17">
                  <c:v>12</c:v>
                </c:pt>
                <c:pt idx="18">
                  <c:v>10.9</c:v>
                </c:pt>
                <c:pt idx="19">
                  <c:v>12.7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1-45B4-94F7-C9E4B713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4.4000000000000004</c:v>
                </c:pt>
                <c:pt idx="1">
                  <c:v>6.2</c:v>
                </c:pt>
                <c:pt idx="2">
                  <c:v>5.4</c:v>
                </c:pt>
                <c:pt idx="3">
                  <c:v>6.75</c:v>
                </c:pt>
                <c:pt idx="4">
                  <c:v>10.8</c:v>
                </c:pt>
                <c:pt idx="5">
                  <c:v>8.8000000000000007</c:v>
                </c:pt>
                <c:pt idx="6">
                  <c:v>9.9</c:v>
                </c:pt>
                <c:pt idx="7">
                  <c:v>10.7</c:v>
                </c:pt>
                <c:pt idx="8">
                  <c:v>10.8</c:v>
                </c:pt>
                <c:pt idx="9">
                  <c:v>11.1</c:v>
                </c:pt>
                <c:pt idx="10">
                  <c:v>5.2</c:v>
                </c:pt>
                <c:pt idx="11">
                  <c:v>4.7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2</c:v>
                </c:pt>
                <c:pt idx="16">
                  <c:v>1.5</c:v>
                </c:pt>
                <c:pt idx="17">
                  <c:v>2.5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0.6</c:v>
                </c:pt>
                <c:pt idx="21">
                  <c:v>0.4</c:v>
                </c:pt>
                <c:pt idx="22">
                  <c:v>0.6</c:v>
                </c:pt>
                <c:pt idx="23">
                  <c:v>0.7</c:v>
                </c:pt>
                <c:pt idx="24">
                  <c:v>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E-4769-847A-174EF737189C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5.5</c:v>
                </c:pt>
                <c:pt idx="1">
                  <c:v>6.3</c:v>
                </c:pt>
                <c:pt idx="2">
                  <c:v>7.1</c:v>
                </c:pt>
                <c:pt idx="3">
                  <c:v>7.3</c:v>
                </c:pt>
                <c:pt idx="4">
                  <c:v>9.1</c:v>
                </c:pt>
                <c:pt idx="5">
                  <c:v>9.4</c:v>
                </c:pt>
                <c:pt idx="6">
                  <c:v>9</c:v>
                </c:pt>
                <c:pt idx="7">
                  <c:v>9.8000000000000007</c:v>
                </c:pt>
                <c:pt idx="8">
                  <c:v>9.4</c:v>
                </c:pt>
                <c:pt idx="9">
                  <c:v>9.9</c:v>
                </c:pt>
                <c:pt idx="10">
                  <c:v>9.4</c:v>
                </c:pt>
                <c:pt idx="11">
                  <c:v>8.9</c:v>
                </c:pt>
                <c:pt idx="12">
                  <c:v>9.6999999999999993</c:v>
                </c:pt>
                <c:pt idx="13">
                  <c:v>9.6999999999999993</c:v>
                </c:pt>
                <c:pt idx="14">
                  <c:v>9.5</c:v>
                </c:pt>
                <c:pt idx="15">
                  <c:v>9.5</c:v>
                </c:pt>
                <c:pt idx="16">
                  <c:v>9.1</c:v>
                </c:pt>
                <c:pt idx="17">
                  <c:v>10.6</c:v>
                </c:pt>
                <c:pt idx="18">
                  <c:v>10.5</c:v>
                </c:pt>
                <c:pt idx="19">
                  <c:v>10.5</c:v>
                </c:pt>
                <c:pt idx="20">
                  <c:v>10.7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11.8</c:v>
                </c:pt>
                <c:pt idx="24">
                  <c:v>11.6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E-4769-847A-174EF737189C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7.8</c:v>
                </c:pt>
                <c:pt idx="1">
                  <c:v>5.8</c:v>
                </c:pt>
                <c:pt idx="2">
                  <c:v>6.9</c:v>
                </c:pt>
                <c:pt idx="3">
                  <c:v>7.1</c:v>
                </c:pt>
                <c:pt idx="4">
                  <c:v>7.1</c:v>
                </c:pt>
                <c:pt idx="5">
                  <c:v>10.1</c:v>
                </c:pt>
                <c:pt idx="6">
                  <c:v>11.1</c:v>
                </c:pt>
                <c:pt idx="7">
                  <c:v>10.9</c:v>
                </c:pt>
                <c:pt idx="8">
                  <c:v>11.4</c:v>
                </c:pt>
                <c:pt idx="9">
                  <c:v>11.9</c:v>
                </c:pt>
                <c:pt idx="10">
                  <c:v>11.3</c:v>
                </c:pt>
                <c:pt idx="11">
                  <c:v>10.1</c:v>
                </c:pt>
                <c:pt idx="12">
                  <c:v>11.9</c:v>
                </c:pt>
                <c:pt idx="13">
                  <c:v>11.3</c:v>
                </c:pt>
                <c:pt idx="14">
                  <c:v>12.5</c:v>
                </c:pt>
                <c:pt idx="15">
                  <c:v>11.4</c:v>
                </c:pt>
                <c:pt idx="16">
                  <c:v>10.8</c:v>
                </c:pt>
                <c:pt idx="17">
                  <c:v>12.5</c:v>
                </c:pt>
                <c:pt idx="18">
                  <c:v>11.9</c:v>
                </c:pt>
                <c:pt idx="19">
                  <c:v>14.3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E-4769-847A-174EF737189C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11.2</c:v>
                </c:pt>
                <c:pt idx="1">
                  <c:v>11.6</c:v>
                </c:pt>
                <c:pt idx="2">
                  <c:v>12.1</c:v>
                </c:pt>
                <c:pt idx="3">
                  <c:v>11.5</c:v>
                </c:pt>
                <c:pt idx="4">
                  <c:v>13.3</c:v>
                </c:pt>
                <c:pt idx="5">
                  <c:v>12</c:v>
                </c:pt>
                <c:pt idx="6">
                  <c:v>12.6</c:v>
                </c:pt>
                <c:pt idx="7">
                  <c:v>12.8</c:v>
                </c:pt>
                <c:pt idx="8">
                  <c:v>12.5</c:v>
                </c:pt>
                <c:pt idx="9">
                  <c:v>13.8</c:v>
                </c:pt>
                <c:pt idx="10">
                  <c:v>11.9</c:v>
                </c:pt>
                <c:pt idx="11">
                  <c:v>12</c:v>
                </c:pt>
                <c:pt idx="12">
                  <c:v>12.5</c:v>
                </c:pt>
                <c:pt idx="13">
                  <c:v>11.4</c:v>
                </c:pt>
                <c:pt idx="14">
                  <c:v>13</c:v>
                </c:pt>
                <c:pt idx="15">
                  <c:v>12.5</c:v>
                </c:pt>
                <c:pt idx="16">
                  <c:v>12.4</c:v>
                </c:pt>
                <c:pt idx="17">
                  <c:v>13.3</c:v>
                </c:pt>
                <c:pt idx="18">
                  <c:v>13.4</c:v>
                </c:pt>
                <c:pt idx="19">
                  <c:v>14.7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E-4769-847A-174EF737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'[1]Vending_Machine_Sum Accuracy'!$AC$13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'[1]Vending_Machine_Sum Accuracy'!$AC$14:$AC$43</c:f>
              <c:numCache>
                <c:formatCode>General</c:formatCode>
                <c:ptCount val="30"/>
                <c:pt idx="0">
                  <c:v>2.8000000000000003</c:v>
                </c:pt>
                <c:pt idx="1">
                  <c:v>2.7285714285714282</c:v>
                </c:pt>
                <c:pt idx="2">
                  <c:v>3.1285714285714286</c:v>
                </c:pt>
                <c:pt idx="3">
                  <c:v>3.4571428571428577</c:v>
                </c:pt>
                <c:pt idx="4">
                  <c:v>3.9185714285714286</c:v>
                </c:pt>
                <c:pt idx="5">
                  <c:v>3.5857142857142859</c:v>
                </c:pt>
                <c:pt idx="6">
                  <c:v>4.0142857142857142</c:v>
                </c:pt>
                <c:pt idx="7">
                  <c:v>4.015714285714286</c:v>
                </c:pt>
                <c:pt idx="8">
                  <c:v>4.4142857142857137</c:v>
                </c:pt>
                <c:pt idx="9">
                  <c:v>4.6571428571428566</c:v>
                </c:pt>
                <c:pt idx="10">
                  <c:v>3.0785714285714287</c:v>
                </c:pt>
                <c:pt idx="11">
                  <c:v>2.9285714285714284</c:v>
                </c:pt>
                <c:pt idx="12">
                  <c:v>3.0571428571428569</c:v>
                </c:pt>
                <c:pt idx="13">
                  <c:v>3.2714285714285718</c:v>
                </c:pt>
                <c:pt idx="14">
                  <c:v>3.3999999999999995</c:v>
                </c:pt>
                <c:pt idx="15">
                  <c:v>4.0571428571428578</c:v>
                </c:pt>
                <c:pt idx="16">
                  <c:v>4.2142857142857144</c:v>
                </c:pt>
                <c:pt idx="17">
                  <c:v>4.8714285714285719</c:v>
                </c:pt>
                <c:pt idx="18">
                  <c:v>4.5428571428571427</c:v>
                </c:pt>
                <c:pt idx="19">
                  <c:v>4.8</c:v>
                </c:pt>
                <c:pt idx="20">
                  <c:v>3.8957142857142855</c:v>
                </c:pt>
                <c:pt idx="21">
                  <c:v>4.3142857142857149</c:v>
                </c:pt>
                <c:pt idx="22">
                  <c:v>4.3142857142857141</c:v>
                </c:pt>
                <c:pt idx="23">
                  <c:v>5.1857142857142851</c:v>
                </c:pt>
                <c:pt idx="24">
                  <c:v>5.0142857142857133</c:v>
                </c:pt>
                <c:pt idx="25">
                  <c:v>4.0428571428571427</c:v>
                </c:pt>
                <c:pt idx="26">
                  <c:v>3.9285714285714284</c:v>
                </c:pt>
                <c:pt idx="27">
                  <c:v>4.5</c:v>
                </c:pt>
                <c:pt idx="28">
                  <c:v>4.7571428571428571</c:v>
                </c:pt>
                <c:pt idx="29">
                  <c:v>4.7542857142857144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1-4D58-866D-D535CA44A87A}"/>
            </c:ext>
          </c:extLst>
        </c:ser>
        <c:ser>
          <c:idx val="1"/>
          <c:order val="1"/>
          <c:tx>
            <c:strRef>
              <c:f>'[1]Vending_Machine_Sum Accuracy'!$AD$13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'[1]Vending_Machine_Sum Accuracy'!$AD$14:$AD$43</c:f>
              <c:numCache>
                <c:formatCode>General</c:formatCode>
                <c:ptCount val="30"/>
                <c:pt idx="0">
                  <c:v>4.6428571428571432</c:v>
                </c:pt>
                <c:pt idx="1">
                  <c:v>5.2142857142857144</c:v>
                </c:pt>
                <c:pt idx="2">
                  <c:v>5.2714285714285714</c:v>
                </c:pt>
                <c:pt idx="3">
                  <c:v>5.1285714285714281</c:v>
                </c:pt>
                <c:pt idx="4">
                  <c:v>5.6000000000000005</c:v>
                </c:pt>
                <c:pt idx="5">
                  <c:v>10.1</c:v>
                </c:pt>
                <c:pt idx="6">
                  <c:v>10.157142857142858</c:v>
                </c:pt>
                <c:pt idx="7">
                  <c:v>10.742857142857144</c:v>
                </c:pt>
                <c:pt idx="8">
                  <c:v>10.442857142857141</c:v>
                </c:pt>
                <c:pt idx="9">
                  <c:v>11.657142857142858</c:v>
                </c:pt>
                <c:pt idx="10">
                  <c:v>10.142857142857142</c:v>
                </c:pt>
                <c:pt idx="11">
                  <c:v>9.6142857142857139</c:v>
                </c:pt>
                <c:pt idx="12">
                  <c:v>10.157142857142858</c:v>
                </c:pt>
                <c:pt idx="13">
                  <c:v>10.014285714285714</c:v>
                </c:pt>
                <c:pt idx="14">
                  <c:v>10.257142857142856</c:v>
                </c:pt>
                <c:pt idx="15">
                  <c:v>10.428571428571429</c:v>
                </c:pt>
                <c:pt idx="16">
                  <c:v>9.6428571428571423</c:v>
                </c:pt>
                <c:pt idx="17">
                  <c:v>10.044285714285715</c:v>
                </c:pt>
                <c:pt idx="18">
                  <c:v>10</c:v>
                </c:pt>
                <c:pt idx="19">
                  <c:v>10.742857142857144</c:v>
                </c:pt>
                <c:pt idx="20">
                  <c:v>10.842857142857142</c:v>
                </c:pt>
                <c:pt idx="21">
                  <c:v>9.7142857142857135</c:v>
                </c:pt>
                <c:pt idx="22">
                  <c:v>9.4857142857142858</c:v>
                </c:pt>
                <c:pt idx="23">
                  <c:v>9.0142857142857142</c:v>
                </c:pt>
                <c:pt idx="24">
                  <c:v>9.9428571428571448</c:v>
                </c:pt>
                <c:pt idx="25">
                  <c:v>10.171428571428569</c:v>
                </c:pt>
                <c:pt idx="26">
                  <c:v>9.3714285714285719</c:v>
                </c:pt>
                <c:pt idx="27">
                  <c:v>9.514285714285716</c:v>
                </c:pt>
                <c:pt idx="28">
                  <c:v>8.33</c:v>
                </c:pt>
                <c:pt idx="29">
                  <c:v>8.9857142857142858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1-4D58-866D-D535CA44A87A}"/>
            </c:ext>
          </c:extLst>
        </c:ser>
        <c:ser>
          <c:idx val="2"/>
          <c:order val="2"/>
          <c:tx>
            <c:strRef>
              <c:f>'[1]Vending_Machine_Sum Accuracy'!$AE$13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'[1]Vending_Machine_Sum Accuracy'!$AE$14:$AE$43</c:f>
              <c:numCache>
                <c:formatCode>General</c:formatCode>
                <c:ptCount val="30"/>
                <c:pt idx="0">
                  <c:v>2.7857142857142856</c:v>
                </c:pt>
                <c:pt idx="1">
                  <c:v>3</c:v>
                </c:pt>
                <c:pt idx="2">
                  <c:v>3.0142857142857147</c:v>
                </c:pt>
                <c:pt idx="3">
                  <c:v>3.4142857142857141</c:v>
                </c:pt>
                <c:pt idx="4">
                  <c:v>3.7714285714285714</c:v>
                </c:pt>
                <c:pt idx="5">
                  <c:v>10.071428571428571</c:v>
                </c:pt>
                <c:pt idx="6">
                  <c:v>10.88</c:v>
                </c:pt>
                <c:pt idx="7">
                  <c:v>10.714285714285714</c:v>
                </c:pt>
                <c:pt idx="8">
                  <c:v>9.9428571428571413</c:v>
                </c:pt>
                <c:pt idx="9">
                  <c:v>9.3571428571428577</c:v>
                </c:pt>
                <c:pt idx="10">
                  <c:v>8.0714285714285712</c:v>
                </c:pt>
                <c:pt idx="11">
                  <c:v>9.1714285714285726</c:v>
                </c:pt>
                <c:pt idx="12">
                  <c:v>8.8000000000000007</c:v>
                </c:pt>
                <c:pt idx="13">
                  <c:v>8.0857142857142854</c:v>
                </c:pt>
                <c:pt idx="14">
                  <c:v>7.8142857142857141</c:v>
                </c:pt>
                <c:pt idx="15">
                  <c:v>5.1428571428571432</c:v>
                </c:pt>
                <c:pt idx="16">
                  <c:v>6.3142857142857149</c:v>
                </c:pt>
                <c:pt idx="17">
                  <c:v>6.5142857142857142</c:v>
                </c:pt>
                <c:pt idx="18">
                  <c:v>6.2000000000000011</c:v>
                </c:pt>
                <c:pt idx="19">
                  <c:v>6.5714285714285712</c:v>
                </c:pt>
                <c:pt idx="20">
                  <c:v>5.4428571428571431</c:v>
                </c:pt>
                <c:pt idx="21">
                  <c:v>5.7142857142857144</c:v>
                </c:pt>
                <c:pt idx="22">
                  <c:v>5.5285714285714294</c:v>
                </c:pt>
                <c:pt idx="23">
                  <c:v>5.1428571428571432</c:v>
                </c:pt>
                <c:pt idx="24">
                  <c:v>4.8428571428571425</c:v>
                </c:pt>
                <c:pt idx="25">
                  <c:v>5.1285714285714281</c:v>
                </c:pt>
                <c:pt idx="26">
                  <c:v>4.8285714285714283</c:v>
                </c:pt>
                <c:pt idx="27">
                  <c:v>4.8285714285714283</c:v>
                </c:pt>
                <c:pt idx="28">
                  <c:v>4.4857142857142858</c:v>
                </c:pt>
                <c:pt idx="29">
                  <c:v>4.2428571428571429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1-4D58-866D-D535CA44A87A}"/>
            </c:ext>
          </c:extLst>
        </c:ser>
        <c:ser>
          <c:idx val="3"/>
          <c:order val="3"/>
          <c:tx>
            <c:strRef>
              <c:f>'[1]Vending_Machine_Sum Accuracy'!$AF$13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'[1]Vending_Machine_Sum Accuracy'!$AF$14:$AF$43</c:f>
              <c:numCache>
                <c:formatCode>General</c:formatCode>
                <c:ptCount val="30"/>
                <c:pt idx="0">
                  <c:v>2.5714285714285716</c:v>
                </c:pt>
                <c:pt idx="1">
                  <c:v>2.1285714285714286</c:v>
                </c:pt>
                <c:pt idx="2">
                  <c:v>2.6285714285714286</c:v>
                </c:pt>
                <c:pt idx="3">
                  <c:v>2.3571428571428572</c:v>
                </c:pt>
                <c:pt idx="4">
                  <c:v>2.8857142857142857</c:v>
                </c:pt>
                <c:pt idx="5">
                  <c:v>12.200000000000001</c:v>
                </c:pt>
                <c:pt idx="6">
                  <c:v>12.8</c:v>
                </c:pt>
                <c:pt idx="7">
                  <c:v>14.72857142857143</c:v>
                </c:pt>
                <c:pt idx="8">
                  <c:v>13.857142857142856</c:v>
                </c:pt>
                <c:pt idx="9">
                  <c:v>13.657142857142857</c:v>
                </c:pt>
                <c:pt idx="10">
                  <c:v>7.7142857142857153</c:v>
                </c:pt>
                <c:pt idx="11">
                  <c:v>8.5857142857142854</c:v>
                </c:pt>
                <c:pt idx="12">
                  <c:v>9.5285714285714285</c:v>
                </c:pt>
                <c:pt idx="13">
                  <c:v>9.7714285714285705</c:v>
                </c:pt>
                <c:pt idx="14">
                  <c:v>10.885714285714286</c:v>
                </c:pt>
                <c:pt idx="15">
                  <c:v>10.571428571428571</c:v>
                </c:pt>
                <c:pt idx="16">
                  <c:v>11.685714285714287</c:v>
                </c:pt>
                <c:pt idx="17">
                  <c:v>11.542857142857143</c:v>
                </c:pt>
                <c:pt idx="18">
                  <c:v>8.8285714285714292</c:v>
                </c:pt>
                <c:pt idx="19">
                  <c:v>9.7285714285714278</c:v>
                </c:pt>
                <c:pt idx="20">
                  <c:v>5.1857142857142859</c:v>
                </c:pt>
                <c:pt idx="21">
                  <c:v>5.4</c:v>
                </c:pt>
                <c:pt idx="22">
                  <c:v>5.757142857142858</c:v>
                </c:pt>
                <c:pt idx="23">
                  <c:v>5.8428571428571425</c:v>
                </c:pt>
                <c:pt idx="24">
                  <c:v>5.6714285714285708</c:v>
                </c:pt>
                <c:pt idx="25">
                  <c:v>5.9142857142857137</c:v>
                </c:pt>
                <c:pt idx="26">
                  <c:v>5.6142857142857139</c:v>
                </c:pt>
                <c:pt idx="27">
                  <c:v>6.0571428571428569</c:v>
                </c:pt>
                <c:pt idx="28">
                  <c:v>5.4428571428571431</c:v>
                </c:pt>
                <c:pt idx="29">
                  <c:v>6.7428571428571429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B1-4D58-866D-D535CA44A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8832157582793628"/>
          <c:h val="5.4887006228487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</c:v>
                </c:pt>
                <c:pt idx="12">
                  <c:v>0.1</c:v>
                </c:pt>
                <c:pt idx="13">
                  <c:v>0.2</c:v>
                </c:pt>
                <c:pt idx="14">
                  <c:v>0</c:v>
                </c:pt>
                <c:pt idx="15">
                  <c:v>53.2</c:v>
                </c:pt>
                <c:pt idx="16">
                  <c:v>54</c:v>
                </c:pt>
                <c:pt idx="17">
                  <c:v>47.4</c:v>
                </c:pt>
                <c:pt idx="18">
                  <c:v>50.6</c:v>
                </c:pt>
                <c:pt idx="19">
                  <c:v>47.2</c:v>
                </c:pt>
                <c:pt idx="20">
                  <c:v>78.2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74.7</c:v>
                </c:pt>
                <c:pt idx="24">
                  <c:v>74.099999999999994</c:v>
                </c:pt>
                <c:pt idx="25">
                  <c:v>78.8</c:v>
                </c:pt>
                <c:pt idx="26">
                  <c:v>83.5</c:v>
                </c:pt>
                <c:pt idx="27">
                  <c:v>79.5</c:v>
                </c:pt>
                <c:pt idx="28">
                  <c:v>78</c:v>
                </c:pt>
                <c:pt idx="2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0-40AF-89DF-439C39B464CE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0.4</c:v>
                </c:pt>
                <c:pt idx="1">
                  <c:v>0.4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4.3</c:v>
                </c:pt>
                <c:pt idx="6">
                  <c:v>4.9000000000000004</c:v>
                </c:pt>
                <c:pt idx="7">
                  <c:v>6</c:v>
                </c:pt>
                <c:pt idx="8">
                  <c:v>4.5999999999999996</c:v>
                </c:pt>
                <c:pt idx="9">
                  <c:v>4</c:v>
                </c:pt>
                <c:pt idx="10">
                  <c:v>46.1</c:v>
                </c:pt>
                <c:pt idx="11">
                  <c:v>43.8</c:v>
                </c:pt>
                <c:pt idx="12">
                  <c:v>45.2</c:v>
                </c:pt>
                <c:pt idx="13">
                  <c:v>47.5</c:v>
                </c:pt>
                <c:pt idx="14">
                  <c:v>48.6</c:v>
                </c:pt>
                <c:pt idx="15">
                  <c:v>57.1</c:v>
                </c:pt>
                <c:pt idx="16">
                  <c:v>58.4</c:v>
                </c:pt>
                <c:pt idx="17">
                  <c:v>57</c:v>
                </c:pt>
                <c:pt idx="18">
                  <c:v>58.1</c:v>
                </c:pt>
                <c:pt idx="19">
                  <c:v>55.3</c:v>
                </c:pt>
                <c:pt idx="20">
                  <c:v>63.4</c:v>
                </c:pt>
                <c:pt idx="21">
                  <c:v>64</c:v>
                </c:pt>
                <c:pt idx="22">
                  <c:v>63.7</c:v>
                </c:pt>
                <c:pt idx="23">
                  <c:v>61.6</c:v>
                </c:pt>
                <c:pt idx="24">
                  <c:v>60.8</c:v>
                </c:pt>
                <c:pt idx="25">
                  <c:v>70.2</c:v>
                </c:pt>
                <c:pt idx="26">
                  <c:v>72.099999999999994</c:v>
                </c:pt>
                <c:pt idx="27">
                  <c:v>68.099999999999994</c:v>
                </c:pt>
                <c:pt idx="28">
                  <c:v>67.400000000000006</c:v>
                </c:pt>
                <c:pt idx="29">
                  <c:v>64.599999999999994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0-40AF-89DF-439C39B464CE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36.5</c:v>
                </c:pt>
                <c:pt idx="1">
                  <c:v>37</c:v>
                </c:pt>
                <c:pt idx="2">
                  <c:v>34.200000000000003</c:v>
                </c:pt>
                <c:pt idx="3">
                  <c:v>38.299999999999997</c:v>
                </c:pt>
                <c:pt idx="4">
                  <c:v>38.9</c:v>
                </c:pt>
                <c:pt idx="5">
                  <c:v>34.5</c:v>
                </c:pt>
                <c:pt idx="6">
                  <c:v>36.799999999999997</c:v>
                </c:pt>
                <c:pt idx="7">
                  <c:v>35.9</c:v>
                </c:pt>
                <c:pt idx="8">
                  <c:v>34.200000000000003</c:v>
                </c:pt>
                <c:pt idx="9">
                  <c:v>35.700000000000003</c:v>
                </c:pt>
                <c:pt idx="10">
                  <c:v>33.1</c:v>
                </c:pt>
                <c:pt idx="11">
                  <c:v>38.700000000000003</c:v>
                </c:pt>
                <c:pt idx="12">
                  <c:v>37.1</c:v>
                </c:pt>
                <c:pt idx="13">
                  <c:v>31.8</c:v>
                </c:pt>
                <c:pt idx="14">
                  <c:v>35.4</c:v>
                </c:pt>
                <c:pt idx="15">
                  <c:v>39.4</c:v>
                </c:pt>
                <c:pt idx="16">
                  <c:v>47.5</c:v>
                </c:pt>
                <c:pt idx="17">
                  <c:v>46.5</c:v>
                </c:pt>
                <c:pt idx="18">
                  <c:v>45</c:v>
                </c:pt>
                <c:pt idx="19">
                  <c:v>45</c:v>
                </c:pt>
                <c:pt idx="20">
                  <c:v>74.8</c:v>
                </c:pt>
                <c:pt idx="21">
                  <c:v>76.5</c:v>
                </c:pt>
                <c:pt idx="22">
                  <c:v>75.900000000000006</c:v>
                </c:pt>
                <c:pt idx="23">
                  <c:v>74.2</c:v>
                </c:pt>
                <c:pt idx="24">
                  <c:v>73.7</c:v>
                </c:pt>
                <c:pt idx="25">
                  <c:v>74</c:v>
                </c:pt>
                <c:pt idx="26">
                  <c:v>74.2</c:v>
                </c:pt>
                <c:pt idx="27">
                  <c:v>71.900000000000006</c:v>
                </c:pt>
                <c:pt idx="28">
                  <c:v>68.8</c:v>
                </c:pt>
                <c:pt idx="29">
                  <c:v>66.400000000000006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0-40AF-89DF-439C39B464CE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48.1</c:v>
                </c:pt>
                <c:pt idx="11">
                  <c:v>47.9</c:v>
                </c:pt>
                <c:pt idx="12">
                  <c:v>49.9</c:v>
                </c:pt>
                <c:pt idx="13">
                  <c:v>44.7</c:v>
                </c:pt>
                <c:pt idx="14">
                  <c:v>46</c:v>
                </c:pt>
                <c:pt idx="15">
                  <c:v>78.7</c:v>
                </c:pt>
                <c:pt idx="16">
                  <c:v>80.400000000000006</c:v>
                </c:pt>
                <c:pt idx="17">
                  <c:v>78</c:v>
                </c:pt>
                <c:pt idx="18">
                  <c:v>76.2</c:v>
                </c:pt>
                <c:pt idx="19">
                  <c:v>76.3</c:v>
                </c:pt>
                <c:pt idx="20">
                  <c:v>79</c:v>
                </c:pt>
                <c:pt idx="21">
                  <c:v>80.599999999999994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78</c:v>
                </c:pt>
                <c:pt idx="26">
                  <c:v>79.7</c:v>
                </c:pt>
                <c:pt idx="27">
                  <c:v>77.900000000000006</c:v>
                </c:pt>
                <c:pt idx="28">
                  <c:v>76.8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0-40AF-89DF-439C39B4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7.6</c:v>
                </c:pt>
                <c:pt idx="1">
                  <c:v>6.8</c:v>
                </c:pt>
                <c:pt idx="2">
                  <c:v>5.0999999999999996</c:v>
                </c:pt>
                <c:pt idx="3">
                  <c:v>4.2</c:v>
                </c:pt>
                <c:pt idx="4">
                  <c:v>4.4000000000000004</c:v>
                </c:pt>
                <c:pt idx="5">
                  <c:v>49.8</c:v>
                </c:pt>
                <c:pt idx="6">
                  <c:v>50.1</c:v>
                </c:pt>
                <c:pt idx="7">
                  <c:v>50.1</c:v>
                </c:pt>
                <c:pt idx="8">
                  <c:v>51.4</c:v>
                </c:pt>
                <c:pt idx="9">
                  <c:v>47.9</c:v>
                </c:pt>
                <c:pt idx="10">
                  <c:v>51.4</c:v>
                </c:pt>
                <c:pt idx="11">
                  <c:v>52.4</c:v>
                </c:pt>
                <c:pt idx="12">
                  <c:v>53.3</c:v>
                </c:pt>
                <c:pt idx="13">
                  <c:v>52.6</c:v>
                </c:pt>
                <c:pt idx="14">
                  <c:v>51.7</c:v>
                </c:pt>
                <c:pt idx="15">
                  <c:v>57</c:v>
                </c:pt>
                <c:pt idx="16">
                  <c:v>58.1</c:v>
                </c:pt>
                <c:pt idx="17">
                  <c:v>57.6</c:v>
                </c:pt>
                <c:pt idx="18">
                  <c:v>56.8</c:v>
                </c:pt>
                <c:pt idx="19">
                  <c:v>56.4</c:v>
                </c:pt>
                <c:pt idx="20">
                  <c:v>63.7</c:v>
                </c:pt>
                <c:pt idx="21">
                  <c:v>64.400000000000006</c:v>
                </c:pt>
                <c:pt idx="22">
                  <c:v>63.6</c:v>
                </c:pt>
                <c:pt idx="23">
                  <c:v>60.4</c:v>
                </c:pt>
                <c:pt idx="24">
                  <c:v>65.2</c:v>
                </c:pt>
                <c:pt idx="25">
                  <c:v>67.2</c:v>
                </c:pt>
                <c:pt idx="26">
                  <c:v>65.599999999999994</c:v>
                </c:pt>
                <c:pt idx="27">
                  <c:v>64.599999999999994</c:v>
                </c:pt>
                <c:pt idx="28">
                  <c:v>64.5</c:v>
                </c:pt>
                <c:pt idx="29">
                  <c:v>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3-4485-9446-CDFE8340558B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48.9</c:v>
                </c:pt>
                <c:pt idx="1">
                  <c:v>48.5</c:v>
                </c:pt>
                <c:pt idx="2">
                  <c:v>49.6</c:v>
                </c:pt>
                <c:pt idx="3">
                  <c:v>45.4</c:v>
                </c:pt>
                <c:pt idx="4">
                  <c:v>46</c:v>
                </c:pt>
                <c:pt idx="5">
                  <c:v>49.7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49.4</c:v>
                </c:pt>
                <c:pt idx="12">
                  <c:v>47.8</c:v>
                </c:pt>
                <c:pt idx="13">
                  <c:v>51.4</c:v>
                </c:pt>
                <c:pt idx="14">
                  <c:v>50.8</c:v>
                </c:pt>
                <c:pt idx="15">
                  <c:v>43.8</c:v>
                </c:pt>
                <c:pt idx="16">
                  <c:v>44.6</c:v>
                </c:pt>
                <c:pt idx="17">
                  <c:v>43.2</c:v>
                </c:pt>
                <c:pt idx="18">
                  <c:v>45</c:v>
                </c:pt>
                <c:pt idx="19">
                  <c:v>44.7</c:v>
                </c:pt>
                <c:pt idx="20">
                  <c:v>50.2</c:v>
                </c:pt>
                <c:pt idx="21">
                  <c:v>49</c:v>
                </c:pt>
                <c:pt idx="22">
                  <c:v>47.5</c:v>
                </c:pt>
                <c:pt idx="23">
                  <c:v>50.9</c:v>
                </c:pt>
                <c:pt idx="24">
                  <c:v>50.1</c:v>
                </c:pt>
                <c:pt idx="25">
                  <c:v>50.1</c:v>
                </c:pt>
                <c:pt idx="26">
                  <c:v>50.4</c:v>
                </c:pt>
                <c:pt idx="27">
                  <c:v>49.2</c:v>
                </c:pt>
                <c:pt idx="28">
                  <c:v>53.4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3-4485-9446-CDFE8340558B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50.5</c:v>
                </c:pt>
                <c:pt idx="1">
                  <c:v>50.2</c:v>
                </c:pt>
                <c:pt idx="2">
                  <c:v>47</c:v>
                </c:pt>
                <c:pt idx="3">
                  <c:v>50.3</c:v>
                </c:pt>
                <c:pt idx="4">
                  <c:v>50.1</c:v>
                </c:pt>
                <c:pt idx="5">
                  <c:v>21.8</c:v>
                </c:pt>
                <c:pt idx="6">
                  <c:v>27</c:v>
                </c:pt>
                <c:pt idx="7">
                  <c:v>19.600000000000001</c:v>
                </c:pt>
                <c:pt idx="8">
                  <c:v>27.5</c:v>
                </c:pt>
                <c:pt idx="9">
                  <c:v>25.5</c:v>
                </c:pt>
                <c:pt idx="10">
                  <c:v>32.700000000000003</c:v>
                </c:pt>
                <c:pt idx="11">
                  <c:v>27.1</c:v>
                </c:pt>
                <c:pt idx="12">
                  <c:v>28.1</c:v>
                </c:pt>
                <c:pt idx="13">
                  <c:v>35.4</c:v>
                </c:pt>
                <c:pt idx="14">
                  <c:v>33.200000000000003</c:v>
                </c:pt>
                <c:pt idx="15">
                  <c:v>27.2</c:v>
                </c:pt>
                <c:pt idx="16">
                  <c:v>33.1</c:v>
                </c:pt>
                <c:pt idx="17">
                  <c:v>29.3</c:v>
                </c:pt>
                <c:pt idx="18">
                  <c:v>23.2</c:v>
                </c:pt>
                <c:pt idx="19">
                  <c:v>21.9</c:v>
                </c:pt>
                <c:pt idx="20">
                  <c:v>75.8</c:v>
                </c:pt>
                <c:pt idx="21">
                  <c:v>76.900000000000006</c:v>
                </c:pt>
                <c:pt idx="22">
                  <c:v>75.8</c:v>
                </c:pt>
                <c:pt idx="23">
                  <c:v>73.7</c:v>
                </c:pt>
                <c:pt idx="24">
                  <c:v>74.099999999999994</c:v>
                </c:pt>
                <c:pt idx="25">
                  <c:v>77.599999999999994</c:v>
                </c:pt>
                <c:pt idx="26">
                  <c:v>77.900000000000006</c:v>
                </c:pt>
                <c:pt idx="27">
                  <c:v>76.8</c:v>
                </c:pt>
                <c:pt idx="28">
                  <c:v>75.599999999999994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3-4485-9446-CDFE8340558B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50.2</c:v>
                </c:pt>
                <c:pt idx="7">
                  <c:v>51.7</c:v>
                </c:pt>
                <c:pt idx="8">
                  <c:v>48.5</c:v>
                </c:pt>
                <c:pt idx="9">
                  <c:v>49.2</c:v>
                </c:pt>
                <c:pt idx="10">
                  <c:v>53.6</c:v>
                </c:pt>
                <c:pt idx="11">
                  <c:v>55.2</c:v>
                </c:pt>
                <c:pt idx="12">
                  <c:v>55.5</c:v>
                </c:pt>
                <c:pt idx="13">
                  <c:v>53.8</c:v>
                </c:pt>
                <c:pt idx="14">
                  <c:v>55.3</c:v>
                </c:pt>
                <c:pt idx="15">
                  <c:v>75.400000000000006</c:v>
                </c:pt>
                <c:pt idx="16">
                  <c:v>79</c:v>
                </c:pt>
                <c:pt idx="17">
                  <c:v>77.2</c:v>
                </c:pt>
                <c:pt idx="18">
                  <c:v>72.599999999999994</c:v>
                </c:pt>
                <c:pt idx="19">
                  <c:v>76.099999999999994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76.8</c:v>
                </c:pt>
                <c:pt idx="26">
                  <c:v>78.400000000000006</c:v>
                </c:pt>
                <c:pt idx="27">
                  <c:v>76.2</c:v>
                </c:pt>
                <c:pt idx="28">
                  <c:v>75.400000000000006</c:v>
                </c:pt>
                <c:pt idx="29">
                  <c:v>76.400000000000006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53-4485-9446-CDFE8340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</c:v>
                </c:pt>
                <c:pt idx="1">
                  <c:v>50.5</c:v>
                </c:pt>
                <c:pt idx="2">
                  <c:v>51.9</c:v>
                </c:pt>
                <c:pt idx="3">
                  <c:v>48.5</c:v>
                </c:pt>
                <c:pt idx="4">
                  <c:v>49.2</c:v>
                </c:pt>
                <c:pt idx="5">
                  <c:v>48.5</c:v>
                </c:pt>
                <c:pt idx="6">
                  <c:v>48.3</c:v>
                </c:pt>
                <c:pt idx="7">
                  <c:v>47.3</c:v>
                </c:pt>
                <c:pt idx="8">
                  <c:v>50.1</c:v>
                </c:pt>
                <c:pt idx="9">
                  <c:v>50.1</c:v>
                </c:pt>
                <c:pt idx="10">
                  <c:v>50.2</c:v>
                </c:pt>
                <c:pt idx="11">
                  <c:v>50.2</c:v>
                </c:pt>
                <c:pt idx="12">
                  <c:v>47.9</c:v>
                </c:pt>
                <c:pt idx="13">
                  <c:v>50.3</c:v>
                </c:pt>
                <c:pt idx="14">
                  <c:v>52.3</c:v>
                </c:pt>
                <c:pt idx="15">
                  <c:v>66</c:v>
                </c:pt>
                <c:pt idx="16">
                  <c:v>66</c:v>
                </c:pt>
                <c:pt idx="17">
                  <c:v>67.099999999999994</c:v>
                </c:pt>
                <c:pt idx="18">
                  <c:v>64.7</c:v>
                </c:pt>
                <c:pt idx="19">
                  <c:v>63.2</c:v>
                </c:pt>
                <c:pt idx="20">
                  <c:v>75.7</c:v>
                </c:pt>
                <c:pt idx="21">
                  <c:v>79.099999999999994</c:v>
                </c:pt>
                <c:pt idx="22">
                  <c:v>74.400000000000006</c:v>
                </c:pt>
                <c:pt idx="23">
                  <c:v>75.5</c:v>
                </c:pt>
                <c:pt idx="24">
                  <c:v>72.099999999999994</c:v>
                </c:pt>
                <c:pt idx="25">
                  <c:v>81</c:v>
                </c:pt>
                <c:pt idx="26">
                  <c:v>83.5</c:v>
                </c:pt>
                <c:pt idx="27">
                  <c:v>80.7</c:v>
                </c:pt>
                <c:pt idx="28">
                  <c:v>78.3</c:v>
                </c:pt>
                <c:pt idx="29">
                  <c:v>78.099999999999994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3-4465-81B9-A9138DE92D3E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50.1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47.8</c:v>
                </c:pt>
                <c:pt idx="13">
                  <c:v>51.4</c:v>
                </c:pt>
                <c:pt idx="14">
                  <c:v>50.7</c:v>
                </c:pt>
                <c:pt idx="15">
                  <c:v>41.9</c:v>
                </c:pt>
                <c:pt idx="16">
                  <c:v>43.4</c:v>
                </c:pt>
                <c:pt idx="17">
                  <c:v>40.9</c:v>
                </c:pt>
                <c:pt idx="18">
                  <c:v>42.7</c:v>
                </c:pt>
                <c:pt idx="19">
                  <c:v>42.8</c:v>
                </c:pt>
                <c:pt idx="20">
                  <c:v>50.2</c:v>
                </c:pt>
                <c:pt idx="21">
                  <c:v>49.2</c:v>
                </c:pt>
                <c:pt idx="22">
                  <c:v>48.4</c:v>
                </c:pt>
                <c:pt idx="23">
                  <c:v>50.7</c:v>
                </c:pt>
                <c:pt idx="24">
                  <c:v>49.5</c:v>
                </c:pt>
                <c:pt idx="25">
                  <c:v>50.4</c:v>
                </c:pt>
                <c:pt idx="26">
                  <c:v>50.2</c:v>
                </c:pt>
                <c:pt idx="27">
                  <c:v>48.7</c:v>
                </c:pt>
                <c:pt idx="28">
                  <c:v>52.9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3-4465-81B9-A9138DE92D3E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35.5</c:v>
                </c:pt>
                <c:pt idx="1">
                  <c:v>25.5</c:v>
                </c:pt>
                <c:pt idx="2">
                  <c:v>23.2</c:v>
                </c:pt>
                <c:pt idx="3">
                  <c:v>26.7</c:v>
                </c:pt>
                <c:pt idx="4">
                  <c:v>28.7</c:v>
                </c:pt>
                <c:pt idx="5">
                  <c:v>33.299999999999997</c:v>
                </c:pt>
                <c:pt idx="6">
                  <c:v>27.2</c:v>
                </c:pt>
                <c:pt idx="7">
                  <c:v>27.1</c:v>
                </c:pt>
                <c:pt idx="8">
                  <c:v>34.700000000000003</c:v>
                </c:pt>
                <c:pt idx="9">
                  <c:v>35.5</c:v>
                </c:pt>
                <c:pt idx="10">
                  <c:v>38.6</c:v>
                </c:pt>
                <c:pt idx="11">
                  <c:v>44.5</c:v>
                </c:pt>
                <c:pt idx="12">
                  <c:v>44.9</c:v>
                </c:pt>
                <c:pt idx="13">
                  <c:v>43.4</c:v>
                </c:pt>
                <c:pt idx="14">
                  <c:v>44.2</c:v>
                </c:pt>
                <c:pt idx="15">
                  <c:v>28.5</c:v>
                </c:pt>
                <c:pt idx="16">
                  <c:v>39.1</c:v>
                </c:pt>
                <c:pt idx="17">
                  <c:v>35.299999999999997</c:v>
                </c:pt>
                <c:pt idx="18">
                  <c:v>41.2</c:v>
                </c:pt>
                <c:pt idx="19">
                  <c:v>41</c:v>
                </c:pt>
                <c:pt idx="20">
                  <c:v>74.7</c:v>
                </c:pt>
                <c:pt idx="21">
                  <c:v>75.5</c:v>
                </c:pt>
                <c:pt idx="22">
                  <c:v>74.400000000000006</c:v>
                </c:pt>
                <c:pt idx="23">
                  <c:v>72.3</c:v>
                </c:pt>
                <c:pt idx="24">
                  <c:v>73.5</c:v>
                </c:pt>
                <c:pt idx="25">
                  <c:v>77.400000000000006</c:v>
                </c:pt>
                <c:pt idx="26">
                  <c:v>78.5</c:v>
                </c:pt>
                <c:pt idx="27">
                  <c:v>76.7</c:v>
                </c:pt>
                <c:pt idx="28">
                  <c:v>75.7</c:v>
                </c:pt>
                <c:pt idx="29">
                  <c:v>73.8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3-4465-81B9-A9138DE92D3E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55.5</c:v>
                </c:pt>
                <c:pt idx="6">
                  <c:v>55.9</c:v>
                </c:pt>
                <c:pt idx="7">
                  <c:v>55.9</c:v>
                </c:pt>
                <c:pt idx="8">
                  <c:v>53.6</c:v>
                </c:pt>
                <c:pt idx="9">
                  <c:v>53.8</c:v>
                </c:pt>
                <c:pt idx="10">
                  <c:v>60.2</c:v>
                </c:pt>
                <c:pt idx="11">
                  <c:v>61.2</c:v>
                </c:pt>
                <c:pt idx="12">
                  <c:v>61.6</c:v>
                </c:pt>
                <c:pt idx="13">
                  <c:v>58.1</c:v>
                </c:pt>
                <c:pt idx="14">
                  <c:v>59.3</c:v>
                </c:pt>
                <c:pt idx="15">
                  <c:v>74.8</c:v>
                </c:pt>
                <c:pt idx="16">
                  <c:v>78.3</c:v>
                </c:pt>
                <c:pt idx="17">
                  <c:v>75.400000000000006</c:v>
                </c:pt>
                <c:pt idx="18">
                  <c:v>72.5</c:v>
                </c:pt>
                <c:pt idx="19">
                  <c:v>75.099999999999994</c:v>
                </c:pt>
                <c:pt idx="20">
                  <c:v>78.599999999999994</c:v>
                </c:pt>
                <c:pt idx="21">
                  <c:v>80.5</c:v>
                </c:pt>
                <c:pt idx="22">
                  <c:v>78.2</c:v>
                </c:pt>
                <c:pt idx="23">
                  <c:v>76.8</c:v>
                </c:pt>
                <c:pt idx="24">
                  <c:v>77.8</c:v>
                </c:pt>
                <c:pt idx="25">
                  <c:v>78.5</c:v>
                </c:pt>
                <c:pt idx="26">
                  <c:v>80.2</c:v>
                </c:pt>
                <c:pt idx="27">
                  <c:v>78.099999999999994</c:v>
                </c:pt>
                <c:pt idx="28">
                  <c:v>76.8</c:v>
                </c:pt>
                <c:pt idx="29">
                  <c:v>77.8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3-4465-81B9-A9138DE9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F-44A9-B3F1-CF474FE145BF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0.8</c:v>
                </c:pt>
                <c:pt idx="7">
                  <c:v>0.6</c:v>
                </c:pt>
                <c:pt idx="8">
                  <c:v>0.5</c:v>
                </c:pt>
                <c:pt idx="9">
                  <c:v>0.6</c:v>
                </c:pt>
                <c:pt idx="10">
                  <c:v>41</c:v>
                </c:pt>
                <c:pt idx="11">
                  <c:v>39.1</c:v>
                </c:pt>
                <c:pt idx="12">
                  <c:v>39.4</c:v>
                </c:pt>
                <c:pt idx="13">
                  <c:v>42.3</c:v>
                </c:pt>
                <c:pt idx="14">
                  <c:v>41</c:v>
                </c:pt>
                <c:pt idx="15">
                  <c:v>49.8</c:v>
                </c:pt>
                <c:pt idx="16">
                  <c:v>51.1</c:v>
                </c:pt>
                <c:pt idx="17">
                  <c:v>48.9</c:v>
                </c:pt>
                <c:pt idx="18">
                  <c:v>52</c:v>
                </c:pt>
                <c:pt idx="19">
                  <c:v>51</c:v>
                </c:pt>
                <c:pt idx="20">
                  <c:v>58.9</c:v>
                </c:pt>
                <c:pt idx="21">
                  <c:v>60.7</c:v>
                </c:pt>
                <c:pt idx="22">
                  <c:v>56.7</c:v>
                </c:pt>
                <c:pt idx="23">
                  <c:v>59</c:v>
                </c:pt>
                <c:pt idx="24">
                  <c:v>59.3</c:v>
                </c:pt>
                <c:pt idx="25">
                  <c:v>64.099999999999994</c:v>
                </c:pt>
                <c:pt idx="26">
                  <c:v>66.400000000000006</c:v>
                </c:pt>
                <c:pt idx="27">
                  <c:v>61.8</c:v>
                </c:pt>
                <c:pt idx="28">
                  <c:v>63.6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F-44A9-B3F1-CF474FE145BF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27.5</c:v>
                </c:pt>
                <c:pt idx="6">
                  <c:v>22.9</c:v>
                </c:pt>
                <c:pt idx="7">
                  <c:v>21.5</c:v>
                </c:pt>
                <c:pt idx="8">
                  <c:v>22</c:v>
                </c:pt>
                <c:pt idx="9">
                  <c:v>18.100000000000001</c:v>
                </c:pt>
                <c:pt idx="10">
                  <c:v>25.4</c:v>
                </c:pt>
                <c:pt idx="11">
                  <c:v>19.100000000000001</c:v>
                </c:pt>
                <c:pt idx="12">
                  <c:v>19</c:v>
                </c:pt>
                <c:pt idx="13">
                  <c:v>21.5</c:v>
                </c:pt>
                <c:pt idx="14">
                  <c:v>20.6</c:v>
                </c:pt>
                <c:pt idx="15">
                  <c:v>36.6</c:v>
                </c:pt>
                <c:pt idx="16">
                  <c:v>27.7</c:v>
                </c:pt>
                <c:pt idx="17">
                  <c:v>31.3</c:v>
                </c:pt>
                <c:pt idx="18">
                  <c:v>34</c:v>
                </c:pt>
                <c:pt idx="19">
                  <c:v>26.9</c:v>
                </c:pt>
                <c:pt idx="20">
                  <c:v>77.599999999999994</c:v>
                </c:pt>
                <c:pt idx="21">
                  <c:v>79</c:v>
                </c:pt>
                <c:pt idx="22">
                  <c:v>77.400000000000006</c:v>
                </c:pt>
                <c:pt idx="23">
                  <c:v>76.2</c:v>
                </c:pt>
                <c:pt idx="24">
                  <c:v>76.5</c:v>
                </c:pt>
                <c:pt idx="25">
                  <c:v>76.900000000000006</c:v>
                </c:pt>
                <c:pt idx="26">
                  <c:v>78.099999999999994</c:v>
                </c:pt>
                <c:pt idx="27">
                  <c:v>75.900000000000006</c:v>
                </c:pt>
                <c:pt idx="28">
                  <c:v>74.599999999999994</c:v>
                </c:pt>
                <c:pt idx="29">
                  <c:v>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F-44A9-B3F1-CF474FE145BF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47.8</c:v>
                </c:pt>
                <c:pt idx="11">
                  <c:v>49.5</c:v>
                </c:pt>
                <c:pt idx="12">
                  <c:v>51.5</c:v>
                </c:pt>
                <c:pt idx="13">
                  <c:v>45.3</c:v>
                </c:pt>
                <c:pt idx="14">
                  <c:v>47.2</c:v>
                </c:pt>
                <c:pt idx="15">
                  <c:v>78.8</c:v>
                </c:pt>
                <c:pt idx="16">
                  <c:v>80.2</c:v>
                </c:pt>
                <c:pt idx="17">
                  <c:v>77.8</c:v>
                </c:pt>
                <c:pt idx="18">
                  <c:v>76.2</c:v>
                </c:pt>
                <c:pt idx="19">
                  <c:v>76.599999999999994</c:v>
                </c:pt>
                <c:pt idx="20">
                  <c:v>78.900000000000006</c:v>
                </c:pt>
                <c:pt idx="21">
                  <c:v>80.599999999999994</c:v>
                </c:pt>
                <c:pt idx="22">
                  <c:v>78.3</c:v>
                </c:pt>
                <c:pt idx="23">
                  <c:v>76.8</c:v>
                </c:pt>
                <c:pt idx="24">
                  <c:v>78.2</c:v>
                </c:pt>
                <c:pt idx="25">
                  <c:v>78</c:v>
                </c:pt>
                <c:pt idx="26">
                  <c:v>79.400000000000006</c:v>
                </c:pt>
                <c:pt idx="27">
                  <c:v>77.2</c:v>
                </c:pt>
                <c:pt idx="28">
                  <c:v>76.400000000000006</c:v>
                </c:pt>
                <c:pt idx="29">
                  <c:v>77.3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4F-44A9-B3F1-CF474FE1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49.5</c:v>
                </c:pt>
                <c:pt idx="7">
                  <c:v>48.1</c:v>
                </c:pt>
                <c:pt idx="8">
                  <c:v>51.5</c:v>
                </c:pt>
                <c:pt idx="9">
                  <c:v>50.8</c:v>
                </c:pt>
                <c:pt idx="10">
                  <c:v>48.8</c:v>
                </c:pt>
                <c:pt idx="11">
                  <c:v>49.8</c:v>
                </c:pt>
                <c:pt idx="12">
                  <c:v>47.5</c:v>
                </c:pt>
                <c:pt idx="13">
                  <c:v>50</c:v>
                </c:pt>
                <c:pt idx="14">
                  <c:v>50.4</c:v>
                </c:pt>
                <c:pt idx="15">
                  <c:v>62.9</c:v>
                </c:pt>
                <c:pt idx="16">
                  <c:v>64.099999999999994</c:v>
                </c:pt>
                <c:pt idx="17">
                  <c:v>61.5</c:v>
                </c:pt>
                <c:pt idx="18">
                  <c:v>61.8</c:v>
                </c:pt>
                <c:pt idx="19">
                  <c:v>61.1</c:v>
                </c:pt>
                <c:pt idx="20">
                  <c:v>76.400000000000006</c:v>
                </c:pt>
                <c:pt idx="21">
                  <c:v>79.7</c:v>
                </c:pt>
                <c:pt idx="22">
                  <c:v>74.8</c:v>
                </c:pt>
                <c:pt idx="23">
                  <c:v>72.099999999999994</c:v>
                </c:pt>
                <c:pt idx="24">
                  <c:v>71.400000000000006</c:v>
                </c:pt>
                <c:pt idx="25">
                  <c:v>79.7</c:v>
                </c:pt>
                <c:pt idx="26">
                  <c:v>82.6</c:v>
                </c:pt>
                <c:pt idx="27">
                  <c:v>79.900000000000006</c:v>
                </c:pt>
                <c:pt idx="28">
                  <c:v>78.5</c:v>
                </c:pt>
                <c:pt idx="2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3-4FAD-89F2-28339F3D6F7C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52.8</c:v>
                </c:pt>
                <c:pt idx="1">
                  <c:v>50.5</c:v>
                </c:pt>
                <c:pt idx="2">
                  <c:v>51.4</c:v>
                </c:pt>
                <c:pt idx="3">
                  <c:v>53.3</c:v>
                </c:pt>
                <c:pt idx="4">
                  <c:v>52.7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46.3</c:v>
                </c:pt>
                <c:pt idx="16">
                  <c:v>45.8</c:v>
                </c:pt>
                <c:pt idx="17">
                  <c:v>45.4</c:v>
                </c:pt>
                <c:pt idx="18">
                  <c:v>47.7</c:v>
                </c:pt>
                <c:pt idx="19">
                  <c:v>48.7</c:v>
                </c:pt>
                <c:pt idx="20">
                  <c:v>49.8</c:v>
                </c:pt>
                <c:pt idx="21">
                  <c:v>49.7</c:v>
                </c:pt>
                <c:pt idx="22">
                  <c:v>48.3</c:v>
                </c:pt>
                <c:pt idx="23">
                  <c:v>50.9</c:v>
                </c:pt>
                <c:pt idx="24">
                  <c:v>50.1</c:v>
                </c:pt>
                <c:pt idx="25">
                  <c:v>49.8</c:v>
                </c:pt>
                <c:pt idx="26">
                  <c:v>49.9</c:v>
                </c:pt>
                <c:pt idx="27">
                  <c:v>48.3</c:v>
                </c:pt>
                <c:pt idx="28">
                  <c:v>52.2</c:v>
                </c:pt>
                <c:pt idx="29">
                  <c:v>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3-4FAD-89F2-28339F3D6F7C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38.200000000000003</c:v>
                </c:pt>
                <c:pt idx="1">
                  <c:v>34.799999999999997</c:v>
                </c:pt>
                <c:pt idx="2">
                  <c:v>37.700000000000003</c:v>
                </c:pt>
                <c:pt idx="3">
                  <c:v>40.9</c:v>
                </c:pt>
                <c:pt idx="4">
                  <c:v>41.1</c:v>
                </c:pt>
                <c:pt idx="5">
                  <c:v>24.1</c:v>
                </c:pt>
                <c:pt idx="6">
                  <c:v>23.6</c:v>
                </c:pt>
                <c:pt idx="7">
                  <c:v>29</c:v>
                </c:pt>
                <c:pt idx="8">
                  <c:v>25.9</c:v>
                </c:pt>
                <c:pt idx="9">
                  <c:v>28.7</c:v>
                </c:pt>
                <c:pt idx="10">
                  <c:v>28.7</c:v>
                </c:pt>
                <c:pt idx="11">
                  <c:v>33.799999999999997</c:v>
                </c:pt>
                <c:pt idx="12">
                  <c:v>32.4</c:v>
                </c:pt>
                <c:pt idx="13">
                  <c:v>33.1</c:v>
                </c:pt>
                <c:pt idx="14">
                  <c:v>33.299999999999997</c:v>
                </c:pt>
                <c:pt idx="15">
                  <c:v>24.7</c:v>
                </c:pt>
                <c:pt idx="16">
                  <c:v>34.9</c:v>
                </c:pt>
                <c:pt idx="17">
                  <c:v>33.200000000000003</c:v>
                </c:pt>
                <c:pt idx="18">
                  <c:v>30.1</c:v>
                </c:pt>
                <c:pt idx="19">
                  <c:v>25.9</c:v>
                </c:pt>
                <c:pt idx="20">
                  <c:v>76</c:v>
                </c:pt>
                <c:pt idx="21">
                  <c:v>76.8</c:v>
                </c:pt>
                <c:pt idx="22">
                  <c:v>76</c:v>
                </c:pt>
                <c:pt idx="23">
                  <c:v>73.599999999999994</c:v>
                </c:pt>
                <c:pt idx="24">
                  <c:v>74.099999999999994</c:v>
                </c:pt>
                <c:pt idx="25">
                  <c:v>77.599999999999994</c:v>
                </c:pt>
                <c:pt idx="26">
                  <c:v>77.8</c:v>
                </c:pt>
                <c:pt idx="27">
                  <c:v>76.7</c:v>
                </c:pt>
                <c:pt idx="28">
                  <c:v>75.5</c:v>
                </c:pt>
                <c:pt idx="29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3-4FAD-89F2-28339F3D6F7C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50.2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54.2</c:v>
                </c:pt>
                <c:pt idx="11">
                  <c:v>55.5</c:v>
                </c:pt>
                <c:pt idx="12">
                  <c:v>55.6</c:v>
                </c:pt>
                <c:pt idx="13">
                  <c:v>54</c:v>
                </c:pt>
                <c:pt idx="14">
                  <c:v>55.6</c:v>
                </c:pt>
                <c:pt idx="15">
                  <c:v>75.7</c:v>
                </c:pt>
                <c:pt idx="16">
                  <c:v>78.5</c:v>
                </c:pt>
                <c:pt idx="17">
                  <c:v>76.900000000000006</c:v>
                </c:pt>
                <c:pt idx="18">
                  <c:v>72.5</c:v>
                </c:pt>
                <c:pt idx="19">
                  <c:v>76.099999999999994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78.599999999999994</c:v>
                </c:pt>
                <c:pt idx="23">
                  <c:v>77.099999999999994</c:v>
                </c:pt>
                <c:pt idx="24">
                  <c:v>78</c:v>
                </c:pt>
                <c:pt idx="25">
                  <c:v>76.8</c:v>
                </c:pt>
                <c:pt idx="26">
                  <c:v>78.5</c:v>
                </c:pt>
                <c:pt idx="27">
                  <c:v>76</c:v>
                </c:pt>
                <c:pt idx="28">
                  <c:v>75.2</c:v>
                </c:pt>
                <c:pt idx="29">
                  <c:v>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3-4FAD-89F2-28339F3D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7.8</c:v>
                </c:pt>
                <c:pt idx="1">
                  <c:v>6.2</c:v>
                </c:pt>
                <c:pt idx="2">
                  <c:v>5.5</c:v>
                </c:pt>
                <c:pt idx="3">
                  <c:v>4.5</c:v>
                </c:pt>
                <c:pt idx="4">
                  <c:v>4.2</c:v>
                </c:pt>
                <c:pt idx="5">
                  <c:v>34.4</c:v>
                </c:pt>
                <c:pt idx="6">
                  <c:v>35.1</c:v>
                </c:pt>
                <c:pt idx="7">
                  <c:v>31.7</c:v>
                </c:pt>
                <c:pt idx="8">
                  <c:v>33.200000000000003</c:v>
                </c:pt>
                <c:pt idx="9">
                  <c:v>36.4</c:v>
                </c:pt>
                <c:pt idx="10">
                  <c:v>35.1</c:v>
                </c:pt>
                <c:pt idx="11">
                  <c:v>34.4</c:v>
                </c:pt>
                <c:pt idx="12">
                  <c:v>35.5</c:v>
                </c:pt>
                <c:pt idx="13">
                  <c:v>36.5</c:v>
                </c:pt>
                <c:pt idx="14">
                  <c:v>33.5</c:v>
                </c:pt>
                <c:pt idx="15">
                  <c:v>54.2</c:v>
                </c:pt>
                <c:pt idx="16">
                  <c:v>59.7</c:v>
                </c:pt>
                <c:pt idx="17">
                  <c:v>58</c:v>
                </c:pt>
                <c:pt idx="18">
                  <c:v>60.2</c:v>
                </c:pt>
                <c:pt idx="19">
                  <c:v>61</c:v>
                </c:pt>
                <c:pt idx="20">
                  <c:v>57.1</c:v>
                </c:pt>
                <c:pt idx="21">
                  <c:v>61.4</c:v>
                </c:pt>
                <c:pt idx="22">
                  <c:v>58.8</c:v>
                </c:pt>
                <c:pt idx="23">
                  <c:v>58.3</c:v>
                </c:pt>
                <c:pt idx="24">
                  <c:v>59.8</c:v>
                </c:pt>
                <c:pt idx="25">
                  <c:v>73.099999999999994</c:v>
                </c:pt>
                <c:pt idx="26">
                  <c:v>79.8</c:v>
                </c:pt>
                <c:pt idx="27">
                  <c:v>78.5</c:v>
                </c:pt>
                <c:pt idx="28">
                  <c:v>78.599999999999994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4F93-8420-D8FC994C469D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47.7</c:v>
                </c:pt>
                <c:pt idx="1">
                  <c:v>47.7</c:v>
                </c:pt>
                <c:pt idx="2">
                  <c:v>50.3</c:v>
                </c:pt>
                <c:pt idx="3">
                  <c:v>45</c:v>
                </c:pt>
                <c:pt idx="4">
                  <c:v>45.1</c:v>
                </c:pt>
                <c:pt idx="5">
                  <c:v>53.8</c:v>
                </c:pt>
                <c:pt idx="6">
                  <c:v>52.5</c:v>
                </c:pt>
                <c:pt idx="7">
                  <c:v>51.2</c:v>
                </c:pt>
                <c:pt idx="8">
                  <c:v>53.4</c:v>
                </c:pt>
                <c:pt idx="9">
                  <c:v>55</c:v>
                </c:pt>
                <c:pt idx="10">
                  <c:v>56.5</c:v>
                </c:pt>
                <c:pt idx="11">
                  <c:v>55.9</c:v>
                </c:pt>
                <c:pt idx="12">
                  <c:v>53</c:v>
                </c:pt>
                <c:pt idx="13">
                  <c:v>55.1</c:v>
                </c:pt>
                <c:pt idx="14">
                  <c:v>58.5</c:v>
                </c:pt>
                <c:pt idx="15">
                  <c:v>55.7</c:v>
                </c:pt>
                <c:pt idx="16">
                  <c:v>57.8</c:v>
                </c:pt>
                <c:pt idx="17">
                  <c:v>52.7</c:v>
                </c:pt>
                <c:pt idx="18">
                  <c:v>52.5</c:v>
                </c:pt>
                <c:pt idx="19">
                  <c:v>58.4</c:v>
                </c:pt>
                <c:pt idx="20">
                  <c:v>56.1</c:v>
                </c:pt>
                <c:pt idx="21">
                  <c:v>59.3</c:v>
                </c:pt>
                <c:pt idx="22">
                  <c:v>55.7</c:v>
                </c:pt>
                <c:pt idx="23">
                  <c:v>54.5</c:v>
                </c:pt>
                <c:pt idx="24">
                  <c:v>56.6</c:v>
                </c:pt>
                <c:pt idx="25">
                  <c:v>60.9</c:v>
                </c:pt>
                <c:pt idx="26">
                  <c:v>64</c:v>
                </c:pt>
                <c:pt idx="27">
                  <c:v>62</c:v>
                </c:pt>
                <c:pt idx="28">
                  <c:v>59.9</c:v>
                </c:pt>
                <c:pt idx="29">
                  <c:v>60.5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2-4F93-8420-D8FC994C469D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50.8</c:v>
                </c:pt>
                <c:pt idx="1">
                  <c:v>50.3</c:v>
                </c:pt>
                <c:pt idx="2">
                  <c:v>49</c:v>
                </c:pt>
                <c:pt idx="3">
                  <c:v>51.6</c:v>
                </c:pt>
                <c:pt idx="4">
                  <c:v>48.8</c:v>
                </c:pt>
                <c:pt idx="5">
                  <c:v>39.6</c:v>
                </c:pt>
                <c:pt idx="6">
                  <c:v>40.6</c:v>
                </c:pt>
                <c:pt idx="7">
                  <c:v>39.5</c:v>
                </c:pt>
                <c:pt idx="8">
                  <c:v>41.1</c:v>
                </c:pt>
                <c:pt idx="9">
                  <c:v>41.6</c:v>
                </c:pt>
                <c:pt idx="10">
                  <c:v>57.7</c:v>
                </c:pt>
                <c:pt idx="11">
                  <c:v>58.1</c:v>
                </c:pt>
                <c:pt idx="12">
                  <c:v>58.6</c:v>
                </c:pt>
                <c:pt idx="13">
                  <c:v>57.4</c:v>
                </c:pt>
                <c:pt idx="14">
                  <c:v>57.1</c:v>
                </c:pt>
                <c:pt idx="15">
                  <c:v>68</c:v>
                </c:pt>
                <c:pt idx="16">
                  <c:v>68.900000000000006</c:v>
                </c:pt>
                <c:pt idx="17">
                  <c:v>67.900000000000006</c:v>
                </c:pt>
                <c:pt idx="18">
                  <c:v>67.900000000000006</c:v>
                </c:pt>
                <c:pt idx="19">
                  <c:v>67.2</c:v>
                </c:pt>
                <c:pt idx="20">
                  <c:v>67.5</c:v>
                </c:pt>
                <c:pt idx="21">
                  <c:v>69</c:v>
                </c:pt>
                <c:pt idx="22">
                  <c:v>68.2</c:v>
                </c:pt>
                <c:pt idx="23">
                  <c:v>67.2</c:v>
                </c:pt>
                <c:pt idx="24">
                  <c:v>67.8</c:v>
                </c:pt>
                <c:pt idx="25">
                  <c:v>71.900000000000006</c:v>
                </c:pt>
                <c:pt idx="26">
                  <c:v>72.599999999999994</c:v>
                </c:pt>
                <c:pt idx="27">
                  <c:v>70.400000000000006</c:v>
                </c:pt>
                <c:pt idx="28">
                  <c:v>70.7</c:v>
                </c:pt>
                <c:pt idx="29">
                  <c:v>70.400000000000006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2-4F93-8420-D8FC994C469D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1.7</c:v>
                </c:pt>
                <c:pt idx="1">
                  <c:v>2.5</c:v>
                </c:pt>
                <c:pt idx="2">
                  <c:v>3.3</c:v>
                </c:pt>
                <c:pt idx="3">
                  <c:v>2.5</c:v>
                </c:pt>
                <c:pt idx="4">
                  <c:v>2.2000000000000002</c:v>
                </c:pt>
                <c:pt idx="5">
                  <c:v>54.4</c:v>
                </c:pt>
                <c:pt idx="6">
                  <c:v>53</c:v>
                </c:pt>
                <c:pt idx="7">
                  <c:v>54.9</c:v>
                </c:pt>
                <c:pt idx="8">
                  <c:v>55</c:v>
                </c:pt>
                <c:pt idx="9">
                  <c:v>53.7</c:v>
                </c:pt>
                <c:pt idx="10">
                  <c:v>53.8</c:v>
                </c:pt>
                <c:pt idx="11">
                  <c:v>54.3</c:v>
                </c:pt>
                <c:pt idx="12">
                  <c:v>55.1</c:v>
                </c:pt>
                <c:pt idx="13">
                  <c:v>60.1</c:v>
                </c:pt>
                <c:pt idx="14">
                  <c:v>56.6</c:v>
                </c:pt>
                <c:pt idx="15">
                  <c:v>73.900000000000006</c:v>
                </c:pt>
                <c:pt idx="16">
                  <c:v>74.5</c:v>
                </c:pt>
                <c:pt idx="17">
                  <c:v>72.2</c:v>
                </c:pt>
                <c:pt idx="18">
                  <c:v>71.2</c:v>
                </c:pt>
                <c:pt idx="19">
                  <c:v>72</c:v>
                </c:pt>
                <c:pt idx="20">
                  <c:v>59.1</c:v>
                </c:pt>
                <c:pt idx="21">
                  <c:v>61.4</c:v>
                </c:pt>
                <c:pt idx="22">
                  <c:v>58</c:v>
                </c:pt>
                <c:pt idx="23">
                  <c:v>63.4</c:v>
                </c:pt>
                <c:pt idx="24">
                  <c:v>61.2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2-4F93-8420-D8FC994C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13.6</c:v>
                </c:pt>
                <c:pt idx="1">
                  <c:v>14</c:v>
                </c:pt>
                <c:pt idx="2">
                  <c:v>16.100000000000001</c:v>
                </c:pt>
                <c:pt idx="3">
                  <c:v>9</c:v>
                </c:pt>
                <c:pt idx="4">
                  <c:v>1</c:v>
                </c:pt>
                <c:pt idx="5">
                  <c:v>4.4000000000000004</c:v>
                </c:pt>
                <c:pt idx="6">
                  <c:v>2.6</c:v>
                </c:pt>
                <c:pt idx="7">
                  <c:v>3.2</c:v>
                </c:pt>
                <c:pt idx="8">
                  <c:v>2.9</c:v>
                </c:pt>
                <c:pt idx="9">
                  <c:v>3.8</c:v>
                </c:pt>
                <c:pt idx="10">
                  <c:v>3.7</c:v>
                </c:pt>
                <c:pt idx="11">
                  <c:v>2.9</c:v>
                </c:pt>
                <c:pt idx="12">
                  <c:v>4</c:v>
                </c:pt>
                <c:pt idx="13">
                  <c:v>3.5</c:v>
                </c:pt>
                <c:pt idx="14">
                  <c:v>2.9</c:v>
                </c:pt>
                <c:pt idx="15">
                  <c:v>1</c:v>
                </c:pt>
                <c:pt idx="16">
                  <c:v>1.2</c:v>
                </c:pt>
                <c:pt idx="17">
                  <c:v>1</c:v>
                </c:pt>
                <c:pt idx="18">
                  <c:v>2.1</c:v>
                </c:pt>
                <c:pt idx="19">
                  <c:v>1.4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C-4DF2-A08E-A0D69129C1EC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10.9</c:v>
                </c:pt>
                <c:pt idx="1">
                  <c:v>9.3000000000000007</c:v>
                </c:pt>
                <c:pt idx="2">
                  <c:v>9.9</c:v>
                </c:pt>
                <c:pt idx="3">
                  <c:v>9.6</c:v>
                </c:pt>
                <c:pt idx="4">
                  <c:v>8.8000000000000007</c:v>
                </c:pt>
                <c:pt idx="5">
                  <c:v>17.3</c:v>
                </c:pt>
                <c:pt idx="6">
                  <c:v>18.399999999999999</c:v>
                </c:pt>
                <c:pt idx="7">
                  <c:v>16.899999999999999</c:v>
                </c:pt>
                <c:pt idx="8">
                  <c:v>15.7</c:v>
                </c:pt>
                <c:pt idx="9">
                  <c:v>16.899999999999999</c:v>
                </c:pt>
                <c:pt idx="10">
                  <c:v>15.1</c:v>
                </c:pt>
                <c:pt idx="11">
                  <c:v>16.399999999999999</c:v>
                </c:pt>
                <c:pt idx="12">
                  <c:v>14.4</c:v>
                </c:pt>
                <c:pt idx="13">
                  <c:v>16.2</c:v>
                </c:pt>
                <c:pt idx="14">
                  <c:v>13.7</c:v>
                </c:pt>
                <c:pt idx="15">
                  <c:v>14.1</c:v>
                </c:pt>
                <c:pt idx="16">
                  <c:v>14.7</c:v>
                </c:pt>
                <c:pt idx="17">
                  <c:v>13.2</c:v>
                </c:pt>
                <c:pt idx="18">
                  <c:v>14.4</c:v>
                </c:pt>
                <c:pt idx="19">
                  <c:v>14.3</c:v>
                </c:pt>
                <c:pt idx="20">
                  <c:v>12.3</c:v>
                </c:pt>
                <c:pt idx="21">
                  <c:v>11.3</c:v>
                </c:pt>
                <c:pt idx="22">
                  <c:v>11.76</c:v>
                </c:pt>
                <c:pt idx="23">
                  <c:v>12.71</c:v>
                </c:pt>
                <c:pt idx="24">
                  <c:v>13.8</c:v>
                </c:pt>
                <c:pt idx="25">
                  <c:v>7.6</c:v>
                </c:pt>
                <c:pt idx="26">
                  <c:v>6.4</c:v>
                </c:pt>
                <c:pt idx="27">
                  <c:v>6.6</c:v>
                </c:pt>
                <c:pt idx="28">
                  <c:v>7.9</c:v>
                </c:pt>
                <c:pt idx="29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C-4DF2-A08E-A0D69129C1EC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24.3</c:v>
                </c:pt>
                <c:pt idx="1">
                  <c:v>23.7</c:v>
                </c:pt>
                <c:pt idx="2">
                  <c:v>23.5</c:v>
                </c:pt>
                <c:pt idx="3">
                  <c:v>22.4</c:v>
                </c:pt>
                <c:pt idx="4">
                  <c:v>24.1</c:v>
                </c:pt>
                <c:pt idx="5">
                  <c:v>27.2</c:v>
                </c:pt>
                <c:pt idx="6">
                  <c:v>31.6</c:v>
                </c:pt>
                <c:pt idx="7">
                  <c:v>31.3</c:v>
                </c:pt>
                <c:pt idx="8">
                  <c:v>30</c:v>
                </c:pt>
                <c:pt idx="9">
                  <c:v>29.9</c:v>
                </c:pt>
                <c:pt idx="10">
                  <c:v>28.2</c:v>
                </c:pt>
                <c:pt idx="11">
                  <c:v>27.9</c:v>
                </c:pt>
                <c:pt idx="12">
                  <c:v>28.7</c:v>
                </c:pt>
                <c:pt idx="13">
                  <c:v>27.4</c:v>
                </c:pt>
                <c:pt idx="14">
                  <c:v>25.8</c:v>
                </c:pt>
                <c:pt idx="15">
                  <c:v>22.2</c:v>
                </c:pt>
                <c:pt idx="16">
                  <c:v>21.8</c:v>
                </c:pt>
                <c:pt idx="17">
                  <c:v>22.1</c:v>
                </c:pt>
                <c:pt idx="18">
                  <c:v>23.2</c:v>
                </c:pt>
                <c:pt idx="19">
                  <c:v>21.6</c:v>
                </c:pt>
                <c:pt idx="20">
                  <c:v>26.8</c:v>
                </c:pt>
                <c:pt idx="21">
                  <c:v>22.9</c:v>
                </c:pt>
                <c:pt idx="22">
                  <c:v>25.2</c:v>
                </c:pt>
                <c:pt idx="23">
                  <c:v>26.5</c:v>
                </c:pt>
                <c:pt idx="24">
                  <c:v>23.4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C-4DF2-A08E-A0D69129C1EC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15.2</c:v>
                </c:pt>
                <c:pt idx="6">
                  <c:v>19.8</c:v>
                </c:pt>
                <c:pt idx="7">
                  <c:v>18.600000000000001</c:v>
                </c:pt>
                <c:pt idx="8">
                  <c:v>18.3</c:v>
                </c:pt>
                <c:pt idx="9">
                  <c:v>18.100000000000001</c:v>
                </c:pt>
                <c:pt idx="10">
                  <c:v>17.899999999999999</c:v>
                </c:pt>
                <c:pt idx="11">
                  <c:v>18.100000000000001</c:v>
                </c:pt>
                <c:pt idx="12">
                  <c:v>17.399999999999999</c:v>
                </c:pt>
                <c:pt idx="13">
                  <c:v>18.399999999999999</c:v>
                </c:pt>
                <c:pt idx="14">
                  <c:v>15.7</c:v>
                </c:pt>
                <c:pt idx="15">
                  <c:v>2.5</c:v>
                </c:pt>
                <c:pt idx="16">
                  <c:v>1.9</c:v>
                </c:pt>
                <c:pt idx="17">
                  <c:v>3.1</c:v>
                </c:pt>
                <c:pt idx="18">
                  <c:v>3.4</c:v>
                </c:pt>
                <c:pt idx="19">
                  <c:v>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C-4DF2-A08E-A0D69129C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16.7</c:v>
                </c:pt>
                <c:pt idx="16">
                  <c:v>15.1</c:v>
                </c:pt>
                <c:pt idx="17">
                  <c:v>15</c:v>
                </c:pt>
                <c:pt idx="18">
                  <c:v>12.2</c:v>
                </c:pt>
                <c:pt idx="19">
                  <c:v>9.6</c:v>
                </c:pt>
                <c:pt idx="20">
                  <c:v>47.6</c:v>
                </c:pt>
                <c:pt idx="21">
                  <c:v>46.4</c:v>
                </c:pt>
                <c:pt idx="22">
                  <c:v>45.3</c:v>
                </c:pt>
                <c:pt idx="23">
                  <c:v>46.4</c:v>
                </c:pt>
                <c:pt idx="24">
                  <c:v>43.5</c:v>
                </c:pt>
                <c:pt idx="25">
                  <c:v>52</c:v>
                </c:pt>
                <c:pt idx="26">
                  <c:v>49.4</c:v>
                </c:pt>
                <c:pt idx="27">
                  <c:v>48.9</c:v>
                </c:pt>
                <c:pt idx="28">
                  <c:v>52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E-47F6-B086-62AC833ADFC8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15.7</c:v>
                </c:pt>
                <c:pt idx="11">
                  <c:v>15.4</c:v>
                </c:pt>
                <c:pt idx="12">
                  <c:v>13.7</c:v>
                </c:pt>
                <c:pt idx="13">
                  <c:v>13.8</c:v>
                </c:pt>
                <c:pt idx="14">
                  <c:v>13.2</c:v>
                </c:pt>
                <c:pt idx="15">
                  <c:v>54.7</c:v>
                </c:pt>
                <c:pt idx="16">
                  <c:v>54.8</c:v>
                </c:pt>
                <c:pt idx="17">
                  <c:v>52.6</c:v>
                </c:pt>
                <c:pt idx="18">
                  <c:v>53.2</c:v>
                </c:pt>
                <c:pt idx="19">
                  <c:v>53.8</c:v>
                </c:pt>
                <c:pt idx="20">
                  <c:v>58.6</c:v>
                </c:pt>
                <c:pt idx="21">
                  <c:v>59.2</c:v>
                </c:pt>
                <c:pt idx="22">
                  <c:v>58.6</c:v>
                </c:pt>
                <c:pt idx="23">
                  <c:v>57.2</c:v>
                </c:pt>
                <c:pt idx="24">
                  <c:v>57.5</c:v>
                </c:pt>
                <c:pt idx="25">
                  <c:v>57.2</c:v>
                </c:pt>
                <c:pt idx="26">
                  <c:v>59.4</c:v>
                </c:pt>
                <c:pt idx="27">
                  <c:v>56.4</c:v>
                </c:pt>
                <c:pt idx="28">
                  <c:v>58.4</c:v>
                </c:pt>
                <c:pt idx="29">
                  <c:v>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E-47F6-B086-62AC833ADFC8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50.9</c:v>
                </c:pt>
                <c:pt idx="1">
                  <c:v>46.1</c:v>
                </c:pt>
                <c:pt idx="2">
                  <c:v>44.6</c:v>
                </c:pt>
                <c:pt idx="3">
                  <c:v>44.3</c:v>
                </c:pt>
                <c:pt idx="4">
                  <c:v>45</c:v>
                </c:pt>
                <c:pt idx="5">
                  <c:v>49.7</c:v>
                </c:pt>
                <c:pt idx="6">
                  <c:v>42.2</c:v>
                </c:pt>
                <c:pt idx="7">
                  <c:v>40.9</c:v>
                </c:pt>
                <c:pt idx="8">
                  <c:v>40.799999999999997</c:v>
                </c:pt>
                <c:pt idx="9">
                  <c:v>38.6</c:v>
                </c:pt>
                <c:pt idx="10">
                  <c:v>50.4</c:v>
                </c:pt>
                <c:pt idx="11">
                  <c:v>38.4</c:v>
                </c:pt>
                <c:pt idx="12">
                  <c:v>38.1</c:v>
                </c:pt>
                <c:pt idx="13">
                  <c:v>39</c:v>
                </c:pt>
                <c:pt idx="14">
                  <c:v>41.1</c:v>
                </c:pt>
                <c:pt idx="15">
                  <c:v>49.2</c:v>
                </c:pt>
                <c:pt idx="16">
                  <c:v>52</c:v>
                </c:pt>
                <c:pt idx="17">
                  <c:v>51.7</c:v>
                </c:pt>
                <c:pt idx="18">
                  <c:v>51.6</c:v>
                </c:pt>
                <c:pt idx="19">
                  <c:v>51.9</c:v>
                </c:pt>
                <c:pt idx="20">
                  <c:v>57.9</c:v>
                </c:pt>
                <c:pt idx="21">
                  <c:v>56.5</c:v>
                </c:pt>
                <c:pt idx="22">
                  <c:v>57.5</c:v>
                </c:pt>
                <c:pt idx="23">
                  <c:v>56.4</c:v>
                </c:pt>
                <c:pt idx="24">
                  <c:v>56.6</c:v>
                </c:pt>
                <c:pt idx="25">
                  <c:v>58.8</c:v>
                </c:pt>
                <c:pt idx="26">
                  <c:v>57.1</c:v>
                </c:pt>
                <c:pt idx="27">
                  <c:v>58.8</c:v>
                </c:pt>
                <c:pt idx="28">
                  <c:v>55.7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E-47F6-B086-62AC833ADFC8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49.4</c:v>
                </c:pt>
                <c:pt idx="4">
                  <c:v>52.1</c:v>
                </c:pt>
                <c:pt idx="5">
                  <c:v>49</c:v>
                </c:pt>
                <c:pt idx="6">
                  <c:v>49.3</c:v>
                </c:pt>
                <c:pt idx="7">
                  <c:v>48</c:v>
                </c:pt>
                <c:pt idx="8">
                  <c:v>48.6</c:v>
                </c:pt>
                <c:pt idx="9">
                  <c:v>48.6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51.7</c:v>
                </c:pt>
                <c:pt idx="16">
                  <c:v>52.3</c:v>
                </c:pt>
                <c:pt idx="17">
                  <c:v>52.9</c:v>
                </c:pt>
                <c:pt idx="18">
                  <c:v>51.2</c:v>
                </c:pt>
                <c:pt idx="19">
                  <c:v>50.3</c:v>
                </c:pt>
                <c:pt idx="20">
                  <c:v>50.2</c:v>
                </c:pt>
                <c:pt idx="21">
                  <c:v>49.2</c:v>
                </c:pt>
                <c:pt idx="22">
                  <c:v>49.3</c:v>
                </c:pt>
                <c:pt idx="23">
                  <c:v>50</c:v>
                </c:pt>
                <c:pt idx="24">
                  <c:v>48.5</c:v>
                </c:pt>
                <c:pt idx="25">
                  <c:v>53.6</c:v>
                </c:pt>
                <c:pt idx="26">
                  <c:v>51.3</c:v>
                </c:pt>
                <c:pt idx="27">
                  <c:v>54.8</c:v>
                </c:pt>
                <c:pt idx="28">
                  <c:v>52.1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CE-47F6-B086-62AC833A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50.9</c:v>
                </c:pt>
                <c:pt idx="1">
                  <c:v>55.1</c:v>
                </c:pt>
                <c:pt idx="2">
                  <c:v>55.7</c:v>
                </c:pt>
                <c:pt idx="3">
                  <c:v>56.8</c:v>
                </c:pt>
                <c:pt idx="4">
                  <c:v>57.6</c:v>
                </c:pt>
                <c:pt idx="5">
                  <c:v>60.8</c:v>
                </c:pt>
                <c:pt idx="6">
                  <c:v>63.2</c:v>
                </c:pt>
                <c:pt idx="7">
                  <c:v>60.7</c:v>
                </c:pt>
                <c:pt idx="8">
                  <c:v>61.2</c:v>
                </c:pt>
                <c:pt idx="9">
                  <c:v>59.7</c:v>
                </c:pt>
                <c:pt idx="10">
                  <c:v>51.3</c:v>
                </c:pt>
                <c:pt idx="11">
                  <c:v>51.1</c:v>
                </c:pt>
                <c:pt idx="12">
                  <c:v>49.8</c:v>
                </c:pt>
                <c:pt idx="13">
                  <c:v>52.8</c:v>
                </c:pt>
                <c:pt idx="14">
                  <c:v>49.5</c:v>
                </c:pt>
                <c:pt idx="15">
                  <c:v>60.2</c:v>
                </c:pt>
                <c:pt idx="16">
                  <c:v>58.8</c:v>
                </c:pt>
                <c:pt idx="17">
                  <c:v>61.3</c:v>
                </c:pt>
                <c:pt idx="18">
                  <c:v>59.8</c:v>
                </c:pt>
                <c:pt idx="19">
                  <c:v>59.7</c:v>
                </c:pt>
                <c:pt idx="20">
                  <c:v>64.099999999999994</c:v>
                </c:pt>
                <c:pt idx="21">
                  <c:v>65</c:v>
                </c:pt>
                <c:pt idx="22">
                  <c:v>64.099999999999994</c:v>
                </c:pt>
                <c:pt idx="23">
                  <c:v>65.599999999999994</c:v>
                </c:pt>
                <c:pt idx="24">
                  <c:v>62.2</c:v>
                </c:pt>
                <c:pt idx="25">
                  <c:v>68.599999999999994</c:v>
                </c:pt>
                <c:pt idx="26">
                  <c:v>68</c:v>
                </c:pt>
                <c:pt idx="27">
                  <c:v>67.099999999999994</c:v>
                </c:pt>
                <c:pt idx="28">
                  <c:v>66.5</c:v>
                </c:pt>
                <c:pt idx="29">
                  <c:v>60.2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A-4D44-9644-AA8DF6AEA321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55.8</c:v>
                </c:pt>
                <c:pt idx="1">
                  <c:v>55.7</c:v>
                </c:pt>
                <c:pt idx="2">
                  <c:v>56.9</c:v>
                </c:pt>
                <c:pt idx="3">
                  <c:v>54.7</c:v>
                </c:pt>
                <c:pt idx="4">
                  <c:v>56.3</c:v>
                </c:pt>
                <c:pt idx="5">
                  <c:v>58.4</c:v>
                </c:pt>
                <c:pt idx="6">
                  <c:v>58.7</c:v>
                </c:pt>
                <c:pt idx="7">
                  <c:v>58.9</c:v>
                </c:pt>
                <c:pt idx="8">
                  <c:v>57.3</c:v>
                </c:pt>
                <c:pt idx="9">
                  <c:v>58</c:v>
                </c:pt>
                <c:pt idx="10">
                  <c:v>52.3</c:v>
                </c:pt>
                <c:pt idx="11">
                  <c:v>52.6</c:v>
                </c:pt>
                <c:pt idx="12">
                  <c:v>51.2</c:v>
                </c:pt>
                <c:pt idx="13">
                  <c:v>52.3</c:v>
                </c:pt>
                <c:pt idx="14">
                  <c:v>50</c:v>
                </c:pt>
                <c:pt idx="15">
                  <c:v>53.5</c:v>
                </c:pt>
                <c:pt idx="16">
                  <c:v>53.3</c:v>
                </c:pt>
                <c:pt idx="17">
                  <c:v>51.8</c:v>
                </c:pt>
                <c:pt idx="18">
                  <c:v>52.8</c:v>
                </c:pt>
                <c:pt idx="19">
                  <c:v>51.9</c:v>
                </c:pt>
                <c:pt idx="20">
                  <c:v>58.9</c:v>
                </c:pt>
                <c:pt idx="21">
                  <c:v>58.7</c:v>
                </c:pt>
                <c:pt idx="22">
                  <c:v>59.5</c:v>
                </c:pt>
                <c:pt idx="23">
                  <c:v>55.3</c:v>
                </c:pt>
                <c:pt idx="24">
                  <c:v>55.6</c:v>
                </c:pt>
                <c:pt idx="25">
                  <c:v>56.2</c:v>
                </c:pt>
                <c:pt idx="26">
                  <c:v>59</c:v>
                </c:pt>
                <c:pt idx="27">
                  <c:v>56.4</c:v>
                </c:pt>
                <c:pt idx="28">
                  <c:v>56.2</c:v>
                </c:pt>
                <c:pt idx="29">
                  <c:v>57.7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A-4D44-9644-AA8DF6AEA321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42.5</c:v>
                </c:pt>
                <c:pt idx="1">
                  <c:v>45.7</c:v>
                </c:pt>
                <c:pt idx="2">
                  <c:v>42.9</c:v>
                </c:pt>
                <c:pt idx="3">
                  <c:v>47.4</c:v>
                </c:pt>
                <c:pt idx="4">
                  <c:v>42.1</c:v>
                </c:pt>
                <c:pt idx="5">
                  <c:v>31.6</c:v>
                </c:pt>
                <c:pt idx="6">
                  <c:v>35</c:v>
                </c:pt>
                <c:pt idx="7">
                  <c:v>31.5</c:v>
                </c:pt>
                <c:pt idx="8">
                  <c:v>33</c:v>
                </c:pt>
                <c:pt idx="9">
                  <c:v>28.3</c:v>
                </c:pt>
                <c:pt idx="10">
                  <c:v>30.2</c:v>
                </c:pt>
                <c:pt idx="11">
                  <c:v>31.6</c:v>
                </c:pt>
                <c:pt idx="12">
                  <c:v>28.8</c:v>
                </c:pt>
                <c:pt idx="13">
                  <c:v>26.9</c:v>
                </c:pt>
                <c:pt idx="14">
                  <c:v>26.8</c:v>
                </c:pt>
                <c:pt idx="15">
                  <c:v>57.4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53.7</c:v>
                </c:pt>
                <c:pt idx="20">
                  <c:v>64.400000000000006</c:v>
                </c:pt>
                <c:pt idx="21">
                  <c:v>63.4</c:v>
                </c:pt>
                <c:pt idx="22">
                  <c:v>64.2</c:v>
                </c:pt>
                <c:pt idx="23">
                  <c:v>60.9</c:v>
                </c:pt>
                <c:pt idx="24">
                  <c:v>60.7</c:v>
                </c:pt>
                <c:pt idx="25">
                  <c:v>61.4</c:v>
                </c:pt>
                <c:pt idx="26">
                  <c:v>60.2</c:v>
                </c:pt>
                <c:pt idx="27">
                  <c:v>61.8</c:v>
                </c:pt>
                <c:pt idx="28">
                  <c:v>58.8</c:v>
                </c:pt>
                <c:pt idx="29">
                  <c:v>57.7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A-4D44-9644-AA8DF6AEA321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59.2</c:v>
                </c:pt>
                <c:pt idx="6">
                  <c:v>58.4</c:v>
                </c:pt>
                <c:pt idx="7">
                  <c:v>58.3</c:v>
                </c:pt>
                <c:pt idx="8">
                  <c:v>55.1</c:v>
                </c:pt>
                <c:pt idx="9">
                  <c:v>52.6</c:v>
                </c:pt>
                <c:pt idx="10">
                  <c:v>51.2</c:v>
                </c:pt>
                <c:pt idx="11">
                  <c:v>50.8</c:v>
                </c:pt>
                <c:pt idx="12">
                  <c:v>51.5</c:v>
                </c:pt>
                <c:pt idx="13">
                  <c:v>49.8</c:v>
                </c:pt>
                <c:pt idx="14">
                  <c:v>52</c:v>
                </c:pt>
                <c:pt idx="15">
                  <c:v>56.4</c:v>
                </c:pt>
                <c:pt idx="16">
                  <c:v>57.4</c:v>
                </c:pt>
                <c:pt idx="17">
                  <c:v>56.5</c:v>
                </c:pt>
                <c:pt idx="18">
                  <c:v>53.8</c:v>
                </c:pt>
                <c:pt idx="19">
                  <c:v>54.5</c:v>
                </c:pt>
                <c:pt idx="20">
                  <c:v>55.8</c:v>
                </c:pt>
                <c:pt idx="21">
                  <c:v>52.5</c:v>
                </c:pt>
                <c:pt idx="22">
                  <c:v>52</c:v>
                </c:pt>
                <c:pt idx="23">
                  <c:v>54.4</c:v>
                </c:pt>
                <c:pt idx="24">
                  <c:v>53</c:v>
                </c:pt>
                <c:pt idx="25">
                  <c:v>53.8</c:v>
                </c:pt>
                <c:pt idx="26">
                  <c:v>53.1</c:v>
                </c:pt>
                <c:pt idx="27">
                  <c:v>53.6</c:v>
                </c:pt>
                <c:pt idx="28">
                  <c:v>52.4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A-4D44-9644-AA8DF6AE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18.399999999999999</c:v>
                </c:pt>
                <c:pt idx="1">
                  <c:v>19.100000000000001</c:v>
                </c:pt>
                <c:pt idx="2">
                  <c:v>20.5</c:v>
                </c:pt>
                <c:pt idx="3">
                  <c:v>20.2</c:v>
                </c:pt>
                <c:pt idx="4">
                  <c:v>21.4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24.2</c:v>
                </c:pt>
                <c:pt idx="11">
                  <c:v>24.2</c:v>
                </c:pt>
                <c:pt idx="12">
                  <c:v>23.4</c:v>
                </c:pt>
                <c:pt idx="13">
                  <c:v>22.8</c:v>
                </c:pt>
                <c:pt idx="14">
                  <c:v>24.2</c:v>
                </c:pt>
                <c:pt idx="15">
                  <c:v>26.1</c:v>
                </c:pt>
                <c:pt idx="16">
                  <c:v>24.1</c:v>
                </c:pt>
                <c:pt idx="17">
                  <c:v>22.5</c:v>
                </c:pt>
                <c:pt idx="18">
                  <c:v>25.6</c:v>
                </c:pt>
                <c:pt idx="19">
                  <c:v>26.9</c:v>
                </c:pt>
                <c:pt idx="20">
                  <c:v>18.3</c:v>
                </c:pt>
                <c:pt idx="21">
                  <c:v>45.4</c:v>
                </c:pt>
                <c:pt idx="22">
                  <c:v>46.2</c:v>
                </c:pt>
                <c:pt idx="23">
                  <c:v>45.4</c:v>
                </c:pt>
                <c:pt idx="24">
                  <c:v>45.3</c:v>
                </c:pt>
                <c:pt idx="25">
                  <c:v>51.4</c:v>
                </c:pt>
                <c:pt idx="26">
                  <c:v>56.9</c:v>
                </c:pt>
                <c:pt idx="27">
                  <c:v>56.8</c:v>
                </c:pt>
                <c:pt idx="28">
                  <c:v>53.7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8-4544-8C38-E596EBF84706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54.5</c:v>
                </c:pt>
                <c:pt idx="1">
                  <c:v>56.4</c:v>
                </c:pt>
                <c:pt idx="2">
                  <c:v>54.6</c:v>
                </c:pt>
                <c:pt idx="3">
                  <c:v>55.1</c:v>
                </c:pt>
                <c:pt idx="4">
                  <c:v>54.4</c:v>
                </c:pt>
                <c:pt idx="5">
                  <c:v>56.6</c:v>
                </c:pt>
                <c:pt idx="6">
                  <c:v>56.3</c:v>
                </c:pt>
                <c:pt idx="7">
                  <c:v>59.2</c:v>
                </c:pt>
                <c:pt idx="8">
                  <c:v>55</c:v>
                </c:pt>
                <c:pt idx="9">
                  <c:v>57.3</c:v>
                </c:pt>
                <c:pt idx="10">
                  <c:v>52.7</c:v>
                </c:pt>
                <c:pt idx="11">
                  <c:v>53</c:v>
                </c:pt>
                <c:pt idx="12">
                  <c:v>51.7</c:v>
                </c:pt>
                <c:pt idx="13">
                  <c:v>52.4</c:v>
                </c:pt>
                <c:pt idx="14">
                  <c:v>50.8</c:v>
                </c:pt>
                <c:pt idx="15">
                  <c:v>53.2</c:v>
                </c:pt>
                <c:pt idx="16">
                  <c:v>53.2</c:v>
                </c:pt>
                <c:pt idx="17">
                  <c:v>51.1</c:v>
                </c:pt>
                <c:pt idx="18">
                  <c:v>53.1</c:v>
                </c:pt>
                <c:pt idx="19">
                  <c:v>51.6</c:v>
                </c:pt>
                <c:pt idx="20">
                  <c:v>59.1</c:v>
                </c:pt>
                <c:pt idx="21">
                  <c:v>60.9</c:v>
                </c:pt>
                <c:pt idx="22">
                  <c:v>58.7</c:v>
                </c:pt>
                <c:pt idx="23">
                  <c:v>57.7</c:v>
                </c:pt>
                <c:pt idx="24">
                  <c:v>58</c:v>
                </c:pt>
                <c:pt idx="25">
                  <c:v>56.8</c:v>
                </c:pt>
                <c:pt idx="26">
                  <c:v>58.7</c:v>
                </c:pt>
                <c:pt idx="27">
                  <c:v>58.5</c:v>
                </c:pt>
                <c:pt idx="28">
                  <c:v>57.3</c:v>
                </c:pt>
                <c:pt idx="29">
                  <c:v>57.06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8-4544-8C38-E596EBF84706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42.3</c:v>
                </c:pt>
                <c:pt idx="1">
                  <c:v>42.9</c:v>
                </c:pt>
                <c:pt idx="2">
                  <c:v>42.7</c:v>
                </c:pt>
                <c:pt idx="3">
                  <c:v>45.1</c:v>
                </c:pt>
                <c:pt idx="4">
                  <c:v>41.6</c:v>
                </c:pt>
                <c:pt idx="5">
                  <c:v>31.3</c:v>
                </c:pt>
                <c:pt idx="6">
                  <c:v>30.9</c:v>
                </c:pt>
                <c:pt idx="7">
                  <c:v>30.7</c:v>
                </c:pt>
                <c:pt idx="8">
                  <c:v>31</c:v>
                </c:pt>
                <c:pt idx="9">
                  <c:v>30.9</c:v>
                </c:pt>
                <c:pt idx="10">
                  <c:v>28.4</c:v>
                </c:pt>
                <c:pt idx="11">
                  <c:v>29.6</c:v>
                </c:pt>
                <c:pt idx="12">
                  <c:v>36</c:v>
                </c:pt>
                <c:pt idx="13">
                  <c:v>36</c:v>
                </c:pt>
                <c:pt idx="14">
                  <c:v>37.700000000000003</c:v>
                </c:pt>
                <c:pt idx="15">
                  <c:v>57.2</c:v>
                </c:pt>
                <c:pt idx="16">
                  <c:v>56.5</c:v>
                </c:pt>
                <c:pt idx="17">
                  <c:v>57</c:v>
                </c:pt>
                <c:pt idx="18">
                  <c:v>55.7</c:v>
                </c:pt>
                <c:pt idx="19">
                  <c:v>54.4</c:v>
                </c:pt>
                <c:pt idx="20">
                  <c:v>66.099999999999994</c:v>
                </c:pt>
                <c:pt idx="21">
                  <c:v>65.400000000000006</c:v>
                </c:pt>
                <c:pt idx="22">
                  <c:v>66.400000000000006</c:v>
                </c:pt>
                <c:pt idx="23">
                  <c:v>64.8</c:v>
                </c:pt>
                <c:pt idx="24">
                  <c:v>63.3</c:v>
                </c:pt>
                <c:pt idx="25">
                  <c:v>61</c:v>
                </c:pt>
                <c:pt idx="26">
                  <c:v>60.7</c:v>
                </c:pt>
                <c:pt idx="27">
                  <c:v>63.4</c:v>
                </c:pt>
                <c:pt idx="28">
                  <c:v>58.7</c:v>
                </c:pt>
                <c:pt idx="29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8-4544-8C38-E596EBF84706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59.9</c:v>
                </c:pt>
                <c:pt idx="6">
                  <c:v>58.5</c:v>
                </c:pt>
                <c:pt idx="7">
                  <c:v>57.9</c:v>
                </c:pt>
                <c:pt idx="8">
                  <c:v>56.8</c:v>
                </c:pt>
                <c:pt idx="9">
                  <c:v>54.4</c:v>
                </c:pt>
                <c:pt idx="10">
                  <c:v>51.1</c:v>
                </c:pt>
                <c:pt idx="11">
                  <c:v>50.9</c:v>
                </c:pt>
                <c:pt idx="12">
                  <c:v>51.7</c:v>
                </c:pt>
                <c:pt idx="13">
                  <c:v>50.1</c:v>
                </c:pt>
                <c:pt idx="14">
                  <c:v>52.4</c:v>
                </c:pt>
                <c:pt idx="15">
                  <c:v>55.2</c:v>
                </c:pt>
                <c:pt idx="16">
                  <c:v>55.4</c:v>
                </c:pt>
                <c:pt idx="17">
                  <c:v>55.7</c:v>
                </c:pt>
                <c:pt idx="18">
                  <c:v>53.8</c:v>
                </c:pt>
                <c:pt idx="19">
                  <c:v>54.7</c:v>
                </c:pt>
                <c:pt idx="20">
                  <c:v>57.4</c:v>
                </c:pt>
                <c:pt idx="21">
                  <c:v>52.8</c:v>
                </c:pt>
                <c:pt idx="22">
                  <c:v>53.6</c:v>
                </c:pt>
                <c:pt idx="23">
                  <c:v>54.8</c:v>
                </c:pt>
                <c:pt idx="24">
                  <c:v>54.6</c:v>
                </c:pt>
                <c:pt idx="25">
                  <c:v>53.5</c:v>
                </c:pt>
                <c:pt idx="26">
                  <c:v>53.3</c:v>
                </c:pt>
                <c:pt idx="27">
                  <c:v>53.7</c:v>
                </c:pt>
                <c:pt idx="28">
                  <c:v>51.7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8-4544-8C38-E596EBF84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0.2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9.3000000000000007</c:v>
                </c:pt>
                <c:pt idx="11">
                  <c:v>9.6999999999999993</c:v>
                </c:pt>
                <c:pt idx="12">
                  <c:v>8.1</c:v>
                </c:pt>
                <c:pt idx="13">
                  <c:v>7.8</c:v>
                </c:pt>
                <c:pt idx="14">
                  <c:v>6.8</c:v>
                </c:pt>
                <c:pt idx="15">
                  <c:v>49.1</c:v>
                </c:pt>
                <c:pt idx="16">
                  <c:v>47.21</c:v>
                </c:pt>
                <c:pt idx="17">
                  <c:v>47.9</c:v>
                </c:pt>
                <c:pt idx="18">
                  <c:v>47.5</c:v>
                </c:pt>
                <c:pt idx="19">
                  <c:v>44.3</c:v>
                </c:pt>
                <c:pt idx="20">
                  <c:v>46.2</c:v>
                </c:pt>
                <c:pt idx="21">
                  <c:v>46.1</c:v>
                </c:pt>
                <c:pt idx="22">
                  <c:v>45.3</c:v>
                </c:pt>
                <c:pt idx="23">
                  <c:v>46.9</c:v>
                </c:pt>
                <c:pt idx="24">
                  <c:v>44.6</c:v>
                </c:pt>
                <c:pt idx="25">
                  <c:v>25.8</c:v>
                </c:pt>
                <c:pt idx="26">
                  <c:v>25.5</c:v>
                </c:pt>
                <c:pt idx="27">
                  <c:v>25.4</c:v>
                </c:pt>
                <c:pt idx="28">
                  <c:v>26.9</c:v>
                </c:pt>
                <c:pt idx="29">
                  <c:v>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0-4EEC-9F7C-B56A1918EB3A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</c:v>
                </c:pt>
                <c:pt idx="6">
                  <c:v>1</c:v>
                </c:pt>
                <c:pt idx="7">
                  <c:v>0.4</c:v>
                </c:pt>
                <c:pt idx="8">
                  <c:v>1.1000000000000001</c:v>
                </c:pt>
                <c:pt idx="9">
                  <c:v>1.1000000000000001</c:v>
                </c:pt>
                <c:pt idx="10">
                  <c:v>12.7</c:v>
                </c:pt>
                <c:pt idx="11">
                  <c:v>12.2</c:v>
                </c:pt>
                <c:pt idx="12">
                  <c:v>11.8</c:v>
                </c:pt>
                <c:pt idx="13">
                  <c:v>10.1</c:v>
                </c:pt>
                <c:pt idx="14">
                  <c:v>11.7</c:v>
                </c:pt>
                <c:pt idx="15">
                  <c:v>52.8</c:v>
                </c:pt>
                <c:pt idx="16">
                  <c:v>53.2</c:v>
                </c:pt>
                <c:pt idx="17">
                  <c:v>51</c:v>
                </c:pt>
                <c:pt idx="18">
                  <c:v>51.3</c:v>
                </c:pt>
                <c:pt idx="19">
                  <c:v>49.4</c:v>
                </c:pt>
                <c:pt idx="20">
                  <c:v>55.5</c:v>
                </c:pt>
                <c:pt idx="21">
                  <c:v>56.6</c:v>
                </c:pt>
                <c:pt idx="22">
                  <c:v>58</c:v>
                </c:pt>
                <c:pt idx="23">
                  <c:v>56.7</c:v>
                </c:pt>
                <c:pt idx="24">
                  <c:v>56.1</c:v>
                </c:pt>
                <c:pt idx="25">
                  <c:v>55.96</c:v>
                </c:pt>
                <c:pt idx="26">
                  <c:v>55.11</c:v>
                </c:pt>
                <c:pt idx="27">
                  <c:v>55.9</c:v>
                </c:pt>
                <c:pt idx="28">
                  <c:v>56.3</c:v>
                </c:pt>
                <c:pt idx="29">
                  <c:v>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0-4EEC-9F7C-B56A1918EB3A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34.6</c:v>
                </c:pt>
                <c:pt idx="6">
                  <c:v>27.6</c:v>
                </c:pt>
                <c:pt idx="7">
                  <c:v>29</c:v>
                </c:pt>
                <c:pt idx="8">
                  <c:v>29.1</c:v>
                </c:pt>
                <c:pt idx="9">
                  <c:v>26.5</c:v>
                </c:pt>
                <c:pt idx="10">
                  <c:v>33</c:v>
                </c:pt>
                <c:pt idx="11">
                  <c:v>25.2</c:v>
                </c:pt>
                <c:pt idx="12">
                  <c:v>25.1</c:v>
                </c:pt>
                <c:pt idx="13">
                  <c:v>26.4</c:v>
                </c:pt>
                <c:pt idx="14">
                  <c:v>27.6</c:v>
                </c:pt>
                <c:pt idx="15">
                  <c:v>50.6</c:v>
                </c:pt>
                <c:pt idx="16">
                  <c:v>51.7</c:v>
                </c:pt>
                <c:pt idx="17">
                  <c:v>52</c:v>
                </c:pt>
                <c:pt idx="18">
                  <c:v>52</c:v>
                </c:pt>
                <c:pt idx="19">
                  <c:v>51.7</c:v>
                </c:pt>
                <c:pt idx="20">
                  <c:v>61.9</c:v>
                </c:pt>
                <c:pt idx="21">
                  <c:v>61.5</c:v>
                </c:pt>
                <c:pt idx="22">
                  <c:v>63.7</c:v>
                </c:pt>
                <c:pt idx="23">
                  <c:v>63.1</c:v>
                </c:pt>
                <c:pt idx="24">
                  <c:v>60.9</c:v>
                </c:pt>
                <c:pt idx="25">
                  <c:v>60.2</c:v>
                </c:pt>
                <c:pt idx="26">
                  <c:v>59.3</c:v>
                </c:pt>
                <c:pt idx="27">
                  <c:v>60.6</c:v>
                </c:pt>
                <c:pt idx="28">
                  <c:v>56.2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0-4EEC-9F7C-B56A1918EB3A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49.3</c:v>
                </c:pt>
                <c:pt idx="6">
                  <c:v>49.6</c:v>
                </c:pt>
                <c:pt idx="7">
                  <c:v>48.7</c:v>
                </c:pt>
                <c:pt idx="8">
                  <c:v>50.7</c:v>
                </c:pt>
                <c:pt idx="9">
                  <c:v>47.9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52.1</c:v>
                </c:pt>
                <c:pt idx="16">
                  <c:v>53</c:v>
                </c:pt>
                <c:pt idx="17">
                  <c:v>52.2</c:v>
                </c:pt>
                <c:pt idx="18">
                  <c:v>51</c:v>
                </c:pt>
                <c:pt idx="19">
                  <c:v>52.2</c:v>
                </c:pt>
                <c:pt idx="20">
                  <c:v>48.2</c:v>
                </c:pt>
                <c:pt idx="21">
                  <c:v>50.1</c:v>
                </c:pt>
                <c:pt idx="22">
                  <c:v>47.3</c:v>
                </c:pt>
                <c:pt idx="23">
                  <c:v>51.1</c:v>
                </c:pt>
                <c:pt idx="24">
                  <c:v>47.5</c:v>
                </c:pt>
                <c:pt idx="25">
                  <c:v>54.4</c:v>
                </c:pt>
                <c:pt idx="26">
                  <c:v>52.1</c:v>
                </c:pt>
                <c:pt idx="27">
                  <c:v>53.4</c:v>
                </c:pt>
                <c:pt idx="28">
                  <c:v>52.3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0-4EEC-9F7C-B56A1918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34.700000000000003</c:v>
                </c:pt>
                <c:pt idx="6">
                  <c:v>35.299999999999997</c:v>
                </c:pt>
                <c:pt idx="7">
                  <c:v>35.299999999999997</c:v>
                </c:pt>
                <c:pt idx="8">
                  <c:v>36.6</c:v>
                </c:pt>
                <c:pt idx="9">
                  <c:v>33.6</c:v>
                </c:pt>
                <c:pt idx="10">
                  <c:v>44.9</c:v>
                </c:pt>
                <c:pt idx="11">
                  <c:v>43</c:v>
                </c:pt>
                <c:pt idx="12">
                  <c:v>42.6</c:v>
                </c:pt>
                <c:pt idx="13">
                  <c:v>45.8</c:v>
                </c:pt>
                <c:pt idx="14">
                  <c:v>44.3</c:v>
                </c:pt>
                <c:pt idx="15">
                  <c:v>53</c:v>
                </c:pt>
                <c:pt idx="16">
                  <c:v>55</c:v>
                </c:pt>
                <c:pt idx="17">
                  <c:v>50.1</c:v>
                </c:pt>
                <c:pt idx="18">
                  <c:v>53.4</c:v>
                </c:pt>
                <c:pt idx="19">
                  <c:v>51.2</c:v>
                </c:pt>
                <c:pt idx="20">
                  <c:v>53.9</c:v>
                </c:pt>
                <c:pt idx="21">
                  <c:v>51.8</c:v>
                </c:pt>
                <c:pt idx="22">
                  <c:v>51.6</c:v>
                </c:pt>
                <c:pt idx="23">
                  <c:v>47.7</c:v>
                </c:pt>
                <c:pt idx="24">
                  <c:v>48.5</c:v>
                </c:pt>
                <c:pt idx="25">
                  <c:v>55.8</c:v>
                </c:pt>
                <c:pt idx="26">
                  <c:v>54.5</c:v>
                </c:pt>
                <c:pt idx="27">
                  <c:v>54.6</c:v>
                </c:pt>
                <c:pt idx="28">
                  <c:v>52.8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E-4E36-9886-BFFE7E72C06B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19.100000000000001</c:v>
                </c:pt>
                <c:pt idx="1">
                  <c:v>22.4</c:v>
                </c:pt>
                <c:pt idx="2">
                  <c:v>26.8</c:v>
                </c:pt>
                <c:pt idx="3">
                  <c:v>26</c:v>
                </c:pt>
                <c:pt idx="4">
                  <c:v>30.3</c:v>
                </c:pt>
                <c:pt idx="5">
                  <c:v>56.6</c:v>
                </c:pt>
                <c:pt idx="6">
                  <c:v>55</c:v>
                </c:pt>
                <c:pt idx="7">
                  <c:v>56.8</c:v>
                </c:pt>
                <c:pt idx="8">
                  <c:v>54.7</c:v>
                </c:pt>
                <c:pt idx="9">
                  <c:v>54.9</c:v>
                </c:pt>
                <c:pt idx="10">
                  <c:v>53.9</c:v>
                </c:pt>
                <c:pt idx="11">
                  <c:v>53.6</c:v>
                </c:pt>
                <c:pt idx="12">
                  <c:v>52.9</c:v>
                </c:pt>
                <c:pt idx="13">
                  <c:v>52.3</c:v>
                </c:pt>
                <c:pt idx="14">
                  <c:v>52.3</c:v>
                </c:pt>
                <c:pt idx="15">
                  <c:v>55.1</c:v>
                </c:pt>
                <c:pt idx="16">
                  <c:v>55.6</c:v>
                </c:pt>
                <c:pt idx="17">
                  <c:v>54.1</c:v>
                </c:pt>
                <c:pt idx="18">
                  <c:v>53</c:v>
                </c:pt>
                <c:pt idx="19">
                  <c:v>53.4</c:v>
                </c:pt>
                <c:pt idx="20">
                  <c:v>60.8</c:v>
                </c:pt>
                <c:pt idx="21">
                  <c:v>60.9</c:v>
                </c:pt>
                <c:pt idx="22">
                  <c:v>61.2</c:v>
                </c:pt>
                <c:pt idx="23">
                  <c:v>55.9</c:v>
                </c:pt>
                <c:pt idx="24">
                  <c:v>57.4</c:v>
                </c:pt>
                <c:pt idx="25">
                  <c:v>59.3</c:v>
                </c:pt>
                <c:pt idx="26">
                  <c:v>60.6</c:v>
                </c:pt>
                <c:pt idx="27">
                  <c:v>58.7</c:v>
                </c:pt>
                <c:pt idx="28">
                  <c:v>59.2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E-4E36-9886-BFFE7E72C06B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49.2</c:v>
                </c:pt>
                <c:pt idx="1">
                  <c:v>48.1</c:v>
                </c:pt>
                <c:pt idx="2">
                  <c:v>47.2</c:v>
                </c:pt>
                <c:pt idx="3">
                  <c:v>48.1</c:v>
                </c:pt>
                <c:pt idx="4">
                  <c:v>44.9</c:v>
                </c:pt>
                <c:pt idx="5">
                  <c:v>40.9</c:v>
                </c:pt>
                <c:pt idx="6">
                  <c:v>32.700000000000003</c:v>
                </c:pt>
                <c:pt idx="7">
                  <c:v>34.6</c:v>
                </c:pt>
                <c:pt idx="8">
                  <c:v>34.299999999999997</c:v>
                </c:pt>
                <c:pt idx="9">
                  <c:v>30.7</c:v>
                </c:pt>
                <c:pt idx="10">
                  <c:v>38.299999999999997</c:v>
                </c:pt>
                <c:pt idx="11">
                  <c:v>28.4</c:v>
                </c:pt>
                <c:pt idx="12">
                  <c:v>25.7</c:v>
                </c:pt>
                <c:pt idx="13">
                  <c:v>25.9</c:v>
                </c:pt>
                <c:pt idx="14">
                  <c:v>27.2</c:v>
                </c:pt>
                <c:pt idx="15">
                  <c:v>57.3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53.6</c:v>
                </c:pt>
                <c:pt idx="20">
                  <c:v>64</c:v>
                </c:pt>
                <c:pt idx="21">
                  <c:v>63.5</c:v>
                </c:pt>
                <c:pt idx="22">
                  <c:v>64.2</c:v>
                </c:pt>
                <c:pt idx="23">
                  <c:v>61</c:v>
                </c:pt>
                <c:pt idx="24">
                  <c:v>60.8</c:v>
                </c:pt>
                <c:pt idx="25">
                  <c:v>61.9</c:v>
                </c:pt>
                <c:pt idx="26">
                  <c:v>60.8</c:v>
                </c:pt>
                <c:pt idx="27">
                  <c:v>61.7</c:v>
                </c:pt>
                <c:pt idx="28">
                  <c:v>58.1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E-4E36-9886-BFFE7E72C06B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59.3</c:v>
                </c:pt>
                <c:pt idx="6">
                  <c:v>57.7</c:v>
                </c:pt>
                <c:pt idx="7">
                  <c:v>57.4</c:v>
                </c:pt>
                <c:pt idx="8">
                  <c:v>55.9</c:v>
                </c:pt>
                <c:pt idx="9">
                  <c:v>52.4</c:v>
                </c:pt>
                <c:pt idx="10">
                  <c:v>50.8</c:v>
                </c:pt>
                <c:pt idx="11">
                  <c:v>51</c:v>
                </c:pt>
                <c:pt idx="12">
                  <c:v>51.6</c:v>
                </c:pt>
                <c:pt idx="13">
                  <c:v>50.2</c:v>
                </c:pt>
                <c:pt idx="14">
                  <c:v>52.3</c:v>
                </c:pt>
                <c:pt idx="15">
                  <c:v>56.3</c:v>
                </c:pt>
                <c:pt idx="16">
                  <c:v>57.5</c:v>
                </c:pt>
                <c:pt idx="17">
                  <c:v>56.6</c:v>
                </c:pt>
                <c:pt idx="18">
                  <c:v>54.2</c:v>
                </c:pt>
                <c:pt idx="19">
                  <c:v>54</c:v>
                </c:pt>
                <c:pt idx="20">
                  <c:v>55.6</c:v>
                </c:pt>
                <c:pt idx="21">
                  <c:v>52.5</c:v>
                </c:pt>
                <c:pt idx="22">
                  <c:v>51.5</c:v>
                </c:pt>
                <c:pt idx="23">
                  <c:v>54.8</c:v>
                </c:pt>
                <c:pt idx="24">
                  <c:v>53.4</c:v>
                </c:pt>
                <c:pt idx="25">
                  <c:v>53.2</c:v>
                </c:pt>
                <c:pt idx="26">
                  <c:v>52.8</c:v>
                </c:pt>
                <c:pt idx="27">
                  <c:v>53.7</c:v>
                </c:pt>
                <c:pt idx="28">
                  <c:v>52.6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E-4E36-9886-BFFE7E72C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22.6</c:v>
                </c:pt>
                <c:pt idx="1">
                  <c:v>19.899999999999999</c:v>
                </c:pt>
                <c:pt idx="2">
                  <c:v>20.7</c:v>
                </c:pt>
                <c:pt idx="3">
                  <c:v>21.2</c:v>
                </c:pt>
                <c:pt idx="4">
                  <c:v>20.3</c:v>
                </c:pt>
                <c:pt idx="5">
                  <c:v>7.7</c:v>
                </c:pt>
                <c:pt idx="6">
                  <c:v>5.4</c:v>
                </c:pt>
                <c:pt idx="7">
                  <c:v>4.3</c:v>
                </c:pt>
                <c:pt idx="8">
                  <c:v>5.4</c:v>
                </c:pt>
                <c:pt idx="9">
                  <c:v>5.2</c:v>
                </c:pt>
                <c:pt idx="10">
                  <c:v>32.1</c:v>
                </c:pt>
                <c:pt idx="11">
                  <c:v>26.9</c:v>
                </c:pt>
                <c:pt idx="12">
                  <c:v>29.8</c:v>
                </c:pt>
                <c:pt idx="13">
                  <c:v>30.5</c:v>
                </c:pt>
                <c:pt idx="14">
                  <c:v>30.9</c:v>
                </c:pt>
                <c:pt idx="15">
                  <c:v>39</c:v>
                </c:pt>
                <c:pt idx="16">
                  <c:v>43.3</c:v>
                </c:pt>
                <c:pt idx="17">
                  <c:v>42.5</c:v>
                </c:pt>
                <c:pt idx="18">
                  <c:v>41.7</c:v>
                </c:pt>
                <c:pt idx="19">
                  <c:v>39.9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F-42E9-AB75-A6027DE53F12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58.9</c:v>
                </c:pt>
                <c:pt idx="1">
                  <c:v>55.2</c:v>
                </c:pt>
                <c:pt idx="2">
                  <c:v>56.3</c:v>
                </c:pt>
                <c:pt idx="3">
                  <c:v>56.7</c:v>
                </c:pt>
                <c:pt idx="4">
                  <c:v>55.5</c:v>
                </c:pt>
                <c:pt idx="5">
                  <c:v>54.6</c:v>
                </c:pt>
                <c:pt idx="6">
                  <c:v>55.2</c:v>
                </c:pt>
                <c:pt idx="7">
                  <c:v>54</c:v>
                </c:pt>
                <c:pt idx="8">
                  <c:v>53.9</c:v>
                </c:pt>
                <c:pt idx="9">
                  <c:v>52.8</c:v>
                </c:pt>
                <c:pt idx="10">
                  <c:v>55</c:v>
                </c:pt>
                <c:pt idx="11">
                  <c:v>57.1</c:v>
                </c:pt>
                <c:pt idx="12">
                  <c:v>53.7</c:v>
                </c:pt>
                <c:pt idx="13">
                  <c:v>55.5</c:v>
                </c:pt>
                <c:pt idx="14">
                  <c:v>53.5</c:v>
                </c:pt>
                <c:pt idx="15">
                  <c:v>51.2</c:v>
                </c:pt>
                <c:pt idx="16">
                  <c:v>51.1</c:v>
                </c:pt>
                <c:pt idx="17">
                  <c:v>50.6</c:v>
                </c:pt>
                <c:pt idx="18">
                  <c:v>52.5</c:v>
                </c:pt>
                <c:pt idx="19">
                  <c:v>51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F-42E9-AB75-A6027DE53F12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49.1</c:v>
                </c:pt>
                <c:pt idx="1">
                  <c:v>47.5</c:v>
                </c:pt>
                <c:pt idx="2">
                  <c:v>46.5</c:v>
                </c:pt>
                <c:pt idx="3">
                  <c:v>52</c:v>
                </c:pt>
                <c:pt idx="4">
                  <c:v>47.8</c:v>
                </c:pt>
                <c:pt idx="5">
                  <c:v>50.3</c:v>
                </c:pt>
                <c:pt idx="6">
                  <c:v>49.7</c:v>
                </c:pt>
                <c:pt idx="7">
                  <c:v>49.2</c:v>
                </c:pt>
                <c:pt idx="8">
                  <c:v>50.7</c:v>
                </c:pt>
                <c:pt idx="9">
                  <c:v>48.4</c:v>
                </c:pt>
                <c:pt idx="10">
                  <c:v>52.3</c:v>
                </c:pt>
                <c:pt idx="11">
                  <c:v>51.2</c:v>
                </c:pt>
                <c:pt idx="12">
                  <c:v>51.4</c:v>
                </c:pt>
                <c:pt idx="13">
                  <c:v>52.2</c:v>
                </c:pt>
                <c:pt idx="14">
                  <c:v>49.4</c:v>
                </c:pt>
                <c:pt idx="15">
                  <c:v>49.5</c:v>
                </c:pt>
                <c:pt idx="16">
                  <c:v>49.7</c:v>
                </c:pt>
                <c:pt idx="17">
                  <c:v>48.7</c:v>
                </c:pt>
                <c:pt idx="18">
                  <c:v>50.6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F-42E9-AB75-A6027DE53F12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50.6</c:v>
                </c:pt>
                <c:pt idx="9">
                  <c:v>48</c:v>
                </c:pt>
                <c:pt idx="10">
                  <c:v>50.2</c:v>
                </c:pt>
                <c:pt idx="11">
                  <c:v>50.3</c:v>
                </c:pt>
                <c:pt idx="12">
                  <c:v>50.1</c:v>
                </c:pt>
                <c:pt idx="13">
                  <c:v>51.5</c:v>
                </c:pt>
                <c:pt idx="14">
                  <c:v>48.7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F-42E9-AB75-A6027DE5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9.9</c:v>
                </c:pt>
                <c:pt idx="1">
                  <c:v>10.4</c:v>
                </c:pt>
                <c:pt idx="2">
                  <c:v>12.3</c:v>
                </c:pt>
                <c:pt idx="3">
                  <c:v>6</c:v>
                </c:pt>
                <c:pt idx="4">
                  <c:v>3.3</c:v>
                </c:pt>
                <c:pt idx="5">
                  <c:v>4.5</c:v>
                </c:pt>
                <c:pt idx="6">
                  <c:v>4.2</c:v>
                </c:pt>
                <c:pt idx="7">
                  <c:v>6.8</c:v>
                </c:pt>
                <c:pt idx="8">
                  <c:v>6.8</c:v>
                </c:pt>
                <c:pt idx="9">
                  <c:v>6.2</c:v>
                </c:pt>
                <c:pt idx="10">
                  <c:v>3.7</c:v>
                </c:pt>
                <c:pt idx="11">
                  <c:v>2.9</c:v>
                </c:pt>
                <c:pt idx="12">
                  <c:v>4</c:v>
                </c:pt>
                <c:pt idx="13">
                  <c:v>2.2000000000000002</c:v>
                </c:pt>
                <c:pt idx="14">
                  <c:v>4.0999999999999996</c:v>
                </c:pt>
                <c:pt idx="15">
                  <c:v>1.1000000000000001</c:v>
                </c:pt>
                <c:pt idx="16">
                  <c:v>1.4</c:v>
                </c:pt>
                <c:pt idx="17">
                  <c:v>1.3</c:v>
                </c:pt>
                <c:pt idx="18">
                  <c:v>1.6</c:v>
                </c:pt>
                <c:pt idx="19">
                  <c:v>1.3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3-40D4-8AA4-A559FB6D4C1A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13.1</c:v>
                </c:pt>
                <c:pt idx="1">
                  <c:v>12.7</c:v>
                </c:pt>
                <c:pt idx="2">
                  <c:v>14.2</c:v>
                </c:pt>
                <c:pt idx="3">
                  <c:v>15.6</c:v>
                </c:pt>
                <c:pt idx="4">
                  <c:v>13.7</c:v>
                </c:pt>
                <c:pt idx="5">
                  <c:v>7.8</c:v>
                </c:pt>
                <c:pt idx="6">
                  <c:v>8</c:v>
                </c:pt>
                <c:pt idx="7">
                  <c:v>8.1999999999999993</c:v>
                </c:pt>
                <c:pt idx="8">
                  <c:v>9.4</c:v>
                </c:pt>
                <c:pt idx="9">
                  <c:v>8.5</c:v>
                </c:pt>
                <c:pt idx="10">
                  <c:v>23.4</c:v>
                </c:pt>
                <c:pt idx="11">
                  <c:v>22.4</c:v>
                </c:pt>
                <c:pt idx="12">
                  <c:v>22.9</c:v>
                </c:pt>
                <c:pt idx="13">
                  <c:v>24.4</c:v>
                </c:pt>
                <c:pt idx="14">
                  <c:v>23.4</c:v>
                </c:pt>
                <c:pt idx="15">
                  <c:v>45.8</c:v>
                </c:pt>
                <c:pt idx="16">
                  <c:v>47.4</c:v>
                </c:pt>
                <c:pt idx="17">
                  <c:v>44.9</c:v>
                </c:pt>
                <c:pt idx="18">
                  <c:v>48.1</c:v>
                </c:pt>
                <c:pt idx="19">
                  <c:v>45.2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3-40D4-8AA4-A559FB6D4C1A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18.899999999999999</c:v>
                </c:pt>
                <c:pt idx="1">
                  <c:v>20.100000000000001</c:v>
                </c:pt>
                <c:pt idx="2">
                  <c:v>15.7</c:v>
                </c:pt>
                <c:pt idx="3">
                  <c:v>16.3</c:v>
                </c:pt>
                <c:pt idx="4">
                  <c:v>15.9</c:v>
                </c:pt>
                <c:pt idx="5">
                  <c:v>37.5</c:v>
                </c:pt>
                <c:pt idx="6">
                  <c:v>36.1</c:v>
                </c:pt>
                <c:pt idx="7">
                  <c:v>36.799999999999997</c:v>
                </c:pt>
                <c:pt idx="8">
                  <c:v>36.9</c:v>
                </c:pt>
                <c:pt idx="9">
                  <c:v>36.299999999999997</c:v>
                </c:pt>
                <c:pt idx="10">
                  <c:v>39.5</c:v>
                </c:pt>
                <c:pt idx="11">
                  <c:v>38.700000000000003</c:v>
                </c:pt>
                <c:pt idx="12">
                  <c:v>35.9</c:v>
                </c:pt>
                <c:pt idx="13">
                  <c:v>36.5</c:v>
                </c:pt>
                <c:pt idx="14">
                  <c:v>37.4</c:v>
                </c:pt>
                <c:pt idx="15">
                  <c:v>38.1</c:v>
                </c:pt>
                <c:pt idx="16">
                  <c:v>39.9</c:v>
                </c:pt>
                <c:pt idx="17">
                  <c:v>37</c:v>
                </c:pt>
                <c:pt idx="18">
                  <c:v>39.1</c:v>
                </c:pt>
                <c:pt idx="19">
                  <c:v>35.700000000000003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3-40D4-8AA4-A559FB6D4C1A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0.2</c:v>
                </c:pt>
                <c:pt idx="1">
                  <c:v>0.1</c:v>
                </c:pt>
                <c:pt idx="2">
                  <c:v>0</c:v>
                </c:pt>
                <c:pt idx="3">
                  <c:v>0.4</c:v>
                </c:pt>
                <c:pt idx="4">
                  <c:v>0.1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51.4</c:v>
                </c:pt>
                <c:pt idx="9">
                  <c:v>47.9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A3-40D4-8AA4-A559FB6D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9.8000000000000007</c:v>
                </c:pt>
                <c:pt idx="6">
                  <c:v>12.1</c:v>
                </c:pt>
                <c:pt idx="7">
                  <c:v>11.2</c:v>
                </c:pt>
                <c:pt idx="8">
                  <c:v>12.1</c:v>
                </c:pt>
                <c:pt idx="9">
                  <c:v>14.6</c:v>
                </c:pt>
                <c:pt idx="10">
                  <c:v>27</c:v>
                </c:pt>
                <c:pt idx="11">
                  <c:v>28</c:v>
                </c:pt>
                <c:pt idx="12">
                  <c:v>27.5</c:v>
                </c:pt>
                <c:pt idx="13">
                  <c:v>27.2</c:v>
                </c:pt>
                <c:pt idx="14">
                  <c:v>29.3</c:v>
                </c:pt>
                <c:pt idx="15">
                  <c:v>39.9</c:v>
                </c:pt>
                <c:pt idx="16">
                  <c:v>43</c:v>
                </c:pt>
                <c:pt idx="17">
                  <c:v>43.9</c:v>
                </c:pt>
                <c:pt idx="18">
                  <c:v>43.9</c:v>
                </c:pt>
                <c:pt idx="19">
                  <c:v>44.3</c:v>
                </c:pt>
                <c:pt idx="20">
                  <c:v>71.099999999999994</c:v>
                </c:pt>
                <c:pt idx="21">
                  <c:v>72.599999999999994</c:v>
                </c:pt>
                <c:pt idx="22">
                  <c:v>72.7</c:v>
                </c:pt>
                <c:pt idx="23">
                  <c:v>72.8</c:v>
                </c:pt>
                <c:pt idx="24">
                  <c:v>76.400000000000006</c:v>
                </c:pt>
                <c:pt idx="25">
                  <c:v>83.6</c:v>
                </c:pt>
                <c:pt idx="26">
                  <c:v>83.8</c:v>
                </c:pt>
                <c:pt idx="27">
                  <c:v>84.6</c:v>
                </c:pt>
                <c:pt idx="28">
                  <c:v>82.8</c:v>
                </c:pt>
                <c:pt idx="29">
                  <c:v>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2-4289-9A36-12D5BA9F6CEC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31.9</c:v>
                </c:pt>
                <c:pt idx="1">
                  <c:v>32.200000000000003</c:v>
                </c:pt>
                <c:pt idx="2">
                  <c:v>32.799999999999997</c:v>
                </c:pt>
                <c:pt idx="3">
                  <c:v>35</c:v>
                </c:pt>
                <c:pt idx="4">
                  <c:v>36.5</c:v>
                </c:pt>
                <c:pt idx="5">
                  <c:v>65.3</c:v>
                </c:pt>
                <c:pt idx="6">
                  <c:v>66.3</c:v>
                </c:pt>
                <c:pt idx="7">
                  <c:v>64.400000000000006</c:v>
                </c:pt>
                <c:pt idx="8">
                  <c:v>62.1</c:v>
                </c:pt>
                <c:pt idx="9">
                  <c:v>58.2</c:v>
                </c:pt>
                <c:pt idx="10">
                  <c:v>73.3</c:v>
                </c:pt>
                <c:pt idx="11">
                  <c:v>70.099999999999994</c:v>
                </c:pt>
                <c:pt idx="12">
                  <c:v>74.2</c:v>
                </c:pt>
                <c:pt idx="13">
                  <c:v>68.400000000000006</c:v>
                </c:pt>
                <c:pt idx="14">
                  <c:v>68.400000000000006</c:v>
                </c:pt>
                <c:pt idx="15">
                  <c:v>83.4</c:v>
                </c:pt>
                <c:pt idx="16">
                  <c:v>82.5</c:v>
                </c:pt>
                <c:pt idx="17">
                  <c:v>84.2</c:v>
                </c:pt>
                <c:pt idx="18">
                  <c:v>82</c:v>
                </c:pt>
                <c:pt idx="19">
                  <c:v>85.4</c:v>
                </c:pt>
                <c:pt idx="20">
                  <c:v>91.8</c:v>
                </c:pt>
                <c:pt idx="21">
                  <c:v>90.3</c:v>
                </c:pt>
                <c:pt idx="22">
                  <c:v>91.8</c:v>
                </c:pt>
                <c:pt idx="23">
                  <c:v>88.2</c:v>
                </c:pt>
                <c:pt idx="24">
                  <c:v>87.2</c:v>
                </c:pt>
                <c:pt idx="25">
                  <c:v>88.6</c:v>
                </c:pt>
                <c:pt idx="26">
                  <c:v>89.8</c:v>
                </c:pt>
                <c:pt idx="27">
                  <c:v>89.3</c:v>
                </c:pt>
                <c:pt idx="28">
                  <c:v>86.7</c:v>
                </c:pt>
                <c:pt idx="29">
                  <c:v>82.2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2-4289-9A36-12D5BA9F6CEC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28.8</c:v>
                </c:pt>
                <c:pt idx="1">
                  <c:v>22.2</c:v>
                </c:pt>
                <c:pt idx="2">
                  <c:v>19.600000000000001</c:v>
                </c:pt>
                <c:pt idx="3">
                  <c:v>21.3</c:v>
                </c:pt>
                <c:pt idx="4">
                  <c:v>22.2</c:v>
                </c:pt>
                <c:pt idx="5">
                  <c:v>51.2</c:v>
                </c:pt>
                <c:pt idx="6">
                  <c:v>46.3</c:v>
                </c:pt>
                <c:pt idx="7">
                  <c:v>48.6</c:v>
                </c:pt>
                <c:pt idx="8">
                  <c:v>43.5</c:v>
                </c:pt>
                <c:pt idx="9">
                  <c:v>46.1</c:v>
                </c:pt>
                <c:pt idx="10">
                  <c:v>76.599999999999994</c:v>
                </c:pt>
                <c:pt idx="11">
                  <c:v>75.2</c:v>
                </c:pt>
                <c:pt idx="12">
                  <c:v>73.099999999999994</c:v>
                </c:pt>
                <c:pt idx="13">
                  <c:v>72.5</c:v>
                </c:pt>
                <c:pt idx="14">
                  <c:v>76.099999999999994</c:v>
                </c:pt>
                <c:pt idx="15">
                  <c:v>79.599999999999994</c:v>
                </c:pt>
                <c:pt idx="16">
                  <c:v>77.3</c:v>
                </c:pt>
                <c:pt idx="17">
                  <c:v>79.3</c:v>
                </c:pt>
                <c:pt idx="18">
                  <c:v>77.2</c:v>
                </c:pt>
                <c:pt idx="19">
                  <c:v>76.8</c:v>
                </c:pt>
                <c:pt idx="20">
                  <c:v>80.400000000000006</c:v>
                </c:pt>
                <c:pt idx="21">
                  <c:v>79.099999999999994</c:v>
                </c:pt>
                <c:pt idx="22">
                  <c:v>78.8</c:v>
                </c:pt>
                <c:pt idx="23">
                  <c:v>79</c:v>
                </c:pt>
                <c:pt idx="24">
                  <c:v>80.5</c:v>
                </c:pt>
                <c:pt idx="25">
                  <c:v>84.7</c:v>
                </c:pt>
                <c:pt idx="26">
                  <c:v>83.1</c:v>
                </c:pt>
                <c:pt idx="27">
                  <c:v>82.3</c:v>
                </c:pt>
                <c:pt idx="28">
                  <c:v>80</c:v>
                </c:pt>
                <c:pt idx="29">
                  <c:v>83.7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2-4289-9A36-12D5BA9F6CEC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73.2</c:v>
                </c:pt>
                <c:pt idx="1">
                  <c:v>72</c:v>
                </c:pt>
                <c:pt idx="2">
                  <c:v>71.099999999999994</c:v>
                </c:pt>
                <c:pt idx="3">
                  <c:v>66.599999999999994</c:v>
                </c:pt>
                <c:pt idx="4">
                  <c:v>66.900000000000006</c:v>
                </c:pt>
                <c:pt idx="5">
                  <c:v>54.2</c:v>
                </c:pt>
                <c:pt idx="6">
                  <c:v>55.1</c:v>
                </c:pt>
                <c:pt idx="7">
                  <c:v>57</c:v>
                </c:pt>
                <c:pt idx="8">
                  <c:v>56</c:v>
                </c:pt>
                <c:pt idx="9">
                  <c:v>54.3</c:v>
                </c:pt>
                <c:pt idx="10">
                  <c:v>76.5</c:v>
                </c:pt>
                <c:pt idx="11">
                  <c:v>78</c:v>
                </c:pt>
                <c:pt idx="12">
                  <c:v>79.7</c:v>
                </c:pt>
                <c:pt idx="13">
                  <c:v>75.400000000000006</c:v>
                </c:pt>
                <c:pt idx="14">
                  <c:v>70.599999999999994</c:v>
                </c:pt>
                <c:pt idx="15">
                  <c:v>84.4</c:v>
                </c:pt>
                <c:pt idx="16">
                  <c:v>79.599999999999994</c:v>
                </c:pt>
                <c:pt idx="17">
                  <c:v>80.900000000000006</c:v>
                </c:pt>
                <c:pt idx="18">
                  <c:v>80.099999999999994</c:v>
                </c:pt>
                <c:pt idx="19">
                  <c:v>78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A2-4289-9A36-12D5BA9F6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75</c:v>
                </c:pt>
                <c:pt idx="1">
                  <c:v>76.7</c:v>
                </c:pt>
                <c:pt idx="2">
                  <c:v>77.8</c:v>
                </c:pt>
                <c:pt idx="3">
                  <c:v>77</c:v>
                </c:pt>
                <c:pt idx="4">
                  <c:v>73.5</c:v>
                </c:pt>
                <c:pt idx="5">
                  <c:v>90.1</c:v>
                </c:pt>
                <c:pt idx="6">
                  <c:v>91.1</c:v>
                </c:pt>
                <c:pt idx="7">
                  <c:v>92.6</c:v>
                </c:pt>
                <c:pt idx="8">
                  <c:v>91.5</c:v>
                </c:pt>
                <c:pt idx="9">
                  <c:v>90.9</c:v>
                </c:pt>
                <c:pt idx="10">
                  <c:v>83.5</c:v>
                </c:pt>
                <c:pt idx="11">
                  <c:v>84.3</c:v>
                </c:pt>
                <c:pt idx="12">
                  <c:v>87.1</c:v>
                </c:pt>
                <c:pt idx="13">
                  <c:v>86.4</c:v>
                </c:pt>
                <c:pt idx="14">
                  <c:v>82.9</c:v>
                </c:pt>
                <c:pt idx="15">
                  <c:v>88.4</c:v>
                </c:pt>
                <c:pt idx="16">
                  <c:v>87.7</c:v>
                </c:pt>
                <c:pt idx="17">
                  <c:v>89.9</c:v>
                </c:pt>
                <c:pt idx="18">
                  <c:v>89.7</c:v>
                </c:pt>
                <c:pt idx="19">
                  <c:v>89.1</c:v>
                </c:pt>
                <c:pt idx="20">
                  <c:v>89.7</c:v>
                </c:pt>
                <c:pt idx="21">
                  <c:v>91.4</c:v>
                </c:pt>
                <c:pt idx="22">
                  <c:v>92.8</c:v>
                </c:pt>
                <c:pt idx="23">
                  <c:v>91.7</c:v>
                </c:pt>
                <c:pt idx="24">
                  <c:v>87.5</c:v>
                </c:pt>
                <c:pt idx="25">
                  <c:v>89.8</c:v>
                </c:pt>
                <c:pt idx="26">
                  <c:v>90.6</c:v>
                </c:pt>
                <c:pt idx="27">
                  <c:v>92.5</c:v>
                </c:pt>
                <c:pt idx="28">
                  <c:v>92.3</c:v>
                </c:pt>
                <c:pt idx="29">
                  <c:v>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1-46FE-AAB1-6EC12B5A6392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92</c:v>
                </c:pt>
                <c:pt idx="1">
                  <c:v>91</c:v>
                </c:pt>
                <c:pt idx="2">
                  <c:v>91.3</c:v>
                </c:pt>
                <c:pt idx="3">
                  <c:v>90.2</c:v>
                </c:pt>
                <c:pt idx="4">
                  <c:v>87.4</c:v>
                </c:pt>
                <c:pt idx="5">
                  <c:v>87.1</c:v>
                </c:pt>
                <c:pt idx="6">
                  <c:v>88.7</c:v>
                </c:pt>
                <c:pt idx="7">
                  <c:v>87.4</c:v>
                </c:pt>
                <c:pt idx="8">
                  <c:v>86.2</c:v>
                </c:pt>
                <c:pt idx="9">
                  <c:v>81.3</c:v>
                </c:pt>
                <c:pt idx="10">
                  <c:v>88.7</c:v>
                </c:pt>
                <c:pt idx="11">
                  <c:v>89.8</c:v>
                </c:pt>
                <c:pt idx="12">
                  <c:v>89.2</c:v>
                </c:pt>
                <c:pt idx="13">
                  <c:v>88.4</c:v>
                </c:pt>
                <c:pt idx="14">
                  <c:v>83.3</c:v>
                </c:pt>
                <c:pt idx="15">
                  <c:v>86.8</c:v>
                </c:pt>
                <c:pt idx="16">
                  <c:v>89.9</c:v>
                </c:pt>
                <c:pt idx="17">
                  <c:v>87.5</c:v>
                </c:pt>
                <c:pt idx="18">
                  <c:v>87.9</c:v>
                </c:pt>
                <c:pt idx="19">
                  <c:v>86.9</c:v>
                </c:pt>
                <c:pt idx="20">
                  <c:v>85.9</c:v>
                </c:pt>
                <c:pt idx="21">
                  <c:v>87.5</c:v>
                </c:pt>
                <c:pt idx="22">
                  <c:v>87</c:v>
                </c:pt>
                <c:pt idx="23">
                  <c:v>85.7</c:v>
                </c:pt>
                <c:pt idx="24">
                  <c:v>83.6</c:v>
                </c:pt>
                <c:pt idx="25">
                  <c:v>87.4</c:v>
                </c:pt>
                <c:pt idx="26">
                  <c:v>88.9</c:v>
                </c:pt>
                <c:pt idx="27">
                  <c:v>87.3</c:v>
                </c:pt>
                <c:pt idx="28">
                  <c:v>85.9</c:v>
                </c:pt>
                <c:pt idx="29">
                  <c:v>81.900000000000006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1-46FE-AAB1-6EC12B5A6392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72.599999999999994</c:v>
                </c:pt>
                <c:pt idx="1">
                  <c:v>64.900000000000006</c:v>
                </c:pt>
                <c:pt idx="2">
                  <c:v>63.9</c:v>
                </c:pt>
                <c:pt idx="3">
                  <c:v>63.5</c:v>
                </c:pt>
                <c:pt idx="4">
                  <c:v>56.5</c:v>
                </c:pt>
                <c:pt idx="5">
                  <c:v>59.5</c:v>
                </c:pt>
                <c:pt idx="6">
                  <c:v>50.2</c:v>
                </c:pt>
                <c:pt idx="7">
                  <c:v>43.5</c:v>
                </c:pt>
                <c:pt idx="8">
                  <c:v>44.2</c:v>
                </c:pt>
                <c:pt idx="9">
                  <c:v>37.200000000000003</c:v>
                </c:pt>
                <c:pt idx="10">
                  <c:v>53</c:v>
                </c:pt>
                <c:pt idx="11">
                  <c:v>57.2</c:v>
                </c:pt>
                <c:pt idx="12">
                  <c:v>56.2</c:v>
                </c:pt>
                <c:pt idx="13">
                  <c:v>55.9</c:v>
                </c:pt>
                <c:pt idx="14">
                  <c:v>51</c:v>
                </c:pt>
                <c:pt idx="15">
                  <c:v>80.599999999999994</c:v>
                </c:pt>
                <c:pt idx="16">
                  <c:v>80.400000000000006</c:v>
                </c:pt>
                <c:pt idx="17">
                  <c:v>80.900000000000006</c:v>
                </c:pt>
                <c:pt idx="18">
                  <c:v>78.099999999999994</c:v>
                </c:pt>
                <c:pt idx="19">
                  <c:v>75.599999999999994</c:v>
                </c:pt>
                <c:pt idx="20">
                  <c:v>79.900000000000006</c:v>
                </c:pt>
                <c:pt idx="21">
                  <c:v>79.599999999999994</c:v>
                </c:pt>
                <c:pt idx="22">
                  <c:v>78.8</c:v>
                </c:pt>
                <c:pt idx="23">
                  <c:v>77.900000000000006</c:v>
                </c:pt>
                <c:pt idx="24">
                  <c:v>80</c:v>
                </c:pt>
                <c:pt idx="25">
                  <c:v>84.4</c:v>
                </c:pt>
                <c:pt idx="26">
                  <c:v>85.6</c:v>
                </c:pt>
                <c:pt idx="27">
                  <c:v>83.4</c:v>
                </c:pt>
                <c:pt idx="28">
                  <c:v>80.7</c:v>
                </c:pt>
                <c:pt idx="29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1-46FE-AAB1-6EC12B5A6392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32.4</c:v>
                </c:pt>
                <c:pt idx="1">
                  <c:v>33.9</c:v>
                </c:pt>
                <c:pt idx="2">
                  <c:v>33</c:v>
                </c:pt>
                <c:pt idx="3">
                  <c:v>34.200000000000003</c:v>
                </c:pt>
                <c:pt idx="4">
                  <c:v>32.6</c:v>
                </c:pt>
                <c:pt idx="5">
                  <c:v>69.599999999999994</c:v>
                </c:pt>
                <c:pt idx="6">
                  <c:v>70.400000000000006</c:v>
                </c:pt>
                <c:pt idx="7">
                  <c:v>70.3</c:v>
                </c:pt>
                <c:pt idx="8">
                  <c:v>69.900000000000006</c:v>
                </c:pt>
                <c:pt idx="9">
                  <c:v>66.8</c:v>
                </c:pt>
                <c:pt idx="10">
                  <c:v>83.3</c:v>
                </c:pt>
                <c:pt idx="11">
                  <c:v>83.2</c:v>
                </c:pt>
                <c:pt idx="12">
                  <c:v>82.8</c:v>
                </c:pt>
                <c:pt idx="13">
                  <c:v>83.9</c:v>
                </c:pt>
                <c:pt idx="14">
                  <c:v>81.900000000000006</c:v>
                </c:pt>
                <c:pt idx="15">
                  <c:v>81.8</c:v>
                </c:pt>
                <c:pt idx="16">
                  <c:v>80</c:v>
                </c:pt>
                <c:pt idx="17">
                  <c:v>82.2</c:v>
                </c:pt>
                <c:pt idx="18">
                  <c:v>80</c:v>
                </c:pt>
                <c:pt idx="19">
                  <c:v>74.5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1-46FE-AAB1-6EC12B5A6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50.2</c:v>
                </c:pt>
                <c:pt idx="1">
                  <c:v>50.6</c:v>
                </c:pt>
                <c:pt idx="2">
                  <c:v>51.6</c:v>
                </c:pt>
                <c:pt idx="3">
                  <c:v>51.5</c:v>
                </c:pt>
                <c:pt idx="4">
                  <c:v>51</c:v>
                </c:pt>
                <c:pt idx="5">
                  <c:v>81.3</c:v>
                </c:pt>
                <c:pt idx="6">
                  <c:v>81.8</c:v>
                </c:pt>
                <c:pt idx="7">
                  <c:v>83.9</c:v>
                </c:pt>
                <c:pt idx="8">
                  <c:v>83.6</c:v>
                </c:pt>
                <c:pt idx="9">
                  <c:v>80.599999999999994</c:v>
                </c:pt>
                <c:pt idx="10">
                  <c:v>76.599999999999994</c:v>
                </c:pt>
                <c:pt idx="11">
                  <c:v>79.7</c:v>
                </c:pt>
                <c:pt idx="12">
                  <c:v>81.8</c:v>
                </c:pt>
                <c:pt idx="13">
                  <c:v>80.2</c:v>
                </c:pt>
                <c:pt idx="14">
                  <c:v>76.400000000000006</c:v>
                </c:pt>
                <c:pt idx="15">
                  <c:v>83.4</c:v>
                </c:pt>
                <c:pt idx="16">
                  <c:v>86</c:v>
                </c:pt>
                <c:pt idx="17">
                  <c:v>87.8</c:v>
                </c:pt>
                <c:pt idx="18">
                  <c:v>87.4</c:v>
                </c:pt>
                <c:pt idx="19">
                  <c:v>87.1</c:v>
                </c:pt>
                <c:pt idx="20">
                  <c:v>86.8</c:v>
                </c:pt>
                <c:pt idx="21">
                  <c:v>88.7</c:v>
                </c:pt>
                <c:pt idx="22">
                  <c:v>88.6</c:v>
                </c:pt>
                <c:pt idx="23">
                  <c:v>87.5</c:v>
                </c:pt>
                <c:pt idx="24">
                  <c:v>83.6</c:v>
                </c:pt>
                <c:pt idx="25">
                  <c:v>82.7</c:v>
                </c:pt>
                <c:pt idx="26">
                  <c:v>84.8</c:v>
                </c:pt>
                <c:pt idx="27">
                  <c:v>88.7</c:v>
                </c:pt>
                <c:pt idx="28">
                  <c:v>86.8</c:v>
                </c:pt>
                <c:pt idx="29">
                  <c:v>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D-4AA5-93EA-BDDBE9067485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89.2</c:v>
                </c:pt>
                <c:pt idx="1">
                  <c:v>88.3</c:v>
                </c:pt>
                <c:pt idx="2">
                  <c:v>91.3</c:v>
                </c:pt>
                <c:pt idx="3">
                  <c:v>88.6</c:v>
                </c:pt>
                <c:pt idx="4">
                  <c:v>86.4</c:v>
                </c:pt>
                <c:pt idx="5">
                  <c:v>86.2</c:v>
                </c:pt>
                <c:pt idx="6">
                  <c:v>88.5</c:v>
                </c:pt>
                <c:pt idx="7">
                  <c:v>86.8</c:v>
                </c:pt>
                <c:pt idx="8">
                  <c:v>86.4</c:v>
                </c:pt>
                <c:pt idx="9">
                  <c:v>81.7</c:v>
                </c:pt>
                <c:pt idx="10">
                  <c:v>85.5</c:v>
                </c:pt>
                <c:pt idx="11">
                  <c:v>87.4</c:v>
                </c:pt>
                <c:pt idx="12">
                  <c:v>86</c:v>
                </c:pt>
                <c:pt idx="13">
                  <c:v>85.1</c:v>
                </c:pt>
                <c:pt idx="14">
                  <c:v>81.2</c:v>
                </c:pt>
                <c:pt idx="15">
                  <c:v>87.5</c:v>
                </c:pt>
                <c:pt idx="16">
                  <c:v>91.6</c:v>
                </c:pt>
                <c:pt idx="17">
                  <c:v>89.3</c:v>
                </c:pt>
                <c:pt idx="18">
                  <c:v>88.7</c:v>
                </c:pt>
                <c:pt idx="19">
                  <c:v>89.1</c:v>
                </c:pt>
                <c:pt idx="20">
                  <c:v>86.4</c:v>
                </c:pt>
                <c:pt idx="21">
                  <c:v>88.4</c:v>
                </c:pt>
                <c:pt idx="22">
                  <c:v>87.8</c:v>
                </c:pt>
                <c:pt idx="23">
                  <c:v>87.1</c:v>
                </c:pt>
                <c:pt idx="24">
                  <c:v>85</c:v>
                </c:pt>
                <c:pt idx="25">
                  <c:v>86.3</c:v>
                </c:pt>
                <c:pt idx="26">
                  <c:v>89.3</c:v>
                </c:pt>
                <c:pt idx="27">
                  <c:v>87.2</c:v>
                </c:pt>
                <c:pt idx="28">
                  <c:v>86.5</c:v>
                </c:pt>
                <c:pt idx="29">
                  <c:v>82.7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D-4AA5-93EA-BDDBE9067485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53.2</c:v>
                </c:pt>
                <c:pt idx="1">
                  <c:v>54.1</c:v>
                </c:pt>
                <c:pt idx="2">
                  <c:v>53.8</c:v>
                </c:pt>
                <c:pt idx="3">
                  <c:v>54.1</c:v>
                </c:pt>
                <c:pt idx="4">
                  <c:v>51.2</c:v>
                </c:pt>
                <c:pt idx="5">
                  <c:v>56.3</c:v>
                </c:pt>
                <c:pt idx="6">
                  <c:v>56.2</c:v>
                </c:pt>
                <c:pt idx="7">
                  <c:v>55.3</c:v>
                </c:pt>
                <c:pt idx="8">
                  <c:v>48.4</c:v>
                </c:pt>
                <c:pt idx="9">
                  <c:v>45.9</c:v>
                </c:pt>
                <c:pt idx="10">
                  <c:v>48.7</c:v>
                </c:pt>
                <c:pt idx="11">
                  <c:v>50.2</c:v>
                </c:pt>
                <c:pt idx="12">
                  <c:v>50.3</c:v>
                </c:pt>
                <c:pt idx="13">
                  <c:v>49.8</c:v>
                </c:pt>
                <c:pt idx="14">
                  <c:v>45.3</c:v>
                </c:pt>
                <c:pt idx="15">
                  <c:v>74.400000000000006</c:v>
                </c:pt>
                <c:pt idx="16">
                  <c:v>76</c:v>
                </c:pt>
                <c:pt idx="17">
                  <c:v>76.900000000000006</c:v>
                </c:pt>
                <c:pt idx="18">
                  <c:v>72.900000000000006</c:v>
                </c:pt>
                <c:pt idx="19">
                  <c:v>72</c:v>
                </c:pt>
                <c:pt idx="20">
                  <c:v>77.7</c:v>
                </c:pt>
                <c:pt idx="21">
                  <c:v>78.5</c:v>
                </c:pt>
                <c:pt idx="22">
                  <c:v>79.5</c:v>
                </c:pt>
                <c:pt idx="23">
                  <c:v>76.5</c:v>
                </c:pt>
                <c:pt idx="24">
                  <c:v>78.400000000000006</c:v>
                </c:pt>
                <c:pt idx="25">
                  <c:v>84.5</c:v>
                </c:pt>
                <c:pt idx="26">
                  <c:v>85.1</c:v>
                </c:pt>
                <c:pt idx="27">
                  <c:v>83.5</c:v>
                </c:pt>
                <c:pt idx="28">
                  <c:v>80.599999999999994</c:v>
                </c:pt>
                <c:pt idx="29">
                  <c:v>78.099999999999994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D-4AA5-93EA-BDDBE9067485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28.9</c:v>
                </c:pt>
                <c:pt idx="1">
                  <c:v>34</c:v>
                </c:pt>
                <c:pt idx="2">
                  <c:v>33.200000000000003</c:v>
                </c:pt>
                <c:pt idx="3">
                  <c:v>32.299999999999997</c:v>
                </c:pt>
                <c:pt idx="4">
                  <c:v>33.5</c:v>
                </c:pt>
                <c:pt idx="5">
                  <c:v>58.2</c:v>
                </c:pt>
                <c:pt idx="6">
                  <c:v>60.8</c:v>
                </c:pt>
                <c:pt idx="7">
                  <c:v>61.5</c:v>
                </c:pt>
                <c:pt idx="8">
                  <c:v>60.4</c:v>
                </c:pt>
                <c:pt idx="9">
                  <c:v>57.1</c:v>
                </c:pt>
                <c:pt idx="10">
                  <c:v>82</c:v>
                </c:pt>
                <c:pt idx="11">
                  <c:v>80.599999999999994</c:v>
                </c:pt>
                <c:pt idx="12">
                  <c:v>80.2</c:v>
                </c:pt>
                <c:pt idx="13">
                  <c:v>78.8</c:v>
                </c:pt>
                <c:pt idx="14">
                  <c:v>80.7</c:v>
                </c:pt>
                <c:pt idx="15">
                  <c:v>83</c:v>
                </c:pt>
                <c:pt idx="16">
                  <c:v>81.3</c:v>
                </c:pt>
                <c:pt idx="17">
                  <c:v>82.4</c:v>
                </c:pt>
                <c:pt idx="18">
                  <c:v>81.2</c:v>
                </c:pt>
                <c:pt idx="19">
                  <c:v>79.900000000000006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D-4AA5-93EA-BDDBE906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51.7</c:v>
                </c:pt>
                <c:pt idx="7">
                  <c:v>53.2</c:v>
                </c:pt>
                <c:pt idx="8">
                  <c:v>54</c:v>
                </c:pt>
                <c:pt idx="9">
                  <c:v>53.7</c:v>
                </c:pt>
                <c:pt idx="10">
                  <c:v>58.1</c:v>
                </c:pt>
                <c:pt idx="11">
                  <c:v>59</c:v>
                </c:pt>
                <c:pt idx="12">
                  <c:v>58.1</c:v>
                </c:pt>
                <c:pt idx="13">
                  <c:v>58.3</c:v>
                </c:pt>
                <c:pt idx="14">
                  <c:v>57.7</c:v>
                </c:pt>
                <c:pt idx="15">
                  <c:v>36.4</c:v>
                </c:pt>
                <c:pt idx="16">
                  <c:v>39.4</c:v>
                </c:pt>
                <c:pt idx="17">
                  <c:v>37.6</c:v>
                </c:pt>
                <c:pt idx="18">
                  <c:v>37.299999999999997</c:v>
                </c:pt>
                <c:pt idx="19">
                  <c:v>36.6</c:v>
                </c:pt>
                <c:pt idx="20">
                  <c:v>20.100000000000001</c:v>
                </c:pt>
                <c:pt idx="21">
                  <c:v>19.8</c:v>
                </c:pt>
                <c:pt idx="22">
                  <c:v>20.3</c:v>
                </c:pt>
                <c:pt idx="23">
                  <c:v>19.2</c:v>
                </c:pt>
                <c:pt idx="24">
                  <c:v>21.7</c:v>
                </c:pt>
                <c:pt idx="25">
                  <c:v>10.11</c:v>
                </c:pt>
                <c:pt idx="26">
                  <c:v>10.4</c:v>
                </c:pt>
                <c:pt idx="27">
                  <c:v>11.5</c:v>
                </c:pt>
                <c:pt idx="28">
                  <c:v>10.5</c:v>
                </c:pt>
                <c:pt idx="29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4C9F-A6C8-3CED54B626BB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56.1</c:v>
                </c:pt>
                <c:pt idx="6">
                  <c:v>58.9</c:v>
                </c:pt>
                <c:pt idx="7">
                  <c:v>58.1</c:v>
                </c:pt>
                <c:pt idx="8">
                  <c:v>56.2</c:v>
                </c:pt>
                <c:pt idx="9">
                  <c:v>54.4</c:v>
                </c:pt>
                <c:pt idx="10">
                  <c:v>62.8</c:v>
                </c:pt>
                <c:pt idx="11">
                  <c:v>60.6</c:v>
                </c:pt>
                <c:pt idx="12">
                  <c:v>61.6</c:v>
                </c:pt>
                <c:pt idx="13">
                  <c:v>58.9</c:v>
                </c:pt>
                <c:pt idx="14">
                  <c:v>59.9</c:v>
                </c:pt>
                <c:pt idx="15">
                  <c:v>84.9</c:v>
                </c:pt>
                <c:pt idx="16">
                  <c:v>81.8</c:v>
                </c:pt>
                <c:pt idx="17">
                  <c:v>81.900000000000006</c:v>
                </c:pt>
                <c:pt idx="18">
                  <c:v>81.2</c:v>
                </c:pt>
                <c:pt idx="19">
                  <c:v>82</c:v>
                </c:pt>
                <c:pt idx="20">
                  <c:v>88.2</c:v>
                </c:pt>
                <c:pt idx="21">
                  <c:v>85.6</c:v>
                </c:pt>
                <c:pt idx="22">
                  <c:v>86.2</c:v>
                </c:pt>
                <c:pt idx="23">
                  <c:v>86.6</c:v>
                </c:pt>
                <c:pt idx="24">
                  <c:v>80.599999999999994</c:v>
                </c:pt>
                <c:pt idx="25">
                  <c:v>87.9</c:v>
                </c:pt>
                <c:pt idx="26">
                  <c:v>85.3</c:v>
                </c:pt>
                <c:pt idx="27">
                  <c:v>87.4</c:v>
                </c:pt>
                <c:pt idx="28">
                  <c:v>85.8</c:v>
                </c:pt>
                <c:pt idx="29">
                  <c:v>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0-4C9F-A6C8-3CED54B626BB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47.5</c:v>
                </c:pt>
                <c:pt idx="6">
                  <c:v>52.7</c:v>
                </c:pt>
                <c:pt idx="7">
                  <c:v>50.6</c:v>
                </c:pt>
                <c:pt idx="8">
                  <c:v>49.5</c:v>
                </c:pt>
                <c:pt idx="9">
                  <c:v>55.9</c:v>
                </c:pt>
                <c:pt idx="10">
                  <c:v>69.5</c:v>
                </c:pt>
                <c:pt idx="11">
                  <c:v>67.900000000000006</c:v>
                </c:pt>
                <c:pt idx="12">
                  <c:v>65</c:v>
                </c:pt>
                <c:pt idx="13">
                  <c:v>64.2</c:v>
                </c:pt>
                <c:pt idx="14">
                  <c:v>64.7</c:v>
                </c:pt>
                <c:pt idx="15">
                  <c:v>68.2</c:v>
                </c:pt>
                <c:pt idx="16">
                  <c:v>66.7</c:v>
                </c:pt>
                <c:pt idx="17">
                  <c:v>66.400000000000006</c:v>
                </c:pt>
                <c:pt idx="18">
                  <c:v>66.3</c:v>
                </c:pt>
                <c:pt idx="19">
                  <c:v>67.900000000000006</c:v>
                </c:pt>
                <c:pt idx="20">
                  <c:v>77.400000000000006</c:v>
                </c:pt>
                <c:pt idx="21">
                  <c:v>76.5</c:v>
                </c:pt>
                <c:pt idx="22">
                  <c:v>75.8</c:v>
                </c:pt>
                <c:pt idx="23">
                  <c:v>75.599999999999994</c:v>
                </c:pt>
                <c:pt idx="24">
                  <c:v>77.400000000000006</c:v>
                </c:pt>
                <c:pt idx="25">
                  <c:v>83.5</c:v>
                </c:pt>
                <c:pt idx="26">
                  <c:v>80.099999999999994</c:v>
                </c:pt>
                <c:pt idx="27">
                  <c:v>79.400000000000006</c:v>
                </c:pt>
                <c:pt idx="28">
                  <c:v>77.400000000000006</c:v>
                </c:pt>
                <c:pt idx="29">
                  <c:v>80.3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0-4C9F-A6C8-3CED54B626BB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57.3</c:v>
                </c:pt>
                <c:pt idx="6">
                  <c:v>57.1</c:v>
                </c:pt>
                <c:pt idx="7">
                  <c:v>59.9</c:v>
                </c:pt>
                <c:pt idx="8">
                  <c:v>58.3</c:v>
                </c:pt>
                <c:pt idx="9">
                  <c:v>54.3</c:v>
                </c:pt>
                <c:pt idx="10">
                  <c:v>76.7</c:v>
                </c:pt>
                <c:pt idx="11">
                  <c:v>77.400000000000006</c:v>
                </c:pt>
                <c:pt idx="12">
                  <c:v>78.5</c:v>
                </c:pt>
                <c:pt idx="13">
                  <c:v>73.900000000000006</c:v>
                </c:pt>
                <c:pt idx="14">
                  <c:v>70.900000000000006</c:v>
                </c:pt>
                <c:pt idx="15">
                  <c:v>83.9</c:v>
                </c:pt>
                <c:pt idx="16">
                  <c:v>81</c:v>
                </c:pt>
                <c:pt idx="17">
                  <c:v>82.3</c:v>
                </c:pt>
                <c:pt idx="18">
                  <c:v>79.900000000000006</c:v>
                </c:pt>
                <c:pt idx="19">
                  <c:v>76.900000000000006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0-4C9F-A6C8-3CED54B6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63.8</c:v>
                </c:pt>
                <c:pt idx="1">
                  <c:v>60.9</c:v>
                </c:pt>
                <c:pt idx="2">
                  <c:v>63.8</c:v>
                </c:pt>
                <c:pt idx="3">
                  <c:v>63.2</c:v>
                </c:pt>
                <c:pt idx="4">
                  <c:v>62.2</c:v>
                </c:pt>
                <c:pt idx="5">
                  <c:v>85.5</c:v>
                </c:pt>
                <c:pt idx="6">
                  <c:v>85</c:v>
                </c:pt>
                <c:pt idx="7">
                  <c:v>87.2</c:v>
                </c:pt>
                <c:pt idx="8">
                  <c:v>86.3</c:v>
                </c:pt>
                <c:pt idx="9">
                  <c:v>85.6</c:v>
                </c:pt>
                <c:pt idx="10">
                  <c:v>83.8</c:v>
                </c:pt>
                <c:pt idx="11">
                  <c:v>83.3</c:v>
                </c:pt>
                <c:pt idx="12">
                  <c:v>85.1</c:v>
                </c:pt>
                <c:pt idx="13">
                  <c:v>84.8</c:v>
                </c:pt>
                <c:pt idx="14">
                  <c:v>80.5</c:v>
                </c:pt>
                <c:pt idx="15">
                  <c:v>86.1</c:v>
                </c:pt>
                <c:pt idx="16">
                  <c:v>86.4</c:v>
                </c:pt>
                <c:pt idx="17">
                  <c:v>88.2</c:v>
                </c:pt>
                <c:pt idx="18">
                  <c:v>87.3</c:v>
                </c:pt>
                <c:pt idx="19">
                  <c:v>87.5</c:v>
                </c:pt>
                <c:pt idx="20">
                  <c:v>84.7</c:v>
                </c:pt>
                <c:pt idx="21">
                  <c:v>87.4</c:v>
                </c:pt>
                <c:pt idx="22">
                  <c:v>89.7</c:v>
                </c:pt>
                <c:pt idx="23">
                  <c:v>89.4</c:v>
                </c:pt>
                <c:pt idx="24">
                  <c:v>87.5</c:v>
                </c:pt>
                <c:pt idx="25">
                  <c:v>82.6</c:v>
                </c:pt>
                <c:pt idx="26">
                  <c:v>85</c:v>
                </c:pt>
                <c:pt idx="27">
                  <c:v>88.2</c:v>
                </c:pt>
                <c:pt idx="28">
                  <c:v>87.1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A-48F8-A149-22AD1F7033AE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55.4</c:v>
                </c:pt>
                <c:pt idx="1">
                  <c:v>56.8</c:v>
                </c:pt>
                <c:pt idx="2">
                  <c:v>54.9</c:v>
                </c:pt>
                <c:pt idx="3">
                  <c:v>50.9</c:v>
                </c:pt>
                <c:pt idx="4">
                  <c:v>47.8</c:v>
                </c:pt>
                <c:pt idx="5">
                  <c:v>90.1</c:v>
                </c:pt>
                <c:pt idx="6">
                  <c:v>89.6</c:v>
                </c:pt>
                <c:pt idx="7">
                  <c:v>90.4</c:v>
                </c:pt>
                <c:pt idx="8">
                  <c:v>89</c:v>
                </c:pt>
                <c:pt idx="9">
                  <c:v>85.4</c:v>
                </c:pt>
                <c:pt idx="10">
                  <c:v>89.7</c:v>
                </c:pt>
                <c:pt idx="11">
                  <c:v>88</c:v>
                </c:pt>
                <c:pt idx="12">
                  <c:v>89.2</c:v>
                </c:pt>
                <c:pt idx="13">
                  <c:v>87.7</c:v>
                </c:pt>
                <c:pt idx="14">
                  <c:v>84.4</c:v>
                </c:pt>
                <c:pt idx="15">
                  <c:v>91</c:v>
                </c:pt>
                <c:pt idx="16">
                  <c:v>91.7</c:v>
                </c:pt>
                <c:pt idx="17">
                  <c:v>90.7</c:v>
                </c:pt>
                <c:pt idx="18">
                  <c:v>90.4</c:v>
                </c:pt>
                <c:pt idx="19">
                  <c:v>88.9</c:v>
                </c:pt>
                <c:pt idx="20">
                  <c:v>84.4</c:v>
                </c:pt>
                <c:pt idx="21">
                  <c:v>86.6</c:v>
                </c:pt>
                <c:pt idx="22">
                  <c:v>86</c:v>
                </c:pt>
                <c:pt idx="23">
                  <c:v>83.9</c:v>
                </c:pt>
                <c:pt idx="24">
                  <c:v>80.099999999999994</c:v>
                </c:pt>
                <c:pt idx="25">
                  <c:v>88.2</c:v>
                </c:pt>
                <c:pt idx="26">
                  <c:v>89.9</c:v>
                </c:pt>
                <c:pt idx="27">
                  <c:v>88.4</c:v>
                </c:pt>
                <c:pt idx="28">
                  <c:v>86.4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A-48F8-A149-22AD1F7033AE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70.5</c:v>
                </c:pt>
                <c:pt idx="1">
                  <c:v>65.900000000000006</c:v>
                </c:pt>
                <c:pt idx="2">
                  <c:v>68.8</c:v>
                </c:pt>
                <c:pt idx="3">
                  <c:v>69.099999999999994</c:v>
                </c:pt>
                <c:pt idx="4">
                  <c:v>65.400000000000006</c:v>
                </c:pt>
                <c:pt idx="5">
                  <c:v>58.6</c:v>
                </c:pt>
                <c:pt idx="6">
                  <c:v>58.8</c:v>
                </c:pt>
                <c:pt idx="7">
                  <c:v>59.8</c:v>
                </c:pt>
                <c:pt idx="8">
                  <c:v>55.9</c:v>
                </c:pt>
                <c:pt idx="9">
                  <c:v>49.7</c:v>
                </c:pt>
                <c:pt idx="10">
                  <c:v>52.4</c:v>
                </c:pt>
                <c:pt idx="11">
                  <c:v>57.4</c:v>
                </c:pt>
                <c:pt idx="12">
                  <c:v>56</c:v>
                </c:pt>
                <c:pt idx="13">
                  <c:v>55.7</c:v>
                </c:pt>
                <c:pt idx="14">
                  <c:v>50.6</c:v>
                </c:pt>
                <c:pt idx="15">
                  <c:v>81.400000000000006</c:v>
                </c:pt>
                <c:pt idx="16">
                  <c:v>79.8</c:v>
                </c:pt>
                <c:pt idx="17">
                  <c:v>80.8</c:v>
                </c:pt>
                <c:pt idx="18">
                  <c:v>78.2</c:v>
                </c:pt>
                <c:pt idx="19">
                  <c:v>75.5</c:v>
                </c:pt>
                <c:pt idx="20">
                  <c:v>79.900000000000006</c:v>
                </c:pt>
                <c:pt idx="21">
                  <c:v>79.7</c:v>
                </c:pt>
                <c:pt idx="22">
                  <c:v>78.7</c:v>
                </c:pt>
                <c:pt idx="23">
                  <c:v>77.5</c:v>
                </c:pt>
                <c:pt idx="24">
                  <c:v>80</c:v>
                </c:pt>
                <c:pt idx="25">
                  <c:v>84.8</c:v>
                </c:pt>
                <c:pt idx="26">
                  <c:v>85.8</c:v>
                </c:pt>
                <c:pt idx="27">
                  <c:v>83.7</c:v>
                </c:pt>
                <c:pt idx="28">
                  <c:v>80.7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A-48F8-A149-22AD1F7033AE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69.3</c:v>
                </c:pt>
                <c:pt idx="6">
                  <c:v>70.400000000000006</c:v>
                </c:pt>
                <c:pt idx="7">
                  <c:v>71</c:v>
                </c:pt>
                <c:pt idx="8">
                  <c:v>70.2</c:v>
                </c:pt>
                <c:pt idx="9">
                  <c:v>66.599999999999994</c:v>
                </c:pt>
                <c:pt idx="10">
                  <c:v>83.7</c:v>
                </c:pt>
                <c:pt idx="11">
                  <c:v>82.3</c:v>
                </c:pt>
                <c:pt idx="12">
                  <c:v>82.8</c:v>
                </c:pt>
                <c:pt idx="13">
                  <c:v>82.4</c:v>
                </c:pt>
                <c:pt idx="14">
                  <c:v>82.2</c:v>
                </c:pt>
                <c:pt idx="15">
                  <c:v>82.8</c:v>
                </c:pt>
                <c:pt idx="16">
                  <c:v>79.7</c:v>
                </c:pt>
                <c:pt idx="17">
                  <c:v>81.8</c:v>
                </c:pt>
                <c:pt idx="18">
                  <c:v>80.2</c:v>
                </c:pt>
                <c:pt idx="19">
                  <c:v>74.8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A-48F8-A149-22AD1F70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16.8</c:v>
                </c:pt>
                <c:pt idx="1">
                  <c:v>13.8</c:v>
                </c:pt>
                <c:pt idx="2">
                  <c:v>14.8</c:v>
                </c:pt>
                <c:pt idx="3">
                  <c:v>14.2</c:v>
                </c:pt>
                <c:pt idx="4">
                  <c:v>14.7</c:v>
                </c:pt>
                <c:pt idx="5">
                  <c:v>44.5</c:v>
                </c:pt>
                <c:pt idx="6">
                  <c:v>47.6</c:v>
                </c:pt>
                <c:pt idx="7">
                  <c:v>42.32</c:v>
                </c:pt>
                <c:pt idx="8">
                  <c:v>46.3</c:v>
                </c:pt>
                <c:pt idx="9">
                  <c:v>45.6</c:v>
                </c:pt>
                <c:pt idx="10">
                  <c:v>38.9</c:v>
                </c:pt>
                <c:pt idx="11">
                  <c:v>57.6</c:v>
                </c:pt>
                <c:pt idx="12">
                  <c:v>59.9</c:v>
                </c:pt>
                <c:pt idx="13">
                  <c:v>56.1</c:v>
                </c:pt>
                <c:pt idx="14">
                  <c:v>54.5</c:v>
                </c:pt>
                <c:pt idx="15">
                  <c:v>35</c:v>
                </c:pt>
                <c:pt idx="16">
                  <c:v>49.6</c:v>
                </c:pt>
                <c:pt idx="17">
                  <c:v>54.6</c:v>
                </c:pt>
                <c:pt idx="18">
                  <c:v>53.1</c:v>
                </c:pt>
                <c:pt idx="19">
                  <c:v>54</c:v>
                </c:pt>
                <c:pt idx="20">
                  <c:v>42.22</c:v>
                </c:pt>
                <c:pt idx="21">
                  <c:v>45.1</c:v>
                </c:pt>
                <c:pt idx="22">
                  <c:v>52.45</c:v>
                </c:pt>
                <c:pt idx="23">
                  <c:v>50.53</c:v>
                </c:pt>
                <c:pt idx="24">
                  <c:v>45.82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A-4CFB-B6FB-16E816BF85CD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41.2</c:v>
                </c:pt>
                <c:pt idx="1">
                  <c:v>45.3</c:v>
                </c:pt>
                <c:pt idx="2">
                  <c:v>45.5</c:v>
                </c:pt>
                <c:pt idx="3">
                  <c:v>45</c:v>
                </c:pt>
                <c:pt idx="4">
                  <c:v>45.4</c:v>
                </c:pt>
                <c:pt idx="5">
                  <c:v>72</c:v>
                </c:pt>
                <c:pt idx="6">
                  <c:v>68.400000000000006</c:v>
                </c:pt>
                <c:pt idx="7">
                  <c:v>68.7</c:v>
                </c:pt>
                <c:pt idx="8">
                  <c:v>69</c:v>
                </c:pt>
                <c:pt idx="9">
                  <c:v>65.7</c:v>
                </c:pt>
                <c:pt idx="10">
                  <c:v>71.900000000000006</c:v>
                </c:pt>
                <c:pt idx="11">
                  <c:v>67.8</c:v>
                </c:pt>
                <c:pt idx="12">
                  <c:v>68.099999999999994</c:v>
                </c:pt>
                <c:pt idx="13">
                  <c:v>68.5</c:v>
                </c:pt>
                <c:pt idx="14">
                  <c:v>64.400000000000006</c:v>
                </c:pt>
                <c:pt idx="15">
                  <c:v>71.7</c:v>
                </c:pt>
                <c:pt idx="16">
                  <c:v>67.900000000000006</c:v>
                </c:pt>
                <c:pt idx="17">
                  <c:v>68.2</c:v>
                </c:pt>
                <c:pt idx="18">
                  <c:v>68.900000000000006</c:v>
                </c:pt>
                <c:pt idx="19">
                  <c:v>65.3</c:v>
                </c:pt>
                <c:pt idx="20">
                  <c:v>71.8</c:v>
                </c:pt>
                <c:pt idx="21">
                  <c:v>68.599999999999994</c:v>
                </c:pt>
                <c:pt idx="22">
                  <c:v>68.2</c:v>
                </c:pt>
                <c:pt idx="23">
                  <c:v>68.5</c:v>
                </c:pt>
                <c:pt idx="24">
                  <c:v>65.2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A-4CFB-B6FB-16E816BF85CD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21.5</c:v>
                </c:pt>
                <c:pt idx="1">
                  <c:v>26.4</c:v>
                </c:pt>
                <c:pt idx="2">
                  <c:v>22.3</c:v>
                </c:pt>
                <c:pt idx="3">
                  <c:v>22.2</c:v>
                </c:pt>
                <c:pt idx="4">
                  <c:v>21.1</c:v>
                </c:pt>
                <c:pt idx="5">
                  <c:v>52.6</c:v>
                </c:pt>
                <c:pt idx="6">
                  <c:v>47.6</c:v>
                </c:pt>
                <c:pt idx="7">
                  <c:v>49.7</c:v>
                </c:pt>
                <c:pt idx="8">
                  <c:v>49.5</c:v>
                </c:pt>
                <c:pt idx="9">
                  <c:v>40</c:v>
                </c:pt>
                <c:pt idx="10">
                  <c:v>49.7</c:v>
                </c:pt>
                <c:pt idx="11">
                  <c:v>45.8</c:v>
                </c:pt>
                <c:pt idx="12">
                  <c:v>46.5</c:v>
                </c:pt>
                <c:pt idx="13">
                  <c:v>46.5</c:v>
                </c:pt>
                <c:pt idx="14">
                  <c:v>38.6</c:v>
                </c:pt>
                <c:pt idx="15">
                  <c:v>55.7</c:v>
                </c:pt>
                <c:pt idx="16">
                  <c:v>52.2</c:v>
                </c:pt>
                <c:pt idx="17">
                  <c:v>51.3</c:v>
                </c:pt>
                <c:pt idx="18">
                  <c:v>50.9</c:v>
                </c:pt>
                <c:pt idx="19">
                  <c:v>42.3</c:v>
                </c:pt>
                <c:pt idx="20">
                  <c:v>56.9</c:v>
                </c:pt>
                <c:pt idx="21">
                  <c:v>50.9</c:v>
                </c:pt>
                <c:pt idx="22">
                  <c:v>52.8</c:v>
                </c:pt>
                <c:pt idx="23">
                  <c:v>50.4</c:v>
                </c:pt>
                <c:pt idx="24">
                  <c:v>41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A-4CFB-B6FB-16E816BF85CD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30.7</c:v>
                </c:pt>
                <c:pt idx="1">
                  <c:v>32.200000000000003</c:v>
                </c:pt>
                <c:pt idx="2">
                  <c:v>31.2</c:v>
                </c:pt>
                <c:pt idx="3">
                  <c:v>31.2</c:v>
                </c:pt>
                <c:pt idx="4">
                  <c:v>28.5</c:v>
                </c:pt>
                <c:pt idx="5">
                  <c:v>37.799999999999997</c:v>
                </c:pt>
                <c:pt idx="6">
                  <c:v>35.5</c:v>
                </c:pt>
                <c:pt idx="7">
                  <c:v>38.6</c:v>
                </c:pt>
                <c:pt idx="8">
                  <c:v>34.200000000000003</c:v>
                </c:pt>
                <c:pt idx="9">
                  <c:v>29.4</c:v>
                </c:pt>
                <c:pt idx="10">
                  <c:v>19.399999999999999</c:v>
                </c:pt>
                <c:pt idx="11">
                  <c:v>20</c:v>
                </c:pt>
                <c:pt idx="12">
                  <c:v>20</c:v>
                </c:pt>
                <c:pt idx="13">
                  <c:v>21.6</c:v>
                </c:pt>
                <c:pt idx="14">
                  <c:v>20.5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A-4CFB-B6FB-16E816BF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16.5</c:v>
                </c:pt>
                <c:pt idx="1">
                  <c:v>18.8</c:v>
                </c:pt>
                <c:pt idx="2">
                  <c:v>20.2</c:v>
                </c:pt>
                <c:pt idx="3">
                  <c:v>8</c:v>
                </c:pt>
                <c:pt idx="4">
                  <c:v>9.4</c:v>
                </c:pt>
                <c:pt idx="5">
                  <c:v>2.5</c:v>
                </c:pt>
                <c:pt idx="6">
                  <c:v>2.5</c:v>
                </c:pt>
                <c:pt idx="7">
                  <c:v>3.2</c:v>
                </c:pt>
                <c:pt idx="8">
                  <c:v>4</c:v>
                </c:pt>
                <c:pt idx="9">
                  <c:v>2.9</c:v>
                </c:pt>
                <c:pt idx="10">
                  <c:v>1.1000000000000001</c:v>
                </c:pt>
                <c:pt idx="11">
                  <c:v>1.1100000000000001</c:v>
                </c:pt>
                <c:pt idx="12">
                  <c:v>1.4</c:v>
                </c:pt>
                <c:pt idx="13">
                  <c:v>1</c:v>
                </c:pt>
                <c:pt idx="14">
                  <c:v>2.5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9-4A50-9299-B7AD93AF57E9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5.6</c:v>
                </c:pt>
                <c:pt idx="1">
                  <c:v>6.3</c:v>
                </c:pt>
                <c:pt idx="2">
                  <c:v>7.3</c:v>
                </c:pt>
                <c:pt idx="3">
                  <c:v>7.2</c:v>
                </c:pt>
                <c:pt idx="4">
                  <c:v>7.4</c:v>
                </c:pt>
                <c:pt idx="5">
                  <c:v>8</c:v>
                </c:pt>
                <c:pt idx="6">
                  <c:v>10.3</c:v>
                </c:pt>
                <c:pt idx="7">
                  <c:v>9.9</c:v>
                </c:pt>
                <c:pt idx="8">
                  <c:v>8</c:v>
                </c:pt>
                <c:pt idx="9">
                  <c:v>8.6</c:v>
                </c:pt>
                <c:pt idx="10">
                  <c:v>6.5</c:v>
                </c:pt>
                <c:pt idx="11">
                  <c:v>9.5</c:v>
                </c:pt>
                <c:pt idx="12">
                  <c:v>7</c:v>
                </c:pt>
                <c:pt idx="13">
                  <c:v>7.8</c:v>
                </c:pt>
                <c:pt idx="14">
                  <c:v>8</c:v>
                </c:pt>
                <c:pt idx="15">
                  <c:v>16.8</c:v>
                </c:pt>
                <c:pt idx="16">
                  <c:v>19.2</c:v>
                </c:pt>
                <c:pt idx="17">
                  <c:v>17.100000000000001</c:v>
                </c:pt>
                <c:pt idx="18">
                  <c:v>16.399999999999999</c:v>
                </c:pt>
                <c:pt idx="19">
                  <c:v>16.2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9-4A50-9299-B7AD93AF57E9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22.4</c:v>
                </c:pt>
                <c:pt idx="1">
                  <c:v>15.6</c:v>
                </c:pt>
                <c:pt idx="2">
                  <c:v>14.2</c:v>
                </c:pt>
                <c:pt idx="3">
                  <c:v>20.8</c:v>
                </c:pt>
                <c:pt idx="4">
                  <c:v>21.7</c:v>
                </c:pt>
                <c:pt idx="5">
                  <c:v>40.700000000000003</c:v>
                </c:pt>
                <c:pt idx="6">
                  <c:v>38.700000000000003</c:v>
                </c:pt>
                <c:pt idx="7">
                  <c:v>40.1</c:v>
                </c:pt>
                <c:pt idx="8">
                  <c:v>39</c:v>
                </c:pt>
                <c:pt idx="9">
                  <c:v>36.299999999999997</c:v>
                </c:pt>
                <c:pt idx="10">
                  <c:v>38.9</c:v>
                </c:pt>
                <c:pt idx="11">
                  <c:v>33.200000000000003</c:v>
                </c:pt>
                <c:pt idx="12">
                  <c:v>33.700000000000003</c:v>
                </c:pt>
                <c:pt idx="13">
                  <c:v>33.700000000000003</c:v>
                </c:pt>
                <c:pt idx="14">
                  <c:v>32.799999999999997</c:v>
                </c:pt>
                <c:pt idx="15">
                  <c:v>45.7</c:v>
                </c:pt>
                <c:pt idx="16">
                  <c:v>38.1</c:v>
                </c:pt>
                <c:pt idx="17">
                  <c:v>41.6</c:v>
                </c:pt>
                <c:pt idx="18">
                  <c:v>38.9</c:v>
                </c:pt>
                <c:pt idx="19">
                  <c:v>41.9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9-4A50-9299-B7AD93AF57E9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3.7</c:v>
                </c:pt>
                <c:pt idx="1">
                  <c:v>3.8</c:v>
                </c:pt>
                <c:pt idx="2">
                  <c:v>5.4</c:v>
                </c:pt>
                <c:pt idx="3">
                  <c:v>4.8</c:v>
                </c:pt>
                <c:pt idx="4">
                  <c:v>4.8</c:v>
                </c:pt>
                <c:pt idx="5">
                  <c:v>29.4</c:v>
                </c:pt>
                <c:pt idx="6">
                  <c:v>27.1</c:v>
                </c:pt>
                <c:pt idx="7">
                  <c:v>26.7</c:v>
                </c:pt>
                <c:pt idx="8">
                  <c:v>28.5</c:v>
                </c:pt>
                <c:pt idx="9">
                  <c:v>27.4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9-4A50-9299-B7AD93AF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(Shuffled; 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</c:v>
                </c:pt>
                <c:pt idx="11">
                  <c:v>1.2</c:v>
                </c:pt>
                <c:pt idx="12">
                  <c:v>0.4</c:v>
                </c:pt>
                <c:pt idx="13">
                  <c:v>0.4</c:v>
                </c:pt>
                <c:pt idx="14">
                  <c:v>0.6</c:v>
                </c:pt>
                <c:pt idx="15">
                  <c:v>48.6</c:v>
                </c:pt>
                <c:pt idx="16">
                  <c:v>50.3</c:v>
                </c:pt>
                <c:pt idx="17">
                  <c:v>49.7</c:v>
                </c:pt>
                <c:pt idx="18">
                  <c:v>50.7</c:v>
                </c:pt>
                <c:pt idx="19">
                  <c:v>47.9</c:v>
                </c:pt>
                <c:pt idx="20">
                  <c:v>63.5</c:v>
                </c:pt>
                <c:pt idx="21">
                  <c:v>64.3</c:v>
                </c:pt>
                <c:pt idx="22">
                  <c:v>66.7</c:v>
                </c:pt>
                <c:pt idx="23">
                  <c:v>63.4</c:v>
                </c:pt>
                <c:pt idx="24">
                  <c:v>61.6</c:v>
                </c:pt>
                <c:pt idx="25">
                  <c:v>70.599999999999994</c:v>
                </c:pt>
                <c:pt idx="26">
                  <c:v>71.099999999999994</c:v>
                </c:pt>
                <c:pt idx="27">
                  <c:v>72.2</c:v>
                </c:pt>
                <c:pt idx="28">
                  <c:v>71</c:v>
                </c:pt>
                <c:pt idx="29">
                  <c:v>71.099999999999994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9-46D7-BC7C-D5F58103C953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0.1</c:v>
                </c:pt>
                <c:pt idx="4">
                  <c:v>0.3</c:v>
                </c:pt>
                <c:pt idx="5">
                  <c:v>31.2</c:v>
                </c:pt>
                <c:pt idx="6">
                  <c:v>25.9</c:v>
                </c:pt>
                <c:pt idx="7">
                  <c:v>26.2</c:v>
                </c:pt>
                <c:pt idx="8">
                  <c:v>29.8</c:v>
                </c:pt>
                <c:pt idx="9">
                  <c:v>28.4</c:v>
                </c:pt>
                <c:pt idx="10">
                  <c:v>50.6</c:v>
                </c:pt>
                <c:pt idx="11">
                  <c:v>51.6</c:v>
                </c:pt>
                <c:pt idx="12">
                  <c:v>53.9</c:v>
                </c:pt>
                <c:pt idx="13">
                  <c:v>52.8</c:v>
                </c:pt>
                <c:pt idx="14">
                  <c:v>53.2</c:v>
                </c:pt>
                <c:pt idx="15">
                  <c:v>59.7</c:v>
                </c:pt>
                <c:pt idx="16">
                  <c:v>61.2</c:v>
                </c:pt>
                <c:pt idx="17">
                  <c:v>61.3</c:v>
                </c:pt>
                <c:pt idx="18">
                  <c:v>62.9</c:v>
                </c:pt>
                <c:pt idx="19">
                  <c:v>60.4</c:v>
                </c:pt>
                <c:pt idx="20">
                  <c:v>70.400000000000006</c:v>
                </c:pt>
                <c:pt idx="21">
                  <c:v>70.099999999999994</c:v>
                </c:pt>
                <c:pt idx="22">
                  <c:v>70.599999999999994</c:v>
                </c:pt>
                <c:pt idx="23">
                  <c:v>70.599999999999994</c:v>
                </c:pt>
                <c:pt idx="24">
                  <c:v>70.2</c:v>
                </c:pt>
                <c:pt idx="25">
                  <c:v>82.8</c:v>
                </c:pt>
                <c:pt idx="26">
                  <c:v>82.2</c:v>
                </c:pt>
                <c:pt idx="27">
                  <c:v>82.4</c:v>
                </c:pt>
                <c:pt idx="28">
                  <c:v>82.4</c:v>
                </c:pt>
                <c:pt idx="29">
                  <c:v>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9-46D7-BC7C-D5F58103C953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51.8</c:v>
                </c:pt>
                <c:pt idx="1">
                  <c:v>50.1</c:v>
                </c:pt>
                <c:pt idx="2">
                  <c:v>49</c:v>
                </c:pt>
                <c:pt idx="3">
                  <c:v>50</c:v>
                </c:pt>
                <c:pt idx="4">
                  <c:v>48.6</c:v>
                </c:pt>
                <c:pt idx="5">
                  <c:v>52.2</c:v>
                </c:pt>
                <c:pt idx="6">
                  <c:v>50.1</c:v>
                </c:pt>
                <c:pt idx="7">
                  <c:v>49.3</c:v>
                </c:pt>
                <c:pt idx="8">
                  <c:v>50.5</c:v>
                </c:pt>
                <c:pt idx="9">
                  <c:v>49.4</c:v>
                </c:pt>
                <c:pt idx="10">
                  <c:v>48.1</c:v>
                </c:pt>
                <c:pt idx="11">
                  <c:v>50.2</c:v>
                </c:pt>
                <c:pt idx="12">
                  <c:v>51</c:v>
                </c:pt>
                <c:pt idx="13">
                  <c:v>50</c:v>
                </c:pt>
                <c:pt idx="14">
                  <c:v>50.9</c:v>
                </c:pt>
                <c:pt idx="15">
                  <c:v>60</c:v>
                </c:pt>
                <c:pt idx="16">
                  <c:v>59.9</c:v>
                </c:pt>
                <c:pt idx="17">
                  <c:v>59.9</c:v>
                </c:pt>
                <c:pt idx="18">
                  <c:v>61.7</c:v>
                </c:pt>
                <c:pt idx="19">
                  <c:v>61.6</c:v>
                </c:pt>
                <c:pt idx="20">
                  <c:v>74.400000000000006</c:v>
                </c:pt>
                <c:pt idx="21">
                  <c:v>74.2</c:v>
                </c:pt>
                <c:pt idx="22">
                  <c:v>73</c:v>
                </c:pt>
                <c:pt idx="23">
                  <c:v>72.7</c:v>
                </c:pt>
                <c:pt idx="24">
                  <c:v>70.900000000000006</c:v>
                </c:pt>
                <c:pt idx="25">
                  <c:v>80.900000000000006</c:v>
                </c:pt>
                <c:pt idx="26">
                  <c:v>78.900000000000006</c:v>
                </c:pt>
                <c:pt idx="27">
                  <c:v>80</c:v>
                </c:pt>
                <c:pt idx="28">
                  <c:v>82.3</c:v>
                </c:pt>
                <c:pt idx="29">
                  <c:v>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9-46D7-BC7C-D5F58103C953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14.7</c:v>
                </c:pt>
                <c:pt idx="1">
                  <c:v>16.2</c:v>
                </c:pt>
                <c:pt idx="2">
                  <c:v>15.3</c:v>
                </c:pt>
                <c:pt idx="3">
                  <c:v>16.100000000000001</c:v>
                </c:pt>
                <c:pt idx="4">
                  <c:v>15.6</c:v>
                </c:pt>
                <c:pt idx="5">
                  <c:v>55.1</c:v>
                </c:pt>
                <c:pt idx="6">
                  <c:v>55.9</c:v>
                </c:pt>
                <c:pt idx="7">
                  <c:v>56.2</c:v>
                </c:pt>
                <c:pt idx="8">
                  <c:v>55.7</c:v>
                </c:pt>
                <c:pt idx="9">
                  <c:v>57.1</c:v>
                </c:pt>
                <c:pt idx="10">
                  <c:v>42.4</c:v>
                </c:pt>
                <c:pt idx="11">
                  <c:v>45.3</c:v>
                </c:pt>
                <c:pt idx="12">
                  <c:v>46.3</c:v>
                </c:pt>
                <c:pt idx="13">
                  <c:v>45</c:v>
                </c:pt>
                <c:pt idx="14">
                  <c:v>45.4</c:v>
                </c:pt>
                <c:pt idx="15">
                  <c:v>50.4</c:v>
                </c:pt>
                <c:pt idx="16">
                  <c:v>46</c:v>
                </c:pt>
                <c:pt idx="17">
                  <c:v>47.2</c:v>
                </c:pt>
                <c:pt idx="18">
                  <c:v>50.6</c:v>
                </c:pt>
                <c:pt idx="19">
                  <c:v>47.8</c:v>
                </c:pt>
                <c:pt idx="20">
                  <c:v>68.8</c:v>
                </c:pt>
                <c:pt idx="21">
                  <c:v>66</c:v>
                </c:pt>
                <c:pt idx="22">
                  <c:v>67.5</c:v>
                </c:pt>
                <c:pt idx="23">
                  <c:v>67.8</c:v>
                </c:pt>
                <c:pt idx="24">
                  <c:v>64.900000000000006</c:v>
                </c:pt>
                <c:pt idx="25">
                  <c:v>70.900000000000006</c:v>
                </c:pt>
                <c:pt idx="26">
                  <c:v>69.7</c:v>
                </c:pt>
                <c:pt idx="27">
                  <c:v>69.5</c:v>
                </c:pt>
                <c:pt idx="28">
                  <c:v>67.599999999999994</c:v>
                </c:pt>
                <c:pt idx="29">
                  <c:v>69.900000000000006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9-46D7-BC7C-D5F58103C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50.6</c:v>
                </c:pt>
                <c:pt idx="1">
                  <c:v>51.8</c:v>
                </c:pt>
                <c:pt idx="2">
                  <c:v>50.7</c:v>
                </c:pt>
                <c:pt idx="3">
                  <c:v>53.5</c:v>
                </c:pt>
                <c:pt idx="4">
                  <c:v>49.6</c:v>
                </c:pt>
                <c:pt idx="5">
                  <c:v>47.7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50.6</c:v>
                </c:pt>
                <c:pt idx="10">
                  <c:v>47.6</c:v>
                </c:pt>
                <c:pt idx="11">
                  <c:v>47.3</c:v>
                </c:pt>
                <c:pt idx="12">
                  <c:v>49.7</c:v>
                </c:pt>
                <c:pt idx="13">
                  <c:v>45.8</c:v>
                </c:pt>
                <c:pt idx="14">
                  <c:v>49.1</c:v>
                </c:pt>
                <c:pt idx="15">
                  <c:v>47.9</c:v>
                </c:pt>
                <c:pt idx="16">
                  <c:v>51.6</c:v>
                </c:pt>
                <c:pt idx="17">
                  <c:v>50.9</c:v>
                </c:pt>
                <c:pt idx="18">
                  <c:v>51</c:v>
                </c:pt>
                <c:pt idx="19">
                  <c:v>51.6</c:v>
                </c:pt>
                <c:pt idx="20">
                  <c:v>60.8</c:v>
                </c:pt>
                <c:pt idx="21">
                  <c:v>59.7</c:v>
                </c:pt>
                <c:pt idx="22">
                  <c:v>63.2</c:v>
                </c:pt>
                <c:pt idx="23">
                  <c:v>60</c:v>
                </c:pt>
                <c:pt idx="24">
                  <c:v>59.2</c:v>
                </c:pt>
                <c:pt idx="25">
                  <c:v>67.5</c:v>
                </c:pt>
                <c:pt idx="26">
                  <c:v>68.099999999999994</c:v>
                </c:pt>
                <c:pt idx="27">
                  <c:v>69.8</c:v>
                </c:pt>
                <c:pt idx="28">
                  <c:v>68.5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606-A0B0-E8A0CFC1F213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47.3</c:v>
                </c:pt>
                <c:pt idx="1">
                  <c:v>48.2</c:v>
                </c:pt>
                <c:pt idx="2">
                  <c:v>45.9</c:v>
                </c:pt>
                <c:pt idx="3">
                  <c:v>49.3</c:v>
                </c:pt>
                <c:pt idx="4">
                  <c:v>45.6</c:v>
                </c:pt>
                <c:pt idx="5">
                  <c:v>48.4</c:v>
                </c:pt>
                <c:pt idx="6">
                  <c:v>47.3</c:v>
                </c:pt>
                <c:pt idx="7">
                  <c:v>49.2</c:v>
                </c:pt>
                <c:pt idx="8">
                  <c:v>49.5</c:v>
                </c:pt>
                <c:pt idx="9">
                  <c:v>49.6</c:v>
                </c:pt>
                <c:pt idx="10">
                  <c:v>43.1</c:v>
                </c:pt>
                <c:pt idx="11">
                  <c:v>46.2</c:v>
                </c:pt>
                <c:pt idx="12">
                  <c:v>45.8</c:v>
                </c:pt>
                <c:pt idx="13">
                  <c:v>47.9</c:v>
                </c:pt>
                <c:pt idx="14">
                  <c:v>47.9</c:v>
                </c:pt>
                <c:pt idx="15">
                  <c:v>51.7</c:v>
                </c:pt>
                <c:pt idx="16">
                  <c:v>54</c:v>
                </c:pt>
                <c:pt idx="17">
                  <c:v>49.6</c:v>
                </c:pt>
                <c:pt idx="18">
                  <c:v>54</c:v>
                </c:pt>
                <c:pt idx="19">
                  <c:v>49.9</c:v>
                </c:pt>
                <c:pt idx="20">
                  <c:v>62.7</c:v>
                </c:pt>
                <c:pt idx="21">
                  <c:v>63.8</c:v>
                </c:pt>
                <c:pt idx="22">
                  <c:v>64</c:v>
                </c:pt>
                <c:pt idx="23">
                  <c:v>63.3</c:v>
                </c:pt>
                <c:pt idx="24">
                  <c:v>63.7</c:v>
                </c:pt>
                <c:pt idx="25">
                  <c:v>84.6</c:v>
                </c:pt>
                <c:pt idx="26">
                  <c:v>81.5</c:v>
                </c:pt>
                <c:pt idx="27">
                  <c:v>83.4</c:v>
                </c:pt>
                <c:pt idx="28">
                  <c:v>83.2</c:v>
                </c:pt>
                <c:pt idx="29">
                  <c:v>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4606-A0B0-E8A0CFC1F213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51.7</c:v>
                </c:pt>
                <c:pt idx="1">
                  <c:v>49</c:v>
                </c:pt>
                <c:pt idx="2">
                  <c:v>48.4</c:v>
                </c:pt>
                <c:pt idx="3">
                  <c:v>49.1</c:v>
                </c:pt>
                <c:pt idx="4">
                  <c:v>49.1</c:v>
                </c:pt>
                <c:pt idx="5">
                  <c:v>53.9</c:v>
                </c:pt>
                <c:pt idx="6">
                  <c:v>53.6</c:v>
                </c:pt>
                <c:pt idx="7">
                  <c:v>50.7</c:v>
                </c:pt>
                <c:pt idx="8">
                  <c:v>52.7</c:v>
                </c:pt>
                <c:pt idx="9">
                  <c:v>51.2</c:v>
                </c:pt>
                <c:pt idx="10">
                  <c:v>49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52</c:v>
                </c:pt>
                <c:pt idx="15">
                  <c:v>68.2</c:v>
                </c:pt>
                <c:pt idx="16">
                  <c:v>67.2</c:v>
                </c:pt>
                <c:pt idx="17">
                  <c:v>68.5</c:v>
                </c:pt>
                <c:pt idx="18">
                  <c:v>70.2</c:v>
                </c:pt>
                <c:pt idx="19">
                  <c:v>68.3</c:v>
                </c:pt>
                <c:pt idx="20">
                  <c:v>76.900000000000006</c:v>
                </c:pt>
                <c:pt idx="21">
                  <c:v>75.8</c:v>
                </c:pt>
                <c:pt idx="22">
                  <c:v>76.5</c:v>
                </c:pt>
                <c:pt idx="23">
                  <c:v>75.3</c:v>
                </c:pt>
                <c:pt idx="24">
                  <c:v>73.2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4606-A0B0-E8A0CFC1F213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25</c:v>
                </c:pt>
                <c:pt idx="1">
                  <c:v>24.8</c:v>
                </c:pt>
                <c:pt idx="2">
                  <c:v>27.1</c:v>
                </c:pt>
                <c:pt idx="3">
                  <c:v>26.8</c:v>
                </c:pt>
                <c:pt idx="4">
                  <c:v>25.8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4-4606-A0B0-E8A0CFC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47.8</c:v>
                </c:pt>
                <c:pt idx="1">
                  <c:v>49.6</c:v>
                </c:pt>
                <c:pt idx="2">
                  <c:v>48.3</c:v>
                </c:pt>
                <c:pt idx="3">
                  <c:v>50.6</c:v>
                </c:pt>
                <c:pt idx="4">
                  <c:v>46.9</c:v>
                </c:pt>
                <c:pt idx="5">
                  <c:v>47.8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50.7</c:v>
                </c:pt>
                <c:pt idx="10">
                  <c:v>43.1</c:v>
                </c:pt>
                <c:pt idx="11">
                  <c:v>47.3</c:v>
                </c:pt>
                <c:pt idx="12">
                  <c:v>46.5</c:v>
                </c:pt>
                <c:pt idx="13">
                  <c:v>43.6</c:v>
                </c:pt>
                <c:pt idx="14">
                  <c:v>43.7</c:v>
                </c:pt>
                <c:pt idx="15">
                  <c:v>51.3</c:v>
                </c:pt>
                <c:pt idx="16">
                  <c:v>52.8</c:v>
                </c:pt>
                <c:pt idx="17">
                  <c:v>53.4</c:v>
                </c:pt>
                <c:pt idx="18">
                  <c:v>52.8</c:v>
                </c:pt>
                <c:pt idx="19">
                  <c:v>54.3</c:v>
                </c:pt>
                <c:pt idx="20">
                  <c:v>60.8</c:v>
                </c:pt>
                <c:pt idx="21">
                  <c:v>60.7</c:v>
                </c:pt>
                <c:pt idx="22">
                  <c:v>62.2</c:v>
                </c:pt>
                <c:pt idx="23">
                  <c:v>60</c:v>
                </c:pt>
                <c:pt idx="24">
                  <c:v>59.2</c:v>
                </c:pt>
                <c:pt idx="25">
                  <c:v>66.8</c:v>
                </c:pt>
                <c:pt idx="26">
                  <c:v>66.2</c:v>
                </c:pt>
                <c:pt idx="27">
                  <c:v>68.3</c:v>
                </c:pt>
                <c:pt idx="28">
                  <c:v>68.900000000000006</c:v>
                </c:pt>
                <c:pt idx="29">
                  <c:v>69.400000000000006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5-439F-B43D-A4487A11952B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45.3</c:v>
                </c:pt>
                <c:pt idx="1">
                  <c:v>42.5</c:v>
                </c:pt>
                <c:pt idx="2">
                  <c:v>41.7</c:v>
                </c:pt>
                <c:pt idx="3">
                  <c:v>43</c:v>
                </c:pt>
                <c:pt idx="4">
                  <c:v>41.6</c:v>
                </c:pt>
                <c:pt idx="5">
                  <c:v>51.4</c:v>
                </c:pt>
                <c:pt idx="6">
                  <c:v>52</c:v>
                </c:pt>
                <c:pt idx="7">
                  <c:v>52.9</c:v>
                </c:pt>
                <c:pt idx="8">
                  <c:v>55.4</c:v>
                </c:pt>
                <c:pt idx="9">
                  <c:v>55.1</c:v>
                </c:pt>
                <c:pt idx="10">
                  <c:v>50.8</c:v>
                </c:pt>
                <c:pt idx="11">
                  <c:v>51.6</c:v>
                </c:pt>
                <c:pt idx="12">
                  <c:v>52.5</c:v>
                </c:pt>
                <c:pt idx="13">
                  <c:v>52</c:v>
                </c:pt>
                <c:pt idx="14">
                  <c:v>51.1</c:v>
                </c:pt>
                <c:pt idx="15">
                  <c:v>53.8</c:v>
                </c:pt>
                <c:pt idx="16">
                  <c:v>55.5</c:v>
                </c:pt>
                <c:pt idx="17">
                  <c:v>50.4</c:v>
                </c:pt>
                <c:pt idx="18">
                  <c:v>54.2</c:v>
                </c:pt>
                <c:pt idx="19">
                  <c:v>51.8</c:v>
                </c:pt>
                <c:pt idx="20">
                  <c:v>73.3</c:v>
                </c:pt>
                <c:pt idx="21">
                  <c:v>74.599999999999994</c:v>
                </c:pt>
                <c:pt idx="22">
                  <c:v>75.2</c:v>
                </c:pt>
                <c:pt idx="23">
                  <c:v>75</c:v>
                </c:pt>
                <c:pt idx="24">
                  <c:v>74.400000000000006</c:v>
                </c:pt>
                <c:pt idx="25">
                  <c:v>88.6</c:v>
                </c:pt>
                <c:pt idx="26">
                  <c:v>87.4</c:v>
                </c:pt>
                <c:pt idx="27">
                  <c:v>89.2</c:v>
                </c:pt>
                <c:pt idx="28">
                  <c:v>88</c:v>
                </c:pt>
                <c:pt idx="29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5-439F-B43D-A4487A11952B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48</c:v>
                </c:pt>
                <c:pt idx="1">
                  <c:v>46.4</c:v>
                </c:pt>
                <c:pt idx="2">
                  <c:v>47.6</c:v>
                </c:pt>
                <c:pt idx="3">
                  <c:v>46.4</c:v>
                </c:pt>
                <c:pt idx="4">
                  <c:v>47</c:v>
                </c:pt>
                <c:pt idx="5">
                  <c:v>52.5</c:v>
                </c:pt>
                <c:pt idx="6">
                  <c:v>50.4</c:v>
                </c:pt>
                <c:pt idx="7">
                  <c:v>49.8</c:v>
                </c:pt>
                <c:pt idx="8">
                  <c:v>50.6</c:v>
                </c:pt>
                <c:pt idx="9">
                  <c:v>49.8</c:v>
                </c:pt>
                <c:pt idx="10">
                  <c:v>48</c:v>
                </c:pt>
                <c:pt idx="11">
                  <c:v>50</c:v>
                </c:pt>
                <c:pt idx="12">
                  <c:v>50.9</c:v>
                </c:pt>
                <c:pt idx="13">
                  <c:v>49.4</c:v>
                </c:pt>
                <c:pt idx="14">
                  <c:v>50.6</c:v>
                </c:pt>
                <c:pt idx="15">
                  <c:v>62.7</c:v>
                </c:pt>
                <c:pt idx="16">
                  <c:v>64.2</c:v>
                </c:pt>
                <c:pt idx="17">
                  <c:v>63.8</c:v>
                </c:pt>
                <c:pt idx="18">
                  <c:v>63.6</c:v>
                </c:pt>
                <c:pt idx="19">
                  <c:v>64.900000000000006</c:v>
                </c:pt>
                <c:pt idx="20">
                  <c:v>75.900000000000006</c:v>
                </c:pt>
                <c:pt idx="21">
                  <c:v>76.099999999999994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74.099999999999994</c:v>
                </c:pt>
                <c:pt idx="25">
                  <c:v>80.599999999999994</c:v>
                </c:pt>
                <c:pt idx="26">
                  <c:v>78.599999999999994</c:v>
                </c:pt>
                <c:pt idx="27">
                  <c:v>80.599999999999994</c:v>
                </c:pt>
                <c:pt idx="28">
                  <c:v>80.599999999999994</c:v>
                </c:pt>
                <c:pt idx="29">
                  <c:v>79.400000000000006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35-439F-B43D-A4487A11952B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3.3</c:v>
                </c:pt>
                <c:pt idx="1">
                  <c:v>4</c:v>
                </c:pt>
                <c:pt idx="2">
                  <c:v>5.7</c:v>
                </c:pt>
                <c:pt idx="3">
                  <c:v>4.4000000000000004</c:v>
                </c:pt>
                <c:pt idx="4">
                  <c:v>4.8</c:v>
                </c:pt>
                <c:pt idx="5">
                  <c:v>48.2</c:v>
                </c:pt>
                <c:pt idx="6">
                  <c:v>50.3</c:v>
                </c:pt>
                <c:pt idx="7">
                  <c:v>50.7</c:v>
                </c:pt>
                <c:pt idx="8">
                  <c:v>49.7</c:v>
                </c:pt>
                <c:pt idx="9">
                  <c:v>51.3</c:v>
                </c:pt>
                <c:pt idx="10">
                  <c:v>47.7</c:v>
                </c:pt>
                <c:pt idx="11">
                  <c:v>49.9</c:v>
                </c:pt>
                <c:pt idx="12">
                  <c:v>50.7</c:v>
                </c:pt>
                <c:pt idx="13">
                  <c:v>49.3</c:v>
                </c:pt>
                <c:pt idx="14">
                  <c:v>50.6</c:v>
                </c:pt>
                <c:pt idx="15">
                  <c:v>61.8</c:v>
                </c:pt>
                <c:pt idx="16">
                  <c:v>58.4</c:v>
                </c:pt>
                <c:pt idx="17">
                  <c:v>61.1</c:v>
                </c:pt>
                <c:pt idx="18">
                  <c:v>63.2</c:v>
                </c:pt>
                <c:pt idx="19">
                  <c:v>60.2</c:v>
                </c:pt>
                <c:pt idx="20">
                  <c:v>70.2</c:v>
                </c:pt>
                <c:pt idx="21">
                  <c:v>69.3</c:v>
                </c:pt>
                <c:pt idx="22">
                  <c:v>67.599999999999994</c:v>
                </c:pt>
                <c:pt idx="23">
                  <c:v>69.099999999999994</c:v>
                </c:pt>
                <c:pt idx="24">
                  <c:v>68.7</c:v>
                </c:pt>
                <c:pt idx="25">
                  <c:v>80.400000000000006</c:v>
                </c:pt>
                <c:pt idx="26">
                  <c:v>77.3</c:v>
                </c:pt>
                <c:pt idx="27">
                  <c:v>80.2</c:v>
                </c:pt>
                <c:pt idx="28">
                  <c:v>80.099999999999994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35-439F-B43D-A4487A11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10.3</c:v>
                </c:pt>
                <c:pt idx="6">
                  <c:v>11.8</c:v>
                </c:pt>
                <c:pt idx="7">
                  <c:v>11.7</c:v>
                </c:pt>
                <c:pt idx="8">
                  <c:v>10.9</c:v>
                </c:pt>
                <c:pt idx="9">
                  <c:v>11.4</c:v>
                </c:pt>
                <c:pt idx="10">
                  <c:v>18.8</c:v>
                </c:pt>
                <c:pt idx="11">
                  <c:v>18.7</c:v>
                </c:pt>
                <c:pt idx="12">
                  <c:v>18.2</c:v>
                </c:pt>
                <c:pt idx="13">
                  <c:v>15.9</c:v>
                </c:pt>
                <c:pt idx="14">
                  <c:v>18</c:v>
                </c:pt>
                <c:pt idx="15">
                  <c:v>52.5</c:v>
                </c:pt>
                <c:pt idx="16">
                  <c:v>54.4</c:v>
                </c:pt>
                <c:pt idx="17">
                  <c:v>55.2</c:v>
                </c:pt>
                <c:pt idx="18">
                  <c:v>53.2</c:v>
                </c:pt>
                <c:pt idx="19">
                  <c:v>54.5</c:v>
                </c:pt>
                <c:pt idx="20">
                  <c:v>63.6</c:v>
                </c:pt>
                <c:pt idx="21">
                  <c:v>63.4</c:v>
                </c:pt>
                <c:pt idx="22">
                  <c:v>65.3</c:v>
                </c:pt>
                <c:pt idx="23">
                  <c:v>63.7</c:v>
                </c:pt>
                <c:pt idx="24">
                  <c:v>61.8</c:v>
                </c:pt>
                <c:pt idx="25">
                  <c:v>72.599999999999994</c:v>
                </c:pt>
                <c:pt idx="26">
                  <c:v>71.400000000000006</c:v>
                </c:pt>
                <c:pt idx="27">
                  <c:v>73.3</c:v>
                </c:pt>
                <c:pt idx="28">
                  <c:v>67.56</c:v>
                </c:pt>
                <c:pt idx="29">
                  <c:v>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BF3-A17B-7207E6BBEDA2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40.799999999999997</c:v>
                </c:pt>
                <c:pt idx="6">
                  <c:v>40</c:v>
                </c:pt>
                <c:pt idx="7">
                  <c:v>39.5</c:v>
                </c:pt>
                <c:pt idx="8">
                  <c:v>40.5</c:v>
                </c:pt>
                <c:pt idx="9">
                  <c:v>40.5</c:v>
                </c:pt>
                <c:pt idx="10">
                  <c:v>52.7</c:v>
                </c:pt>
                <c:pt idx="11">
                  <c:v>54.2</c:v>
                </c:pt>
                <c:pt idx="12">
                  <c:v>54.2</c:v>
                </c:pt>
                <c:pt idx="13">
                  <c:v>56.8</c:v>
                </c:pt>
                <c:pt idx="14">
                  <c:v>55.3</c:v>
                </c:pt>
                <c:pt idx="15">
                  <c:v>66.3</c:v>
                </c:pt>
                <c:pt idx="16">
                  <c:v>67.599999999999994</c:v>
                </c:pt>
                <c:pt idx="17">
                  <c:v>65.400000000000006</c:v>
                </c:pt>
                <c:pt idx="18">
                  <c:v>68.2</c:v>
                </c:pt>
                <c:pt idx="19">
                  <c:v>67.2</c:v>
                </c:pt>
                <c:pt idx="20">
                  <c:v>75.8</c:v>
                </c:pt>
                <c:pt idx="21">
                  <c:v>75.5</c:v>
                </c:pt>
                <c:pt idx="22">
                  <c:v>76.099999999999994</c:v>
                </c:pt>
                <c:pt idx="23">
                  <c:v>75</c:v>
                </c:pt>
                <c:pt idx="24">
                  <c:v>76.599999999999994</c:v>
                </c:pt>
                <c:pt idx="25">
                  <c:v>88</c:v>
                </c:pt>
                <c:pt idx="26">
                  <c:v>86.2</c:v>
                </c:pt>
                <c:pt idx="27">
                  <c:v>86.1</c:v>
                </c:pt>
                <c:pt idx="28">
                  <c:v>86.1</c:v>
                </c:pt>
                <c:pt idx="29">
                  <c:v>87.6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BF3-A17B-7207E6BBEDA2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52.3</c:v>
                </c:pt>
                <c:pt idx="6">
                  <c:v>50.2</c:v>
                </c:pt>
                <c:pt idx="7">
                  <c:v>49.3</c:v>
                </c:pt>
                <c:pt idx="8">
                  <c:v>50.7</c:v>
                </c:pt>
                <c:pt idx="9">
                  <c:v>49.4</c:v>
                </c:pt>
                <c:pt idx="10">
                  <c:v>47.9</c:v>
                </c:pt>
                <c:pt idx="11">
                  <c:v>50.1</c:v>
                </c:pt>
                <c:pt idx="12">
                  <c:v>50.5</c:v>
                </c:pt>
                <c:pt idx="13">
                  <c:v>49.5</c:v>
                </c:pt>
                <c:pt idx="14">
                  <c:v>50.8</c:v>
                </c:pt>
                <c:pt idx="15">
                  <c:v>62.6</c:v>
                </c:pt>
                <c:pt idx="16">
                  <c:v>63.3</c:v>
                </c:pt>
                <c:pt idx="17">
                  <c:v>62.7</c:v>
                </c:pt>
                <c:pt idx="18">
                  <c:v>65.099999999999994</c:v>
                </c:pt>
                <c:pt idx="19">
                  <c:v>66.099999999999994</c:v>
                </c:pt>
                <c:pt idx="20">
                  <c:v>74.2</c:v>
                </c:pt>
                <c:pt idx="21">
                  <c:v>73.900000000000006</c:v>
                </c:pt>
                <c:pt idx="22">
                  <c:v>75.5</c:v>
                </c:pt>
                <c:pt idx="23">
                  <c:v>74.900000000000006</c:v>
                </c:pt>
                <c:pt idx="24">
                  <c:v>72.900000000000006</c:v>
                </c:pt>
                <c:pt idx="25">
                  <c:v>77.2</c:v>
                </c:pt>
                <c:pt idx="26">
                  <c:v>75.2</c:v>
                </c:pt>
                <c:pt idx="27">
                  <c:v>75.5</c:v>
                </c:pt>
                <c:pt idx="28">
                  <c:v>77.5</c:v>
                </c:pt>
                <c:pt idx="29">
                  <c:v>75.099999999999994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BF3-A17B-7207E6BBEDA2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37.9</c:v>
                </c:pt>
                <c:pt idx="6">
                  <c:v>39.200000000000003</c:v>
                </c:pt>
                <c:pt idx="7">
                  <c:v>37.4</c:v>
                </c:pt>
                <c:pt idx="8">
                  <c:v>40.700000000000003</c:v>
                </c:pt>
                <c:pt idx="9">
                  <c:v>38.4</c:v>
                </c:pt>
                <c:pt idx="10">
                  <c:v>48.1</c:v>
                </c:pt>
                <c:pt idx="11">
                  <c:v>50.3</c:v>
                </c:pt>
                <c:pt idx="12">
                  <c:v>51</c:v>
                </c:pt>
                <c:pt idx="13">
                  <c:v>49.8</c:v>
                </c:pt>
                <c:pt idx="14">
                  <c:v>51.1</c:v>
                </c:pt>
                <c:pt idx="15">
                  <c:v>57.4</c:v>
                </c:pt>
                <c:pt idx="16">
                  <c:v>55</c:v>
                </c:pt>
                <c:pt idx="17">
                  <c:v>53</c:v>
                </c:pt>
                <c:pt idx="18">
                  <c:v>54.6</c:v>
                </c:pt>
                <c:pt idx="19">
                  <c:v>55.4</c:v>
                </c:pt>
                <c:pt idx="20">
                  <c:v>67.599999999999994</c:v>
                </c:pt>
                <c:pt idx="21">
                  <c:v>68.2</c:v>
                </c:pt>
                <c:pt idx="22">
                  <c:v>66.5</c:v>
                </c:pt>
                <c:pt idx="23">
                  <c:v>69</c:v>
                </c:pt>
                <c:pt idx="24">
                  <c:v>65.7</c:v>
                </c:pt>
                <c:pt idx="25">
                  <c:v>82.4</c:v>
                </c:pt>
                <c:pt idx="26">
                  <c:v>78.5</c:v>
                </c:pt>
                <c:pt idx="27">
                  <c:v>80</c:v>
                </c:pt>
                <c:pt idx="28">
                  <c:v>81.2</c:v>
                </c:pt>
                <c:pt idx="29">
                  <c:v>79.2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BF3-A17B-7207E6BBE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49.3</c:v>
                </c:pt>
                <c:pt idx="1">
                  <c:v>50.8</c:v>
                </c:pt>
                <c:pt idx="2">
                  <c:v>51.6</c:v>
                </c:pt>
                <c:pt idx="3">
                  <c:v>52.5</c:v>
                </c:pt>
                <c:pt idx="4">
                  <c:v>51.9</c:v>
                </c:pt>
                <c:pt idx="5">
                  <c:v>47.7</c:v>
                </c:pt>
                <c:pt idx="6">
                  <c:v>49.9</c:v>
                </c:pt>
                <c:pt idx="7">
                  <c:v>50.7</c:v>
                </c:pt>
                <c:pt idx="8">
                  <c:v>49.4</c:v>
                </c:pt>
                <c:pt idx="9">
                  <c:v>50.7</c:v>
                </c:pt>
                <c:pt idx="10">
                  <c:v>44.6</c:v>
                </c:pt>
                <c:pt idx="11">
                  <c:v>46.6</c:v>
                </c:pt>
                <c:pt idx="12">
                  <c:v>46.7</c:v>
                </c:pt>
                <c:pt idx="13">
                  <c:v>45.7</c:v>
                </c:pt>
                <c:pt idx="14">
                  <c:v>45.4</c:v>
                </c:pt>
                <c:pt idx="15">
                  <c:v>47.9</c:v>
                </c:pt>
                <c:pt idx="16">
                  <c:v>50.7</c:v>
                </c:pt>
                <c:pt idx="17">
                  <c:v>51.3</c:v>
                </c:pt>
                <c:pt idx="18">
                  <c:v>50.6</c:v>
                </c:pt>
                <c:pt idx="19">
                  <c:v>51.2</c:v>
                </c:pt>
                <c:pt idx="20">
                  <c:v>68.099999999999994</c:v>
                </c:pt>
                <c:pt idx="21">
                  <c:v>66.8</c:v>
                </c:pt>
                <c:pt idx="22">
                  <c:v>68.5</c:v>
                </c:pt>
                <c:pt idx="23">
                  <c:v>69.099999999999994</c:v>
                </c:pt>
                <c:pt idx="24">
                  <c:v>66.400000000000006</c:v>
                </c:pt>
                <c:pt idx="25">
                  <c:v>74.3</c:v>
                </c:pt>
                <c:pt idx="26">
                  <c:v>72.7</c:v>
                </c:pt>
                <c:pt idx="27">
                  <c:v>76.400000000000006</c:v>
                </c:pt>
                <c:pt idx="28">
                  <c:v>75.7</c:v>
                </c:pt>
                <c:pt idx="29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F18-852D-40F6275E80CE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48.8</c:v>
                </c:pt>
                <c:pt idx="1">
                  <c:v>49.6</c:v>
                </c:pt>
                <c:pt idx="2">
                  <c:v>48</c:v>
                </c:pt>
                <c:pt idx="3">
                  <c:v>50.9</c:v>
                </c:pt>
                <c:pt idx="4">
                  <c:v>47.8</c:v>
                </c:pt>
                <c:pt idx="5">
                  <c:v>53.8</c:v>
                </c:pt>
                <c:pt idx="6">
                  <c:v>52.9</c:v>
                </c:pt>
                <c:pt idx="7">
                  <c:v>52.8</c:v>
                </c:pt>
                <c:pt idx="8">
                  <c:v>54.4</c:v>
                </c:pt>
                <c:pt idx="9">
                  <c:v>54.7</c:v>
                </c:pt>
                <c:pt idx="10">
                  <c:v>50.6</c:v>
                </c:pt>
                <c:pt idx="11">
                  <c:v>50.8</c:v>
                </c:pt>
                <c:pt idx="12">
                  <c:v>49.7</c:v>
                </c:pt>
                <c:pt idx="13">
                  <c:v>52.1</c:v>
                </c:pt>
                <c:pt idx="14">
                  <c:v>50.4</c:v>
                </c:pt>
                <c:pt idx="15">
                  <c:v>58.3</c:v>
                </c:pt>
                <c:pt idx="16">
                  <c:v>56.5</c:v>
                </c:pt>
                <c:pt idx="17">
                  <c:v>55.7</c:v>
                </c:pt>
                <c:pt idx="18">
                  <c:v>58.9</c:v>
                </c:pt>
                <c:pt idx="19">
                  <c:v>55.6</c:v>
                </c:pt>
                <c:pt idx="20">
                  <c:v>72.8</c:v>
                </c:pt>
                <c:pt idx="21">
                  <c:v>73.099999999999994</c:v>
                </c:pt>
                <c:pt idx="22">
                  <c:v>73.5</c:v>
                </c:pt>
                <c:pt idx="23">
                  <c:v>73.2</c:v>
                </c:pt>
                <c:pt idx="24">
                  <c:v>72.900000000000006</c:v>
                </c:pt>
                <c:pt idx="25">
                  <c:v>84.4</c:v>
                </c:pt>
                <c:pt idx="26">
                  <c:v>80.599999999999994</c:v>
                </c:pt>
                <c:pt idx="27">
                  <c:v>82.3</c:v>
                </c:pt>
                <c:pt idx="28">
                  <c:v>84</c:v>
                </c:pt>
                <c:pt idx="29">
                  <c:v>82.9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F18-852D-40F6275E80CE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51.2</c:v>
                </c:pt>
                <c:pt idx="1">
                  <c:v>51.1</c:v>
                </c:pt>
                <c:pt idx="2">
                  <c:v>48.4</c:v>
                </c:pt>
                <c:pt idx="3">
                  <c:v>49.5</c:v>
                </c:pt>
                <c:pt idx="4">
                  <c:v>49.2</c:v>
                </c:pt>
                <c:pt idx="5">
                  <c:v>53.9</c:v>
                </c:pt>
                <c:pt idx="6">
                  <c:v>53.6</c:v>
                </c:pt>
                <c:pt idx="7">
                  <c:v>50.7</c:v>
                </c:pt>
                <c:pt idx="8">
                  <c:v>52.9</c:v>
                </c:pt>
                <c:pt idx="9">
                  <c:v>51.2</c:v>
                </c:pt>
                <c:pt idx="10">
                  <c:v>48.8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52</c:v>
                </c:pt>
                <c:pt idx="15">
                  <c:v>68.2</c:v>
                </c:pt>
                <c:pt idx="16">
                  <c:v>67</c:v>
                </c:pt>
                <c:pt idx="17">
                  <c:v>68.599999999999994</c:v>
                </c:pt>
                <c:pt idx="18">
                  <c:v>70.2</c:v>
                </c:pt>
                <c:pt idx="19">
                  <c:v>68.2</c:v>
                </c:pt>
                <c:pt idx="20">
                  <c:v>76.8</c:v>
                </c:pt>
                <c:pt idx="21">
                  <c:v>76</c:v>
                </c:pt>
                <c:pt idx="22">
                  <c:v>76.5</c:v>
                </c:pt>
                <c:pt idx="23">
                  <c:v>75.3</c:v>
                </c:pt>
                <c:pt idx="24">
                  <c:v>73.400000000000006</c:v>
                </c:pt>
                <c:pt idx="25">
                  <c:v>78</c:v>
                </c:pt>
                <c:pt idx="26">
                  <c:v>77.7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9-4F18-852D-40F6275E80CE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81.5</c:v>
                </c:pt>
                <c:pt idx="26">
                  <c:v>78.400000000000006</c:v>
                </c:pt>
                <c:pt idx="27">
                  <c:v>79.7</c:v>
                </c:pt>
                <c:pt idx="28">
                  <c:v>81.2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9-4F18-852D-40F6275E8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47.8</c:v>
                </c:pt>
                <c:pt idx="1">
                  <c:v>48.4</c:v>
                </c:pt>
                <c:pt idx="2">
                  <c:v>49.7</c:v>
                </c:pt>
                <c:pt idx="3">
                  <c:v>49.7</c:v>
                </c:pt>
                <c:pt idx="4">
                  <c:v>51.5</c:v>
                </c:pt>
                <c:pt idx="5">
                  <c:v>42</c:v>
                </c:pt>
                <c:pt idx="6">
                  <c:v>43.4</c:v>
                </c:pt>
                <c:pt idx="7">
                  <c:v>44.7</c:v>
                </c:pt>
                <c:pt idx="8">
                  <c:v>44.7</c:v>
                </c:pt>
                <c:pt idx="9">
                  <c:v>44.2</c:v>
                </c:pt>
                <c:pt idx="10">
                  <c:v>43.6</c:v>
                </c:pt>
                <c:pt idx="11">
                  <c:v>46.5</c:v>
                </c:pt>
                <c:pt idx="12">
                  <c:v>45.1</c:v>
                </c:pt>
                <c:pt idx="13">
                  <c:v>46.5</c:v>
                </c:pt>
                <c:pt idx="14">
                  <c:v>46.8</c:v>
                </c:pt>
                <c:pt idx="15">
                  <c:v>42.6</c:v>
                </c:pt>
                <c:pt idx="16">
                  <c:v>42.4</c:v>
                </c:pt>
                <c:pt idx="17">
                  <c:v>45.8</c:v>
                </c:pt>
                <c:pt idx="18">
                  <c:v>46.7</c:v>
                </c:pt>
                <c:pt idx="19">
                  <c:v>42.5</c:v>
                </c:pt>
                <c:pt idx="20">
                  <c:v>48.1</c:v>
                </c:pt>
                <c:pt idx="21">
                  <c:v>45.3</c:v>
                </c:pt>
                <c:pt idx="22">
                  <c:v>47.3</c:v>
                </c:pt>
                <c:pt idx="23">
                  <c:v>47.8</c:v>
                </c:pt>
                <c:pt idx="24">
                  <c:v>47</c:v>
                </c:pt>
                <c:pt idx="25">
                  <c:v>48.7</c:v>
                </c:pt>
                <c:pt idx="26">
                  <c:v>47.3</c:v>
                </c:pt>
                <c:pt idx="27">
                  <c:v>51.7</c:v>
                </c:pt>
                <c:pt idx="28">
                  <c:v>52.8</c:v>
                </c:pt>
                <c:pt idx="29">
                  <c:v>46.9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B-4BD3-867B-9422AECC59B1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50.8</c:v>
                </c:pt>
                <c:pt idx="1">
                  <c:v>47.6</c:v>
                </c:pt>
                <c:pt idx="2">
                  <c:v>49.3</c:v>
                </c:pt>
                <c:pt idx="3">
                  <c:v>51.5</c:v>
                </c:pt>
                <c:pt idx="4">
                  <c:v>47.3</c:v>
                </c:pt>
                <c:pt idx="5">
                  <c:v>47.3</c:v>
                </c:pt>
                <c:pt idx="6">
                  <c:v>46.2</c:v>
                </c:pt>
                <c:pt idx="7">
                  <c:v>49.3</c:v>
                </c:pt>
                <c:pt idx="8">
                  <c:v>47.9</c:v>
                </c:pt>
                <c:pt idx="9">
                  <c:v>49.5</c:v>
                </c:pt>
                <c:pt idx="10">
                  <c:v>44.8</c:v>
                </c:pt>
                <c:pt idx="11">
                  <c:v>49.3</c:v>
                </c:pt>
                <c:pt idx="12">
                  <c:v>50.7</c:v>
                </c:pt>
                <c:pt idx="13">
                  <c:v>51.9</c:v>
                </c:pt>
                <c:pt idx="14">
                  <c:v>48.1</c:v>
                </c:pt>
                <c:pt idx="15">
                  <c:v>49.2</c:v>
                </c:pt>
                <c:pt idx="16">
                  <c:v>48.3</c:v>
                </c:pt>
                <c:pt idx="17">
                  <c:v>50.3</c:v>
                </c:pt>
                <c:pt idx="18">
                  <c:v>50.7</c:v>
                </c:pt>
                <c:pt idx="19">
                  <c:v>49.5</c:v>
                </c:pt>
                <c:pt idx="20">
                  <c:v>52.3</c:v>
                </c:pt>
                <c:pt idx="21">
                  <c:v>47.6</c:v>
                </c:pt>
                <c:pt idx="22">
                  <c:v>49.5</c:v>
                </c:pt>
                <c:pt idx="23">
                  <c:v>53</c:v>
                </c:pt>
                <c:pt idx="24">
                  <c:v>52.8</c:v>
                </c:pt>
                <c:pt idx="25">
                  <c:v>53</c:v>
                </c:pt>
                <c:pt idx="26">
                  <c:v>47.7</c:v>
                </c:pt>
                <c:pt idx="27">
                  <c:v>51.1</c:v>
                </c:pt>
                <c:pt idx="28">
                  <c:v>52.4</c:v>
                </c:pt>
                <c:pt idx="29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B-4BD3-867B-9422AECC59B1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48.5</c:v>
                </c:pt>
                <c:pt idx="1">
                  <c:v>48</c:v>
                </c:pt>
                <c:pt idx="2">
                  <c:v>49.5</c:v>
                </c:pt>
                <c:pt idx="3">
                  <c:v>48.9</c:v>
                </c:pt>
                <c:pt idx="4">
                  <c:v>50.6</c:v>
                </c:pt>
                <c:pt idx="5">
                  <c:v>48.6</c:v>
                </c:pt>
                <c:pt idx="6">
                  <c:v>48.8</c:v>
                </c:pt>
                <c:pt idx="7">
                  <c:v>45.6</c:v>
                </c:pt>
                <c:pt idx="8">
                  <c:v>46.5</c:v>
                </c:pt>
                <c:pt idx="9">
                  <c:v>47</c:v>
                </c:pt>
                <c:pt idx="10">
                  <c:v>46.5</c:v>
                </c:pt>
                <c:pt idx="11">
                  <c:v>47.9</c:v>
                </c:pt>
                <c:pt idx="12">
                  <c:v>50.7</c:v>
                </c:pt>
                <c:pt idx="13">
                  <c:v>47.8</c:v>
                </c:pt>
                <c:pt idx="14">
                  <c:v>45.9</c:v>
                </c:pt>
                <c:pt idx="15">
                  <c:v>52.5</c:v>
                </c:pt>
                <c:pt idx="16">
                  <c:v>51.2</c:v>
                </c:pt>
                <c:pt idx="17">
                  <c:v>52.1</c:v>
                </c:pt>
                <c:pt idx="18">
                  <c:v>52</c:v>
                </c:pt>
                <c:pt idx="19">
                  <c:v>51.4</c:v>
                </c:pt>
                <c:pt idx="20">
                  <c:v>50.8</c:v>
                </c:pt>
                <c:pt idx="21">
                  <c:v>51.2</c:v>
                </c:pt>
                <c:pt idx="22">
                  <c:v>52.2</c:v>
                </c:pt>
                <c:pt idx="23">
                  <c:v>52.6</c:v>
                </c:pt>
                <c:pt idx="24">
                  <c:v>54</c:v>
                </c:pt>
                <c:pt idx="25">
                  <c:v>58.6</c:v>
                </c:pt>
                <c:pt idx="26">
                  <c:v>56</c:v>
                </c:pt>
                <c:pt idx="27">
                  <c:v>56.5</c:v>
                </c:pt>
                <c:pt idx="28">
                  <c:v>57.1</c:v>
                </c:pt>
                <c:pt idx="2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B-4BD3-867B-9422AECC59B1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45</c:v>
                </c:pt>
                <c:pt idx="1">
                  <c:v>45.8</c:v>
                </c:pt>
                <c:pt idx="2">
                  <c:v>47.1</c:v>
                </c:pt>
                <c:pt idx="3">
                  <c:v>48.1</c:v>
                </c:pt>
                <c:pt idx="4">
                  <c:v>48.3</c:v>
                </c:pt>
                <c:pt idx="5">
                  <c:v>51.2</c:v>
                </c:pt>
                <c:pt idx="6">
                  <c:v>50.2</c:v>
                </c:pt>
                <c:pt idx="7">
                  <c:v>51.2</c:v>
                </c:pt>
                <c:pt idx="8">
                  <c:v>49.3</c:v>
                </c:pt>
                <c:pt idx="9">
                  <c:v>51.6</c:v>
                </c:pt>
                <c:pt idx="10">
                  <c:v>43</c:v>
                </c:pt>
                <c:pt idx="11">
                  <c:v>45.8</c:v>
                </c:pt>
                <c:pt idx="12">
                  <c:v>44.1</c:v>
                </c:pt>
                <c:pt idx="13">
                  <c:v>42.1</c:v>
                </c:pt>
                <c:pt idx="14">
                  <c:v>44.7</c:v>
                </c:pt>
                <c:pt idx="15">
                  <c:v>51.5</c:v>
                </c:pt>
                <c:pt idx="16">
                  <c:v>51.6</c:v>
                </c:pt>
                <c:pt idx="17">
                  <c:v>50.3</c:v>
                </c:pt>
                <c:pt idx="18">
                  <c:v>52.4</c:v>
                </c:pt>
                <c:pt idx="19">
                  <c:v>50</c:v>
                </c:pt>
                <c:pt idx="20">
                  <c:v>55.5</c:v>
                </c:pt>
                <c:pt idx="21">
                  <c:v>56.3</c:v>
                </c:pt>
                <c:pt idx="22">
                  <c:v>54.6</c:v>
                </c:pt>
                <c:pt idx="23">
                  <c:v>53.9</c:v>
                </c:pt>
                <c:pt idx="24">
                  <c:v>56.2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B-4BD3-867B-9422AECC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36</c:v>
                </c:pt>
                <c:pt idx="1">
                  <c:v>30.8</c:v>
                </c:pt>
                <c:pt idx="2">
                  <c:v>30.5</c:v>
                </c:pt>
                <c:pt idx="3">
                  <c:v>36.9</c:v>
                </c:pt>
                <c:pt idx="4">
                  <c:v>41.3</c:v>
                </c:pt>
                <c:pt idx="5">
                  <c:v>30.6</c:v>
                </c:pt>
                <c:pt idx="6">
                  <c:v>40.700000000000003</c:v>
                </c:pt>
                <c:pt idx="7">
                  <c:v>41.1</c:v>
                </c:pt>
                <c:pt idx="8">
                  <c:v>41.2</c:v>
                </c:pt>
                <c:pt idx="9">
                  <c:v>41.9</c:v>
                </c:pt>
                <c:pt idx="10">
                  <c:v>30.7</c:v>
                </c:pt>
                <c:pt idx="11">
                  <c:v>27.77</c:v>
                </c:pt>
                <c:pt idx="12">
                  <c:v>30.7</c:v>
                </c:pt>
                <c:pt idx="13">
                  <c:v>32.6</c:v>
                </c:pt>
                <c:pt idx="14">
                  <c:v>28.9</c:v>
                </c:pt>
                <c:pt idx="15">
                  <c:v>33.9</c:v>
                </c:pt>
                <c:pt idx="16">
                  <c:v>37.1</c:v>
                </c:pt>
                <c:pt idx="17">
                  <c:v>35.799999999999997</c:v>
                </c:pt>
                <c:pt idx="18">
                  <c:v>37.799999999999997</c:v>
                </c:pt>
                <c:pt idx="19">
                  <c:v>35.200000000000003</c:v>
                </c:pt>
                <c:pt idx="20">
                  <c:v>38.1</c:v>
                </c:pt>
                <c:pt idx="21">
                  <c:v>37.299999999999997</c:v>
                </c:pt>
                <c:pt idx="22">
                  <c:v>35.4</c:v>
                </c:pt>
                <c:pt idx="23">
                  <c:v>35.200000000000003</c:v>
                </c:pt>
                <c:pt idx="24">
                  <c:v>35.799999999999997</c:v>
                </c:pt>
                <c:pt idx="25">
                  <c:v>13.6</c:v>
                </c:pt>
                <c:pt idx="26">
                  <c:v>13.9</c:v>
                </c:pt>
                <c:pt idx="27">
                  <c:v>10.3</c:v>
                </c:pt>
                <c:pt idx="28">
                  <c:v>8.5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9-48E8-9070-68C5825A5B29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12.4</c:v>
                </c:pt>
                <c:pt idx="1">
                  <c:v>15.9</c:v>
                </c:pt>
                <c:pt idx="2">
                  <c:v>14</c:v>
                </c:pt>
                <c:pt idx="3">
                  <c:v>13.6</c:v>
                </c:pt>
                <c:pt idx="4">
                  <c:v>14.2</c:v>
                </c:pt>
                <c:pt idx="5">
                  <c:v>36</c:v>
                </c:pt>
                <c:pt idx="6">
                  <c:v>33</c:v>
                </c:pt>
                <c:pt idx="7">
                  <c:v>34.6</c:v>
                </c:pt>
                <c:pt idx="8">
                  <c:v>35.299999999999997</c:v>
                </c:pt>
                <c:pt idx="9">
                  <c:v>33.5</c:v>
                </c:pt>
                <c:pt idx="10">
                  <c:v>38.5</c:v>
                </c:pt>
                <c:pt idx="11">
                  <c:v>39.5</c:v>
                </c:pt>
                <c:pt idx="12">
                  <c:v>39.1</c:v>
                </c:pt>
                <c:pt idx="13">
                  <c:v>38.799999999999997</c:v>
                </c:pt>
                <c:pt idx="14">
                  <c:v>39.200000000000003</c:v>
                </c:pt>
                <c:pt idx="15">
                  <c:v>46</c:v>
                </c:pt>
                <c:pt idx="16">
                  <c:v>45.5</c:v>
                </c:pt>
                <c:pt idx="17">
                  <c:v>46.5</c:v>
                </c:pt>
                <c:pt idx="18">
                  <c:v>46.2</c:v>
                </c:pt>
                <c:pt idx="19">
                  <c:v>43.4</c:v>
                </c:pt>
                <c:pt idx="20">
                  <c:v>57.5</c:v>
                </c:pt>
                <c:pt idx="21">
                  <c:v>55.9</c:v>
                </c:pt>
                <c:pt idx="22">
                  <c:v>53.9</c:v>
                </c:pt>
                <c:pt idx="23">
                  <c:v>54.4</c:v>
                </c:pt>
                <c:pt idx="24">
                  <c:v>50.8</c:v>
                </c:pt>
                <c:pt idx="25">
                  <c:v>61.9</c:v>
                </c:pt>
                <c:pt idx="26">
                  <c:v>58.1</c:v>
                </c:pt>
                <c:pt idx="27">
                  <c:v>62.9</c:v>
                </c:pt>
                <c:pt idx="28">
                  <c:v>61.6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9-48E8-9070-68C5825A5B29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34</c:v>
                </c:pt>
                <c:pt idx="1">
                  <c:v>31.8</c:v>
                </c:pt>
                <c:pt idx="2">
                  <c:v>29.5</c:v>
                </c:pt>
                <c:pt idx="3">
                  <c:v>30.8</c:v>
                </c:pt>
                <c:pt idx="4">
                  <c:v>31</c:v>
                </c:pt>
                <c:pt idx="5">
                  <c:v>34.5</c:v>
                </c:pt>
                <c:pt idx="6">
                  <c:v>31.6</c:v>
                </c:pt>
                <c:pt idx="7">
                  <c:v>35.1</c:v>
                </c:pt>
                <c:pt idx="8">
                  <c:v>36.700000000000003</c:v>
                </c:pt>
                <c:pt idx="9">
                  <c:v>36.799999999999997</c:v>
                </c:pt>
                <c:pt idx="10">
                  <c:v>40.799999999999997</c:v>
                </c:pt>
                <c:pt idx="11">
                  <c:v>40.299999999999997</c:v>
                </c:pt>
                <c:pt idx="12">
                  <c:v>38.799999999999997</c:v>
                </c:pt>
                <c:pt idx="13">
                  <c:v>42.8</c:v>
                </c:pt>
                <c:pt idx="14">
                  <c:v>43.7</c:v>
                </c:pt>
                <c:pt idx="15">
                  <c:v>37.4</c:v>
                </c:pt>
                <c:pt idx="16">
                  <c:v>39.5</c:v>
                </c:pt>
                <c:pt idx="17">
                  <c:v>38.799999999999997</c:v>
                </c:pt>
                <c:pt idx="18">
                  <c:v>39.200000000000003</c:v>
                </c:pt>
                <c:pt idx="19">
                  <c:v>38.9</c:v>
                </c:pt>
                <c:pt idx="20">
                  <c:v>43.2</c:v>
                </c:pt>
                <c:pt idx="21">
                  <c:v>45.8</c:v>
                </c:pt>
                <c:pt idx="22">
                  <c:v>47.7</c:v>
                </c:pt>
                <c:pt idx="23">
                  <c:v>50.1</c:v>
                </c:pt>
                <c:pt idx="24">
                  <c:v>46.9</c:v>
                </c:pt>
                <c:pt idx="25">
                  <c:v>42.3</c:v>
                </c:pt>
                <c:pt idx="26">
                  <c:v>44.6</c:v>
                </c:pt>
                <c:pt idx="27">
                  <c:v>43.4</c:v>
                </c:pt>
                <c:pt idx="28">
                  <c:v>44.2</c:v>
                </c:pt>
                <c:pt idx="29">
                  <c:v>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9-48E8-9070-68C5825A5B29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28</c:v>
                </c:pt>
                <c:pt idx="1">
                  <c:v>28.1</c:v>
                </c:pt>
                <c:pt idx="2">
                  <c:v>27</c:v>
                </c:pt>
                <c:pt idx="3">
                  <c:v>25.8</c:v>
                </c:pt>
                <c:pt idx="4">
                  <c:v>28</c:v>
                </c:pt>
                <c:pt idx="5">
                  <c:v>40.200000000000003</c:v>
                </c:pt>
                <c:pt idx="6">
                  <c:v>41.1</c:v>
                </c:pt>
                <c:pt idx="7">
                  <c:v>39.799999999999997</c:v>
                </c:pt>
                <c:pt idx="8">
                  <c:v>38.200000000000003</c:v>
                </c:pt>
                <c:pt idx="9">
                  <c:v>39.1</c:v>
                </c:pt>
                <c:pt idx="10">
                  <c:v>46.8</c:v>
                </c:pt>
                <c:pt idx="11">
                  <c:v>45.9</c:v>
                </c:pt>
                <c:pt idx="12">
                  <c:v>49.2</c:v>
                </c:pt>
                <c:pt idx="13">
                  <c:v>48.1</c:v>
                </c:pt>
                <c:pt idx="14">
                  <c:v>47.6</c:v>
                </c:pt>
                <c:pt idx="15">
                  <c:v>45</c:v>
                </c:pt>
                <c:pt idx="16">
                  <c:v>46.8</c:v>
                </c:pt>
                <c:pt idx="17">
                  <c:v>45.3</c:v>
                </c:pt>
                <c:pt idx="18">
                  <c:v>48.9</c:v>
                </c:pt>
                <c:pt idx="19">
                  <c:v>45.3</c:v>
                </c:pt>
                <c:pt idx="20">
                  <c:v>49.3</c:v>
                </c:pt>
                <c:pt idx="21">
                  <c:v>47.6</c:v>
                </c:pt>
                <c:pt idx="22">
                  <c:v>46.1</c:v>
                </c:pt>
                <c:pt idx="23">
                  <c:v>48.4</c:v>
                </c:pt>
                <c:pt idx="24">
                  <c:v>44.7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9-48E8-9070-68C5825A5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</a:t>
            </a:r>
            <a:r>
              <a:rPr lang="en-GB" sz="1800" baseline="0"/>
              <a:t>(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800" baseline="0"/>
              <a:t>Modus Ponens)</a:t>
            </a:r>
            <a:endParaRPr lang="en-GB" sz="2000" baseline="0"/>
          </a:p>
        </c:rich>
      </c:tx>
      <c:layout>
        <c:manualLayout>
          <c:xMode val="edge"/>
          <c:yMode val="edge"/>
          <c:x val="0.16062997732675779"/>
          <c:y val="1.9055613631247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46.7</c:v>
                </c:pt>
                <c:pt idx="11">
                  <c:v>40.6</c:v>
                </c:pt>
                <c:pt idx="12">
                  <c:v>38.9</c:v>
                </c:pt>
                <c:pt idx="13">
                  <c:v>34.4</c:v>
                </c:pt>
                <c:pt idx="14">
                  <c:v>29.7</c:v>
                </c:pt>
                <c:pt idx="15">
                  <c:v>93.4</c:v>
                </c:pt>
                <c:pt idx="16">
                  <c:v>93.2</c:v>
                </c:pt>
                <c:pt idx="17">
                  <c:v>94.2</c:v>
                </c:pt>
                <c:pt idx="18">
                  <c:v>95.1</c:v>
                </c:pt>
                <c:pt idx="19">
                  <c:v>94.6</c:v>
                </c:pt>
                <c:pt idx="20">
                  <c:v>93</c:v>
                </c:pt>
                <c:pt idx="21">
                  <c:v>93.7</c:v>
                </c:pt>
                <c:pt idx="22">
                  <c:v>93.7</c:v>
                </c:pt>
                <c:pt idx="23">
                  <c:v>95.4</c:v>
                </c:pt>
                <c:pt idx="24">
                  <c:v>95</c:v>
                </c:pt>
                <c:pt idx="25">
                  <c:v>94.4</c:v>
                </c:pt>
                <c:pt idx="26">
                  <c:v>94.5</c:v>
                </c:pt>
                <c:pt idx="27">
                  <c:v>94.5</c:v>
                </c:pt>
                <c:pt idx="28">
                  <c:v>95.8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F-49F0-B72C-C2CC24D15177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43.7</c:v>
                </c:pt>
                <c:pt idx="1">
                  <c:v>42.3</c:v>
                </c:pt>
                <c:pt idx="2">
                  <c:v>36.200000000000003</c:v>
                </c:pt>
                <c:pt idx="3">
                  <c:v>33.1</c:v>
                </c:pt>
                <c:pt idx="4">
                  <c:v>23.3</c:v>
                </c:pt>
                <c:pt idx="5">
                  <c:v>59.7</c:v>
                </c:pt>
                <c:pt idx="6">
                  <c:v>60.7</c:v>
                </c:pt>
                <c:pt idx="7">
                  <c:v>60.4</c:v>
                </c:pt>
                <c:pt idx="8">
                  <c:v>60.7</c:v>
                </c:pt>
                <c:pt idx="9">
                  <c:v>58.5</c:v>
                </c:pt>
                <c:pt idx="10">
                  <c:v>74.3</c:v>
                </c:pt>
                <c:pt idx="11">
                  <c:v>76.2</c:v>
                </c:pt>
                <c:pt idx="12">
                  <c:v>80</c:v>
                </c:pt>
                <c:pt idx="13">
                  <c:v>79.5</c:v>
                </c:pt>
                <c:pt idx="14">
                  <c:v>83.3</c:v>
                </c:pt>
                <c:pt idx="15">
                  <c:v>83.1</c:v>
                </c:pt>
                <c:pt idx="16">
                  <c:v>80.8</c:v>
                </c:pt>
                <c:pt idx="17">
                  <c:v>79.599999999999994</c:v>
                </c:pt>
                <c:pt idx="18">
                  <c:v>78.099999999999994</c:v>
                </c:pt>
                <c:pt idx="19">
                  <c:v>77.5</c:v>
                </c:pt>
                <c:pt idx="20">
                  <c:v>93.1</c:v>
                </c:pt>
                <c:pt idx="21">
                  <c:v>93.2</c:v>
                </c:pt>
                <c:pt idx="22">
                  <c:v>93.6</c:v>
                </c:pt>
                <c:pt idx="23">
                  <c:v>94.7</c:v>
                </c:pt>
                <c:pt idx="24">
                  <c:v>94.6</c:v>
                </c:pt>
                <c:pt idx="25">
                  <c:v>93.7</c:v>
                </c:pt>
                <c:pt idx="26">
                  <c:v>92.9</c:v>
                </c:pt>
                <c:pt idx="27">
                  <c:v>93.7</c:v>
                </c:pt>
                <c:pt idx="28">
                  <c:v>94.7</c:v>
                </c:pt>
                <c:pt idx="29">
                  <c:v>94.3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F-49F0-B72C-C2CC24D15177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68.2</c:v>
                </c:pt>
                <c:pt idx="1">
                  <c:v>66.900000000000006</c:v>
                </c:pt>
                <c:pt idx="2">
                  <c:v>66.5</c:v>
                </c:pt>
                <c:pt idx="3">
                  <c:v>63</c:v>
                </c:pt>
                <c:pt idx="4">
                  <c:v>57.2</c:v>
                </c:pt>
                <c:pt idx="5">
                  <c:v>65.599999999999994</c:v>
                </c:pt>
                <c:pt idx="6">
                  <c:v>64.099999999999994</c:v>
                </c:pt>
                <c:pt idx="7">
                  <c:v>61.4</c:v>
                </c:pt>
                <c:pt idx="8">
                  <c:v>59.9</c:v>
                </c:pt>
                <c:pt idx="9">
                  <c:v>55.6</c:v>
                </c:pt>
                <c:pt idx="10">
                  <c:v>91.7</c:v>
                </c:pt>
                <c:pt idx="11">
                  <c:v>91.6</c:v>
                </c:pt>
                <c:pt idx="12">
                  <c:v>89.2</c:v>
                </c:pt>
                <c:pt idx="13">
                  <c:v>85.9</c:v>
                </c:pt>
                <c:pt idx="14">
                  <c:v>79</c:v>
                </c:pt>
                <c:pt idx="15">
                  <c:v>91</c:v>
                </c:pt>
                <c:pt idx="16">
                  <c:v>90.9</c:v>
                </c:pt>
                <c:pt idx="17">
                  <c:v>92.1</c:v>
                </c:pt>
                <c:pt idx="18">
                  <c:v>94.4</c:v>
                </c:pt>
                <c:pt idx="19">
                  <c:v>93.7</c:v>
                </c:pt>
                <c:pt idx="20">
                  <c:v>92.4</c:v>
                </c:pt>
                <c:pt idx="21">
                  <c:v>92.7</c:v>
                </c:pt>
                <c:pt idx="22">
                  <c:v>92.3</c:v>
                </c:pt>
                <c:pt idx="23">
                  <c:v>94.1</c:v>
                </c:pt>
                <c:pt idx="24">
                  <c:v>94.5</c:v>
                </c:pt>
                <c:pt idx="25">
                  <c:v>93.3</c:v>
                </c:pt>
                <c:pt idx="26">
                  <c:v>93</c:v>
                </c:pt>
                <c:pt idx="27">
                  <c:v>92.6</c:v>
                </c:pt>
                <c:pt idx="28">
                  <c:v>94.5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F-49F0-B72C-C2CC24D15177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49.9</c:v>
                </c:pt>
                <c:pt idx="1">
                  <c:v>49.6</c:v>
                </c:pt>
                <c:pt idx="2">
                  <c:v>48.2</c:v>
                </c:pt>
                <c:pt idx="3">
                  <c:v>50.3</c:v>
                </c:pt>
                <c:pt idx="4">
                  <c:v>48.6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49.6</c:v>
                </c:pt>
                <c:pt idx="12">
                  <c:v>48.2</c:v>
                </c:pt>
                <c:pt idx="13">
                  <c:v>50.3</c:v>
                </c:pt>
                <c:pt idx="14">
                  <c:v>48.6</c:v>
                </c:pt>
                <c:pt idx="15">
                  <c:v>50.2</c:v>
                </c:pt>
                <c:pt idx="16">
                  <c:v>49.8</c:v>
                </c:pt>
                <c:pt idx="17">
                  <c:v>48.5</c:v>
                </c:pt>
                <c:pt idx="18">
                  <c:v>50.5</c:v>
                </c:pt>
                <c:pt idx="19">
                  <c:v>48.7</c:v>
                </c:pt>
                <c:pt idx="20">
                  <c:v>85.2</c:v>
                </c:pt>
                <c:pt idx="21">
                  <c:v>89</c:v>
                </c:pt>
                <c:pt idx="22">
                  <c:v>87.6</c:v>
                </c:pt>
                <c:pt idx="23">
                  <c:v>87.9</c:v>
                </c:pt>
                <c:pt idx="24">
                  <c:v>83</c:v>
                </c:pt>
                <c:pt idx="25">
                  <c:v>80.400000000000006</c:v>
                </c:pt>
                <c:pt idx="26">
                  <c:v>80.2</c:v>
                </c:pt>
                <c:pt idx="27">
                  <c:v>78.599999999999994</c:v>
                </c:pt>
                <c:pt idx="28">
                  <c:v>75.5</c:v>
                </c:pt>
                <c:pt idx="29">
                  <c:v>67.3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3F-49F0-B72C-C2CC24D1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</a:t>
            </a:r>
            <a:r>
              <a:rPr lang="en-GB" sz="1800" baseline="0"/>
              <a:t>(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800" baseline="0"/>
              <a:t>With Description)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86</c:v>
                </c:pt>
                <c:pt idx="1">
                  <c:v>84.1</c:v>
                </c:pt>
                <c:pt idx="2">
                  <c:v>87.8</c:v>
                </c:pt>
                <c:pt idx="3">
                  <c:v>88.2</c:v>
                </c:pt>
                <c:pt idx="4">
                  <c:v>86.3</c:v>
                </c:pt>
                <c:pt idx="5">
                  <c:v>86.3</c:v>
                </c:pt>
                <c:pt idx="6">
                  <c:v>84.5</c:v>
                </c:pt>
                <c:pt idx="7">
                  <c:v>87</c:v>
                </c:pt>
                <c:pt idx="8">
                  <c:v>87.2</c:v>
                </c:pt>
                <c:pt idx="9">
                  <c:v>83.9</c:v>
                </c:pt>
                <c:pt idx="10">
                  <c:v>83.4</c:v>
                </c:pt>
                <c:pt idx="11">
                  <c:v>83.7</c:v>
                </c:pt>
                <c:pt idx="12">
                  <c:v>86.7</c:v>
                </c:pt>
                <c:pt idx="13">
                  <c:v>88.6</c:v>
                </c:pt>
                <c:pt idx="14">
                  <c:v>89.4</c:v>
                </c:pt>
                <c:pt idx="15">
                  <c:v>89</c:v>
                </c:pt>
                <c:pt idx="16">
                  <c:v>90.1</c:v>
                </c:pt>
                <c:pt idx="17">
                  <c:v>92.2</c:v>
                </c:pt>
                <c:pt idx="18">
                  <c:v>93.8</c:v>
                </c:pt>
                <c:pt idx="19">
                  <c:v>93</c:v>
                </c:pt>
                <c:pt idx="20">
                  <c:v>91.9</c:v>
                </c:pt>
                <c:pt idx="21">
                  <c:v>92.5</c:v>
                </c:pt>
                <c:pt idx="22">
                  <c:v>94.1</c:v>
                </c:pt>
                <c:pt idx="23">
                  <c:v>94.6</c:v>
                </c:pt>
                <c:pt idx="24">
                  <c:v>94.5</c:v>
                </c:pt>
                <c:pt idx="25">
                  <c:v>94</c:v>
                </c:pt>
                <c:pt idx="26">
                  <c:v>93.7</c:v>
                </c:pt>
                <c:pt idx="27">
                  <c:v>94.2</c:v>
                </c:pt>
                <c:pt idx="28">
                  <c:v>95.4</c:v>
                </c:pt>
                <c:pt idx="29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176-A620-FA9265EC00E9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89.5</c:v>
                </c:pt>
                <c:pt idx="1">
                  <c:v>86.3</c:v>
                </c:pt>
                <c:pt idx="2">
                  <c:v>82.5</c:v>
                </c:pt>
                <c:pt idx="3">
                  <c:v>77.7</c:v>
                </c:pt>
                <c:pt idx="4">
                  <c:v>70.099999999999994</c:v>
                </c:pt>
                <c:pt idx="5">
                  <c:v>82.1</c:v>
                </c:pt>
                <c:pt idx="6">
                  <c:v>78.3</c:v>
                </c:pt>
                <c:pt idx="7">
                  <c:v>78.7</c:v>
                </c:pt>
                <c:pt idx="8">
                  <c:v>77</c:v>
                </c:pt>
                <c:pt idx="9">
                  <c:v>72.599999999999994</c:v>
                </c:pt>
                <c:pt idx="10">
                  <c:v>92.9</c:v>
                </c:pt>
                <c:pt idx="11">
                  <c:v>93.2</c:v>
                </c:pt>
                <c:pt idx="12">
                  <c:v>94.3</c:v>
                </c:pt>
                <c:pt idx="13">
                  <c:v>94.4</c:v>
                </c:pt>
                <c:pt idx="14">
                  <c:v>93.3</c:v>
                </c:pt>
                <c:pt idx="15">
                  <c:v>88.4</c:v>
                </c:pt>
                <c:pt idx="16">
                  <c:v>90.1</c:v>
                </c:pt>
                <c:pt idx="17">
                  <c:v>90.9</c:v>
                </c:pt>
                <c:pt idx="18">
                  <c:v>91.3</c:v>
                </c:pt>
                <c:pt idx="19">
                  <c:v>91.6</c:v>
                </c:pt>
                <c:pt idx="20">
                  <c:v>91.1</c:v>
                </c:pt>
                <c:pt idx="21">
                  <c:v>92.5</c:v>
                </c:pt>
                <c:pt idx="22">
                  <c:v>92.8</c:v>
                </c:pt>
                <c:pt idx="23">
                  <c:v>92.7</c:v>
                </c:pt>
                <c:pt idx="24">
                  <c:v>92.3</c:v>
                </c:pt>
                <c:pt idx="25">
                  <c:v>92.4</c:v>
                </c:pt>
                <c:pt idx="26">
                  <c:v>92.3</c:v>
                </c:pt>
                <c:pt idx="27">
                  <c:v>92.3</c:v>
                </c:pt>
                <c:pt idx="28">
                  <c:v>93.6</c:v>
                </c:pt>
                <c:pt idx="29">
                  <c:v>92.7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176-A620-FA9265EC00E9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75.900000000000006</c:v>
                </c:pt>
                <c:pt idx="1">
                  <c:v>74.599999999999994</c:v>
                </c:pt>
                <c:pt idx="2">
                  <c:v>73</c:v>
                </c:pt>
                <c:pt idx="3">
                  <c:v>71.900000000000006</c:v>
                </c:pt>
                <c:pt idx="4">
                  <c:v>68</c:v>
                </c:pt>
                <c:pt idx="5">
                  <c:v>88.7</c:v>
                </c:pt>
                <c:pt idx="6">
                  <c:v>87</c:v>
                </c:pt>
                <c:pt idx="7">
                  <c:v>87.8</c:v>
                </c:pt>
                <c:pt idx="8">
                  <c:v>90.1</c:v>
                </c:pt>
                <c:pt idx="9">
                  <c:v>87.2</c:v>
                </c:pt>
                <c:pt idx="10">
                  <c:v>82.2</c:v>
                </c:pt>
                <c:pt idx="11">
                  <c:v>80.900000000000006</c:v>
                </c:pt>
                <c:pt idx="12">
                  <c:v>80</c:v>
                </c:pt>
                <c:pt idx="13">
                  <c:v>75.2</c:v>
                </c:pt>
                <c:pt idx="14">
                  <c:v>69.599999999999994</c:v>
                </c:pt>
                <c:pt idx="15">
                  <c:v>89.8</c:v>
                </c:pt>
                <c:pt idx="16">
                  <c:v>91.1</c:v>
                </c:pt>
                <c:pt idx="17">
                  <c:v>91.4</c:v>
                </c:pt>
                <c:pt idx="18">
                  <c:v>91.9</c:v>
                </c:pt>
                <c:pt idx="19">
                  <c:v>90.4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5-4176-A620-FA9265EC00E9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</c:v>
                </c:pt>
                <c:pt idx="6">
                  <c:v>58.5</c:v>
                </c:pt>
                <c:pt idx="7">
                  <c:v>58.9</c:v>
                </c:pt>
                <c:pt idx="8">
                  <c:v>59.9</c:v>
                </c:pt>
                <c:pt idx="9">
                  <c:v>58.2</c:v>
                </c:pt>
                <c:pt idx="10">
                  <c:v>91.7</c:v>
                </c:pt>
                <c:pt idx="11">
                  <c:v>92.5</c:v>
                </c:pt>
                <c:pt idx="12">
                  <c:v>92.1</c:v>
                </c:pt>
                <c:pt idx="13">
                  <c:v>90.5</c:v>
                </c:pt>
                <c:pt idx="14">
                  <c:v>84.4</c:v>
                </c:pt>
                <c:pt idx="15">
                  <c:v>82.2</c:v>
                </c:pt>
                <c:pt idx="16">
                  <c:v>84.6</c:v>
                </c:pt>
                <c:pt idx="17">
                  <c:v>84.4</c:v>
                </c:pt>
                <c:pt idx="18">
                  <c:v>84.7</c:v>
                </c:pt>
                <c:pt idx="19">
                  <c:v>84.6</c:v>
                </c:pt>
                <c:pt idx="20">
                  <c:v>93</c:v>
                </c:pt>
                <c:pt idx="21">
                  <c:v>93.2</c:v>
                </c:pt>
                <c:pt idx="22">
                  <c:v>92.4</c:v>
                </c:pt>
                <c:pt idx="23">
                  <c:v>92.8</c:v>
                </c:pt>
                <c:pt idx="24">
                  <c:v>90</c:v>
                </c:pt>
                <c:pt idx="25">
                  <c:v>82.4</c:v>
                </c:pt>
                <c:pt idx="26">
                  <c:v>81.400000000000006</c:v>
                </c:pt>
                <c:pt idx="27">
                  <c:v>80.599999999999994</c:v>
                </c:pt>
                <c:pt idx="28">
                  <c:v>74.5</c:v>
                </c:pt>
                <c:pt idx="29">
                  <c:v>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5-4176-A620-FA9265EC0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</a:t>
            </a:r>
            <a:r>
              <a:rPr lang="en-GB" sz="1400" baseline="0"/>
              <a:t>(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400" baseline="0"/>
              <a:t>With Direct Encoding)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86.5</c:v>
                </c:pt>
                <c:pt idx="1">
                  <c:v>86.7</c:v>
                </c:pt>
                <c:pt idx="2">
                  <c:v>88.1</c:v>
                </c:pt>
                <c:pt idx="3">
                  <c:v>90.3</c:v>
                </c:pt>
                <c:pt idx="4">
                  <c:v>87.1</c:v>
                </c:pt>
                <c:pt idx="5">
                  <c:v>87.3</c:v>
                </c:pt>
                <c:pt idx="6">
                  <c:v>87.4</c:v>
                </c:pt>
                <c:pt idx="7">
                  <c:v>88.8</c:v>
                </c:pt>
                <c:pt idx="8">
                  <c:v>87.1</c:v>
                </c:pt>
                <c:pt idx="9">
                  <c:v>83.2</c:v>
                </c:pt>
                <c:pt idx="10">
                  <c:v>83.8</c:v>
                </c:pt>
                <c:pt idx="11">
                  <c:v>84.5</c:v>
                </c:pt>
                <c:pt idx="12">
                  <c:v>87.2</c:v>
                </c:pt>
                <c:pt idx="13">
                  <c:v>88.7</c:v>
                </c:pt>
                <c:pt idx="14">
                  <c:v>88</c:v>
                </c:pt>
                <c:pt idx="15">
                  <c:v>90.5</c:v>
                </c:pt>
                <c:pt idx="16">
                  <c:v>91.5</c:v>
                </c:pt>
                <c:pt idx="17">
                  <c:v>93.1</c:v>
                </c:pt>
                <c:pt idx="18">
                  <c:v>94.3</c:v>
                </c:pt>
                <c:pt idx="19">
                  <c:v>93.1</c:v>
                </c:pt>
                <c:pt idx="20">
                  <c:v>92.4</c:v>
                </c:pt>
                <c:pt idx="21">
                  <c:v>91.9</c:v>
                </c:pt>
                <c:pt idx="22">
                  <c:v>93.3</c:v>
                </c:pt>
                <c:pt idx="23">
                  <c:v>94.8</c:v>
                </c:pt>
                <c:pt idx="24">
                  <c:v>94.2</c:v>
                </c:pt>
                <c:pt idx="25">
                  <c:v>94.5</c:v>
                </c:pt>
                <c:pt idx="26">
                  <c:v>94.4</c:v>
                </c:pt>
                <c:pt idx="27">
                  <c:v>95.2</c:v>
                </c:pt>
                <c:pt idx="28">
                  <c:v>95.6</c:v>
                </c:pt>
                <c:pt idx="29">
                  <c:v>94.6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7-4BAC-96F6-49991A9A6D4C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90.8</c:v>
                </c:pt>
                <c:pt idx="1">
                  <c:v>91.4</c:v>
                </c:pt>
                <c:pt idx="2">
                  <c:v>89</c:v>
                </c:pt>
                <c:pt idx="3">
                  <c:v>86.7</c:v>
                </c:pt>
                <c:pt idx="4">
                  <c:v>78.099999999999994</c:v>
                </c:pt>
                <c:pt idx="5">
                  <c:v>81.8</c:v>
                </c:pt>
                <c:pt idx="6">
                  <c:v>79.400000000000006</c:v>
                </c:pt>
                <c:pt idx="7">
                  <c:v>79.900000000000006</c:v>
                </c:pt>
                <c:pt idx="8">
                  <c:v>75.099999999999994</c:v>
                </c:pt>
                <c:pt idx="9">
                  <c:v>71.099999999999994</c:v>
                </c:pt>
                <c:pt idx="10">
                  <c:v>92.4</c:v>
                </c:pt>
                <c:pt idx="11">
                  <c:v>92.8</c:v>
                </c:pt>
                <c:pt idx="12">
                  <c:v>93.2</c:v>
                </c:pt>
                <c:pt idx="13">
                  <c:v>93.8</c:v>
                </c:pt>
                <c:pt idx="14">
                  <c:v>92</c:v>
                </c:pt>
                <c:pt idx="15">
                  <c:v>88.8</c:v>
                </c:pt>
                <c:pt idx="16">
                  <c:v>90.1</c:v>
                </c:pt>
                <c:pt idx="17">
                  <c:v>91.5</c:v>
                </c:pt>
                <c:pt idx="18">
                  <c:v>90.7</c:v>
                </c:pt>
                <c:pt idx="19">
                  <c:v>91.4</c:v>
                </c:pt>
                <c:pt idx="20">
                  <c:v>90.6</c:v>
                </c:pt>
                <c:pt idx="21">
                  <c:v>92.4</c:v>
                </c:pt>
                <c:pt idx="22">
                  <c:v>92.4</c:v>
                </c:pt>
                <c:pt idx="23">
                  <c:v>93.1</c:v>
                </c:pt>
                <c:pt idx="24">
                  <c:v>92.6</c:v>
                </c:pt>
                <c:pt idx="25">
                  <c:v>91.2</c:v>
                </c:pt>
                <c:pt idx="26">
                  <c:v>91.7</c:v>
                </c:pt>
                <c:pt idx="27">
                  <c:v>91.8</c:v>
                </c:pt>
                <c:pt idx="28">
                  <c:v>93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7-4BAC-96F6-49991A9A6D4C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70.2</c:v>
                </c:pt>
                <c:pt idx="1">
                  <c:v>67.5</c:v>
                </c:pt>
                <c:pt idx="2">
                  <c:v>66.2</c:v>
                </c:pt>
                <c:pt idx="3">
                  <c:v>61.9</c:v>
                </c:pt>
                <c:pt idx="4">
                  <c:v>59.3</c:v>
                </c:pt>
                <c:pt idx="5">
                  <c:v>90.3</c:v>
                </c:pt>
                <c:pt idx="6">
                  <c:v>91</c:v>
                </c:pt>
                <c:pt idx="7">
                  <c:v>91.8</c:v>
                </c:pt>
                <c:pt idx="8">
                  <c:v>92.7</c:v>
                </c:pt>
                <c:pt idx="9">
                  <c:v>90.2</c:v>
                </c:pt>
                <c:pt idx="10">
                  <c:v>74.400000000000006</c:v>
                </c:pt>
                <c:pt idx="11">
                  <c:v>72.8</c:v>
                </c:pt>
                <c:pt idx="12">
                  <c:v>74.2</c:v>
                </c:pt>
                <c:pt idx="13">
                  <c:v>75.8</c:v>
                </c:pt>
                <c:pt idx="14">
                  <c:v>70.900000000000006</c:v>
                </c:pt>
                <c:pt idx="15">
                  <c:v>87.3</c:v>
                </c:pt>
                <c:pt idx="16">
                  <c:v>88.1</c:v>
                </c:pt>
                <c:pt idx="17">
                  <c:v>88.6</c:v>
                </c:pt>
                <c:pt idx="18">
                  <c:v>87.9</c:v>
                </c:pt>
                <c:pt idx="19">
                  <c:v>83.5</c:v>
                </c:pt>
                <c:pt idx="20">
                  <c:v>93.4</c:v>
                </c:pt>
                <c:pt idx="21">
                  <c:v>94.2</c:v>
                </c:pt>
                <c:pt idx="22">
                  <c:v>93.7</c:v>
                </c:pt>
                <c:pt idx="23">
                  <c:v>94.8</c:v>
                </c:pt>
                <c:pt idx="24">
                  <c:v>94.7</c:v>
                </c:pt>
                <c:pt idx="25">
                  <c:v>93.4</c:v>
                </c:pt>
                <c:pt idx="26">
                  <c:v>93.4</c:v>
                </c:pt>
                <c:pt idx="27">
                  <c:v>92.9</c:v>
                </c:pt>
                <c:pt idx="28">
                  <c:v>94.8</c:v>
                </c:pt>
                <c:pt idx="29">
                  <c:v>92.6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7-4BAC-96F6-49991A9A6D4C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76.2</c:v>
                </c:pt>
                <c:pt idx="6">
                  <c:v>80.2</c:v>
                </c:pt>
                <c:pt idx="7">
                  <c:v>79.3</c:v>
                </c:pt>
                <c:pt idx="8">
                  <c:v>81.900000000000006</c:v>
                </c:pt>
                <c:pt idx="9">
                  <c:v>81.7</c:v>
                </c:pt>
                <c:pt idx="10">
                  <c:v>79.8</c:v>
                </c:pt>
                <c:pt idx="11">
                  <c:v>79.3</c:v>
                </c:pt>
                <c:pt idx="12">
                  <c:v>80.3</c:v>
                </c:pt>
                <c:pt idx="13">
                  <c:v>77.400000000000006</c:v>
                </c:pt>
                <c:pt idx="14">
                  <c:v>73.7</c:v>
                </c:pt>
                <c:pt idx="15">
                  <c:v>92.2</c:v>
                </c:pt>
                <c:pt idx="16">
                  <c:v>93.6</c:v>
                </c:pt>
                <c:pt idx="17">
                  <c:v>94.2</c:v>
                </c:pt>
                <c:pt idx="18">
                  <c:v>95.4</c:v>
                </c:pt>
                <c:pt idx="19">
                  <c:v>94.9</c:v>
                </c:pt>
                <c:pt idx="20">
                  <c:v>90.1</c:v>
                </c:pt>
                <c:pt idx="21">
                  <c:v>92.5</c:v>
                </c:pt>
                <c:pt idx="22">
                  <c:v>92</c:v>
                </c:pt>
                <c:pt idx="23">
                  <c:v>93.5</c:v>
                </c:pt>
                <c:pt idx="24">
                  <c:v>94.1</c:v>
                </c:pt>
                <c:pt idx="25">
                  <c:v>66</c:v>
                </c:pt>
                <c:pt idx="26">
                  <c:v>64.099999999999994</c:v>
                </c:pt>
                <c:pt idx="27">
                  <c:v>61.3</c:v>
                </c:pt>
                <c:pt idx="28">
                  <c:v>59.5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7-4BAC-96F6-49991A9A6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35.1</c:v>
                </c:pt>
                <c:pt idx="6">
                  <c:v>34.200000000000003</c:v>
                </c:pt>
                <c:pt idx="7">
                  <c:v>34.9</c:v>
                </c:pt>
                <c:pt idx="8">
                  <c:v>37.200000000000003</c:v>
                </c:pt>
                <c:pt idx="9">
                  <c:v>37.9</c:v>
                </c:pt>
                <c:pt idx="10">
                  <c:v>60.1</c:v>
                </c:pt>
                <c:pt idx="11">
                  <c:v>57.1</c:v>
                </c:pt>
                <c:pt idx="12">
                  <c:v>54.9</c:v>
                </c:pt>
                <c:pt idx="13">
                  <c:v>51.3</c:v>
                </c:pt>
                <c:pt idx="14">
                  <c:v>46.6</c:v>
                </c:pt>
                <c:pt idx="15">
                  <c:v>92</c:v>
                </c:pt>
                <c:pt idx="16">
                  <c:v>82.39</c:v>
                </c:pt>
                <c:pt idx="17">
                  <c:v>93.8</c:v>
                </c:pt>
                <c:pt idx="18">
                  <c:v>94.8</c:v>
                </c:pt>
                <c:pt idx="19">
                  <c:v>93.5</c:v>
                </c:pt>
                <c:pt idx="20">
                  <c:v>92.2</c:v>
                </c:pt>
                <c:pt idx="21">
                  <c:v>92.4</c:v>
                </c:pt>
                <c:pt idx="22">
                  <c:v>93.8</c:v>
                </c:pt>
                <c:pt idx="23">
                  <c:v>94.3</c:v>
                </c:pt>
                <c:pt idx="24">
                  <c:v>94</c:v>
                </c:pt>
                <c:pt idx="25">
                  <c:v>93.8</c:v>
                </c:pt>
                <c:pt idx="26">
                  <c:v>93.7</c:v>
                </c:pt>
                <c:pt idx="27">
                  <c:v>94.6</c:v>
                </c:pt>
                <c:pt idx="28">
                  <c:v>94.5</c:v>
                </c:pt>
                <c:pt idx="29">
                  <c:v>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0-49DC-8943-FD32EC154F99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49.2</c:v>
                </c:pt>
                <c:pt idx="6">
                  <c:v>48.8</c:v>
                </c:pt>
                <c:pt idx="7">
                  <c:v>47.2</c:v>
                </c:pt>
                <c:pt idx="8">
                  <c:v>48.9</c:v>
                </c:pt>
                <c:pt idx="9">
                  <c:v>46.7</c:v>
                </c:pt>
                <c:pt idx="10">
                  <c:v>92.1</c:v>
                </c:pt>
                <c:pt idx="11">
                  <c:v>92.2</c:v>
                </c:pt>
                <c:pt idx="12">
                  <c:v>92.9</c:v>
                </c:pt>
                <c:pt idx="13">
                  <c:v>93.6</c:v>
                </c:pt>
                <c:pt idx="14">
                  <c:v>92.1</c:v>
                </c:pt>
                <c:pt idx="15">
                  <c:v>93</c:v>
                </c:pt>
                <c:pt idx="16">
                  <c:v>92.6</c:v>
                </c:pt>
                <c:pt idx="17">
                  <c:v>93.2</c:v>
                </c:pt>
                <c:pt idx="18">
                  <c:v>94.7</c:v>
                </c:pt>
                <c:pt idx="19">
                  <c:v>94.5</c:v>
                </c:pt>
                <c:pt idx="20">
                  <c:v>93.6</c:v>
                </c:pt>
                <c:pt idx="21">
                  <c:v>93.3</c:v>
                </c:pt>
                <c:pt idx="22">
                  <c:v>93.8</c:v>
                </c:pt>
                <c:pt idx="23">
                  <c:v>94.9</c:v>
                </c:pt>
                <c:pt idx="24">
                  <c:v>94.6</c:v>
                </c:pt>
                <c:pt idx="25">
                  <c:v>94.7</c:v>
                </c:pt>
                <c:pt idx="26">
                  <c:v>93.8</c:v>
                </c:pt>
                <c:pt idx="27">
                  <c:v>94.3</c:v>
                </c:pt>
                <c:pt idx="28">
                  <c:v>95.5</c:v>
                </c:pt>
                <c:pt idx="29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0-49DC-8943-FD32EC154F99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</c:v>
                </c:pt>
                <c:pt idx="6">
                  <c:v>52.8</c:v>
                </c:pt>
                <c:pt idx="7">
                  <c:v>50.8</c:v>
                </c:pt>
                <c:pt idx="8">
                  <c:v>52.5</c:v>
                </c:pt>
                <c:pt idx="9">
                  <c:v>49.7</c:v>
                </c:pt>
                <c:pt idx="10">
                  <c:v>90.2</c:v>
                </c:pt>
                <c:pt idx="11">
                  <c:v>90.6</c:v>
                </c:pt>
                <c:pt idx="12">
                  <c:v>89.1</c:v>
                </c:pt>
                <c:pt idx="13">
                  <c:v>85.3</c:v>
                </c:pt>
                <c:pt idx="14">
                  <c:v>79.8</c:v>
                </c:pt>
                <c:pt idx="15">
                  <c:v>92</c:v>
                </c:pt>
                <c:pt idx="16">
                  <c:v>91.3</c:v>
                </c:pt>
                <c:pt idx="17">
                  <c:v>92.4</c:v>
                </c:pt>
                <c:pt idx="18">
                  <c:v>94.1</c:v>
                </c:pt>
                <c:pt idx="19">
                  <c:v>92.7</c:v>
                </c:pt>
                <c:pt idx="20">
                  <c:v>93.4</c:v>
                </c:pt>
                <c:pt idx="21">
                  <c:v>93.5</c:v>
                </c:pt>
                <c:pt idx="22">
                  <c:v>92.9</c:v>
                </c:pt>
                <c:pt idx="23">
                  <c:v>94.6</c:v>
                </c:pt>
                <c:pt idx="24">
                  <c:v>94.5</c:v>
                </c:pt>
                <c:pt idx="25">
                  <c:v>93.6</c:v>
                </c:pt>
                <c:pt idx="26">
                  <c:v>93.5</c:v>
                </c:pt>
                <c:pt idx="27">
                  <c:v>92.4</c:v>
                </c:pt>
                <c:pt idx="28">
                  <c:v>94.7</c:v>
                </c:pt>
                <c:pt idx="2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0-49DC-8943-FD32EC154F99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49.8</c:v>
                </c:pt>
                <c:pt idx="12">
                  <c:v>48.2</c:v>
                </c:pt>
                <c:pt idx="13">
                  <c:v>50.3</c:v>
                </c:pt>
                <c:pt idx="14">
                  <c:v>48.7</c:v>
                </c:pt>
                <c:pt idx="15">
                  <c:v>56</c:v>
                </c:pt>
                <c:pt idx="16">
                  <c:v>57.9</c:v>
                </c:pt>
                <c:pt idx="17">
                  <c:v>57</c:v>
                </c:pt>
                <c:pt idx="18">
                  <c:v>57.6</c:v>
                </c:pt>
                <c:pt idx="19">
                  <c:v>55.4</c:v>
                </c:pt>
                <c:pt idx="20">
                  <c:v>84.2</c:v>
                </c:pt>
                <c:pt idx="21">
                  <c:v>88.5</c:v>
                </c:pt>
                <c:pt idx="22">
                  <c:v>87.5</c:v>
                </c:pt>
                <c:pt idx="23">
                  <c:v>87.2</c:v>
                </c:pt>
                <c:pt idx="24">
                  <c:v>81.3</c:v>
                </c:pt>
                <c:pt idx="25">
                  <c:v>82.7</c:v>
                </c:pt>
                <c:pt idx="26">
                  <c:v>82.4</c:v>
                </c:pt>
                <c:pt idx="27">
                  <c:v>80.5</c:v>
                </c:pt>
                <c:pt idx="28">
                  <c:v>77.2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0-49DC-8943-FD32EC15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79.8</c:v>
                </c:pt>
                <c:pt idx="1">
                  <c:v>77.900000000000006</c:v>
                </c:pt>
                <c:pt idx="2">
                  <c:v>78.2</c:v>
                </c:pt>
                <c:pt idx="3">
                  <c:v>80.3</c:v>
                </c:pt>
                <c:pt idx="4">
                  <c:v>79.2</c:v>
                </c:pt>
                <c:pt idx="5">
                  <c:v>77.3</c:v>
                </c:pt>
                <c:pt idx="6">
                  <c:v>78.3</c:v>
                </c:pt>
                <c:pt idx="7">
                  <c:v>78.5</c:v>
                </c:pt>
                <c:pt idx="8">
                  <c:v>78.8</c:v>
                </c:pt>
                <c:pt idx="9">
                  <c:v>76.2</c:v>
                </c:pt>
                <c:pt idx="10">
                  <c:v>74.099999999999994</c:v>
                </c:pt>
                <c:pt idx="11">
                  <c:v>75.599999999999994</c:v>
                </c:pt>
                <c:pt idx="12">
                  <c:v>77.400000000000006</c:v>
                </c:pt>
                <c:pt idx="13">
                  <c:v>79</c:v>
                </c:pt>
                <c:pt idx="14">
                  <c:v>77.7</c:v>
                </c:pt>
                <c:pt idx="15">
                  <c:v>82.4</c:v>
                </c:pt>
                <c:pt idx="16">
                  <c:v>82.1</c:v>
                </c:pt>
                <c:pt idx="17">
                  <c:v>86.2</c:v>
                </c:pt>
                <c:pt idx="18">
                  <c:v>87.6</c:v>
                </c:pt>
                <c:pt idx="19">
                  <c:v>87.9</c:v>
                </c:pt>
                <c:pt idx="20">
                  <c:v>88</c:v>
                </c:pt>
                <c:pt idx="21">
                  <c:v>88.3</c:v>
                </c:pt>
                <c:pt idx="22">
                  <c:v>91.3</c:v>
                </c:pt>
                <c:pt idx="23">
                  <c:v>92.6</c:v>
                </c:pt>
                <c:pt idx="24">
                  <c:v>92.6</c:v>
                </c:pt>
                <c:pt idx="25">
                  <c:v>91.4</c:v>
                </c:pt>
                <c:pt idx="26">
                  <c:v>91.5</c:v>
                </c:pt>
                <c:pt idx="27">
                  <c:v>91.9</c:v>
                </c:pt>
                <c:pt idx="28">
                  <c:v>93.1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7-4329-8A5A-4BA15808A92C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90.5</c:v>
                </c:pt>
                <c:pt idx="1">
                  <c:v>89.2</c:v>
                </c:pt>
                <c:pt idx="2">
                  <c:v>86.7</c:v>
                </c:pt>
                <c:pt idx="3">
                  <c:v>86.1</c:v>
                </c:pt>
                <c:pt idx="4">
                  <c:v>81.7</c:v>
                </c:pt>
                <c:pt idx="5">
                  <c:v>82.4</c:v>
                </c:pt>
                <c:pt idx="6">
                  <c:v>80.599999999999994</c:v>
                </c:pt>
                <c:pt idx="7">
                  <c:v>81.400000000000006</c:v>
                </c:pt>
                <c:pt idx="8">
                  <c:v>81.400000000000006</c:v>
                </c:pt>
                <c:pt idx="9">
                  <c:v>78.8</c:v>
                </c:pt>
                <c:pt idx="10">
                  <c:v>87.7</c:v>
                </c:pt>
                <c:pt idx="11">
                  <c:v>86.2</c:v>
                </c:pt>
                <c:pt idx="12">
                  <c:v>85.8</c:v>
                </c:pt>
                <c:pt idx="13">
                  <c:v>85</c:v>
                </c:pt>
                <c:pt idx="14">
                  <c:v>81.599999999999994</c:v>
                </c:pt>
                <c:pt idx="15">
                  <c:v>83.1</c:v>
                </c:pt>
                <c:pt idx="16">
                  <c:v>85.3</c:v>
                </c:pt>
                <c:pt idx="17">
                  <c:v>86.4</c:v>
                </c:pt>
                <c:pt idx="18">
                  <c:v>88.1</c:v>
                </c:pt>
                <c:pt idx="19">
                  <c:v>84.3</c:v>
                </c:pt>
                <c:pt idx="20">
                  <c:v>92.8</c:v>
                </c:pt>
                <c:pt idx="21">
                  <c:v>93.4</c:v>
                </c:pt>
                <c:pt idx="22">
                  <c:v>94.1</c:v>
                </c:pt>
                <c:pt idx="23">
                  <c:v>93.3</c:v>
                </c:pt>
                <c:pt idx="24">
                  <c:v>93</c:v>
                </c:pt>
                <c:pt idx="25">
                  <c:v>92.9</c:v>
                </c:pt>
                <c:pt idx="26">
                  <c:v>93.3</c:v>
                </c:pt>
                <c:pt idx="27">
                  <c:v>94.2</c:v>
                </c:pt>
                <c:pt idx="28">
                  <c:v>82.73</c:v>
                </c:pt>
                <c:pt idx="2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7-4329-8A5A-4BA15808A92C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74.8</c:v>
                </c:pt>
                <c:pt idx="1">
                  <c:v>72.5</c:v>
                </c:pt>
                <c:pt idx="2">
                  <c:v>70.7</c:v>
                </c:pt>
                <c:pt idx="3">
                  <c:v>64.900000000000006</c:v>
                </c:pt>
                <c:pt idx="4">
                  <c:v>64.099999999999994</c:v>
                </c:pt>
                <c:pt idx="5">
                  <c:v>88.6</c:v>
                </c:pt>
                <c:pt idx="6">
                  <c:v>87</c:v>
                </c:pt>
                <c:pt idx="7">
                  <c:v>87.8</c:v>
                </c:pt>
                <c:pt idx="8">
                  <c:v>90.1</c:v>
                </c:pt>
                <c:pt idx="9">
                  <c:v>87.2</c:v>
                </c:pt>
                <c:pt idx="10">
                  <c:v>82.2</c:v>
                </c:pt>
                <c:pt idx="11">
                  <c:v>81.099999999999994</c:v>
                </c:pt>
                <c:pt idx="12">
                  <c:v>80</c:v>
                </c:pt>
                <c:pt idx="13">
                  <c:v>76.5</c:v>
                </c:pt>
                <c:pt idx="14">
                  <c:v>69.7</c:v>
                </c:pt>
                <c:pt idx="15">
                  <c:v>89.8</c:v>
                </c:pt>
                <c:pt idx="16">
                  <c:v>91</c:v>
                </c:pt>
                <c:pt idx="17">
                  <c:v>91.3</c:v>
                </c:pt>
                <c:pt idx="18">
                  <c:v>92</c:v>
                </c:pt>
                <c:pt idx="19">
                  <c:v>90.5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7-4329-8A5A-4BA15808A92C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59.1</c:v>
                </c:pt>
                <c:pt idx="6">
                  <c:v>58.2</c:v>
                </c:pt>
                <c:pt idx="7">
                  <c:v>59.1</c:v>
                </c:pt>
                <c:pt idx="8">
                  <c:v>59.6</c:v>
                </c:pt>
                <c:pt idx="9">
                  <c:v>58.2</c:v>
                </c:pt>
                <c:pt idx="10">
                  <c:v>91.9</c:v>
                </c:pt>
                <c:pt idx="11">
                  <c:v>92.2</c:v>
                </c:pt>
                <c:pt idx="12">
                  <c:v>91.9</c:v>
                </c:pt>
                <c:pt idx="13">
                  <c:v>91.3</c:v>
                </c:pt>
                <c:pt idx="14">
                  <c:v>84.3</c:v>
                </c:pt>
                <c:pt idx="15">
                  <c:v>82.7</c:v>
                </c:pt>
                <c:pt idx="16">
                  <c:v>84.2</c:v>
                </c:pt>
                <c:pt idx="17">
                  <c:v>84.5</c:v>
                </c:pt>
                <c:pt idx="18">
                  <c:v>85.7</c:v>
                </c:pt>
                <c:pt idx="19">
                  <c:v>83.9</c:v>
                </c:pt>
                <c:pt idx="20">
                  <c:v>92.3</c:v>
                </c:pt>
                <c:pt idx="21">
                  <c:v>93.1</c:v>
                </c:pt>
                <c:pt idx="22">
                  <c:v>92.6</c:v>
                </c:pt>
                <c:pt idx="23">
                  <c:v>92.7</c:v>
                </c:pt>
                <c:pt idx="24">
                  <c:v>90.3</c:v>
                </c:pt>
                <c:pt idx="25">
                  <c:v>82.8</c:v>
                </c:pt>
                <c:pt idx="26">
                  <c:v>81.400000000000006</c:v>
                </c:pt>
                <c:pt idx="27">
                  <c:v>80.8</c:v>
                </c:pt>
                <c:pt idx="28">
                  <c:v>75.400000000000006</c:v>
                </c:pt>
                <c:pt idx="29">
                  <c:v>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7-4329-8A5A-4BA15808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83.6</c:v>
                </c:pt>
                <c:pt idx="1">
                  <c:v>82.7</c:v>
                </c:pt>
                <c:pt idx="2">
                  <c:v>87.2</c:v>
                </c:pt>
                <c:pt idx="3">
                  <c:v>87.9</c:v>
                </c:pt>
                <c:pt idx="4">
                  <c:v>86.1</c:v>
                </c:pt>
                <c:pt idx="5">
                  <c:v>48.3</c:v>
                </c:pt>
                <c:pt idx="6">
                  <c:v>42.8</c:v>
                </c:pt>
                <c:pt idx="7">
                  <c:v>43.9</c:v>
                </c:pt>
                <c:pt idx="8">
                  <c:v>37.6</c:v>
                </c:pt>
                <c:pt idx="9">
                  <c:v>37.299999999999997</c:v>
                </c:pt>
                <c:pt idx="10">
                  <c:v>59.21</c:v>
                </c:pt>
                <c:pt idx="11">
                  <c:v>55.15</c:v>
                </c:pt>
                <c:pt idx="12">
                  <c:v>56</c:v>
                </c:pt>
                <c:pt idx="13">
                  <c:v>53.4</c:v>
                </c:pt>
                <c:pt idx="14">
                  <c:v>52.5</c:v>
                </c:pt>
                <c:pt idx="15">
                  <c:v>61.4</c:v>
                </c:pt>
                <c:pt idx="16">
                  <c:v>54.4</c:v>
                </c:pt>
                <c:pt idx="17">
                  <c:v>48.7</c:v>
                </c:pt>
                <c:pt idx="18">
                  <c:v>39.700000000000003</c:v>
                </c:pt>
                <c:pt idx="19">
                  <c:v>35.200000000000003</c:v>
                </c:pt>
                <c:pt idx="20">
                  <c:v>64.7</c:v>
                </c:pt>
                <c:pt idx="21">
                  <c:v>55.97</c:v>
                </c:pt>
                <c:pt idx="22">
                  <c:v>51.9</c:v>
                </c:pt>
                <c:pt idx="23">
                  <c:v>43.2</c:v>
                </c:pt>
                <c:pt idx="24">
                  <c:v>39.4</c:v>
                </c:pt>
                <c:pt idx="25">
                  <c:v>65.7</c:v>
                </c:pt>
                <c:pt idx="26">
                  <c:v>58.5</c:v>
                </c:pt>
                <c:pt idx="27">
                  <c:v>50.6</c:v>
                </c:pt>
                <c:pt idx="28">
                  <c:v>44.2</c:v>
                </c:pt>
                <c:pt idx="29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C-4503-9431-B0DA45EC5163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89.4</c:v>
                </c:pt>
                <c:pt idx="1">
                  <c:v>85.2</c:v>
                </c:pt>
                <c:pt idx="2">
                  <c:v>81.2</c:v>
                </c:pt>
                <c:pt idx="3">
                  <c:v>76.7</c:v>
                </c:pt>
                <c:pt idx="4">
                  <c:v>68.3</c:v>
                </c:pt>
                <c:pt idx="5">
                  <c:v>69.599999999999994</c:v>
                </c:pt>
                <c:pt idx="6">
                  <c:v>63.5</c:v>
                </c:pt>
                <c:pt idx="7">
                  <c:v>61.6</c:v>
                </c:pt>
                <c:pt idx="8">
                  <c:v>55.7</c:v>
                </c:pt>
                <c:pt idx="9">
                  <c:v>51.8</c:v>
                </c:pt>
                <c:pt idx="10">
                  <c:v>67.3</c:v>
                </c:pt>
                <c:pt idx="11">
                  <c:v>60.6</c:v>
                </c:pt>
                <c:pt idx="12">
                  <c:v>54.4</c:v>
                </c:pt>
                <c:pt idx="13">
                  <c:v>47.8</c:v>
                </c:pt>
                <c:pt idx="14">
                  <c:v>48.6</c:v>
                </c:pt>
                <c:pt idx="15">
                  <c:v>68.5</c:v>
                </c:pt>
                <c:pt idx="16">
                  <c:v>61.8</c:v>
                </c:pt>
                <c:pt idx="17">
                  <c:v>55</c:v>
                </c:pt>
                <c:pt idx="18">
                  <c:v>45</c:v>
                </c:pt>
                <c:pt idx="19">
                  <c:v>39.299999999999997</c:v>
                </c:pt>
                <c:pt idx="20">
                  <c:v>66.599999999999994</c:v>
                </c:pt>
                <c:pt idx="21">
                  <c:v>61.4</c:v>
                </c:pt>
                <c:pt idx="22">
                  <c:v>53.9</c:v>
                </c:pt>
                <c:pt idx="23">
                  <c:v>45.4</c:v>
                </c:pt>
                <c:pt idx="24">
                  <c:v>37.9</c:v>
                </c:pt>
                <c:pt idx="25">
                  <c:v>65.5</c:v>
                </c:pt>
                <c:pt idx="26">
                  <c:v>60.9</c:v>
                </c:pt>
                <c:pt idx="27">
                  <c:v>46.05</c:v>
                </c:pt>
                <c:pt idx="28">
                  <c:v>44.6</c:v>
                </c:pt>
                <c:pt idx="29">
                  <c:v>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C-4503-9431-B0DA45EC5163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68.099999999999994</c:v>
                </c:pt>
                <c:pt idx="1">
                  <c:v>63.1</c:v>
                </c:pt>
                <c:pt idx="2">
                  <c:v>68.3</c:v>
                </c:pt>
                <c:pt idx="3">
                  <c:v>71.8</c:v>
                </c:pt>
                <c:pt idx="4">
                  <c:v>67.099999999999994</c:v>
                </c:pt>
                <c:pt idx="5">
                  <c:v>26.8</c:v>
                </c:pt>
                <c:pt idx="6">
                  <c:v>24.1</c:v>
                </c:pt>
                <c:pt idx="7">
                  <c:v>20.7</c:v>
                </c:pt>
                <c:pt idx="8">
                  <c:v>14</c:v>
                </c:pt>
                <c:pt idx="9">
                  <c:v>8.4</c:v>
                </c:pt>
                <c:pt idx="10">
                  <c:v>32.1</c:v>
                </c:pt>
                <c:pt idx="11">
                  <c:v>30.5</c:v>
                </c:pt>
                <c:pt idx="12">
                  <c:v>26.4</c:v>
                </c:pt>
                <c:pt idx="13">
                  <c:v>21.3</c:v>
                </c:pt>
                <c:pt idx="14">
                  <c:v>12.2</c:v>
                </c:pt>
                <c:pt idx="15">
                  <c:v>39.700000000000003</c:v>
                </c:pt>
                <c:pt idx="16">
                  <c:v>39.4</c:v>
                </c:pt>
                <c:pt idx="17">
                  <c:v>35.5</c:v>
                </c:pt>
                <c:pt idx="18">
                  <c:v>28.5</c:v>
                </c:pt>
                <c:pt idx="19">
                  <c:v>22.5</c:v>
                </c:pt>
                <c:pt idx="20">
                  <c:v>44.6</c:v>
                </c:pt>
                <c:pt idx="21">
                  <c:v>42.4</c:v>
                </c:pt>
                <c:pt idx="22">
                  <c:v>37.9</c:v>
                </c:pt>
                <c:pt idx="23">
                  <c:v>30.5</c:v>
                </c:pt>
                <c:pt idx="24">
                  <c:v>23.5</c:v>
                </c:pt>
                <c:pt idx="25">
                  <c:v>44.5</c:v>
                </c:pt>
                <c:pt idx="26">
                  <c:v>43.6</c:v>
                </c:pt>
                <c:pt idx="27">
                  <c:v>43.4</c:v>
                </c:pt>
                <c:pt idx="28">
                  <c:v>40.5</c:v>
                </c:pt>
                <c:pt idx="29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C-4503-9431-B0DA45EC5163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</c:v>
                </c:pt>
                <c:pt idx="6">
                  <c:v>3.2</c:v>
                </c:pt>
                <c:pt idx="7">
                  <c:v>1.9</c:v>
                </c:pt>
                <c:pt idx="8">
                  <c:v>1.4</c:v>
                </c:pt>
                <c:pt idx="9">
                  <c:v>0.9</c:v>
                </c:pt>
                <c:pt idx="10">
                  <c:v>12.3</c:v>
                </c:pt>
                <c:pt idx="11">
                  <c:v>10.8</c:v>
                </c:pt>
                <c:pt idx="12">
                  <c:v>8</c:v>
                </c:pt>
                <c:pt idx="13">
                  <c:v>5.0999999999999996</c:v>
                </c:pt>
                <c:pt idx="14">
                  <c:v>2.2999999999999998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C-4503-9431-B0DA45EC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8.3000000000000007</c:v>
                </c:pt>
                <c:pt idx="1">
                  <c:v>10.5</c:v>
                </c:pt>
                <c:pt idx="2">
                  <c:v>15.4</c:v>
                </c:pt>
                <c:pt idx="3">
                  <c:v>9.6</c:v>
                </c:pt>
                <c:pt idx="4">
                  <c:v>2.6</c:v>
                </c:pt>
                <c:pt idx="5">
                  <c:v>1.6</c:v>
                </c:pt>
                <c:pt idx="6">
                  <c:v>1.6</c:v>
                </c:pt>
                <c:pt idx="7">
                  <c:v>1.6</c:v>
                </c:pt>
                <c:pt idx="8">
                  <c:v>1.9</c:v>
                </c:pt>
                <c:pt idx="9">
                  <c:v>0.7</c:v>
                </c:pt>
                <c:pt idx="10">
                  <c:v>1.6</c:v>
                </c:pt>
                <c:pt idx="11">
                  <c:v>1.4</c:v>
                </c:pt>
                <c:pt idx="12">
                  <c:v>1.7</c:v>
                </c:pt>
                <c:pt idx="13">
                  <c:v>1.2</c:v>
                </c:pt>
                <c:pt idx="14">
                  <c:v>1.1000000000000001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0.5</c:v>
                </c:pt>
                <c:pt idx="19">
                  <c:v>0.7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0-4C66-96E6-936ED875ADEC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8.6</c:v>
                </c:pt>
                <c:pt idx="6">
                  <c:v>9.6999999999999993</c:v>
                </c:pt>
                <c:pt idx="7">
                  <c:v>10.3</c:v>
                </c:pt>
                <c:pt idx="8">
                  <c:v>11.9</c:v>
                </c:pt>
                <c:pt idx="9">
                  <c:v>12.3</c:v>
                </c:pt>
                <c:pt idx="10">
                  <c:v>7.31</c:v>
                </c:pt>
                <c:pt idx="11">
                  <c:v>6.2</c:v>
                </c:pt>
                <c:pt idx="12">
                  <c:v>6.44</c:v>
                </c:pt>
                <c:pt idx="13">
                  <c:v>7.7</c:v>
                </c:pt>
                <c:pt idx="14">
                  <c:v>11.6</c:v>
                </c:pt>
                <c:pt idx="15">
                  <c:v>0.7</c:v>
                </c:pt>
                <c:pt idx="16">
                  <c:v>0.9</c:v>
                </c:pt>
                <c:pt idx="17">
                  <c:v>1.3</c:v>
                </c:pt>
                <c:pt idx="18">
                  <c:v>0.81</c:v>
                </c:pt>
                <c:pt idx="19">
                  <c:v>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0-4C66-96E6-936ED875ADEC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1.3</c:v>
                </c:pt>
                <c:pt idx="1">
                  <c:v>1.5</c:v>
                </c:pt>
                <c:pt idx="2">
                  <c:v>2.2999999999999998</c:v>
                </c:pt>
                <c:pt idx="3">
                  <c:v>1.3</c:v>
                </c:pt>
                <c:pt idx="4">
                  <c:v>2.5</c:v>
                </c:pt>
                <c:pt idx="5">
                  <c:v>0.3</c:v>
                </c:pt>
                <c:pt idx="6">
                  <c:v>0.7</c:v>
                </c:pt>
                <c:pt idx="7">
                  <c:v>0.2</c:v>
                </c:pt>
                <c:pt idx="8">
                  <c:v>0.6</c:v>
                </c:pt>
                <c:pt idx="9">
                  <c:v>1.1000000000000001</c:v>
                </c:pt>
                <c:pt idx="10">
                  <c:v>3.2</c:v>
                </c:pt>
                <c:pt idx="11">
                  <c:v>2</c:v>
                </c:pt>
                <c:pt idx="12">
                  <c:v>1.8</c:v>
                </c:pt>
                <c:pt idx="13">
                  <c:v>1.8</c:v>
                </c:pt>
                <c:pt idx="14">
                  <c:v>1.5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0-4C66-96E6-936ED875ADEC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0-4C66-96E6-936ED875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4.5999999999999996</c:v>
                </c:pt>
                <c:pt idx="6">
                  <c:v>2.4</c:v>
                </c:pt>
                <c:pt idx="7">
                  <c:v>1.7</c:v>
                </c:pt>
                <c:pt idx="8">
                  <c:v>1.8</c:v>
                </c:pt>
                <c:pt idx="9">
                  <c:v>0.7</c:v>
                </c:pt>
                <c:pt idx="10">
                  <c:v>47.5</c:v>
                </c:pt>
                <c:pt idx="11">
                  <c:v>22.2</c:v>
                </c:pt>
                <c:pt idx="12">
                  <c:v>18.5</c:v>
                </c:pt>
                <c:pt idx="13">
                  <c:v>16.7</c:v>
                </c:pt>
                <c:pt idx="14">
                  <c:v>17</c:v>
                </c:pt>
                <c:pt idx="15">
                  <c:v>48.2</c:v>
                </c:pt>
                <c:pt idx="16">
                  <c:v>44.8</c:v>
                </c:pt>
                <c:pt idx="17">
                  <c:v>44.91</c:v>
                </c:pt>
                <c:pt idx="18">
                  <c:v>42.7</c:v>
                </c:pt>
                <c:pt idx="19">
                  <c:v>42.2</c:v>
                </c:pt>
                <c:pt idx="20">
                  <c:v>49.9</c:v>
                </c:pt>
                <c:pt idx="21">
                  <c:v>47.5</c:v>
                </c:pt>
                <c:pt idx="22">
                  <c:v>45</c:v>
                </c:pt>
                <c:pt idx="23">
                  <c:v>46.5</c:v>
                </c:pt>
                <c:pt idx="24">
                  <c:v>44.5</c:v>
                </c:pt>
                <c:pt idx="25">
                  <c:v>49.7</c:v>
                </c:pt>
                <c:pt idx="26">
                  <c:v>45.2</c:v>
                </c:pt>
                <c:pt idx="27">
                  <c:v>45.73</c:v>
                </c:pt>
                <c:pt idx="28">
                  <c:v>41.9</c:v>
                </c:pt>
                <c:pt idx="29">
                  <c:v>34.6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D-4A84-B33A-8BDC7D0AE29B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8.8000000000000007</c:v>
                </c:pt>
                <c:pt idx="11">
                  <c:v>2.4</c:v>
                </c:pt>
                <c:pt idx="12">
                  <c:v>3.1</c:v>
                </c:pt>
                <c:pt idx="13">
                  <c:v>4.8</c:v>
                </c:pt>
                <c:pt idx="14">
                  <c:v>5.4</c:v>
                </c:pt>
                <c:pt idx="15">
                  <c:v>50.6</c:v>
                </c:pt>
                <c:pt idx="16">
                  <c:v>50</c:v>
                </c:pt>
                <c:pt idx="17">
                  <c:v>48.2</c:v>
                </c:pt>
                <c:pt idx="18">
                  <c:v>47.7</c:v>
                </c:pt>
                <c:pt idx="19">
                  <c:v>46</c:v>
                </c:pt>
                <c:pt idx="20">
                  <c:v>50.1</c:v>
                </c:pt>
                <c:pt idx="21">
                  <c:v>52.1</c:v>
                </c:pt>
                <c:pt idx="22">
                  <c:v>49</c:v>
                </c:pt>
                <c:pt idx="23">
                  <c:v>50.8</c:v>
                </c:pt>
                <c:pt idx="24">
                  <c:v>48.8</c:v>
                </c:pt>
                <c:pt idx="25">
                  <c:v>49.5</c:v>
                </c:pt>
                <c:pt idx="26">
                  <c:v>49.6</c:v>
                </c:pt>
                <c:pt idx="27">
                  <c:v>49.3</c:v>
                </c:pt>
                <c:pt idx="28">
                  <c:v>51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D-4A84-B33A-8BDC7D0AE29B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35.1</c:v>
                </c:pt>
                <c:pt idx="1">
                  <c:v>38.799999999999997</c:v>
                </c:pt>
                <c:pt idx="2">
                  <c:v>36.6</c:v>
                </c:pt>
                <c:pt idx="3">
                  <c:v>36.799999999999997</c:v>
                </c:pt>
                <c:pt idx="4">
                  <c:v>34.6</c:v>
                </c:pt>
                <c:pt idx="5">
                  <c:v>48.9</c:v>
                </c:pt>
                <c:pt idx="6">
                  <c:v>36.700000000000003</c:v>
                </c:pt>
                <c:pt idx="7">
                  <c:v>38.6</c:v>
                </c:pt>
                <c:pt idx="8">
                  <c:v>42.8</c:v>
                </c:pt>
                <c:pt idx="9">
                  <c:v>52</c:v>
                </c:pt>
                <c:pt idx="10">
                  <c:v>39</c:v>
                </c:pt>
                <c:pt idx="11">
                  <c:v>48.5</c:v>
                </c:pt>
                <c:pt idx="12">
                  <c:v>51</c:v>
                </c:pt>
                <c:pt idx="13">
                  <c:v>51.6</c:v>
                </c:pt>
                <c:pt idx="14">
                  <c:v>52.2</c:v>
                </c:pt>
                <c:pt idx="15">
                  <c:v>36.1</c:v>
                </c:pt>
                <c:pt idx="16">
                  <c:v>46</c:v>
                </c:pt>
                <c:pt idx="17">
                  <c:v>34.799999999999997</c:v>
                </c:pt>
                <c:pt idx="18">
                  <c:v>36.6</c:v>
                </c:pt>
                <c:pt idx="19">
                  <c:v>37.5</c:v>
                </c:pt>
                <c:pt idx="20">
                  <c:v>33.700000000000003</c:v>
                </c:pt>
                <c:pt idx="21">
                  <c:v>34.5</c:v>
                </c:pt>
                <c:pt idx="22">
                  <c:v>34.200000000000003</c:v>
                </c:pt>
                <c:pt idx="23">
                  <c:v>34.200000000000003</c:v>
                </c:pt>
                <c:pt idx="24">
                  <c:v>36.5</c:v>
                </c:pt>
                <c:pt idx="25">
                  <c:v>51.7</c:v>
                </c:pt>
                <c:pt idx="26">
                  <c:v>49.6</c:v>
                </c:pt>
                <c:pt idx="27">
                  <c:v>51.1</c:v>
                </c:pt>
                <c:pt idx="28">
                  <c:v>51.5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D-4A84-B33A-8BDC7D0AE29B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48</c:v>
                </c:pt>
                <c:pt idx="1">
                  <c:v>51.9</c:v>
                </c:pt>
                <c:pt idx="2">
                  <c:v>49</c:v>
                </c:pt>
                <c:pt idx="3">
                  <c:v>48.3</c:v>
                </c:pt>
                <c:pt idx="4">
                  <c:v>47.8</c:v>
                </c:pt>
                <c:pt idx="5">
                  <c:v>53.1</c:v>
                </c:pt>
                <c:pt idx="6">
                  <c:v>50.1</c:v>
                </c:pt>
                <c:pt idx="7">
                  <c:v>52.7</c:v>
                </c:pt>
                <c:pt idx="8">
                  <c:v>52.1</c:v>
                </c:pt>
                <c:pt idx="9">
                  <c:v>52.5</c:v>
                </c:pt>
                <c:pt idx="10">
                  <c:v>52.2</c:v>
                </c:pt>
                <c:pt idx="11">
                  <c:v>48</c:v>
                </c:pt>
                <c:pt idx="12">
                  <c:v>51.2</c:v>
                </c:pt>
                <c:pt idx="13">
                  <c:v>51.7</c:v>
                </c:pt>
                <c:pt idx="14">
                  <c:v>52.2</c:v>
                </c:pt>
                <c:pt idx="15">
                  <c:v>52.1</c:v>
                </c:pt>
                <c:pt idx="16">
                  <c:v>48.1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50.5</c:v>
                </c:pt>
                <c:pt idx="21">
                  <c:v>48.7</c:v>
                </c:pt>
                <c:pt idx="22">
                  <c:v>52.2</c:v>
                </c:pt>
                <c:pt idx="23">
                  <c:v>50.9</c:v>
                </c:pt>
                <c:pt idx="24">
                  <c:v>50.9</c:v>
                </c:pt>
                <c:pt idx="25">
                  <c:v>49.8</c:v>
                </c:pt>
                <c:pt idx="26">
                  <c:v>47</c:v>
                </c:pt>
                <c:pt idx="27">
                  <c:v>51.2</c:v>
                </c:pt>
                <c:pt idx="28">
                  <c:v>50.5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FD-4A84-B33A-8BDC7D0A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21.1</c:v>
                </c:pt>
                <c:pt idx="1">
                  <c:v>18.75</c:v>
                </c:pt>
                <c:pt idx="2">
                  <c:v>18.5</c:v>
                </c:pt>
                <c:pt idx="3">
                  <c:v>17.2</c:v>
                </c:pt>
                <c:pt idx="4">
                  <c:v>16.8</c:v>
                </c:pt>
                <c:pt idx="5">
                  <c:v>44.9</c:v>
                </c:pt>
                <c:pt idx="6">
                  <c:v>37.299999999999997</c:v>
                </c:pt>
                <c:pt idx="7">
                  <c:v>38.299999999999997</c:v>
                </c:pt>
                <c:pt idx="8">
                  <c:v>34.299999999999997</c:v>
                </c:pt>
                <c:pt idx="9">
                  <c:v>32.409999999999997</c:v>
                </c:pt>
                <c:pt idx="10">
                  <c:v>58.84</c:v>
                </c:pt>
                <c:pt idx="11">
                  <c:v>51.31</c:v>
                </c:pt>
                <c:pt idx="12">
                  <c:v>49</c:v>
                </c:pt>
                <c:pt idx="13">
                  <c:v>48.7</c:v>
                </c:pt>
                <c:pt idx="14">
                  <c:v>42.8</c:v>
                </c:pt>
                <c:pt idx="15">
                  <c:v>62.1</c:v>
                </c:pt>
                <c:pt idx="16">
                  <c:v>47.7</c:v>
                </c:pt>
                <c:pt idx="17">
                  <c:v>50</c:v>
                </c:pt>
                <c:pt idx="18">
                  <c:v>44.4</c:v>
                </c:pt>
                <c:pt idx="19">
                  <c:v>42.8</c:v>
                </c:pt>
                <c:pt idx="20">
                  <c:v>59.7</c:v>
                </c:pt>
                <c:pt idx="21">
                  <c:v>50.3</c:v>
                </c:pt>
                <c:pt idx="22">
                  <c:v>46.1</c:v>
                </c:pt>
                <c:pt idx="23">
                  <c:v>46.3</c:v>
                </c:pt>
                <c:pt idx="24">
                  <c:v>44.3</c:v>
                </c:pt>
                <c:pt idx="25">
                  <c:v>60.5</c:v>
                </c:pt>
                <c:pt idx="26">
                  <c:v>52.1</c:v>
                </c:pt>
                <c:pt idx="27">
                  <c:v>49.8</c:v>
                </c:pt>
                <c:pt idx="28">
                  <c:v>47.9</c:v>
                </c:pt>
                <c:pt idx="29">
                  <c:v>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0-43D6-808E-FC4EF5C9BFF0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51.2</c:v>
                </c:pt>
                <c:pt idx="1">
                  <c:v>45.9</c:v>
                </c:pt>
                <c:pt idx="2">
                  <c:v>49.6</c:v>
                </c:pt>
                <c:pt idx="3">
                  <c:v>48</c:v>
                </c:pt>
                <c:pt idx="4">
                  <c:v>47.6</c:v>
                </c:pt>
                <c:pt idx="5">
                  <c:v>56.8</c:v>
                </c:pt>
                <c:pt idx="6">
                  <c:v>53.2</c:v>
                </c:pt>
                <c:pt idx="7">
                  <c:v>48.8</c:v>
                </c:pt>
                <c:pt idx="8">
                  <c:v>46.7</c:v>
                </c:pt>
                <c:pt idx="9">
                  <c:v>42.9</c:v>
                </c:pt>
                <c:pt idx="10">
                  <c:v>63.2</c:v>
                </c:pt>
                <c:pt idx="11">
                  <c:v>53.5</c:v>
                </c:pt>
                <c:pt idx="12">
                  <c:v>50.1</c:v>
                </c:pt>
                <c:pt idx="13">
                  <c:v>48.1</c:v>
                </c:pt>
                <c:pt idx="14">
                  <c:v>43.5</c:v>
                </c:pt>
                <c:pt idx="15">
                  <c:v>59.8</c:v>
                </c:pt>
                <c:pt idx="16">
                  <c:v>54.5</c:v>
                </c:pt>
                <c:pt idx="17">
                  <c:v>49.4</c:v>
                </c:pt>
                <c:pt idx="18">
                  <c:v>46.6</c:v>
                </c:pt>
                <c:pt idx="19">
                  <c:v>43.7</c:v>
                </c:pt>
                <c:pt idx="20">
                  <c:v>55.5</c:v>
                </c:pt>
                <c:pt idx="21">
                  <c:v>52.2</c:v>
                </c:pt>
                <c:pt idx="22">
                  <c:v>47.4</c:v>
                </c:pt>
                <c:pt idx="23">
                  <c:v>46.5</c:v>
                </c:pt>
                <c:pt idx="24">
                  <c:v>43.1</c:v>
                </c:pt>
                <c:pt idx="25">
                  <c:v>53.3</c:v>
                </c:pt>
                <c:pt idx="26">
                  <c:v>52.5</c:v>
                </c:pt>
                <c:pt idx="27">
                  <c:v>49.3</c:v>
                </c:pt>
                <c:pt idx="28">
                  <c:v>48.2</c:v>
                </c:pt>
                <c:pt idx="29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0-43D6-808E-FC4EF5C9BFF0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47.8</c:v>
                </c:pt>
                <c:pt idx="1">
                  <c:v>49.5</c:v>
                </c:pt>
                <c:pt idx="2">
                  <c:v>45.4</c:v>
                </c:pt>
                <c:pt idx="3">
                  <c:v>45.5</c:v>
                </c:pt>
                <c:pt idx="4">
                  <c:v>41.3</c:v>
                </c:pt>
                <c:pt idx="5">
                  <c:v>46.2</c:v>
                </c:pt>
                <c:pt idx="6">
                  <c:v>36</c:v>
                </c:pt>
                <c:pt idx="7">
                  <c:v>37.700000000000003</c:v>
                </c:pt>
                <c:pt idx="8">
                  <c:v>33.1</c:v>
                </c:pt>
                <c:pt idx="9">
                  <c:v>30.7</c:v>
                </c:pt>
                <c:pt idx="10">
                  <c:v>39.200000000000003</c:v>
                </c:pt>
                <c:pt idx="11">
                  <c:v>29.6</c:v>
                </c:pt>
                <c:pt idx="12">
                  <c:v>25.2</c:v>
                </c:pt>
                <c:pt idx="13">
                  <c:v>25.4</c:v>
                </c:pt>
                <c:pt idx="14">
                  <c:v>23.6</c:v>
                </c:pt>
                <c:pt idx="15">
                  <c:v>37.200000000000003</c:v>
                </c:pt>
                <c:pt idx="16">
                  <c:v>27.5</c:v>
                </c:pt>
                <c:pt idx="17">
                  <c:v>29.5</c:v>
                </c:pt>
                <c:pt idx="18">
                  <c:v>25.7</c:v>
                </c:pt>
                <c:pt idx="19">
                  <c:v>24.4</c:v>
                </c:pt>
                <c:pt idx="20">
                  <c:v>33.799999999999997</c:v>
                </c:pt>
                <c:pt idx="21">
                  <c:v>21.7</c:v>
                </c:pt>
                <c:pt idx="22">
                  <c:v>22.8</c:v>
                </c:pt>
                <c:pt idx="23">
                  <c:v>25</c:v>
                </c:pt>
                <c:pt idx="24">
                  <c:v>26.5</c:v>
                </c:pt>
                <c:pt idx="25">
                  <c:v>49.5</c:v>
                </c:pt>
                <c:pt idx="26">
                  <c:v>49</c:v>
                </c:pt>
                <c:pt idx="27">
                  <c:v>51.5</c:v>
                </c:pt>
                <c:pt idx="28">
                  <c:v>54.3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0-43D6-808E-FC4EF5C9BFF0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</c:v>
                </c:pt>
                <c:pt idx="6">
                  <c:v>52.3</c:v>
                </c:pt>
                <c:pt idx="7">
                  <c:v>50</c:v>
                </c:pt>
                <c:pt idx="8">
                  <c:v>49.5</c:v>
                </c:pt>
                <c:pt idx="9">
                  <c:v>52.9</c:v>
                </c:pt>
                <c:pt idx="10">
                  <c:v>54.2</c:v>
                </c:pt>
                <c:pt idx="11">
                  <c:v>50.4</c:v>
                </c:pt>
                <c:pt idx="12">
                  <c:v>51.7</c:v>
                </c:pt>
                <c:pt idx="13">
                  <c:v>54</c:v>
                </c:pt>
                <c:pt idx="14">
                  <c:v>54.5</c:v>
                </c:pt>
                <c:pt idx="15">
                  <c:v>52.6</c:v>
                </c:pt>
                <c:pt idx="16">
                  <c:v>48</c:v>
                </c:pt>
                <c:pt idx="17">
                  <c:v>50.7</c:v>
                </c:pt>
                <c:pt idx="18">
                  <c:v>51.7</c:v>
                </c:pt>
                <c:pt idx="19">
                  <c:v>51.3</c:v>
                </c:pt>
                <c:pt idx="20">
                  <c:v>52.5</c:v>
                </c:pt>
                <c:pt idx="21">
                  <c:v>47.8</c:v>
                </c:pt>
                <c:pt idx="22">
                  <c:v>50.8</c:v>
                </c:pt>
                <c:pt idx="23">
                  <c:v>52.4</c:v>
                </c:pt>
                <c:pt idx="24">
                  <c:v>52.3</c:v>
                </c:pt>
                <c:pt idx="25">
                  <c:v>47.2</c:v>
                </c:pt>
                <c:pt idx="26">
                  <c:v>48.5</c:v>
                </c:pt>
                <c:pt idx="27">
                  <c:v>50.9</c:v>
                </c:pt>
                <c:pt idx="28">
                  <c:v>49.9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0-43D6-808E-FC4EF5C9B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64.7</c:v>
                </c:pt>
                <c:pt idx="1">
                  <c:v>51.7</c:v>
                </c:pt>
                <c:pt idx="2">
                  <c:v>53.27</c:v>
                </c:pt>
                <c:pt idx="3">
                  <c:v>53.28</c:v>
                </c:pt>
                <c:pt idx="4">
                  <c:v>49.1</c:v>
                </c:pt>
                <c:pt idx="5">
                  <c:v>67.8</c:v>
                </c:pt>
                <c:pt idx="6">
                  <c:v>56.3</c:v>
                </c:pt>
                <c:pt idx="7">
                  <c:v>54.3</c:v>
                </c:pt>
                <c:pt idx="8">
                  <c:v>48.69</c:v>
                </c:pt>
                <c:pt idx="9">
                  <c:v>44.3</c:v>
                </c:pt>
                <c:pt idx="10">
                  <c:v>64.900000000000006</c:v>
                </c:pt>
                <c:pt idx="11">
                  <c:v>62</c:v>
                </c:pt>
                <c:pt idx="12">
                  <c:v>57.2</c:v>
                </c:pt>
                <c:pt idx="13">
                  <c:v>53.1</c:v>
                </c:pt>
                <c:pt idx="14">
                  <c:v>50.2</c:v>
                </c:pt>
                <c:pt idx="15">
                  <c:v>57.1</c:v>
                </c:pt>
                <c:pt idx="16">
                  <c:v>54.3</c:v>
                </c:pt>
                <c:pt idx="17">
                  <c:v>50.5</c:v>
                </c:pt>
                <c:pt idx="18">
                  <c:v>46.3</c:v>
                </c:pt>
                <c:pt idx="19">
                  <c:v>46.2</c:v>
                </c:pt>
                <c:pt idx="20">
                  <c:v>57</c:v>
                </c:pt>
                <c:pt idx="21">
                  <c:v>52.8</c:v>
                </c:pt>
                <c:pt idx="22">
                  <c:v>45.7</c:v>
                </c:pt>
                <c:pt idx="23">
                  <c:v>43.8</c:v>
                </c:pt>
                <c:pt idx="24">
                  <c:v>41.4</c:v>
                </c:pt>
                <c:pt idx="25">
                  <c:v>63.4</c:v>
                </c:pt>
                <c:pt idx="26">
                  <c:v>52.34</c:v>
                </c:pt>
                <c:pt idx="27">
                  <c:v>53.7</c:v>
                </c:pt>
                <c:pt idx="28">
                  <c:v>48.6</c:v>
                </c:pt>
                <c:pt idx="29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9-44D8-A146-CFFB69524733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64.5</c:v>
                </c:pt>
                <c:pt idx="1">
                  <c:v>48.6</c:v>
                </c:pt>
                <c:pt idx="2">
                  <c:v>46.1</c:v>
                </c:pt>
                <c:pt idx="3">
                  <c:v>42.2</c:v>
                </c:pt>
                <c:pt idx="4">
                  <c:v>40.299999999999997</c:v>
                </c:pt>
                <c:pt idx="5">
                  <c:v>63.9</c:v>
                </c:pt>
                <c:pt idx="6">
                  <c:v>55.7</c:v>
                </c:pt>
                <c:pt idx="7">
                  <c:v>50.1</c:v>
                </c:pt>
                <c:pt idx="8">
                  <c:v>47.2</c:v>
                </c:pt>
                <c:pt idx="9">
                  <c:v>40.5</c:v>
                </c:pt>
                <c:pt idx="10">
                  <c:v>67</c:v>
                </c:pt>
                <c:pt idx="11">
                  <c:v>49.5</c:v>
                </c:pt>
                <c:pt idx="12">
                  <c:v>47.9</c:v>
                </c:pt>
                <c:pt idx="13">
                  <c:v>42.8</c:v>
                </c:pt>
                <c:pt idx="14">
                  <c:v>38.9</c:v>
                </c:pt>
                <c:pt idx="15">
                  <c:v>63.4</c:v>
                </c:pt>
                <c:pt idx="16">
                  <c:v>51.6</c:v>
                </c:pt>
                <c:pt idx="17">
                  <c:v>48.1</c:v>
                </c:pt>
                <c:pt idx="18">
                  <c:v>44.6</c:v>
                </c:pt>
                <c:pt idx="19">
                  <c:v>40.200000000000003</c:v>
                </c:pt>
                <c:pt idx="20">
                  <c:v>57.2</c:v>
                </c:pt>
                <c:pt idx="21">
                  <c:v>47.4</c:v>
                </c:pt>
                <c:pt idx="22">
                  <c:v>42.1</c:v>
                </c:pt>
                <c:pt idx="23">
                  <c:v>41.2</c:v>
                </c:pt>
                <c:pt idx="24">
                  <c:v>36.9</c:v>
                </c:pt>
                <c:pt idx="25">
                  <c:v>56.9</c:v>
                </c:pt>
                <c:pt idx="26">
                  <c:v>50.7</c:v>
                </c:pt>
                <c:pt idx="27">
                  <c:v>46.6</c:v>
                </c:pt>
                <c:pt idx="28">
                  <c:v>45.5</c:v>
                </c:pt>
                <c:pt idx="29">
                  <c:v>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9-44D8-A146-CFFB69524733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39.1</c:v>
                </c:pt>
                <c:pt idx="1">
                  <c:v>43.1</c:v>
                </c:pt>
                <c:pt idx="2">
                  <c:v>39.6</c:v>
                </c:pt>
                <c:pt idx="3">
                  <c:v>37.9</c:v>
                </c:pt>
                <c:pt idx="4">
                  <c:v>35.9</c:v>
                </c:pt>
                <c:pt idx="5">
                  <c:v>37.799999999999997</c:v>
                </c:pt>
                <c:pt idx="6">
                  <c:v>33.1</c:v>
                </c:pt>
                <c:pt idx="7">
                  <c:v>35.4</c:v>
                </c:pt>
                <c:pt idx="8">
                  <c:v>34</c:v>
                </c:pt>
                <c:pt idx="9">
                  <c:v>36.299999999999997</c:v>
                </c:pt>
                <c:pt idx="10">
                  <c:v>36.5</c:v>
                </c:pt>
                <c:pt idx="11">
                  <c:v>34.6</c:v>
                </c:pt>
                <c:pt idx="12">
                  <c:v>35.700000000000003</c:v>
                </c:pt>
                <c:pt idx="13">
                  <c:v>34.799999999999997</c:v>
                </c:pt>
                <c:pt idx="14">
                  <c:v>39.4</c:v>
                </c:pt>
                <c:pt idx="15">
                  <c:v>37.9</c:v>
                </c:pt>
                <c:pt idx="16">
                  <c:v>35.6</c:v>
                </c:pt>
                <c:pt idx="17">
                  <c:v>33.799999999999997</c:v>
                </c:pt>
                <c:pt idx="18">
                  <c:v>37.299999999999997</c:v>
                </c:pt>
                <c:pt idx="19">
                  <c:v>35.9</c:v>
                </c:pt>
                <c:pt idx="20">
                  <c:v>34.200000000000003</c:v>
                </c:pt>
                <c:pt idx="21">
                  <c:v>32.700000000000003</c:v>
                </c:pt>
                <c:pt idx="22">
                  <c:v>35.299999999999997</c:v>
                </c:pt>
                <c:pt idx="23">
                  <c:v>35.4</c:v>
                </c:pt>
                <c:pt idx="24">
                  <c:v>39.700000000000003</c:v>
                </c:pt>
                <c:pt idx="25">
                  <c:v>49.8</c:v>
                </c:pt>
                <c:pt idx="26">
                  <c:v>49.5</c:v>
                </c:pt>
                <c:pt idx="27">
                  <c:v>51</c:v>
                </c:pt>
                <c:pt idx="28">
                  <c:v>52.6</c:v>
                </c:pt>
                <c:pt idx="29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9-44D8-A146-CFFB69524733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49.1</c:v>
                </c:pt>
                <c:pt idx="6">
                  <c:v>52.7</c:v>
                </c:pt>
                <c:pt idx="7">
                  <c:v>49.5</c:v>
                </c:pt>
                <c:pt idx="8">
                  <c:v>51.2</c:v>
                </c:pt>
                <c:pt idx="9">
                  <c:v>52.5</c:v>
                </c:pt>
                <c:pt idx="10">
                  <c:v>54.3</c:v>
                </c:pt>
                <c:pt idx="11">
                  <c:v>52.9</c:v>
                </c:pt>
                <c:pt idx="12">
                  <c:v>52.4</c:v>
                </c:pt>
                <c:pt idx="13">
                  <c:v>53</c:v>
                </c:pt>
                <c:pt idx="14">
                  <c:v>55.7</c:v>
                </c:pt>
                <c:pt idx="15">
                  <c:v>51.6</c:v>
                </c:pt>
                <c:pt idx="16">
                  <c:v>49.5</c:v>
                </c:pt>
                <c:pt idx="17">
                  <c:v>51.5</c:v>
                </c:pt>
                <c:pt idx="18">
                  <c:v>51</c:v>
                </c:pt>
                <c:pt idx="19">
                  <c:v>52.3</c:v>
                </c:pt>
                <c:pt idx="20">
                  <c:v>52</c:v>
                </c:pt>
                <c:pt idx="21">
                  <c:v>48.3</c:v>
                </c:pt>
                <c:pt idx="22">
                  <c:v>50.8</c:v>
                </c:pt>
                <c:pt idx="23">
                  <c:v>51.7</c:v>
                </c:pt>
                <c:pt idx="24">
                  <c:v>52.2</c:v>
                </c:pt>
                <c:pt idx="25">
                  <c:v>47.8</c:v>
                </c:pt>
                <c:pt idx="26">
                  <c:v>48</c:v>
                </c:pt>
                <c:pt idx="27">
                  <c:v>49.3</c:v>
                </c:pt>
                <c:pt idx="28">
                  <c:v>49.7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9-44D8-A146-CFFB6952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</c:v>
                </c:pt>
                <c:pt idx="6">
                  <c:v>0.8</c:v>
                </c:pt>
                <c:pt idx="7">
                  <c:v>0.1</c:v>
                </c:pt>
                <c:pt idx="8">
                  <c:v>0.2</c:v>
                </c:pt>
                <c:pt idx="9">
                  <c:v>0.11</c:v>
                </c:pt>
                <c:pt idx="10">
                  <c:v>44.23</c:v>
                </c:pt>
                <c:pt idx="11">
                  <c:v>41.66</c:v>
                </c:pt>
                <c:pt idx="12">
                  <c:v>38.6</c:v>
                </c:pt>
                <c:pt idx="13">
                  <c:v>36.200000000000003</c:v>
                </c:pt>
                <c:pt idx="14">
                  <c:v>29.5</c:v>
                </c:pt>
                <c:pt idx="15">
                  <c:v>47.8</c:v>
                </c:pt>
                <c:pt idx="16">
                  <c:v>49.9</c:v>
                </c:pt>
                <c:pt idx="17">
                  <c:v>48</c:v>
                </c:pt>
                <c:pt idx="18">
                  <c:v>44.9</c:v>
                </c:pt>
                <c:pt idx="19">
                  <c:v>45.5</c:v>
                </c:pt>
                <c:pt idx="20">
                  <c:v>47.7</c:v>
                </c:pt>
                <c:pt idx="21">
                  <c:v>50.4</c:v>
                </c:pt>
                <c:pt idx="22">
                  <c:v>46.8</c:v>
                </c:pt>
                <c:pt idx="23">
                  <c:v>46.6</c:v>
                </c:pt>
                <c:pt idx="24">
                  <c:v>45.3</c:v>
                </c:pt>
                <c:pt idx="25">
                  <c:v>54.5</c:v>
                </c:pt>
                <c:pt idx="26">
                  <c:v>49.8</c:v>
                </c:pt>
                <c:pt idx="27">
                  <c:v>49.1</c:v>
                </c:pt>
                <c:pt idx="28">
                  <c:v>45.4</c:v>
                </c:pt>
                <c:pt idx="29">
                  <c:v>34.5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9-4CF5-B35E-1E18C085586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</c:v>
                </c:pt>
                <c:pt idx="6">
                  <c:v>6.1</c:v>
                </c:pt>
                <c:pt idx="7">
                  <c:v>7.5</c:v>
                </c:pt>
                <c:pt idx="8">
                  <c:v>11.6</c:v>
                </c:pt>
                <c:pt idx="9">
                  <c:v>12.8</c:v>
                </c:pt>
                <c:pt idx="10">
                  <c:v>52</c:v>
                </c:pt>
                <c:pt idx="11">
                  <c:v>47.7</c:v>
                </c:pt>
                <c:pt idx="12">
                  <c:v>47.1</c:v>
                </c:pt>
                <c:pt idx="13">
                  <c:v>49.1</c:v>
                </c:pt>
                <c:pt idx="14">
                  <c:v>47.7</c:v>
                </c:pt>
                <c:pt idx="15">
                  <c:v>52.8</c:v>
                </c:pt>
                <c:pt idx="16">
                  <c:v>52.6</c:v>
                </c:pt>
                <c:pt idx="17">
                  <c:v>52.4</c:v>
                </c:pt>
                <c:pt idx="18">
                  <c:v>52.4</c:v>
                </c:pt>
                <c:pt idx="19">
                  <c:v>52</c:v>
                </c:pt>
                <c:pt idx="20">
                  <c:v>50.9</c:v>
                </c:pt>
                <c:pt idx="21">
                  <c:v>52.1</c:v>
                </c:pt>
                <c:pt idx="22">
                  <c:v>51.1</c:v>
                </c:pt>
                <c:pt idx="23">
                  <c:v>51.5</c:v>
                </c:pt>
                <c:pt idx="24">
                  <c:v>50.1</c:v>
                </c:pt>
                <c:pt idx="25">
                  <c:v>46.9</c:v>
                </c:pt>
                <c:pt idx="26">
                  <c:v>49.5</c:v>
                </c:pt>
                <c:pt idx="27">
                  <c:v>51.5</c:v>
                </c:pt>
                <c:pt idx="28">
                  <c:v>50.1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9-4CF5-B35E-1E18C085586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30.2</c:v>
                </c:pt>
                <c:pt idx="6">
                  <c:v>35.299999999999997</c:v>
                </c:pt>
                <c:pt idx="7">
                  <c:v>36.700000000000003</c:v>
                </c:pt>
                <c:pt idx="8">
                  <c:v>36.4</c:v>
                </c:pt>
                <c:pt idx="9">
                  <c:v>37</c:v>
                </c:pt>
                <c:pt idx="10">
                  <c:v>26.7</c:v>
                </c:pt>
                <c:pt idx="11">
                  <c:v>36.9</c:v>
                </c:pt>
                <c:pt idx="12">
                  <c:v>36.299999999999997</c:v>
                </c:pt>
                <c:pt idx="13">
                  <c:v>35.799999999999997</c:v>
                </c:pt>
                <c:pt idx="14">
                  <c:v>36.1</c:v>
                </c:pt>
                <c:pt idx="15">
                  <c:v>23.1</c:v>
                </c:pt>
                <c:pt idx="16">
                  <c:v>35.1</c:v>
                </c:pt>
                <c:pt idx="17">
                  <c:v>35.5</c:v>
                </c:pt>
                <c:pt idx="18">
                  <c:v>36.1</c:v>
                </c:pt>
                <c:pt idx="19">
                  <c:v>36.799999999999997</c:v>
                </c:pt>
                <c:pt idx="20">
                  <c:v>23.3</c:v>
                </c:pt>
                <c:pt idx="21">
                  <c:v>35.200000000000003</c:v>
                </c:pt>
                <c:pt idx="22">
                  <c:v>35.200000000000003</c:v>
                </c:pt>
                <c:pt idx="23">
                  <c:v>36.5</c:v>
                </c:pt>
                <c:pt idx="24">
                  <c:v>42.5</c:v>
                </c:pt>
                <c:pt idx="25">
                  <c:v>52</c:v>
                </c:pt>
                <c:pt idx="26">
                  <c:v>49.4</c:v>
                </c:pt>
                <c:pt idx="27">
                  <c:v>50.8</c:v>
                </c:pt>
                <c:pt idx="28">
                  <c:v>52.7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CF5-B35E-1E18C085586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52.1</c:v>
                </c:pt>
                <c:pt idx="7">
                  <c:v>51.5</c:v>
                </c:pt>
                <c:pt idx="8">
                  <c:v>53.2</c:v>
                </c:pt>
                <c:pt idx="9">
                  <c:v>53.5</c:v>
                </c:pt>
                <c:pt idx="10">
                  <c:v>53</c:v>
                </c:pt>
                <c:pt idx="11">
                  <c:v>48.2</c:v>
                </c:pt>
                <c:pt idx="12">
                  <c:v>51.2</c:v>
                </c:pt>
                <c:pt idx="13">
                  <c:v>51.9</c:v>
                </c:pt>
                <c:pt idx="14">
                  <c:v>52</c:v>
                </c:pt>
                <c:pt idx="15">
                  <c:v>52.1</c:v>
                </c:pt>
                <c:pt idx="16">
                  <c:v>48.2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51.1</c:v>
                </c:pt>
                <c:pt idx="21">
                  <c:v>48.4</c:v>
                </c:pt>
                <c:pt idx="22">
                  <c:v>51.5</c:v>
                </c:pt>
                <c:pt idx="23">
                  <c:v>51.5</c:v>
                </c:pt>
                <c:pt idx="24">
                  <c:v>51.7</c:v>
                </c:pt>
                <c:pt idx="25">
                  <c:v>49.5</c:v>
                </c:pt>
                <c:pt idx="26">
                  <c:v>47.4</c:v>
                </c:pt>
                <c:pt idx="27">
                  <c:v>50.3</c:v>
                </c:pt>
                <c:pt idx="28">
                  <c:v>50.8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9-4CF5-B35E-1E18C085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20.6</c:v>
                </c:pt>
                <c:pt idx="1">
                  <c:v>15.6</c:v>
                </c:pt>
                <c:pt idx="2">
                  <c:v>14</c:v>
                </c:pt>
                <c:pt idx="3">
                  <c:v>10.5</c:v>
                </c:pt>
                <c:pt idx="4">
                  <c:v>10.3</c:v>
                </c:pt>
                <c:pt idx="5">
                  <c:v>42.3</c:v>
                </c:pt>
                <c:pt idx="6">
                  <c:v>26.1</c:v>
                </c:pt>
                <c:pt idx="7">
                  <c:v>25.4</c:v>
                </c:pt>
                <c:pt idx="8">
                  <c:v>21.6</c:v>
                </c:pt>
                <c:pt idx="9">
                  <c:v>19.100000000000001</c:v>
                </c:pt>
                <c:pt idx="10">
                  <c:v>22.7</c:v>
                </c:pt>
                <c:pt idx="11">
                  <c:v>20.399999999999999</c:v>
                </c:pt>
                <c:pt idx="12">
                  <c:v>19.7</c:v>
                </c:pt>
                <c:pt idx="13">
                  <c:v>17.7</c:v>
                </c:pt>
                <c:pt idx="14">
                  <c:v>18.399999999999999</c:v>
                </c:pt>
                <c:pt idx="15">
                  <c:v>41.4</c:v>
                </c:pt>
                <c:pt idx="16">
                  <c:v>27.7</c:v>
                </c:pt>
                <c:pt idx="17">
                  <c:v>27.2</c:v>
                </c:pt>
                <c:pt idx="18">
                  <c:v>20.8</c:v>
                </c:pt>
                <c:pt idx="19">
                  <c:v>17.8</c:v>
                </c:pt>
                <c:pt idx="20">
                  <c:v>52.2</c:v>
                </c:pt>
                <c:pt idx="21">
                  <c:v>46.6</c:v>
                </c:pt>
                <c:pt idx="22">
                  <c:v>41.7</c:v>
                </c:pt>
                <c:pt idx="23">
                  <c:v>39.299999999999997</c:v>
                </c:pt>
                <c:pt idx="24">
                  <c:v>33.700000000000003</c:v>
                </c:pt>
                <c:pt idx="25">
                  <c:v>53.3</c:v>
                </c:pt>
                <c:pt idx="26">
                  <c:v>43</c:v>
                </c:pt>
                <c:pt idx="27">
                  <c:v>40.799999999999997</c:v>
                </c:pt>
                <c:pt idx="28">
                  <c:v>36.1</c:v>
                </c:pt>
                <c:pt idx="29">
                  <c:v>31.1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9-49E6-81AA-CB07C380B916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56</c:v>
                </c:pt>
                <c:pt idx="1">
                  <c:v>49</c:v>
                </c:pt>
                <c:pt idx="2">
                  <c:v>49.9</c:v>
                </c:pt>
                <c:pt idx="3">
                  <c:v>48</c:v>
                </c:pt>
                <c:pt idx="4">
                  <c:v>46.7</c:v>
                </c:pt>
                <c:pt idx="5">
                  <c:v>64.599999999999994</c:v>
                </c:pt>
                <c:pt idx="6">
                  <c:v>55.1</c:v>
                </c:pt>
                <c:pt idx="7">
                  <c:v>50.5</c:v>
                </c:pt>
                <c:pt idx="8">
                  <c:v>45.9</c:v>
                </c:pt>
                <c:pt idx="9">
                  <c:v>40.6</c:v>
                </c:pt>
                <c:pt idx="10">
                  <c:v>68.099999999999994</c:v>
                </c:pt>
                <c:pt idx="11">
                  <c:v>59.2</c:v>
                </c:pt>
                <c:pt idx="12">
                  <c:v>53.5</c:v>
                </c:pt>
                <c:pt idx="13">
                  <c:v>47.6</c:v>
                </c:pt>
                <c:pt idx="14">
                  <c:v>41.6</c:v>
                </c:pt>
                <c:pt idx="15">
                  <c:v>64.599999999999994</c:v>
                </c:pt>
                <c:pt idx="16">
                  <c:v>56.72</c:v>
                </c:pt>
                <c:pt idx="17">
                  <c:v>53.5</c:v>
                </c:pt>
                <c:pt idx="18">
                  <c:v>48.7</c:v>
                </c:pt>
                <c:pt idx="19">
                  <c:v>42</c:v>
                </c:pt>
                <c:pt idx="20">
                  <c:v>61.6</c:v>
                </c:pt>
                <c:pt idx="21">
                  <c:v>55.1</c:v>
                </c:pt>
                <c:pt idx="22">
                  <c:v>50.7</c:v>
                </c:pt>
                <c:pt idx="23">
                  <c:v>47.9</c:v>
                </c:pt>
                <c:pt idx="24">
                  <c:v>43.7</c:v>
                </c:pt>
                <c:pt idx="25">
                  <c:v>58.1</c:v>
                </c:pt>
                <c:pt idx="26">
                  <c:v>54.4</c:v>
                </c:pt>
                <c:pt idx="27">
                  <c:v>50.3</c:v>
                </c:pt>
                <c:pt idx="28">
                  <c:v>47.5</c:v>
                </c:pt>
                <c:pt idx="29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9-49E6-81AA-CB07C380B916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49.4</c:v>
                </c:pt>
                <c:pt idx="1">
                  <c:v>50.3</c:v>
                </c:pt>
                <c:pt idx="2">
                  <c:v>45.7</c:v>
                </c:pt>
                <c:pt idx="3">
                  <c:v>43.6</c:v>
                </c:pt>
                <c:pt idx="4">
                  <c:v>39.799999999999997</c:v>
                </c:pt>
                <c:pt idx="5">
                  <c:v>43.9</c:v>
                </c:pt>
                <c:pt idx="6">
                  <c:v>39.1</c:v>
                </c:pt>
                <c:pt idx="7">
                  <c:v>38.6</c:v>
                </c:pt>
                <c:pt idx="8">
                  <c:v>33.9</c:v>
                </c:pt>
                <c:pt idx="9">
                  <c:v>35.6</c:v>
                </c:pt>
                <c:pt idx="10">
                  <c:v>33.1</c:v>
                </c:pt>
                <c:pt idx="11">
                  <c:v>28.3</c:v>
                </c:pt>
                <c:pt idx="12">
                  <c:v>31</c:v>
                </c:pt>
                <c:pt idx="13">
                  <c:v>29.7</c:v>
                </c:pt>
                <c:pt idx="14">
                  <c:v>28.1</c:v>
                </c:pt>
                <c:pt idx="15">
                  <c:v>32.9</c:v>
                </c:pt>
                <c:pt idx="16">
                  <c:v>32.299999999999997</c:v>
                </c:pt>
                <c:pt idx="17">
                  <c:v>30</c:v>
                </c:pt>
                <c:pt idx="18">
                  <c:v>30.1</c:v>
                </c:pt>
                <c:pt idx="19">
                  <c:v>29.1</c:v>
                </c:pt>
                <c:pt idx="20">
                  <c:v>26.8</c:v>
                </c:pt>
                <c:pt idx="21">
                  <c:v>28.8</c:v>
                </c:pt>
                <c:pt idx="22">
                  <c:v>28.2</c:v>
                </c:pt>
                <c:pt idx="23">
                  <c:v>33.6</c:v>
                </c:pt>
                <c:pt idx="24">
                  <c:v>36.4</c:v>
                </c:pt>
                <c:pt idx="25">
                  <c:v>50.8</c:v>
                </c:pt>
                <c:pt idx="26">
                  <c:v>49.6</c:v>
                </c:pt>
                <c:pt idx="27">
                  <c:v>52</c:v>
                </c:pt>
                <c:pt idx="28">
                  <c:v>54.7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9-49E6-81AA-CB07C380B916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51.9</c:v>
                </c:pt>
                <c:pt idx="7">
                  <c:v>49.4</c:v>
                </c:pt>
                <c:pt idx="8">
                  <c:v>50.6</c:v>
                </c:pt>
                <c:pt idx="9">
                  <c:v>54</c:v>
                </c:pt>
                <c:pt idx="10">
                  <c:v>53.7</c:v>
                </c:pt>
                <c:pt idx="11">
                  <c:v>51.7</c:v>
                </c:pt>
                <c:pt idx="12">
                  <c:v>51.1</c:v>
                </c:pt>
                <c:pt idx="13">
                  <c:v>52.9</c:v>
                </c:pt>
                <c:pt idx="14">
                  <c:v>54.7</c:v>
                </c:pt>
                <c:pt idx="15">
                  <c:v>51.1</c:v>
                </c:pt>
                <c:pt idx="16">
                  <c:v>48.4</c:v>
                </c:pt>
                <c:pt idx="17">
                  <c:v>50.5</c:v>
                </c:pt>
                <c:pt idx="18">
                  <c:v>52</c:v>
                </c:pt>
                <c:pt idx="19">
                  <c:v>52.2</c:v>
                </c:pt>
                <c:pt idx="20">
                  <c:v>51.8</c:v>
                </c:pt>
                <c:pt idx="21">
                  <c:v>47.8</c:v>
                </c:pt>
                <c:pt idx="22">
                  <c:v>51</c:v>
                </c:pt>
                <c:pt idx="23">
                  <c:v>52.1</c:v>
                </c:pt>
                <c:pt idx="24">
                  <c:v>52.2</c:v>
                </c:pt>
                <c:pt idx="25">
                  <c:v>48.8</c:v>
                </c:pt>
                <c:pt idx="26">
                  <c:v>48.5</c:v>
                </c:pt>
                <c:pt idx="27">
                  <c:v>50.7</c:v>
                </c:pt>
                <c:pt idx="28">
                  <c:v>49.2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9-49E6-81AA-CB07C380B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56.5</c:v>
                </c:pt>
                <c:pt idx="1">
                  <c:v>48.2</c:v>
                </c:pt>
                <c:pt idx="2">
                  <c:v>47.6</c:v>
                </c:pt>
                <c:pt idx="3">
                  <c:v>47.5</c:v>
                </c:pt>
                <c:pt idx="4">
                  <c:v>45.2</c:v>
                </c:pt>
                <c:pt idx="5">
                  <c:v>73.98</c:v>
                </c:pt>
                <c:pt idx="6">
                  <c:v>61.1</c:v>
                </c:pt>
                <c:pt idx="7">
                  <c:v>57.8</c:v>
                </c:pt>
                <c:pt idx="8">
                  <c:v>49.3</c:v>
                </c:pt>
                <c:pt idx="9">
                  <c:v>45</c:v>
                </c:pt>
                <c:pt idx="10">
                  <c:v>70.34</c:v>
                </c:pt>
                <c:pt idx="11">
                  <c:v>60.7</c:v>
                </c:pt>
                <c:pt idx="12">
                  <c:v>58.1</c:v>
                </c:pt>
                <c:pt idx="13">
                  <c:v>51.2</c:v>
                </c:pt>
                <c:pt idx="14">
                  <c:v>46.4</c:v>
                </c:pt>
                <c:pt idx="15">
                  <c:v>73.599999999999994</c:v>
                </c:pt>
                <c:pt idx="16">
                  <c:v>57</c:v>
                </c:pt>
                <c:pt idx="17">
                  <c:v>54.18</c:v>
                </c:pt>
                <c:pt idx="18">
                  <c:v>51.8</c:v>
                </c:pt>
                <c:pt idx="19">
                  <c:v>43.3</c:v>
                </c:pt>
                <c:pt idx="20">
                  <c:v>72.5</c:v>
                </c:pt>
                <c:pt idx="21">
                  <c:v>57.5</c:v>
                </c:pt>
                <c:pt idx="22">
                  <c:v>55.7</c:v>
                </c:pt>
                <c:pt idx="23">
                  <c:v>50.9</c:v>
                </c:pt>
                <c:pt idx="24">
                  <c:v>43.2</c:v>
                </c:pt>
                <c:pt idx="25">
                  <c:v>71.400000000000006</c:v>
                </c:pt>
                <c:pt idx="26">
                  <c:v>56.8</c:v>
                </c:pt>
                <c:pt idx="27">
                  <c:v>54.8</c:v>
                </c:pt>
                <c:pt idx="28">
                  <c:v>48.9</c:v>
                </c:pt>
                <c:pt idx="2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B16-B93B-5C2B49D7D2D5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51.7</c:v>
                </c:pt>
                <c:pt idx="1">
                  <c:v>46.1</c:v>
                </c:pt>
                <c:pt idx="2">
                  <c:v>49.1</c:v>
                </c:pt>
                <c:pt idx="3">
                  <c:v>47.4</c:v>
                </c:pt>
                <c:pt idx="4">
                  <c:v>47.1</c:v>
                </c:pt>
                <c:pt idx="5">
                  <c:v>76.099999999999994</c:v>
                </c:pt>
                <c:pt idx="6">
                  <c:v>59.5</c:v>
                </c:pt>
                <c:pt idx="7">
                  <c:v>54.2</c:v>
                </c:pt>
                <c:pt idx="8">
                  <c:v>42.9</c:v>
                </c:pt>
                <c:pt idx="9">
                  <c:v>26.6</c:v>
                </c:pt>
                <c:pt idx="10">
                  <c:v>76.5</c:v>
                </c:pt>
                <c:pt idx="11">
                  <c:v>63.3</c:v>
                </c:pt>
                <c:pt idx="12">
                  <c:v>57.8</c:v>
                </c:pt>
                <c:pt idx="13">
                  <c:v>48.8</c:v>
                </c:pt>
                <c:pt idx="14">
                  <c:v>34.4</c:v>
                </c:pt>
                <c:pt idx="15">
                  <c:v>76.099999999999994</c:v>
                </c:pt>
                <c:pt idx="16">
                  <c:v>61.6</c:v>
                </c:pt>
                <c:pt idx="17">
                  <c:v>56.3</c:v>
                </c:pt>
                <c:pt idx="18">
                  <c:v>50</c:v>
                </c:pt>
                <c:pt idx="19">
                  <c:v>32.4</c:v>
                </c:pt>
                <c:pt idx="20">
                  <c:v>74.5</c:v>
                </c:pt>
                <c:pt idx="21">
                  <c:v>60.36</c:v>
                </c:pt>
                <c:pt idx="22">
                  <c:v>55.16</c:v>
                </c:pt>
                <c:pt idx="23">
                  <c:v>46.7</c:v>
                </c:pt>
                <c:pt idx="24">
                  <c:v>31.5</c:v>
                </c:pt>
                <c:pt idx="25">
                  <c:v>72</c:v>
                </c:pt>
                <c:pt idx="26">
                  <c:v>56.9</c:v>
                </c:pt>
                <c:pt idx="27">
                  <c:v>52.8</c:v>
                </c:pt>
                <c:pt idx="28">
                  <c:v>45.4</c:v>
                </c:pt>
                <c:pt idx="29">
                  <c:v>33.200000000000003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D-4B16-B93B-5C2B49D7D2D5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48.5</c:v>
                </c:pt>
                <c:pt idx="1">
                  <c:v>49.7</c:v>
                </c:pt>
                <c:pt idx="2">
                  <c:v>49</c:v>
                </c:pt>
                <c:pt idx="3">
                  <c:v>46.2</c:v>
                </c:pt>
                <c:pt idx="4">
                  <c:v>46</c:v>
                </c:pt>
                <c:pt idx="5">
                  <c:v>51.4</c:v>
                </c:pt>
                <c:pt idx="6">
                  <c:v>44.4</c:v>
                </c:pt>
                <c:pt idx="7">
                  <c:v>48.4</c:v>
                </c:pt>
                <c:pt idx="8">
                  <c:v>44.2</c:v>
                </c:pt>
                <c:pt idx="9">
                  <c:v>42.9</c:v>
                </c:pt>
                <c:pt idx="10">
                  <c:v>53.1</c:v>
                </c:pt>
                <c:pt idx="11">
                  <c:v>50.1</c:v>
                </c:pt>
                <c:pt idx="12">
                  <c:v>49.2</c:v>
                </c:pt>
                <c:pt idx="13">
                  <c:v>50.4</c:v>
                </c:pt>
                <c:pt idx="14">
                  <c:v>47.6</c:v>
                </c:pt>
                <c:pt idx="15">
                  <c:v>38.4</c:v>
                </c:pt>
                <c:pt idx="16">
                  <c:v>39.200000000000003</c:v>
                </c:pt>
                <c:pt idx="17">
                  <c:v>37.799999999999997</c:v>
                </c:pt>
                <c:pt idx="18">
                  <c:v>40</c:v>
                </c:pt>
                <c:pt idx="19">
                  <c:v>38</c:v>
                </c:pt>
                <c:pt idx="20">
                  <c:v>41.5</c:v>
                </c:pt>
                <c:pt idx="21">
                  <c:v>46.3</c:v>
                </c:pt>
                <c:pt idx="22">
                  <c:v>46.7</c:v>
                </c:pt>
                <c:pt idx="23">
                  <c:v>43.5</c:v>
                </c:pt>
                <c:pt idx="24">
                  <c:v>37.799999999999997</c:v>
                </c:pt>
                <c:pt idx="25">
                  <c:v>47.3</c:v>
                </c:pt>
                <c:pt idx="26">
                  <c:v>44.3</c:v>
                </c:pt>
                <c:pt idx="27">
                  <c:v>43.5</c:v>
                </c:pt>
                <c:pt idx="28">
                  <c:v>39.6</c:v>
                </c:pt>
                <c:pt idx="29">
                  <c:v>30.6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D-4B16-B93B-5C2B49D7D2D5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</c:v>
                </c:pt>
                <c:pt idx="6">
                  <c:v>27.1</c:v>
                </c:pt>
                <c:pt idx="7">
                  <c:v>24.9</c:v>
                </c:pt>
                <c:pt idx="8">
                  <c:v>22.8</c:v>
                </c:pt>
                <c:pt idx="9">
                  <c:v>19.3</c:v>
                </c:pt>
                <c:pt idx="10">
                  <c:v>35.5</c:v>
                </c:pt>
                <c:pt idx="11">
                  <c:v>24</c:v>
                </c:pt>
                <c:pt idx="12">
                  <c:v>21.6</c:v>
                </c:pt>
                <c:pt idx="13">
                  <c:v>14.4</c:v>
                </c:pt>
                <c:pt idx="14">
                  <c:v>13.1</c:v>
                </c:pt>
                <c:pt idx="15">
                  <c:v>32.200000000000003</c:v>
                </c:pt>
                <c:pt idx="16">
                  <c:v>22.2</c:v>
                </c:pt>
                <c:pt idx="17">
                  <c:v>20.9</c:v>
                </c:pt>
                <c:pt idx="18">
                  <c:v>13.1</c:v>
                </c:pt>
                <c:pt idx="19">
                  <c:v>8.9</c:v>
                </c:pt>
                <c:pt idx="20">
                  <c:v>36.6</c:v>
                </c:pt>
                <c:pt idx="21">
                  <c:v>30.8</c:v>
                </c:pt>
                <c:pt idx="22">
                  <c:v>23.1</c:v>
                </c:pt>
                <c:pt idx="23">
                  <c:v>21.4</c:v>
                </c:pt>
                <c:pt idx="24">
                  <c:v>13.1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2D-4B16-B93B-5C2B49D7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11.9</c:v>
                </c:pt>
                <c:pt idx="1">
                  <c:v>13.7</c:v>
                </c:pt>
                <c:pt idx="2">
                  <c:v>14.7</c:v>
                </c:pt>
                <c:pt idx="3">
                  <c:v>9.3000000000000007</c:v>
                </c:pt>
                <c:pt idx="4">
                  <c:v>0</c:v>
                </c:pt>
                <c:pt idx="5">
                  <c:v>8.4</c:v>
                </c:pt>
                <c:pt idx="6">
                  <c:v>1.9</c:v>
                </c:pt>
                <c:pt idx="7">
                  <c:v>0.5</c:v>
                </c:pt>
                <c:pt idx="8">
                  <c:v>0.1</c:v>
                </c:pt>
                <c:pt idx="9">
                  <c:v>0</c:v>
                </c:pt>
                <c:pt idx="10">
                  <c:v>18</c:v>
                </c:pt>
                <c:pt idx="11">
                  <c:v>10.199999999999999</c:v>
                </c:pt>
                <c:pt idx="12">
                  <c:v>8.8000000000000007</c:v>
                </c:pt>
                <c:pt idx="13">
                  <c:v>5.7</c:v>
                </c:pt>
                <c:pt idx="14">
                  <c:v>3.2</c:v>
                </c:pt>
                <c:pt idx="15">
                  <c:v>26.4</c:v>
                </c:pt>
                <c:pt idx="16">
                  <c:v>20.3</c:v>
                </c:pt>
                <c:pt idx="17">
                  <c:v>20.12</c:v>
                </c:pt>
                <c:pt idx="18">
                  <c:v>13.4</c:v>
                </c:pt>
                <c:pt idx="19">
                  <c:v>7.2</c:v>
                </c:pt>
                <c:pt idx="20">
                  <c:v>5.04</c:v>
                </c:pt>
                <c:pt idx="21">
                  <c:v>7</c:v>
                </c:pt>
                <c:pt idx="22">
                  <c:v>3.9</c:v>
                </c:pt>
                <c:pt idx="23">
                  <c:v>4</c:v>
                </c:pt>
                <c:pt idx="24">
                  <c:v>4.2</c:v>
                </c:pt>
                <c:pt idx="25">
                  <c:v>2.2999999999999998</c:v>
                </c:pt>
                <c:pt idx="26">
                  <c:v>2.7</c:v>
                </c:pt>
                <c:pt idx="27">
                  <c:v>1.6</c:v>
                </c:pt>
                <c:pt idx="28">
                  <c:v>1.4</c:v>
                </c:pt>
                <c:pt idx="2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2-4626-B5E3-B1A3F361FC69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27.4</c:v>
                </c:pt>
                <c:pt idx="6">
                  <c:v>19.8</c:v>
                </c:pt>
                <c:pt idx="7">
                  <c:v>18.3</c:v>
                </c:pt>
                <c:pt idx="8">
                  <c:v>14.4</c:v>
                </c:pt>
                <c:pt idx="9">
                  <c:v>9.4</c:v>
                </c:pt>
                <c:pt idx="10">
                  <c:v>42.3</c:v>
                </c:pt>
                <c:pt idx="11">
                  <c:v>36.299999999999997</c:v>
                </c:pt>
                <c:pt idx="12">
                  <c:v>33</c:v>
                </c:pt>
                <c:pt idx="13">
                  <c:v>28.1</c:v>
                </c:pt>
                <c:pt idx="14">
                  <c:v>25.2</c:v>
                </c:pt>
                <c:pt idx="15">
                  <c:v>44.4</c:v>
                </c:pt>
                <c:pt idx="16">
                  <c:v>37.4</c:v>
                </c:pt>
                <c:pt idx="17">
                  <c:v>31</c:v>
                </c:pt>
                <c:pt idx="18">
                  <c:v>28.8</c:v>
                </c:pt>
                <c:pt idx="19">
                  <c:v>24.3</c:v>
                </c:pt>
                <c:pt idx="20">
                  <c:v>40.1</c:v>
                </c:pt>
                <c:pt idx="21">
                  <c:v>29.7</c:v>
                </c:pt>
                <c:pt idx="22">
                  <c:v>27.9</c:v>
                </c:pt>
                <c:pt idx="23">
                  <c:v>20.399999999999999</c:v>
                </c:pt>
                <c:pt idx="24">
                  <c:v>15.5</c:v>
                </c:pt>
                <c:pt idx="25">
                  <c:v>28.1</c:v>
                </c:pt>
                <c:pt idx="26">
                  <c:v>18</c:v>
                </c:pt>
                <c:pt idx="27">
                  <c:v>15.8</c:v>
                </c:pt>
                <c:pt idx="28">
                  <c:v>11.4</c:v>
                </c:pt>
                <c:pt idx="29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2-4626-B5E3-B1A3F361FC69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0.8</c:v>
                </c:pt>
                <c:pt idx="1">
                  <c:v>1.8</c:v>
                </c:pt>
                <c:pt idx="2">
                  <c:v>1.6</c:v>
                </c:pt>
                <c:pt idx="3">
                  <c:v>3.9</c:v>
                </c:pt>
                <c:pt idx="4">
                  <c:v>9.6999999999999993</c:v>
                </c:pt>
                <c:pt idx="5">
                  <c:v>35.9</c:v>
                </c:pt>
                <c:pt idx="6">
                  <c:v>37</c:v>
                </c:pt>
                <c:pt idx="7">
                  <c:v>35.6</c:v>
                </c:pt>
                <c:pt idx="8">
                  <c:v>31.5</c:v>
                </c:pt>
                <c:pt idx="9">
                  <c:v>28.2</c:v>
                </c:pt>
                <c:pt idx="10">
                  <c:v>8.3000000000000007</c:v>
                </c:pt>
                <c:pt idx="11">
                  <c:v>5.7</c:v>
                </c:pt>
                <c:pt idx="12">
                  <c:v>7.4</c:v>
                </c:pt>
                <c:pt idx="13">
                  <c:v>7.9</c:v>
                </c:pt>
                <c:pt idx="14">
                  <c:v>8.4</c:v>
                </c:pt>
                <c:pt idx="15">
                  <c:v>8.1</c:v>
                </c:pt>
                <c:pt idx="16">
                  <c:v>6.3</c:v>
                </c:pt>
                <c:pt idx="17">
                  <c:v>5.8</c:v>
                </c:pt>
                <c:pt idx="18">
                  <c:v>5.2</c:v>
                </c:pt>
                <c:pt idx="19">
                  <c:v>4.7</c:v>
                </c:pt>
                <c:pt idx="20">
                  <c:v>2.1</c:v>
                </c:pt>
                <c:pt idx="21">
                  <c:v>2.8</c:v>
                </c:pt>
                <c:pt idx="22">
                  <c:v>2</c:v>
                </c:pt>
                <c:pt idx="23">
                  <c:v>2.1</c:v>
                </c:pt>
                <c:pt idx="24">
                  <c:v>1.3</c:v>
                </c:pt>
                <c:pt idx="25">
                  <c:v>2.4</c:v>
                </c:pt>
                <c:pt idx="26">
                  <c:v>1</c:v>
                </c:pt>
                <c:pt idx="27">
                  <c:v>1</c:v>
                </c:pt>
                <c:pt idx="28">
                  <c:v>1.5</c:v>
                </c:pt>
                <c:pt idx="29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2-4626-B5E3-B1A3F361FC69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0.2</c:v>
                </c:pt>
                <c:pt idx="7">
                  <c:v>0.3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0.3</c:v>
                </c:pt>
                <c:pt idx="21">
                  <c:v>0.1</c:v>
                </c:pt>
                <c:pt idx="22">
                  <c:v>0.2</c:v>
                </c:pt>
                <c:pt idx="23">
                  <c:v>0.4</c:v>
                </c:pt>
                <c:pt idx="24">
                  <c:v>0.5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32-4626-B5E3-B1A3F361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37.200000000000003</c:v>
                </c:pt>
                <c:pt idx="6">
                  <c:v>42.2</c:v>
                </c:pt>
                <c:pt idx="7">
                  <c:v>34.700000000000003</c:v>
                </c:pt>
                <c:pt idx="8">
                  <c:v>32.1</c:v>
                </c:pt>
                <c:pt idx="9">
                  <c:v>32.4</c:v>
                </c:pt>
                <c:pt idx="10">
                  <c:v>42.8</c:v>
                </c:pt>
                <c:pt idx="11">
                  <c:v>46.2</c:v>
                </c:pt>
                <c:pt idx="12">
                  <c:v>43.2</c:v>
                </c:pt>
                <c:pt idx="13">
                  <c:v>41.1</c:v>
                </c:pt>
                <c:pt idx="14">
                  <c:v>43.4</c:v>
                </c:pt>
                <c:pt idx="15">
                  <c:v>50.6</c:v>
                </c:pt>
                <c:pt idx="16">
                  <c:v>49.6</c:v>
                </c:pt>
                <c:pt idx="17">
                  <c:v>49</c:v>
                </c:pt>
                <c:pt idx="18">
                  <c:v>49.6</c:v>
                </c:pt>
                <c:pt idx="19">
                  <c:v>51.6</c:v>
                </c:pt>
                <c:pt idx="20">
                  <c:v>52.8</c:v>
                </c:pt>
                <c:pt idx="21">
                  <c:v>49.5</c:v>
                </c:pt>
                <c:pt idx="22">
                  <c:v>46.2</c:v>
                </c:pt>
                <c:pt idx="23">
                  <c:v>47.2</c:v>
                </c:pt>
                <c:pt idx="24">
                  <c:v>48.8</c:v>
                </c:pt>
                <c:pt idx="25">
                  <c:v>53.3</c:v>
                </c:pt>
                <c:pt idx="26">
                  <c:v>47.2</c:v>
                </c:pt>
                <c:pt idx="27">
                  <c:v>46.2</c:v>
                </c:pt>
                <c:pt idx="28">
                  <c:v>46.3</c:v>
                </c:pt>
                <c:pt idx="29">
                  <c:v>47.1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9-461F-AAB1-DF303265A39F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30.5</c:v>
                </c:pt>
                <c:pt idx="6">
                  <c:v>13.4</c:v>
                </c:pt>
                <c:pt idx="7">
                  <c:v>7.5</c:v>
                </c:pt>
                <c:pt idx="8">
                  <c:v>7.6</c:v>
                </c:pt>
                <c:pt idx="9">
                  <c:v>8.8000000000000007</c:v>
                </c:pt>
                <c:pt idx="10">
                  <c:v>47.2</c:v>
                </c:pt>
                <c:pt idx="11">
                  <c:v>32.1</c:v>
                </c:pt>
                <c:pt idx="12">
                  <c:v>28.4</c:v>
                </c:pt>
                <c:pt idx="13">
                  <c:v>25</c:v>
                </c:pt>
                <c:pt idx="14">
                  <c:v>27.2</c:v>
                </c:pt>
                <c:pt idx="15">
                  <c:v>49.7</c:v>
                </c:pt>
                <c:pt idx="16">
                  <c:v>47.2</c:v>
                </c:pt>
                <c:pt idx="17">
                  <c:v>53.7</c:v>
                </c:pt>
                <c:pt idx="18">
                  <c:v>51.5</c:v>
                </c:pt>
                <c:pt idx="19">
                  <c:v>53.5</c:v>
                </c:pt>
                <c:pt idx="20">
                  <c:v>50.4</c:v>
                </c:pt>
                <c:pt idx="21">
                  <c:v>55.7</c:v>
                </c:pt>
                <c:pt idx="22">
                  <c:v>54.5</c:v>
                </c:pt>
                <c:pt idx="23">
                  <c:v>57.7</c:v>
                </c:pt>
                <c:pt idx="24">
                  <c:v>60</c:v>
                </c:pt>
                <c:pt idx="25">
                  <c:v>54.3</c:v>
                </c:pt>
                <c:pt idx="26">
                  <c:v>51.5</c:v>
                </c:pt>
                <c:pt idx="27">
                  <c:v>48.4</c:v>
                </c:pt>
                <c:pt idx="28">
                  <c:v>51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9-461F-AAB1-DF303265A39F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40.5</c:v>
                </c:pt>
                <c:pt idx="1">
                  <c:v>36.799999999999997</c:v>
                </c:pt>
                <c:pt idx="2">
                  <c:v>38.1</c:v>
                </c:pt>
                <c:pt idx="3">
                  <c:v>33.4</c:v>
                </c:pt>
                <c:pt idx="4">
                  <c:v>32.200000000000003</c:v>
                </c:pt>
                <c:pt idx="5">
                  <c:v>36</c:v>
                </c:pt>
                <c:pt idx="6">
                  <c:v>40.799999999999997</c:v>
                </c:pt>
                <c:pt idx="7">
                  <c:v>42.8</c:v>
                </c:pt>
                <c:pt idx="8">
                  <c:v>43</c:v>
                </c:pt>
                <c:pt idx="9">
                  <c:v>45.3</c:v>
                </c:pt>
                <c:pt idx="10">
                  <c:v>38</c:v>
                </c:pt>
                <c:pt idx="11">
                  <c:v>46.7</c:v>
                </c:pt>
                <c:pt idx="12">
                  <c:v>48.2</c:v>
                </c:pt>
                <c:pt idx="13">
                  <c:v>45.6</c:v>
                </c:pt>
                <c:pt idx="14">
                  <c:v>41.4</c:v>
                </c:pt>
                <c:pt idx="15">
                  <c:v>34</c:v>
                </c:pt>
                <c:pt idx="16">
                  <c:v>37.1</c:v>
                </c:pt>
                <c:pt idx="17">
                  <c:v>36.4</c:v>
                </c:pt>
                <c:pt idx="18">
                  <c:v>37.799999999999997</c:v>
                </c:pt>
                <c:pt idx="19">
                  <c:v>36.1</c:v>
                </c:pt>
                <c:pt idx="20">
                  <c:v>38.9</c:v>
                </c:pt>
                <c:pt idx="21">
                  <c:v>55.2</c:v>
                </c:pt>
                <c:pt idx="22">
                  <c:v>52.4</c:v>
                </c:pt>
                <c:pt idx="23">
                  <c:v>54.8</c:v>
                </c:pt>
                <c:pt idx="24">
                  <c:v>48.2</c:v>
                </c:pt>
                <c:pt idx="25">
                  <c:v>50.4</c:v>
                </c:pt>
                <c:pt idx="26">
                  <c:v>60</c:v>
                </c:pt>
                <c:pt idx="27">
                  <c:v>57.2</c:v>
                </c:pt>
                <c:pt idx="28">
                  <c:v>57.9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9-461F-AAB1-DF303265A39F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51</c:v>
                </c:pt>
                <c:pt idx="1">
                  <c:v>50.9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51.5</c:v>
                </c:pt>
                <c:pt idx="6">
                  <c:v>50.3</c:v>
                </c:pt>
                <c:pt idx="7">
                  <c:v>49</c:v>
                </c:pt>
                <c:pt idx="8">
                  <c:v>47.2</c:v>
                </c:pt>
                <c:pt idx="9">
                  <c:v>46.9</c:v>
                </c:pt>
                <c:pt idx="10">
                  <c:v>48.7</c:v>
                </c:pt>
                <c:pt idx="11">
                  <c:v>49.6</c:v>
                </c:pt>
                <c:pt idx="12">
                  <c:v>52</c:v>
                </c:pt>
                <c:pt idx="13">
                  <c:v>52.1</c:v>
                </c:pt>
                <c:pt idx="14">
                  <c:v>52.6</c:v>
                </c:pt>
                <c:pt idx="15">
                  <c:v>48.4</c:v>
                </c:pt>
                <c:pt idx="16">
                  <c:v>52.9</c:v>
                </c:pt>
                <c:pt idx="17">
                  <c:v>49</c:v>
                </c:pt>
                <c:pt idx="18">
                  <c:v>47.7</c:v>
                </c:pt>
                <c:pt idx="19">
                  <c:v>47.3</c:v>
                </c:pt>
                <c:pt idx="20">
                  <c:v>50.6</c:v>
                </c:pt>
                <c:pt idx="21">
                  <c:v>64.5</c:v>
                </c:pt>
                <c:pt idx="22">
                  <c:v>62.8</c:v>
                </c:pt>
                <c:pt idx="23">
                  <c:v>59.5</c:v>
                </c:pt>
                <c:pt idx="24">
                  <c:v>59.2</c:v>
                </c:pt>
                <c:pt idx="25">
                  <c:v>48.3</c:v>
                </c:pt>
                <c:pt idx="26">
                  <c:v>68.3</c:v>
                </c:pt>
                <c:pt idx="27">
                  <c:v>67.7</c:v>
                </c:pt>
                <c:pt idx="28">
                  <c:v>65.8</c:v>
                </c:pt>
                <c:pt idx="29">
                  <c:v>64.5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9-461F-AAB1-DF303265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52.9</c:v>
                </c:pt>
                <c:pt idx="1">
                  <c:v>46.8</c:v>
                </c:pt>
                <c:pt idx="2">
                  <c:v>47.3</c:v>
                </c:pt>
                <c:pt idx="3">
                  <c:v>45.7</c:v>
                </c:pt>
                <c:pt idx="4">
                  <c:v>48.6</c:v>
                </c:pt>
                <c:pt idx="5">
                  <c:v>50.5</c:v>
                </c:pt>
                <c:pt idx="6">
                  <c:v>49.8</c:v>
                </c:pt>
                <c:pt idx="7">
                  <c:v>51.1</c:v>
                </c:pt>
                <c:pt idx="8">
                  <c:v>52.6</c:v>
                </c:pt>
                <c:pt idx="9">
                  <c:v>53.1</c:v>
                </c:pt>
                <c:pt idx="10">
                  <c:v>63</c:v>
                </c:pt>
                <c:pt idx="11">
                  <c:v>58.1</c:v>
                </c:pt>
                <c:pt idx="12">
                  <c:v>53.7</c:v>
                </c:pt>
                <c:pt idx="13">
                  <c:v>59.9</c:v>
                </c:pt>
                <c:pt idx="14">
                  <c:v>57.6</c:v>
                </c:pt>
                <c:pt idx="15">
                  <c:v>65.5</c:v>
                </c:pt>
                <c:pt idx="16">
                  <c:v>64.400000000000006</c:v>
                </c:pt>
                <c:pt idx="17">
                  <c:v>66.8</c:v>
                </c:pt>
                <c:pt idx="18">
                  <c:v>69.3</c:v>
                </c:pt>
                <c:pt idx="19">
                  <c:v>69.7</c:v>
                </c:pt>
                <c:pt idx="20">
                  <c:v>63.3</c:v>
                </c:pt>
                <c:pt idx="21">
                  <c:v>64.900000000000006</c:v>
                </c:pt>
                <c:pt idx="22">
                  <c:v>64.3</c:v>
                </c:pt>
                <c:pt idx="23">
                  <c:v>64.8</c:v>
                </c:pt>
                <c:pt idx="24">
                  <c:v>67.400000000000006</c:v>
                </c:pt>
                <c:pt idx="25">
                  <c:v>61.2</c:v>
                </c:pt>
                <c:pt idx="26">
                  <c:v>65.5</c:v>
                </c:pt>
                <c:pt idx="27">
                  <c:v>62.5</c:v>
                </c:pt>
                <c:pt idx="28">
                  <c:v>64.900000000000006</c:v>
                </c:pt>
                <c:pt idx="29">
                  <c:v>64.400000000000006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5-4B70-A956-123B58533584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59.1</c:v>
                </c:pt>
                <c:pt idx="1">
                  <c:v>54.7</c:v>
                </c:pt>
                <c:pt idx="2">
                  <c:v>53.9</c:v>
                </c:pt>
                <c:pt idx="3">
                  <c:v>52.6</c:v>
                </c:pt>
                <c:pt idx="4">
                  <c:v>53</c:v>
                </c:pt>
                <c:pt idx="5">
                  <c:v>62.3</c:v>
                </c:pt>
                <c:pt idx="6">
                  <c:v>63.5</c:v>
                </c:pt>
                <c:pt idx="7">
                  <c:v>64.599999999999994</c:v>
                </c:pt>
                <c:pt idx="8">
                  <c:v>66</c:v>
                </c:pt>
                <c:pt idx="9">
                  <c:v>65.099999999999994</c:v>
                </c:pt>
                <c:pt idx="10">
                  <c:v>59.6</c:v>
                </c:pt>
                <c:pt idx="11">
                  <c:v>54.4</c:v>
                </c:pt>
                <c:pt idx="12">
                  <c:v>54.1</c:v>
                </c:pt>
                <c:pt idx="13">
                  <c:v>51.1</c:v>
                </c:pt>
                <c:pt idx="14">
                  <c:v>51.8</c:v>
                </c:pt>
                <c:pt idx="15">
                  <c:v>61</c:v>
                </c:pt>
                <c:pt idx="16">
                  <c:v>54.1</c:v>
                </c:pt>
                <c:pt idx="17">
                  <c:v>57.5</c:v>
                </c:pt>
                <c:pt idx="18">
                  <c:v>54.1</c:v>
                </c:pt>
                <c:pt idx="19">
                  <c:v>53.3</c:v>
                </c:pt>
                <c:pt idx="20">
                  <c:v>60.4</c:v>
                </c:pt>
                <c:pt idx="21">
                  <c:v>53.3</c:v>
                </c:pt>
                <c:pt idx="22">
                  <c:v>55.4</c:v>
                </c:pt>
                <c:pt idx="23">
                  <c:v>52.3</c:v>
                </c:pt>
                <c:pt idx="24">
                  <c:v>53.3</c:v>
                </c:pt>
                <c:pt idx="25">
                  <c:v>61.1</c:v>
                </c:pt>
                <c:pt idx="26">
                  <c:v>50.3</c:v>
                </c:pt>
                <c:pt idx="27">
                  <c:v>53.1</c:v>
                </c:pt>
                <c:pt idx="28">
                  <c:v>48.5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5-4B70-A956-123B58533584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50.2</c:v>
                </c:pt>
                <c:pt idx="1">
                  <c:v>41.1</c:v>
                </c:pt>
                <c:pt idx="2">
                  <c:v>41.1</c:v>
                </c:pt>
                <c:pt idx="3">
                  <c:v>39.5</c:v>
                </c:pt>
                <c:pt idx="4">
                  <c:v>36</c:v>
                </c:pt>
                <c:pt idx="5">
                  <c:v>26.9</c:v>
                </c:pt>
                <c:pt idx="6">
                  <c:v>23.5</c:v>
                </c:pt>
                <c:pt idx="7">
                  <c:v>24.6</c:v>
                </c:pt>
                <c:pt idx="8">
                  <c:v>29.7</c:v>
                </c:pt>
                <c:pt idx="9">
                  <c:v>25.6</c:v>
                </c:pt>
                <c:pt idx="10">
                  <c:v>25.8</c:v>
                </c:pt>
                <c:pt idx="11">
                  <c:v>28.1</c:v>
                </c:pt>
                <c:pt idx="12">
                  <c:v>27.7</c:v>
                </c:pt>
                <c:pt idx="13">
                  <c:v>29.1</c:v>
                </c:pt>
                <c:pt idx="14">
                  <c:v>31.7</c:v>
                </c:pt>
                <c:pt idx="15">
                  <c:v>24.6</c:v>
                </c:pt>
                <c:pt idx="16">
                  <c:v>29.9</c:v>
                </c:pt>
                <c:pt idx="17">
                  <c:v>29.2</c:v>
                </c:pt>
                <c:pt idx="18">
                  <c:v>23.9</c:v>
                </c:pt>
                <c:pt idx="19">
                  <c:v>28</c:v>
                </c:pt>
                <c:pt idx="20">
                  <c:v>21.9</c:v>
                </c:pt>
                <c:pt idx="21">
                  <c:v>34</c:v>
                </c:pt>
                <c:pt idx="22">
                  <c:v>31</c:v>
                </c:pt>
                <c:pt idx="23">
                  <c:v>43.5</c:v>
                </c:pt>
                <c:pt idx="24">
                  <c:v>46.3</c:v>
                </c:pt>
                <c:pt idx="25">
                  <c:v>49.9</c:v>
                </c:pt>
                <c:pt idx="26">
                  <c:v>62.2</c:v>
                </c:pt>
                <c:pt idx="27">
                  <c:v>58</c:v>
                </c:pt>
                <c:pt idx="28">
                  <c:v>56.9</c:v>
                </c:pt>
                <c:pt idx="29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5-4B70-A956-123B58533584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0.8</c:v>
                </c:pt>
                <c:pt idx="1">
                  <c:v>0.3</c:v>
                </c:pt>
                <c:pt idx="2">
                  <c:v>0.1</c:v>
                </c:pt>
                <c:pt idx="3">
                  <c:v>0</c:v>
                </c:pt>
                <c:pt idx="4">
                  <c:v>0.4</c:v>
                </c:pt>
                <c:pt idx="5">
                  <c:v>51.2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52.1</c:v>
                </c:pt>
                <c:pt idx="15">
                  <c:v>49.8</c:v>
                </c:pt>
                <c:pt idx="16">
                  <c:v>50.4</c:v>
                </c:pt>
                <c:pt idx="17">
                  <c:v>49</c:v>
                </c:pt>
                <c:pt idx="18">
                  <c:v>48.9</c:v>
                </c:pt>
                <c:pt idx="19">
                  <c:v>48.1</c:v>
                </c:pt>
                <c:pt idx="20">
                  <c:v>48</c:v>
                </c:pt>
                <c:pt idx="21">
                  <c:v>62.2</c:v>
                </c:pt>
                <c:pt idx="22">
                  <c:v>57.7</c:v>
                </c:pt>
                <c:pt idx="23">
                  <c:v>56.8</c:v>
                </c:pt>
                <c:pt idx="24">
                  <c:v>58.6</c:v>
                </c:pt>
                <c:pt idx="25">
                  <c:v>49.7</c:v>
                </c:pt>
                <c:pt idx="26">
                  <c:v>63.4</c:v>
                </c:pt>
                <c:pt idx="27">
                  <c:v>65.2</c:v>
                </c:pt>
                <c:pt idx="28">
                  <c:v>63.5</c:v>
                </c:pt>
                <c:pt idx="29">
                  <c:v>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5-4B70-A956-123B5853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58.6</c:v>
                </c:pt>
                <c:pt idx="1">
                  <c:v>54</c:v>
                </c:pt>
                <c:pt idx="2">
                  <c:v>52.3</c:v>
                </c:pt>
                <c:pt idx="3">
                  <c:v>52.2</c:v>
                </c:pt>
                <c:pt idx="4">
                  <c:v>54.6</c:v>
                </c:pt>
                <c:pt idx="5">
                  <c:v>53.7</c:v>
                </c:pt>
                <c:pt idx="6">
                  <c:v>57.1</c:v>
                </c:pt>
                <c:pt idx="7">
                  <c:v>54.7</c:v>
                </c:pt>
                <c:pt idx="8">
                  <c:v>57.5</c:v>
                </c:pt>
                <c:pt idx="9">
                  <c:v>57.2</c:v>
                </c:pt>
                <c:pt idx="10">
                  <c:v>62.9</c:v>
                </c:pt>
                <c:pt idx="11">
                  <c:v>63.6</c:v>
                </c:pt>
                <c:pt idx="12">
                  <c:v>57.8</c:v>
                </c:pt>
                <c:pt idx="13">
                  <c:v>65.3</c:v>
                </c:pt>
                <c:pt idx="14">
                  <c:v>64.5</c:v>
                </c:pt>
                <c:pt idx="15">
                  <c:v>68.900000000000006</c:v>
                </c:pt>
                <c:pt idx="16">
                  <c:v>67.3</c:v>
                </c:pt>
                <c:pt idx="17">
                  <c:v>69.5</c:v>
                </c:pt>
                <c:pt idx="18">
                  <c:v>72.8</c:v>
                </c:pt>
                <c:pt idx="19">
                  <c:v>75.099999999999994</c:v>
                </c:pt>
                <c:pt idx="20">
                  <c:v>68</c:v>
                </c:pt>
                <c:pt idx="21">
                  <c:v>64.3</c:v>
                </c:pt>
                <c:pt idx="22">
                  <c:v>64.400000000000006</c:v>
                </c:pt>
                <c:pt idx="23">
                  <c:v>69</c:v>
                </c:pt>
                <c:pt idx="24">
                  <c:v>70.400000000000006</c:v>
                </c:pt>
                <c:pt idx="25">
                  <c:v>66.2</c:v>
                </c:pt>
                <c:pt idx="26">
                  <c:v>61.5</c:v>
                </c:pt>
                <c:pt idx="27">
                  <c:v>64.099999999999994</c:v>
                </c:pt>
                <c:pt idx="28">
                  <c:v>66.900000000000006</c:v>
                </c:pt>
                <c:pt idx="29">
                  <c:v>65.3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8-4FF7-96AB-5181A554CC5A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55.5</c:v>
                </c:pt>
                <c:pt idx="1">
                  <c:v>50.7</c:v>
                </c:pt>
                <c:pt idx="2">
                  <c:v>50.8</c:v>
                </c:pt>
                <c:pt idx="3">
                  <c:v>52.5</c:v>
                </c:pt>
                <c:pt idx="4">
                  <c:v>52.3</c:v>
                </c:pt>
                <c:pt idx="5">
                  <c:v>61.6</c:v>
                </c:pt>
                <c:pt idx="6">
                  <c:v>58.3</c:v>
                </c:pt>
                <c:pt idx="7">
                  <c:v>62.5</c:v>
                </c:pt>
                <c:pt idx="8">
                  <c:v>63.6</c:v>
                </c:pt>
                <c:pt idx="9">
                  <c:v>62.9</c:v>
                </c:pt>
                <c:pt idx="10">
                  <c:v>60.7</c:v>
                </c:pt>
                <c:pt idx="11">
                  <c:v>54.9</c:v>
                </c:pt>
                <c:pt idx="12">
                  <c:v>57.1</c:v>
                </c:pt>
                <c:pt idx="13">
                  <c:v>56.1</c:v>
                </c:pt>
                <c:pt idx="14">
                  <c:v>54.9</c:v>
                </c:pt>
                <c:pt idx="15">
                  <c:v>64</c:v>
                </c:pt>
                <c:pt idx="16">
                  <c:v>59.2</c:v>
                </c:pt>
                <c:pt idx="17">
                  <c:v>59.3</c:v>
                </c:pt>
                <c:pt idx="18">
                  <c:v>59.3</c:v>
                </c:pt>
                <c:pt idx="19">
                  <c:v>57.1</c:v>
                </c:pt>
                <c:pt idx="20">
                  <c:v>64.7</c:v>
                </c:pt>
                <c:pt idx="21">
                  <c:v>57.9</c:v>
                </c:pt>
                <c:pt idx="22">
                  <c:v>57.8</c:v>
                </c:pt>
                <c:pt idx="23">
                  <c:v>55.6</c:v>
                </c:pt>
                <c:pt idx="24">
                  <c:v>55.9</c:v>
                </c:pt>
                <c:pt idx="25">
                  <c:v>65.400000000000006</c:v>
                </c:pt>
                <c:pt idx="26">
                  <c:v>55.6</c:v>
                </c:pt>
                <c:pt idx="27">
                  <c:v>56.5</c:v>
                </c:pt>
                <c:pt idx="28">
                  <c:v>54.4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8-4FF7-96AB-5181A554CC5A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47.3</c:v>
                </c:pt>
                <c:pt idx="1">
                  <c:v>39.799999999999997</c:v>
                </c:pt>
                <c:pt idx="2">
                  <c:v>34</c:v>
                </c:pt>
                <c:pt idx="3">
                  <c:v>32</c:v>
                </c:pt>
                <c:pt idx="4">
                  <c:v>30.3</c:v>
                </c:pt>
                <c:pt idx="5">
                  <c:v>40.6</c:v>
                </c:pt>
                <c:pt idx="6">
                  <c:v>34.5</c:v>
                </c:pt>
                <c:pt idx="7">
                  <c:v>33.200000000000003</c:v>
                </c:pt>
                <c:pt idx="8">
                  <c:v>34.4</c:v>
                </c:pt>
                <c:pt idx="9">
                  <c:v>34.700000000000003</c:v>
                </c:pt>
                <c:pt idx="10">
                  <c:v>44.9</c:v>
                </c:pt>
                <c:pt idx="11">
                  <c:v>40.6</c:v>
                </c:pt>
                <c:pt idx="12">
                  <c:v>40.4</c:v>
                </c:pt>
                <c:pt idx="13">
                  <c:v>43.6</c:v>
                </c:pt>
                <c:pt idx="14">
                  <c:v>43.6</c:v>
                </c:pt>
                <c:pt idx="15">
                  <c:v>40.700000000000003</c:v>
                </c:pt>
                <c:pt idx="16">
                  <c:v>40</c:v>
                </c:pt>
                <c:pt idx="17">
                  <c:v>27.2</c:v>
                </c:pt>
                <c:pt idx="18">
                  <c:v>30.4</c:v>
                </c:pt>
                <c:pt idx="19">
                  <c:v>26.2</c:v>
                </c:pt>
                <c:pt idx="20">
                  <c:v>50.3</c:v>
                </c:pt>
                <c:pt idx="21">
                  <c:v>59.2</c:v>
                </c:pt>
                <c:pt idx="22">
                  <c:v>56.1</c:v>
                </c:pt>
                <c:pt idx="23">
                  <c:v>55.8</c:v>
                </c:pt>
                <c:pt idx="24">
                  <c:v>56.3</c:v>
                </c:pt>
                <c:pt idx="25">
                  <c:v>49.7</c:v>
                </c:pt>
                <c:pt idx="26">
                  <c:v>61.4</c:v>
                </c:pt>
                <c:pt idx="27">
                  <c:v>57.3</c:v>
                </c:pt>
                <c:pt idx="28">
                  <c:v>55.7</c:v>
                </c:pt>
                <c:pt idx="29">
                  <c:v>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8-4FF7-96AB-5181A554CC5A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1.3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0.4</c:v>
                </c:pt>
                <c:pt idx="5">
                  <c:v>51</c:v>
                </c:pt>
                <c:pt idx="6">
                  <c:v>50.8</c:v>
                </c:pt>
                <c:pt idx="7">
                  <c:v>49.5</c:v>
                </c:pt>
                <c:pt idx="8">
                  <c:v>48.6</c:v>
                </c:pt>
                <c:pt idx="9">
                  <c:v>48.1</c:v>
                </c:pt>
                <c:pt idx="10">
                  <c:v>48.7</c:v>
                </c:pt>
                <c:pt idx="11">
                  <c:v>48.8</c:v>
                </c:pt>
                <c:pt idx="12">
                  <c:v>50.6</c:v>
                </c:pt>
                <c:pt idx="13">
                  <c:v>51.5</c:v>
                </c:pt>
                <c:pt idx="14">
                  <c:v>52.2</c:v>
                </c:pt>
                <c:pt idx="15">
                  <c:v>49.8</c:v>
                </c:pt>
                <c:pt idx="16">
                  <c:v>53.9</c:v>
                </c:pt>
                <c:pt idx="17">
                  <c:v>51.3</c:v>
                </c:pt>
                <c:pt idx="18">
                  <c:v>50</c:v>
                </c:pt>
                <c:pt idx="19">
                  <c:v>49.7</c:v>
                </c:pt>
                <c:pt idx="20">
                  <c:v>51.2</c:v>
                </c:pt>
                <c:pt idx="21">
                  <c:v>50.9</c:v>
                </c:pt>
                <c:pt idx="22">
                  <c:v>47.5</c:v>
                </c:pt>
                <c:pt idx="23">
                  <c:v>47.2</c:v>
                </c:pt>
                <c:pt idx="24">
                  <c:v>46.7</c:v>
                </c:pt>
                <c:pt idx="25">
                  <c:v>51.6</c:v>
                </c:pt>
                <c:pt idx="26">
                  <c:v>56</c:v>
                </c:pt>
                <c:pt idx="27">
                  <c:v>55.5</c:v>
                </c:pt>
                <c:pt idx="28">
                  <c:v>53.5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8-4FF7-96AB-5181A554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31.4</c:v>
                </c:pt>
                <c:pt idx="6">
                  <c:v>37.799999999999997</c:v>
                </c:pt>
                <c:pt idx="7">
                  <c:v>26.5</c:v>
                </c:pt>
                <c:pt idx="8">
                  <c:v>22.6</c:v>
                </c:pt>
                <c:pt idx="9">
                  <c:v>24.7</c:v>
                </c:pt>
                <c:pt idx="10">
                  <c:v>41.6</c:v>
                </c:pt>
                <c:pt idx="11">
                  <c:v>47</c:v>
                </c:pt>
                <c:pt idx="12">
                  <c:v>43.4</c:v>
                </c:pt>
                <c:pt idx="13">
                  <c:v>40.6</c:v>
                </c:pt>
                <c:pt idx="14">
                  <c:v>42.8</c:v>
                </c:pt>
                <c:pt idx="15">
                  <c:v>48.1</c:v>
                </c:pt>
                <c:pt idx="16">
                  <c:v>51.6</c:v>
                </c:pt>
                <c:pt idx="17">
                  <c:v>50</c:v>
                </c:pt>
                <c:pt idx="18">
                  <c:v>50.3</c:v>
                </c:pt>
                <c:pt idx="19">
                  <c:v>49.7</c:v>
                </c:pt>
                <c:pt idx="20">
                  <c:v>51</c:v>
                </c:pt>
                <c:pt idx="21">
                  <c:v>51.6</c:v>
                </c:pt>
                <c:pt idx="22">
                  <c:v>50.7</c:v>
                </c:pt>
                <c:pt idx="23">
                  <c:v>49.1</c:v>
                </c:pt>
                <c:pt idx="24">
                  <c:v>48.6</c:v>
                </c:pt>
                <c:pt idx="25">
                  <c:v>54.9</c:v>
                </c:pt>
                <c:pt idx="26">
                  <c:v>43.8</c:v>
                </c:pt>
                <c:pt idx="27">
                  <c:v>41.4</c:v>
                </c:pt>
                <c:pt idx="28">
                  <c:v>45.5</c:v>
                </c:pt>
                <c:pt idx="29">
                  <c:v>39.4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E-4A9E-9AB5-331A78A6B491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52.3</c:v>
                </c:pt>
                <c:pt idx="7">
                  <c:v>48.8</c:v>
                </c:pt>
                <c:pt idx="8">
                  <c:v>53.1</c:v>
                </c:pt>
                <c:pt idx="9">
                  <c:v>52.3</c:v>
                </c:pt>
                <c:pt idx="10">
                  <c:v>47.7</c:v>
                </c:pt>
                <c:pt idx="11">
                  <c:v>50.7</c:v>
                </c:pt>
                <c:pt idx="12">
                  <c:v>50.2</c:v>
                </c:pt>
                <c:pt idx="13">
                  <c:v>49.5</c:v>
                </c:pt>
                <c:pt idx="14">
                  <c:v>52.7</c:v>
                </c:pt>
                <c:pt idx="15">
                  <c:v>51.2</c:v>
                </c:pt>
                <c:pt idx="16">
                  <c:v>50.9</c:v>
                </c:pt>
                <c:pt idx="17">
                  <c:v>49.9</c:v>
                </c:pt>
                <c:pt idx="18">
                  <c:v>48.6</c:v>
                </c:pt>
                <c:pt idx="19">
                  <c:v>48</c:v>
                </c:pt>
                <c:pt idx="20">
                  <c:v>51.2</c:v>
                </c:pt>
                <c:pt idx="21">
                  <c:v>54.8</c:v>
                </c:pt>
                <c:pt idx="22">
                  <c:v>52.1</c:v>
                </c:pt>
                <c:pt idx="23">
                  <c:v>50.2</c:v>
                </c:pt>
                <c:pt idx="24">
                  <c:v>52.1</c:v>
                </c:pt>
                <c:pt idx="25">
                  <c:v>53.8</c:v>
                </c:pt>
                <c:pt idx="26">
                  <c:v>49.9</c:v>
                </c:pt>
                <c:pt idx="27">
                  <c:v>51</c:v>
                </c:pt>
                <c:pt idx="28">
                  <c:v>49</c:v>
                </c:pt>
                <c:pt idx="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E-4A9E-9AB5-331A78A6B491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37.9</c:v>
                </c:pt>
                <c:pt idx="6">
                  <c:v>36.200000000000003</c:v>
                </c:pt>
                <c:pt idx="7">
                  <c:v>38</c:v>
                </c:pt>
                <c:pt idx="8">
                  <c:v>35.799999999999997</c:v>
                </c:pt>
                <c:pt idx="9">
                  <c:v>35.6</c:v>
                </c:pt>
                <c:pt idx="10">
                  <c:v>25.3</c:v>
                </c:pt>
                <c:pt idx="11">
                  <c:v>27.4</c:v>
                </c:pt>
                <c:pt idx="12">
                  <c:v>27.4</c:v>
                </c:pt>
                <c:pt idx="13">
                  <c:v>30.4</c:v>
                </c:pt>
                <c:pt idx="14">
                  <c:v>27.1</c:v>
                </c:pt>
                <c:pt idx="15">
                  <c:v>26.1</c:v>
                </c:pt>
                <c:pt idx="16">
                  <c:v>27.4</c:v>
                </c:pt>
                <c:pt idx="17">
                  <c:v>24.2</c:v>
                </c:pt>
                <c:pt idx="18">
                  <c:v>26</c:v>
                </c:pt>
                <c:pt idx="19">
                  <c:v>25</c:v>
                </c:pt>
                <c:pt idx="20">
                  <c:v>26.2</c:v>
                </c:pt>
                <c:pt idx="21">
                  <c:v>35.200000000000003</c:v>
                </c:pt>
                <c:pt idx="22">
                  <c:v>34.1</c:v>
                </c:pt>
                <c:pt idx="23">
                  <c:v>37.200000000000003</c:v>
                </c:pt>
                <c:pt idx="24">
                  <c:v>34.1</c:v>
                </c:pt>
                <c:pt idx="25">
                  <c:v>48.6</c:v>
                </c:pt>
                <c:pt idx="26">
                  <c:v>57.2</c:v>
                </c:pt>
                <c:pt idx="27">
                  <c:v>55.6</c:v>
                </c:pt>
                <c:pt idx="28">
                  <c:v>53.7</c:v>
                </c:pt>
                <c:pt idx="29">
                  <c:v>53.4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E-4A9E-9AB5-331A78A6B491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5.4</c:v>
                </c:pt>
                <c:pt idx="1">
                  <c:v>7</c:v>
                </c:pt>
                <c:pt idx="2">
                  <c:v>5.5</c:v>
                </c:pt>
                <c:pt idx="3">
                  <c:v>4</c:v>
                </c:pt>
                <c:pt idx="4">
                  <c:v>5</c:v>
                </c:pt>
                <c:pt idx="5">
                  <c:v>51.6</c:v>
                </c:pt>
                <c:pt idx="6">
                  <c:v>47.5</c:v>
                </c:pt>
                <c:pt idx="7">
                  <c:v>39.9</c:v>
                </c:pt>
                <c:pt idx="8">
                  <c:v>37.1</c:v>
                </c:pt>
                <c:pt idx="9">
                  <c:v>38.4</c:v>
                </c:pt>
                <c:pt idx="10">
                  <c:v>49.2</c:v>
                </c:pt>
                <c:pt idx="11">
                  <c:v>48.1</c:v>
                </c:pt>
                <c:pt idx="12">
                  <c:v>50.4</c:v>
                </c:pt>
                <c:pt idx="13">
                  <c:v>51.1</c:v>
                </c:pt>
                <c:pt idx="14">
                  <c:v>51.9</c:v>
                </c:pt>
                <c:pt idx="15">
                  <c:v>49.6</c:v>
                </c:pt>
                <c:pt idx="16">
                  <c:v>54.4</c:v>
                </c:pt>
                <c:pt idx="17">
                  <c:v>51.8</c:v>
                </c:pt>
                <c:pt idx="18">
                  <c:v>50.7</c:v>
                </c:pt>
                <c:pt idx="19">
                  <c:v>50.1</c:v>
                </c:pt>
                <c:pt idx="20">
                  <c:v>48.8</c:v>
                </c:pt>
                <c:pt idx="21">
                  <c:v>64.7</c:v>
                </c:pt>
                <c:pt idx="22">
                  <c:v>61.5</c:v>
                </c:pt>
                <c:pt idx="23">
                  <c:v>58.1</c:v>
                </c:pt>
                <c:pt idx="24">
                  <c:v>56.4</c:v>
                </c:pt>
                <c:pt idx="25">
                  <c:v>47.6</c:v>
                </c:pt>
                <c:pt idx="26">
                  <c:v>74.400000000000006</c:v>
                </c:pt>
                <c:pt idx="27">
                  <c:v>73.599999999999994</c:v>
                </c:pt>
                <c:pt idx="28">
                  <c:v>72.099999999999994</c:v>
                </c:pt>
                <c:pt idx="29">
                  <c:v>68.099999999999994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E-4A9E-9AB5-331A78A6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62.9</c:v>
                </c:pt>
                <c:pt idx="1">
                  <c:v>56.2</c:v>
                </c:pt>
                <c:pt idx="2">
                  <c:v>55.6</c:v>
                </c:pt>
                <c:pt idx="3">
                  <c:v>57</c:v>
                </c:pt>
                <c:pt idx="4">
                  <c:v>56.2</c:v>
                </c:pt>
                <c:pt idx="5">
                  <c:v>56.9</c:v>
                </c:pt>
                <c:pt idx="6">
                  <c:v>64.3</c:v>
                </c:pt>
                <c:pt idx="7">
                  <c:v>62.1</c:v>
                </c:pt>
                <c:pt idx="8">
                  <c:v>64.900000000000006</c:v>
                </c:pt>
                <c:pt idx="9">
                  <c:v>67.3</c:v>
                </c:pt>
                <c:pt idx="10">
                  <c:v>69.400000000000006</c:v>
                </c:pt>
                <c:pt idx="11">
                  <c:v>62.7</c:v>
                </c:pt>
                <c:pt idx="12">
                  <c:v>62.1</c:v>
                </c:pt>
                <c:pt idx="13">
                  <c:v>62.8</c:v>
                </c:pt>
                <c:pt idx="14">
                  <c:v>62.6</c:v>
                </c:pt>
                <c:pt idx="15">
                  <c:v>71</c:v>
                </c:pt>
                <c:pt idx="16">
                  <c:v>69.099999999999994</c:v>
                </c:pt>
                <c:pt idx="17">
                  <c:v>71.900000000000006</c:v>
                </c:pt>
                <c:pt idx="18">
                  <c:v>74.3</c:v>
                </c:pt>
                <c:pt idx="19">
                  <c:v>76.5</c:v>
                </c:pt>
                <c:pt idx="20">
                  <c:v>70.5</c:v>
                </c:pt>
                <c:pt idx="21">
                  <c:v>65.8</c:v>
                </c:pt>
                <c:pt idx="22">
                  <c:v>66.400000000000006</c:v>
                </c:pt>
                <c:pt idx="23">
                  <c:v>68.7</c:v>
                </c:pt>
                <c:pt idx="24">
                  <c:v>72.3</c:v>
                </c:pt>
                <c:pt idx="25">
                  <c:v>68.2</c:v>
                </c:pt>
                <c:pt idx="26">
                  <c:v>66</c:v>
                </c:pt>
                <c:pt idx="27">
                  <c:v>66.400000000000006</c:v>
                </c:pt>
                <c:pt idx="28">
                  <c:v>69.8</c:v>
                </c:pt>
                <c:pt idx="29">
                  <c:v>68.7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9-4B99-8C62-3577D2CC4F44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56.6</c:v>
                </c:pt>
                <c:pt idx="1">
                  <c:v>56.06</c:v>
                </c:pt>
                <c:pt idx="2">
                  <c:v>58</c:v>
                </c:pt>
                <c:pt idx="3">
                  <c:v>58</c:v>
                </c:pt>
                <c:pt idx="4">
                  <c:v>56.5</c:v>
                </c:pt>
                <c:pt idx="5">
                  <c:v>59.9</c:v>
                </c:pt>
                <c:pt idx="6">
                  <c:v>60.6</c:v>
                </c:pt>
                <c:pt idx="7">
                  <c:v>57.2</c:v>
                </c:pt>
                <c:pt idx="8">
                  <c:v>58.6</c:v>
                </c:pt>
                <c:pt idx="9">
                  <c:v>56.8</c:v>
                </c:pt>
                <c:pt idx="10">
                  <c:v>62.2</c:v>
                </c:pt>
                <c:pt idx="11">
                  <c:v>51.2</c:v>
                </c:pt>
                <c:pt idx="12">
                  <c:v>49.8</c:v>
                </c:pt>
                <c:pt idx="13">
                  <c:v>49.6</c:v>
                </c:pt>
                <c:pt idx="14">
                  <c:v>50.2</c:v>
                </c:pt>
                <c:pt idx="15">
                  <c:v>62.8</c:v>
                </c:pt>
                <c:pt idx="16">
                  <c:v>54.5</c:v>
                </c:pt>
                <c:pt idx="17">
                  <c:v>52.1</c:v>
                </c:pt>
                <c:pt idx="18">
                  <c:v>52.1</c:v>
                </c:pt>
                <c:pt idx="19">
                  <c:v>50.9</c:v>
                </c:pt>
                <c:pt idx="20">
                  <c:v>64.7</c:v>
                </c:pt>
                <c:pt idx="21">
                  <c:v>53.4</c:v>
                </c:pt>
                <c:pt idx="22">
                  <c:v>50.7</c:v>
                </c:pt>
                <c:pt idx="23">
                  <c:v>49.8</c:v>
                </c:pt>
                <c:pt idx="24">
                  <c:v>50.1</c:v>
                </c:pt>
                <c:pt idx="25">
                  <c:v>63.1</c:v>
                </c:pt>
                <c:pt idx="26">
                  <c:v>50.1</c:v>
                </c:pt>
                <c:pt idx="27">
                  <c:v>50.5</c:v>
                </c:pt>
                <c:pt idx="28">
                  <c:v>49.6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9-4B99-8C62-3577D2CC4F44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54.1</c:v>
                </c:pt>
                <c:pt idx="1">
                  <c:v>52.6</c:v>
                </c:pt>
                <c:pt idx="2">
                  <c:v>52.8</c:v>
                </c:pt>
                <c:pt idx="3">
                  <c:v>49.9</c:v>
                </c:pt>
                <c:pt idx="4">
                  <c:v>49.1</c:v>
                </c:pt>
                <c:pt idx="5">
                  <c:v>40.5</c:v>
                </c:pt>
                <c:pt idx="6">
                  <c:v>31.4</c:v>
                </c:pt>
                <c:pt idx="7">
                  <c:v>33.1</c:v>
                </c:pt>
                <c:pt idx="8">
                  <c:v>34.6</c:v>
                </c:pt>
                <c:pt idx="9">
                  <c:v>31.6</c:v>
                </c:pt>
                <c:pt idx="10">
                  <c:v>41.2</c:v>
                </c:pt>
                <c:pt idx="11">
                  <c:v>34.1</c:v>
                </c:pt>
                <c:pt idx="12">
                  <c:v>32.9</c:v>
                </c:pt>
                <c:pt idx="13">
                  <c:v>34.299999999999997</c:v>
                </c:pt>
                <c:pt idx="14">
                  <c:v>31.5</c:v>
                </c:pt>
                <c:pt idx="15">
                  <c:v>39.700000000000003</c:v>
                </c:pt>
                <c:pt idx="16">
                  <c:v>27.4</c:v>
                </c:pt>
                <c:pt idx="17">
                  <c:v>23.9</c:v>
                </c:pt>
                <c:pt idx="18">
                  <c:v>23.8</c:v>
                </c:pt>
                <c:pt idx="19">
                  <c:v>19.5</c:v>
                </c:pt>
                <c:pt idx="20">
                  <c:v>37.9</c:v>
                </c:pt>
                <c:pt idx="21">
                  <c:v>36.799999999999997</c:v>
                </c:pt>
                <c:pt idx="22">
                  <c:v>33.200000000000003</c:v>
                </c:pt>
                <c:pt idx="23">
                  <c:v>41.4</c:v>
                </c:pt>
                <c:pt idx="24">
                  <c:v>41.2</c:v>
                </c:pt>
                <c:pt idx="25">
                  <c:v>52.5</c:v>
                </c:pt>
                <c:pt idx="26">
                  <c:v>65.2</c:v>
                </c:pt>
                <c:pt idx="27">
                  <c:v>63.8</c:v>
                </c:pt>
                <c:pt idx="28">
                  <c:v>62.6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9-4B99-8C62-3577D2CC4F44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</c:v>
                </c:pt>
                <c:pt idx="6">
                  <c:v>51</c:v>
                </c:pt>
                <c:pt idx="7">
                  <c:v>49.4</c:v>
                </c:pt>
                <c:pt idx="8">
                  <c:v>48</c:v>
                </c:pt>
                <c:pt idx="9">
                  <c:v>47</c:v>
                </c:pt>
                <c:pt idx="10">
                  <c:v>48.8</c:v>
                </c:pt>
                <c:pt idx="11">
                  <c:v>48.6</c:v>
                </c:pt>
                <c:pt idx="12">
                  <c:v>51.1</c:v>
                </c:pt>
                <c:pt idx="13">
                  <c:v>51.6</c:v>
                </c:pt>
                <c:pt idx="14">
                  <c:v>52.1</c:v>
                </c:pt>
                <c:pt idx="15">
                  <c:v>49.4</c:v>
                </c:pt>
                <c:pt idx="16">
                  <c:v>51.6</c:v>
                </c:pt>
                <c:pt idx="17">
                  <c:v>49.5</c:v>
                </c:pt>
                <c:pt idx="18">
                  <c:v>48.9</c:v>
                </c:pt>
                <c:pt idx="19">
                  <c:v>48.2</c:v>
                </c:pt>
                <c:pt idx="20">
                  <c:v>49</c:v>
                </c:pt>
                <c:pt idx="21">
                  <c:v>68.400000000000006</c:v>
                </c:pt>
                <c:pt idx="22">
                  <c:v>65.900000000000006</c:v>
                </c:pt>
                <c:pt idx="23">
                  <c:v>66.099999999999994</c:v>
                </c:pt>
                <c:pt idx="24">
                  <c:v>67</c:v>
                </c:pt>
                <c:pt idx="25">
                  <c:v>50.1</c:v>
                </c:pt>
                <c:pt idx="26">
                  <c:v>59.4</c:v>
                </c:pt>
                <c:pt idx="27">
                  <c:v>61.8</c:v>
                </c:pt>
                <c:pt idx="28">
                  <c:v>60.5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89-4B99-8C62-3577D2CC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48.7</c:v>
                </c:pt>
                <c:pt idx="1">
                  <c:v>50.6</c:v>
                </c:pt>
                <c:pt idx="2">
                  <c:v>49.2</c:v>
                </c:pt>
                <c:pt idx="3">
                  <c:v>45.7</c:v>
                </c:pt>
                <c:pt idx="4">
                  <c:v>49</c:v>
                </c:pt>
                <c:pt idx="5">
                  <c:v>58.5</c:v>
                </c:pt>
                <c:pt idx="6">
                  <c:v>69.8</c:v>
                </c:pt>
                <c:pt idx="7">
                  <c:v>67</c:v>
                </c:pt>
                <c:pt idx="8">
                  <c:v>69.3</c:v>
                </c:pt>
                <c:pt idx="9">
                  <c:v>71.3</c:v>
                </c:pt>
                <c:pt idx="10">
                  <c:v>61.6</c:v>
                </c:pt>
                <c:pt idx="11">
                  <c:v>59.9</c:v>
                </c:pt>
                <c:pt idx="12">
                  <c:v>62.1</c:v>
                </c:pt>
                <c:pt idx="13">
                  <c:v>63.9</c:v>
                </c:pt>
                <c:pt idx="14">
                  <c:v>64.400000000000006</c:v>
                </c:pt>
                <c:pt idx="15">
                  <c:v>67.7</c:v>
                </c:pt>
                <c:pt idx="16">
                  <c:v>65.099999999999994</c:v>
                </c:pt>
                <c:pt idx="17">
                  <c:v>67.2</c:v>
                </c:pt>
                <c:pt idx="18">
                  <c:v>64.08</c:v>
                </c:pt>
                <c:pt idx="19">
                  <c:v>64.12</c:v>
                </c:pt>
                <c:pt idx="20">
                  <c:v>68.099999999999994</c:v>
                </c:pt>
                <c:pt idx="21">
                  <c:v>66</c:v>
                </c:pt>
                <c:pt idx="22">
                  <c:v>69.8</c:v>
                </c:pt>
                <c:pt idx="23">
                  <c:v>67.900000000000006</c:v>
                </c:pt>
                <c:pt idx="24">
                  <c:v>66.569999999999993</c:v>
                </c:pt>
                <c:pt idx="25">
                  <c:v>69.8</c:v>
                </c:pt>
                <c:pt idx="26">
                  <c:v>66.400000000000006</c:v>
                </c:pt>
                <c:pt idx="27">
                  <c:v>70.2</c:v>
                </c:pt>
                <c:pt idx="28">
                  <c:v>68.7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07C-B688-365A2E6B8B4A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42.5</c:v>
                </c:pt>
                <c:pt idx="1">
                  <c:v>42.3</c:v>
                </c:pt>
                <c:pt idx="2">
                  <c:v>40</c:v>
                </c:pt>
                <c:pt idx="3">
                  <c:v>39</c:v>
                </c:pt>
                <c:pt idx="4">
                  <c:v>40.5</c:v>
                </c:pt>
                <c:pt idx="5">
                  <c:v>91.1</c:v>
                </c:pt>
                <c:pt idx="6">
                  <c:v>81.2</c:v>
                </c:pt>
                <c:pt idx="7">
                  <c:v>71.5</c:v>
                </c:pt>
                <c:pt idx="8">
                  <c:v>70.3</c:v>
                </c:pt>
                <c:pt idx="9">
                  <c:v>67.7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71.5</c:v>
                </c:pt>
                <c:pt idx="13">
                  <c:v>70</c:v>
                </c:pt>
                <c:pt idx="14">
                  <c:v>67.3</c:v>
                </c:pt>
                <c:pt idx="15">
                  <c:v>90.5</c:v>
                </c:pt>
                <c:pt idx="16">
                  <c:v>81.900000000000006</c:v>
                </c:pt>
                <c:pt idx="17">
                  <c:v>71.3</c:v>
                </c:pt>
                <c:pt idx="18">
                  <c:v>69.7</c:v>
                </c:pt>
                <c:pt idx="19">
                  <c:v>67.099999999999994</c:v>
                </c:pt>
                <c:pt idx="20">
                  <c:v>91.4</c:v>
                </c:pt>
                <c:pt idx="21">
                  <c:v>81.2</c:v>
                </c:pt>
                <c:pt idx="22">
                  <c:v>72.099999999999994</c:v>
                </c:pt>
                <c:pt idx="23">
                  <c:v>70.099999999999994</c:v>
                </c:pt>
                <c:pt idx="24">
                  <c:v>67.7</c:v>
                </c:pt>
                <c:pt idx="25">
                  <c:v>91.4</c:v>
                </c:pt>
                <c:pt idx="26">
                  <c:v>81.400000000000006</c:v>
                </c:pt>
                <c:pt idx="27">
                  <c:v>71.3</c:v>
                </c:pt>
                <c:pt idx="28">
                  <c:v>69.3</c:v>
                </c:pt>
                <c:pt idx="29">
                  <c:v>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07C-B688-365A2E6B8B4A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50.5</c:v>
                </c:pt>
                <c:pt idx="1">
                  <c:v>53.7</c:v>
                </c:pt>
                <c:pt idx="2">
                  <c:v>55</c:v>
                </c:pt>
                <c:pt idx="3">
                  <c:v>52.1</c:v>
                </c:pt>
                <c:pt idx="4">
                  <c:v>50.6</c:v>
                </c:pt>
                <c:pt idx="5">
                  <c:v>58.7</c:v>
                </c:pt>
                <c:pt idx="6">
                  <c:v>52.5</c:v>
                </c:pt>
                <c:pt idx="7">
                  <c:v>53.8</c:v>
                </c:pt>
                <c:pt idx="8">
                  <c:v>51.1</c:v>
                </c:pt>
                <c:pt idx="9">
                  <c:v>53.4</c:v>
                </c:pt>
                <c:pt idx="10">
                  <c:v>57.5</c:v>
                </c:pt>
                <c:pt idx="11">
                  <c:v>53.5</c:v>
                </c:pt>
                <c:pt idx="12">
                  <c:v>52.8</c:v>
                </c:pt>
                <c:pt idx="13">
                  <c:v>53.4</c:v>
                </c:pt>
                <c:pt idx="14">
                  <c:v>53.3</c:v>
                </c:pt>
                <c:pt idx="15">
                  <c:v>57.9</c:v>
                </c:pt>
                <c:pt idx="16">
                  <c:v>55.1</c:v>
                </c:pt>
                <c:pt idx="17">
                  <c:v>54.8</c:v>
                </c:pt>
                <c:pt idx="18">
                  <c:v>54.7</c:v>
                </c:pt>
                <c:pt idx="19">
                  <c:v>56</c:v>
                </c:pt>
                <c:pt idx="20">
                  <c:v>57.1</c:v>
                </c:pt>
                <c:pt idx="21">
                  <c:v>53.9</c:v>
                </c:pt>
                <c:pt idx="22">
                  <c:v>52.6</c:v>
                </c:pt>
                <c:pt idx="23">
                  <c:v>54.5</c:v>
                </c:pt>
                <c:pt idx="24">
                  <c:v>49.5</c:v>
                </c:pt>
                <c:pt idx="25">
                  <c:v>50.4</c:v>
                </c:pt>
                <c:pt idx="26">
                  <c:v>50.4</c:v>
                </c:pt>
                <c:pt idx="27">
                  <c:v>49.1</c:v>
                </c:pt>
                <c:pt idx="28">
                  <c:v>53.5</c:v>
                </c:pt>
                <c:pt idx="2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E-407C-B688-365A2E6B8B4A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0.6</c:v>
                </c:pt>
                <c:pt idx="1">
                  <c:v>0.5</c:v>
                </c:pt>
                <c:pt idx="2">
                  <c:v>0.1</c:v>
                </c:pt>
                <c:pt idx="3">
                  <c:v>0</c:v>
                </c:pt>
                <c:pt idx="4">
                  <c:v>0.4</c:v>
                </c:pt>
                <c:pt idx="5">
                  <c:v>52.3</c:v>
                </c:pt>
                <c:pt idx="6">
                  <c:v>56.2</c:v>
                </c:pt>
                <c:pt idx="7">
                  <c:v>53</c:v>
                </c:pt>
                <c:pt idx="8">
                  <c:v>51.1</c:v>
                </c:pt>
                <c:pt idx="9">
                  <c:v>50</c:v>
                </c:pt>
                <c:pt idx="10">
                  <c:v>50.5</c:v>
                </c:pt>
                <c:pt idx="11">
                  <c:v>48.9</c:v>
                </c:pt>
                <c:pt idx="12">
                  <c:v>48.1</c:v>
                </c:pt>
                <c:pt idx="13">
                  <c:v>49</c:v>
                </c:pt>
                <c:pt idx="14">
                  <c:v>51.4</c:v>
                </c:pt>
                <c:pt idx="15">
                  <c:v>49.3</c:v>
                </c:pt>
                <c:pt idx="16">
                  <c:v>49.5</c:v>
                </c:pt>
                <c:pt idx="17">
                  <c:v>47.1</c:v>
                </c:pt>
                <c:pt idx="18">
                  <c:v>49.3</c:v>
                </c:pt>
                <c:pt idx="19">
                  <c:v>53.6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07C-B688-365A2E6B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44</c:v>
                </c:pt>
                <c:pt idx="1">
                  <c:v>46.8</c:v>
                </c:pt>
                <c:pt idx="2">
                  <c:v>43.6</c:v>
                </c:pt>
                <c:pt idx="3">
                  <c:v>44.9</c:v>
                </c:pt>
                <c:pt idx="4">
                  <c:v>44.5</c:v>
                </c:pt>
                <c:pt idx="5">
                  <c:v>78.5</c:v>
                </c:pt>
                <c:pt idx="6">
                  <c:v>87.3</c:v>
                </c:pt>
                <c:pt idx="7">
                  <c:v>82.7</c:v>
                </c:pt>
                <c:pt idx="8">
                  <c:v>85.3</c:v>
                </c:pt>
                <c:pt idx="9">
                  <c:v>84.2</c:v>
                </c:pt>
                <c:pt idx="10">
                  <c:v>67.5</c:v>
                </c:pt>
                <c:pt idx="11">
                  <c:v>80.3</c:v>
                </c:pt>
                <c:pt idx="12">
                  <c:v>78.400000000000006</c:v>
                </c:pt>
                <c:pt idx="13">
                  <c:v>76.099999999999994</c:v>
                </c:pt>
                <c:pt idx="14">
                  <c:v>77.5</c:v>
                </c:pt>
                <c:pt idx="15">
                  <c:v>67.5</c:v>
                </c:pt>
                <c:pt idx="16">
                  <c:v>75</c:v>
                </c:pt>
                <c:pt idx="17">
                  <c:v>73.3</c:v>
                </c:pt>
                <c:pt idx="18">
                  <c:v>69.7</c:v>
                </c:pt>
                <c:pt idx="19">
                  <c:v>70.599999999999994</c:v>
                </c:pt>
                <c:pt idx="20">
                  <c:v>69.400000000000006</c:v>
                </c:pt>
                <c:pt idx="21">
                  <c:v>75.8</c:v>
                </c:pt>
                <c:pt idx="22">
                  <c:v>75.7</c:v>
                </c:pt>
                <c:pt idx="23">
                  <c:v>71.7</c:v>
                </c:pt>
                <c:pt idx="24">
                  <c:v>74</c:v>
                </c:pt>
                <c:pt idx="25">
                  <c:v>63</c:v>
                </c:pt>
                <c:pt idx="26">
                  <c:v>66.8</c:v>
                </c:pt>
                <c:pt idx="27">
                  <c:v>69.3</c:v>
                </c:pt>
                <c:pt idx="28">
                  <c:v>67.400000000000006</c:v>
                </c:pt>
                <c:pt idx="29">
                  <c:v>68.400000000000006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A-40B7-8135-CD1240752A0C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45.2</c:v>
                </c:pt>
                <c:pt idx="1">
                  <c:v>44.9</c:v>
                </c:pt>
                <c:pt idx="2">
                  <c:v>47.4</c:v>
                </c:pt>
                <c:pt idx="3">
                  <c:v>48</c:v>
                </c:pt>
                <c:pt idx="4">
                  <c:v>48.4</c:v>
                </c:pt>
                <c:pt idx="5">
                  <c:v>48</c:v>
                </c:pt>
                <c:pt idx="6">
                  <c:v>50.9</c:v>
                </c:pt>
                <c:pt idx="7">
                  <c:v>49.2</c:v>
                </c:pt>
                <c:pt idx="8">
                  <c:v>48.2</c:v>
                </c:pt>
                <c:pt idx="9">
                  <c:v>49.8</c:v>
                </c:pt>
                <c:pt idx="10">
                  <c:v>49.1</c:v>
                </c:pt>
                <c:pt idx="11">
                  <c:v>53.4</c:v>
                </c:pt>
                <c:pt idx="12">
                  <c:v>49.1</c:v>
                </c:pt>
                <c:pt idx="13">
                  <c:v>49.9</c:v>
                </c:pt>
                <c:pt idx="14">
                  <c:v>50.2</c:v>
                </c:pt>
                <c:pt idx="15">
                  <c:v>48</c:v>
                </c:pt>
                <c:pt idx="16">
                  <c:v>52.51</c:v>
                </c:pt>
                <c:pt idx="17">
                  <c:v>51.91</c:v>
                </c:pt>
                <c:pt idx="18">
                  <c:v>48.7</c:v>
                </c:pt>
                <c:pt idx="19">
                  <c:v>51.3</c:v>
                </c:pt>
                <c:pt idx="20">
                  <c:v>50.36</c:v>
                </c:pt>
                <c:pt idx="21">
                  <c:v>53.2</c:v>
                </c:pt>
                <c:pt idx="22">
                  <c:v>49.4</c:v>
                </c:pt>
                <c:pt idx="23">
                  <c:v>50.4</c:v>
                </c:pt>
                <c:pt idx="24">
                  <c:v>53.6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A-40B7-8135-CD1240752A0C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34</c:v>
                </c:pt>
                <c:pt idx="1">
                  <c:v>38.9</c:v>
                </c:pt>
                <c:pt idx="2">
                  <c:v>41.3</c:v>
                </c:pt>
                <c:pt idx="3">
                  <c:v>41.3</c:v>
                </c:pt>
                <c:pt idx="4">
                  <c:v>42.9</c:v>
                </c:pt>
                <c:pt idx="5">
                  <c:v>43.3</c:v>
                </c:pt>
                <c:pt idx="6">
                  <c:v>39.799999999999997</c:v>
                </c:pt>
                <c:pt idx="7">
                  <c:v>38.299999999999997</c:v>
                </c:pt>
                <c:pt idx="8">
                  <c:v>35.299999999999997</c:v>
                </c:pt>
                <c:pt idx="9">
                  <c:v>34.5</c:v>
                </c:pt>
                <c:pt idx="10">
                  <c:v>37.700000000000003</c:v>
                </c:pt>
                <c:pt idx="11">
                  <c:v>39.700000000000003</c:v>
                </c:pt>
                <c:pt idx="12">
                  <c:v>38.200000000000003</c:v>
                </c:pt>
                <c:pt idx="13">
                  <c:v>38.1</c:v>
                </c:pt>
                <c:pt idx="14">
                  <c:v>38.5</c:v>
                </c:pt>
                <c:pt idx="15">
                  <c:v>27.9</c:v>
                </c:pt>
                <c:pt idx="16">
                  <c:v>31.1</c:v>
                </c:pt>
                <c:pt idx="17">
                  <c:v>32.200000000000003</c:v>
                </c:pt>
                <c:pt idx="18">
                  <c:v>28.9</c:v>
                </c:pt>
                <c:pt idx="19">
                  <c:v>29</c:v>
                </c:pt>
                <c:pt idx="20">
                  <c:v>30.2</c:v>
                </c:pt>
                <c:pt idx="21">
                  <c:v>28.5</c:v>
                </c:pt>
                <c:pt idx="22">
                  <c:v>28.7</c:v>
                </c:pt>
                <c:pt idx="23">
                  <c:v>31.8</c:v>
                </c:pt>
                <c:pt idx="24">
                  <c:v>30.4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A-40B7-8135-CD1240752A0C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44.4</c:v>
                </c:pt>
                <c:pt idx="1">
                  <c:v>47.7</c:v>
                </c:pt>
                <c:pt idx="2">
                  <c:v>45.1</c:v>
                </c:pt>
                <c:pt idx="3">
                  <c:v>45.8</c:v>
                </c:pt>
                <c:pt idx="4">
                  <c:v>45.2</c:v>
                </c:pt>
                <c:pt idx="5">
                  <c:v>47.2</c:v>
                </c:pt>
                <c:pt idx="6">
                  <c:v>50</c:v>
                </c:pt>
                <c:pt idx="7">
                  <c:v>46.2</c:v>
                </c:pt>
                <c:pt idx="8">
                  <c:v>49.1</c:v>
                </c:pt>
                <c:pt idx="9">
                  <c:v>52.1</c:v>
                </c:pt>
                <c:pt idx="10">
                  <c:v>45.2</c:v>
                </c:pt>
                <c:pt idx="11">
                  <c:v>50.5</c:v>
                </c:pt>
                <c:pt idx="12">
                  <c:v>49.4</c:v>
                </c:pt>
                <c:pt idx="13">
                  <c:v>49.7</c:v>
                </c:pt>
                <c:pt idx="14">
                  <c:v>48.2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A-40B7-8135-CD124075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60.8</c:v>
                </c:pt>
                <c:pt idx="16">
                  <c:v>62.7</c:v>
                </c:pt>
                <c:pt idx="17">
                  <c:v>60.3</c:v>
                </c:pt>
                <c:pt idx="18">
                  <c:v>59.8</c:v>
                </c:pt>
                <c:pt idx="19">
                  <c:v>59.5</c:v>
                </c:pt>
                <c:pt idx="20">
                  <c:v>69.3</c:v>
                </c:pt>
                <c:pt idx="21">
                  <c:v>71.599999999999994</c:v>
                </c:pt>
                <c:pt idx="22">
                  <c:v>69.099999999999994</c:v>
                </c:pt>
                <c:pt idx="23">
                  <c:v>66.3</c:v>
                </c:pt>
                <c:pt idx="24">
                  <c:v>63</c:v>
                </c:pt>
                <c:pt idx="25">
                  <c:v>76.3</c:v>
                </c:pt>
                <c:pt idx="26">
                  <c:v>78.7</c:v>
                </c:pt>
                <c:pt idx="27">
                  <c:v>75</c:v>
                </c:pt>
                <c:pt idx="28">
                  <c:v>71.3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8-48AD-9E0A-8EA69315F9CB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55.1</c:v>
                </c:pt>
                <c:pt idx="6">
                  <c:v>55.9</c:v>
                </c:pt>
                <c:pt idx="7">
                  <c:v>56.2</c:v>
                </c:pt>
                <c:pt idx="8">
                  <c:v>55.7</c:v>
                </c:pt>
                <c:pt idx="9">
                  <c:v>56.5</c:v>
                </c:pt>
                <c:pt idx="10">
                  <c:v>63.8</c:v>
                </c:pt>
                <c:pt idx="11">
                  <c:v>62.1</c:v>
                </c:pt>
                <c:pt idx="12">
                  <c:v>64.7</c:v>
                </c:pt>
                <c:pt idx="13">
                  <c:v>65.5</c:v>
                </c:pt>
                <c:pt idx="14">
                  <c:v>61.7</c:v>
                </c:pt>
                <c:pt idx="15">
                  <c:v>54.4</c:v>
                </c:pt>
                <c:pt idx="16">
                  <c:v>57.1</c:v>
                </c:pt>
                <c:pt idx="17">
                  <c:v>55.7</c:v>
                </c:pt>
                <c:pt idx="18">
                  <c:v>52</c:v>
                </c:pt>
                <c:pt idx="19">
                  <c:v>55.3</c:v>
                </c:pt>
                <c:pt idx="20">
                  <c:v>74</c:v>
                </c:pt>
                <c:pt idx="21">
                  <c:v>73.7</c:v>
                </c:pt>
                <c:pt idx="22">
                  <c:v>73</c:v>
                </c:pt>
                <c:pt idx="23">
                  <c:v>66.8</c:v>
                </c:pt>
                <c:pt idx="24">
                  <c:v>65</c:v>
                </c:pt>
                <c:pt idx="25">
                  <c:v>73.900000000000006</c:v>
                </c:pt>
                <c:pt idx="26">
                  <c:v>76.3</c:v>
                </c:pt>
                <c:pt idx="27">
                  <c:v>73.400000000000006</c:v>
                </c:pt>
                <c:pt idx="28">
                  <c:v>67.599999999999994</c:v>
                </c:pt>
                <c:pt idx="29">
                  <c:v>66.3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8-48AD-9E0A-8EA69315F9CB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31.3</c:v>
                </c:pt>
                <c:pt idx="1">
                  <c:v>34.200000000000003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41.4</c:v>
                </c:pt>
                <c:pt idx="6">
                  <c:v>34.700000000000003</c:v>
                </c:pt>
                <c:pt idx="7">
                  <c:v>36.9</c:v>
                </c:pt>
                <c:pt idx="8">
                  <c:v>33.4</c:v>
                </c:pt>
                <c:pt idx="9">
                  <c:v>35.299999999999997</c:v>
                </c:pt>
                <c:pt idx="10">
                  <c:v>35.299999999999997</c:v>
                </c:pt>
                <c:pt idx="11">
                  <c:v>29.5</c:v>
                </c:pt>
                <c:pt idx="12">
                  <c:v>29.6</c:v>
                </c:pt>
                <c:pt idx="13">
                  <c:v>31.5</c:v>
                </c:pt>
                <c:pt idx="14">
                  <c:v>29.3</c:v>
                </c:pt>
                <c:pt idx="15">
                  <c:v>46</c:v>
                </c:pt>
                <c:pt idx="16">
                  <c:v>35.4</c:v>
                </c:pt>
                <c:pt idx="17">
                  <c:v>37.799999999999997</c:v>
                </c:pt>
                <c:pt idx="18">
                  <c:v>35.1</c:v>
                </c:pt>
                <c:pt idx="19">
                  <c:v>34.6</c:v>
                </c:pt>
                <c:pt idx="20">
                  <c:v>75</c:v>
                </c:pt>
                <c:pt idx="21">
                  <c:v>77.400000000000006</c:v>
                </c:pt>
                <c:pt idx="22">
                  <c:v>72.900000000000006</c:v>
                </c:pt>
                <c:pt idx="23">
                  <c:v>72.2</c:v>
                </c:pt>
                <c:pt idx="24">
                  <c:v>66.7</c:v>
                </c:pt>
                <c:pt idx="25">
                  <c:v>81.400000000000006</c:v>
                </c:pt>
                <c:pt idx="26">
                  <c:v>81.5</c:v>
                </c:pt>
                <c:pt idx="27">
                  <c:v>81.400000000000006</c:v>
                </c:pt>
                <c:pt idx="28">
                  <c:v>77.099999999999994</c:v>
                </c:pt>
                <c:pt idx="29">
                  <c:v>71.7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8-48AD-9E0A-8EA69315F9CB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50.4</c:v>
                </c:pt>
                <c:pt idx="1">
                  <c:v>50.8</c:v>
                </c:pt>
                <c:pt idx="2">
                  <c:v>49</c:v>
                </c:pt>
                <c:pt idx="3">
                  <c:v>47.5</c:v>
                </c:pt>
                <c:pt idx="4">
                  <c:v>49.9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47.7</c:v>
                </c:pt>
                <c:pt idx="9">
                  <c:v>49.9</c:v>
                </c:pt>
                <c:pt idx="10">
                  <c:v>50.5</c:v>
                </c:pt>
                <c:pt idx="11">
                  <c:v>50.2</c:v>
                </c:pt>
                <c:pt idx="12">
                  <c:v>50.3</c:v>
                </c:pt>
                <c:pt idx="13">
                  <c:v>51</c:v>
                </c:pt>
                <c:pt idx="14">
                  <c:v>47.6</c:v>
                </c:pt>
                <c:pt idx="15">
                  <c:v>66</c:v>
                </c:pt>
                <c:pt idx="16">
                  <c:v>66</c:v>
                </c:pt>
                <c:pt idx="17">
                  <c:v>62.1</c:v>
                </c:pt>
                <c:pt idx="18">
                  <c:v>62</c:v>
                </c:pt>
                <c:pt idx="19">
                  <c:v>59.6</c:v>
                </c:pt>
                <c:pt idx="20">
                  <c:v>56.7</c:v>
                </c:pt>
                <c:pt idx="21">
                  <c:v>54.5</c:v>
                </c:pt>
                <c:pt idx="22">
                  <c:v>55.3</c:v>
                </c:pt>
                <c:pt idx="23">
                  <c:v>56.7</c:v>
                </c:pt>
                <c:pt idx="24">
                  <c:v>53.8</c:v>
                </c:pt>
                <c:pt idx="25">
                  <c:v>67.599999999999994</c:v>
                </c:pt>
                <c:pt idx="26">
                  <c:v>67.099999999999994</c:v>
                </c:pt>
                <c:pt idx="27">
                  <c:v>65</c:v>
                </c:pt>
                <c:pt idx="28">
                  <c:v>63.3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8-48AD-9E0A-8EA69315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</a:t>
            </a:r>
            <a:r>
              <a:rPr lang="en-GB" sz="1800" baseline="0"/>
              <a:t>(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800" baseline="0"/>
              <a:t>With Description)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46.8</c:v>
                </c:pt>
                <c:pt idx="1">
                  <c:v>47.7</c:v>
                </c:pt>
                <c:pt idx="2">
                  <c:v>48.7</c:v>
                </c:pt>
                <c:pt idx="3">
                  <c:v>49.9</c:v>
                </c:pt>
                <c:pt idx="4">
                  <c:v>47.5</c:v>
                </c:pt>
                <c:pt idx="5">
                  <c:v>60.3</c:v>
                </c:pt>
                <c:pt idx="6">
                  <c:v>63.1</c:v>
                </c:pt>
                <c:pt idx="7">
                  <c:v>62.6</c:v>
                </c:pt>
                <c:pt idx="8">
                  <c:v>57.2</c:v>
                </c:pt>
                <c:pt idx="9">
                  <c:v>54.8</c:v>
                </c:pt>
                <c:pt idx="10">
                  <c:v>54.3</c:v>
                </c:pt>
                <c:pt idx="11">
                  <c:v>56.1</c:v>
                </c:pt>
                <c:pt idx="12">
                  <c:v>55</c:v>
                </c:pt>
                <c:pt idx="13">
                  <c:v>54</c:v>
                </c:pt>
                <c:pt idx="14">
                  <c:v>56.1</c:v>
                </c:pt>
                <c:pt idx="15">
                  <c:v>59.2</c:v>
                </c:pt>
                <c:pt idx="16">
                  <c:v>58.4</c:v>
                </c:pt>
                <c:pt idx="17">
                  <c:v>56.9</c:v>
                </c:pt>
                <c:pt idx="18">
                  <c:v>56.9</c:v>
                </c:pt>
                <c:pt idx="19">
                  <c:v>56.5</c:v>
                </c:pt>
                <c:pt idx="20">
                  <c:v>70</c:v>
                </c:pt>
                <c:pt idx="21">
                  <c:v>72</c:v>
                </c:pt>
                <c:pt idx="22">
                  <c:v>72.400000000000006</c:v>
                </c:pt>
                <c:pt idx="23">
                  <c:v>70.400000000000006</c:v>
                </c:pt>
                <c:pt idx="24">
                  <c:v>66.599999999999994</c:v>
                </c:pt>
                <c:pt idx="25">
                  <c:v>80.099999999999994</c:v>
                </c:pt>
                <c:pt idx="26">
                  <c:v>80.8</c:v>
                </c:pt>
                <c:pt idx="27">
                  <c:v>77</c:v>
                </c:pt>
                <c:pt idx="28">
                  <c:v>75.3</c:v>
                </c:pt>
                <c:pt idx="29">
                  <c:v>68.599999999999994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D-4A25-8E93-D9272963A7F3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52.5</c:v>
                </c:pt>
                <c:pt idx="1">
                  <c:v>52.5</c:v>
                </c:pt>
                <c:pt idx="2">
                  <c:v>54.8</c:v>
                </c:pt>
                <c:pt idx="3">
                  <c:v>57</c:v>
                </c:pt>
                <c:pt idx="4">
                  <c:v>53.5</c:v>
                </c:pt>
                <c:pt idx="5">
                  <c:v>50.2</c:v>
                </c:pt>
                <c:pt idx="6">
                  <c:v>51.2</c:v>
                </c:pt>
                <c:pt idx="7">
                  <c:v>51.2</c:v>
                </c:pt>
                <c:pt idx="8">
                  <c:v>52.3</c:v>
                </c:pt>
                <c:pt idx="9">
                  <c:v>52.3</c:v>
                </c:pt>
                <c:pt idx="10">
                  <c:v>57.9</c:v>
                </c:pt>
                <c:pt idx="11">
                  <c:v>56.8</c:v>
                </c:pt>
                <c:pt idx="12">
                  <c:v>53.3</c:v>
                </c:pt>
                <c:pt idx="13">
                  <c:v>49.8</c:v>
                </c:pt>
                <c:pt idx="14">
                  <c:v>52.9</c:v>
                </c:pt>
                <c:pt idx="15">
                  <c:v>52.1</c:v>
                </c:pt>
                <c:pt idx="16">
                  <c:v>52.4</c:v>
                </c:pt>
                <c:pt idx="17">
                  <c:v>50.5</c:v>
                </c:pt>
                <c:pt idx="18">
                  <c:v>48.4</c:v>
                </c:pt>
                <c:pt idx="19">
                  <c:v>50.6</c:v>
                </c:pt>
                <c:pt idx="20">
                  <c:v>66.5</c:v>
                </c:pt>
                <c:pt idx="21">
                  <c:v>67.8</c:v>
                </c:pt>
                <c:pt idx="22">
                  <c:v>62.7</c:v>
                </c:pt>
                <c:pt idx="23">
                  <c:v>60.2</c:v>
                </c:pt>
                <c:pt idx="24">
                  <c:v>57.4</c:v>
                </c:pt>
                <c:pt idx="25">
                  <c:v>69</c:v>
                </c:pt>
                <c:pt idx="26">
                  <c:v>69.8</c:v>
                </c:pt>
                <c:pt idx="27">
                  <c:v>65.400000000000006</c:v>
                </c:pt>
                <c:pt idx="28">
                  <c:v>62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D-4A25-8E93-D9272963A7F3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50.7</c:v>
                </c:pt>
                <c:pt idx="1">
                  <c:v>51.2</c:v>
                </c:pt>
                <c:pt idx="2">
                  <c:v>52</c:v>
                </c:pt>
                <c:pt idx="3">
                  <c:v>52.2</c:v>
                </c:pt>
                <c:pt idx="4">
                  <c:v>49.5</c:v>
                </c:pt>
                <c:pt idx="5">
                  <c:v>37.700000000000003</c:v>
                </c:pt>
                <c:pt idx="6">
                  <c:v>37.4</c:v>
                </c:pt>
                <c:pt idx="7">
                  <c:v>38.9</c:v>
                </c:pt>
                <c:pt idx="8">
                  <c:v>36.700000000000003</c:v>
                </c:pt>
                <c:pt idx="9">
                  <c:v>38.1</c:v>
                </c:pt>
                <c:pt idx="10">
                  <c:v>30.9</c:v>
                </c:pt>
                <c:pt idx="11">
                  <c:v>31.2</c:v>
                </c:pt>
                <c:pt idx="12">
                  <c:v>32.5</c:v>
                </c:pt>
                <c:pt idx="13">
                  <c:v>34.5</c:v>
                </c:pt>
                <c:pt idx="14">
                  <c:v>35.4</c:v>
                </c:pt>
                <c:pt idx="15">
                  <c:v>47.7</c:v>
                </c:pt>
                <c:pt idx="16">
                  <c:v>47.2</c:v>
                </c:pt>
                <c:pt idx="17">
                  <c:v>46.9</c:v>
                </c:pt>
                <c:pt idx="18">
                  <c:v>48.1</c:v>
                </c:pt>
                <c:pt idx="19">
                  <c:v>49.5</c:v>
                </c:pt>
                <c:pt idx="20">
                  <c:v>76.2</c:v>
                </c:pt>
                <c:pt idx="21">
                  <c:v>78.8</c:v>
                </c:pt>
                <c:pt idx="22">
                  <c:v>73.3</c:v>
                </c:pt>
                <c:pt idx="23">
                  <c:v>75</c:v>
                </c:pt>
                <c:pt idx="24">
                  <c:v>68.5</c:v>
                </c:pt>
                <c:pt idx="25">
                  <c:v>82.8</c:v>
                </c:pt>
                <c:pt idx="26">
                  <c:v>83</c:v>
                </c:pt>
                <c:pt idx="27">
                  <c:v>81.8</c:v>
                </c:pt>
                <c:pt idx="28">
                  <c:v>80.599999999999994</c:v>
                </c:pt>
                <c:pt idx="29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D-4A25-8E93-D9272963A7F3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50.2</c:v>
                </c:pt>
                <c:pt idx="7">
                  <c:v>50.5</c:v>
                </c:pt>
                <c:pt idx="8">
                  <c:v>52.7</c:v>
                </c:pt>
                <c:pt idx="9">
                  <c:v>51.1</c:v>
                </c:pt>
                <c:pt idx="10">
                  <c:v>52.3</c:v>
                </c:pt>
                <c:pt idx="11">
                  <c:v>51.5</c:v>
                </c:pt>
                <c:pt idx="12">
                  <c:v>52.9</c:v>
                </c:pt>
                <c:pt idx="13">
                  <c:v>53.7</c:v>
                </c:pt>
                <c:pt idx="14">
                  <c:v>52.3</c:v>
                </c:pt>
                <c:pt idx="15">
                  <c:v>70.3</c:v>
                </c:pt>
                <c:pt idx="16">
                  <c:v>71.3</c:v>
                </c:pt>
                <c:pt idx="17">
                  <c:v>66.900000000000006</c:v>
                </c:pt>
                <c:pt idx="18">
                  <c:v>69.599999999999994</c:v>
                </c:pt>
                <c:pt idx="19">
                  <c:v>63.6</c:v>
                </c:pt>
                <c:pt idx="20">
                  <c:v>58.8</c:v>
                </c:pt>
                <c:pt idx="21">
                  <c:v>58.7</c:v>
                </c:pt>
                <c:pt idx="22">
                  <c:v>59.9</c:v>
                </c:pt>
                <c:pt idx="23">
                  <c:v>62.1</c:v>
                </c:pt>
                <c:pt idx="24">
                  <c:v>59.4</c:v>
                </c:pt>
                <c:pt idx="25">
                  <c:v>67.099999999999994</c:v>
                </c:pt>
                <c:pt idx="26">
                  <c:v>68</c:v>
                </c:pt>
                <c:pt idx="27">
                  <c:v>67.8</c:v>
                </c:pt>
                <c:pt idx="28">
                  <c:v>66.400000000000006</c:v>
                </c:pt>
                <c:pt idx="2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D-4A25-8E93-D9272963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</a:t>
            </a:r>
            <a:r>
              <a:rPr lang="en-GB" sz="1600" baseline="0"/>
              <a:t>(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600" baseline="0"/>
              <a:t>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46.7</c:v>
                </c:pt>
                <c:pt idx="1">
                  <c:v>46.6</c:v>
                </c:pt>
                <c:pt idx="2">
                  <c:v>47.9</c:v>
                </c:pt>
                <c:pt idx="3">
                  <c:v>48.5</c:v>
                </c:pt>
                <c:pt idx="4">
                  <c:v>46.6</c:v>
                </c:pt>
                <c:pt idx="5">
                  <c:v>69.900000000000006</c:v>
                </c:pt>
                <c:pt idx="6">
                  <c:v>72.2</c:v>
                </c:pt>
                <c:pt idx="7">
                  <c:v>70.8</c:v>
                </c:pt>
                <c:pt idx="8">
                  <c:v>64.7</c:v>
                </c:pt>
                <c:pt idx="9">
                  <c:v>65.099999999999994</c:v>
                </c:pt>
                <c:pt idx="10">
                  <c:v>54</c:v>
                </c:pt>
                <c:pt idx="11">
                  <c:v>54.8</c:v>
                </c:pt>
                <c:pt idx="12">
                  <c:v>52.7</c:v>
                </c:pt>
                <c:pt idx="13">
                  <c:v>51.4</c:v>
                </c:pt>
                <c:pt idx="14">
                  <c:v>53.3</c:v>
                </c:pt>
                <c:pt idx="15">
                  <c:v>56.5</c:v>
                </c:pt>
                <c:pt idx="16">
                  <c:v>58.5</c:v>
                </c:pt>
                <c:pt idx="17">
                  <c:v>55.3</c:v>
                </c:pt>
                <c:pt idx="18">
                  <c:v>54.9</c:v>
                </c:pt>
                <c:pt idx="19">
                  <c:v>54</c:v>
                </c:pt>
                <c:pt idx="20">
                  <c:v>74.099999999999994</c:v>
                </c:pt>
                <c:pt idx="21">
                  <c:v>75.8</c:v>
                </c:pt>
                <c:pt idx="22">
                  <c:v>74.8</c:v>
                </c:pt>
                <c:pt idx="23">
                  <c:v>72.400000000000006</c:v>
                </c:pt>
                <c:pt idx="24">
                  <c:v>63.6</c:v>
                </c:pt>
                <c:pt idx="25">
                  <c:v>79.2</c:v>
                </c:pt>
                <c:pt idx="26">
                  <c:v>78.599999999999994</c:v>
                </c:pt>
                <c:pt idx="27">
                  <c:v>78.400000000000006</c:v>
                </c:pt>
                <c:pt idx="28">
                  <c:v>74.8</c:v>
                </c:pt>
                <c:pt idx="29">
                  <c:v>69.599999999999994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E-4D26-96B7-7143E3611927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55.9</c:v>
                </c:pt>
                <c:pt idx="1">
                  <c:v>56.1</c:v>
                </c:pt>
                <c:pt idx="2">
                  <c:v>57.5</c:v>
                </c:pt>
                <c:pt idx="3">
                  <c:v>57.3</c:v>
                </c:pt>
                <c:pt idx="4">
                  <c:v>55.6</c:v>
                </c:pt>
                <c:pt idx="5">
                  <c:v>66</c:v>
                </c:pt>
                <c:pt idx="6">
                  <c:v>65.099999999999994</c:v>
                </c:pt>
                <c:pt idx="7">
                  <c:v>64.5</c:v>
                </c:pt>
                <c:pt idx="8">
                  <c:v>63.4</c:v>
                </c:pt>
                <c:pt idx="9">
                  <c:v>61.2</c:v>
                </c:pt>
                <c:pt idx="10">
                  <c:v>58.9</c:v>
                </c:pt>
                <c:pt idx="11">
                  <c:v>59.4</c:v>
                </c:pt>
                <c:pt idx="12">
                  <c:v>56.4</c:v>
                </c:pt>
                <c:pt idx="13">
                  <c:v>53.7</c:v>
                </c:pt>
                <c:pt idx="14">
                  <c:v>55.1</c:v>
                </c:pt>
                <c:pt idx="15">
                  <c:v>54.6</c:v>
                </c:pt>
                <c:pt idx="16">
                  <c:v>56</c:v>
                </c:pt>
                <c:pt idx="17">
                  <c:v>53.8</c:v>
                </c:pt>
                <c:pt idx="18">
                  <c:v>52</c:v>
                </c:pt>
                <c:pt idx="19">
                  <c:v>52.5</c:v>
                </c:pt>
                <c:pt idx="20">
                  <c:v>72.400000000000006</c:v>
                </c:pt>
                <c:pt idx="21">
                  <c:v>71.2</c:v>
                </c:pt>
                <c:pt idx="22">
                  <c:v>68.7</c:v>
                </c:pt>
                <c:pt idx="23">
                  <c:v>66.2</c:v>
                </c:pt>
                <c:pt idx="24">
                  <c:v>61.9</c:v>
                </c:pt>
                <c:pt idx="25">
                  <c:v>72.3</c:v>
                </c:pt>
                <c:pt idx="26">
                  <c:v>71.599999999999994</c:v>
                </c:pt>
                <c:pt idx="27">
                  <c:v>69.2</c:v>
                </c:pt>
                <c:pt idx="28">
                  <c:v>65.5</c:v>
                </c:pt>
                <c:pt idx="29">
                  <c:v>64.5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E-4D26-96B7-7143E3611927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31</c:v>
                </c:pt>
                <c:pt idx="1">
                  <c:v>34</c:v>
                </c:pt>
                <c:pt idx="2">
                  <c:v>33.1</c:v>
                </c:pt>
                <c:pt idx="3">
                  <c:v>31.6</c:v>
                </c:pt>
                <c:pt idx="4">
                  <c:v>33.799999999999997</c:v>
                </c:pt>
                <c:pt idx="5">
                  <c:v>23.7</c:v>
                </c:pt>
                <c:pt idx="6">
                  <c:v>24.3</c:v>
                </c:pt>
                <c:pt idx="7">
                  <c:v>25</c:v>
                </c:pt>
                <c:pt idx="8">
                  <c:v>24.5</c:v>
                </c:pt>
                <c:pt idx="9">
                  <c:v>24.4</c:v>
                </c:pt>
                <c:pt idx="10">
                  <c:v>43.8</c:v>
                </c:pt>
                <c:pt idx="11">
                  <c:v>44.1</c:v>
                </c:pt>
                <c:pt idx="12">
                  <c:v>41.9</c:v>
                </c:pt>
                <c:pt idx="13">
                  <c:v>39.799999999999997</c:v>
                </c:pt>
                <c:pt idx="14">
                  <c:v>44.5</c:v>
                </c:pt>
                <c:pt idx="15">
                  <c:v>33.299999999999997</c:v>
                </c:pt>
                <c:pt idx="16">
                  <c:v>32.9</c:v>
                </c:pt>
                <c:pt idx="17">
                  <c:v>32</c:v>
                </c:pt>
                <c:pt idx="18">
                  <c:v>30.8</c:v>
                </c:pt>
                <c:pt idx="19">
                  <c:v>32.1</c:v>
                </c:pt>
                <c:pt idx="20">
                  <c:v>75.900000000000006</c:v>
                </c:pt>
                <c:pt idx="21">
                  <c:v>77.599999999999994</c:v>
                </c:pt>
                <c:pt idx="22">
                  <c:v>72.900000000000006</c:v>
                </c:pt>
                <c:pt idx="23">
                  <c:v>72.7</c:v>
                </c:pt>
                <c:pt idx="24">
                  <c:v>66.3</c:v>
                </c:pt>
                <c:pt idx="25">
                  <c:v>83.8</c:v>
                </c:pt>
                <c:pt idx="26">
                  <c:v>83.7</c:v>
                </c:pt>
                <c:pt idx="27">
                  <c:v>82.3</c:v>
                </c:pt>
                <c:pt idx="28">
                  <c:v>80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E-4D26-96B7-7143E3611927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50.1</c:v>
                </c:pt>
                <c:pt idx="6">
                  <c:v>53.3</c:v>
                </c:pt>
                <c:pt idx="7">
                  <c:v>50.8</c:v>
                </c:pt>
                <c:pt idx="8">
                  <c:v>50.4</c:v>
                </c:pt>
                <c:pt idx="9">
                  <c:v>53.4</c:v>
                </c:pt>
                <c:pt idx="10">
                  <c:v>62.3</c:v>
                </c:pt>
                <c:pt idx="11">
                  <c:v>60.7</c:v>
                </c:pt>
                <c:pt idx="12">
                  <c:v>62.2</c:v>
                </c:pt>
                <c:pt idx="13">
                  <c:v>65.3</c:v>
                </c:pt>
                <c:pt idx="14">
                  <c:v>62.5</c:v>
                </c:pt>
                <c:pt idx="15">
                  <c:v>68.099999999999994</c:v>
                </c:pt>
                <c:pt idx="16">
                  <c:v>68.099999999999994</c:v>
                </c:pt>
                <c:pt idx="17">
                  <c:v>69.5</c:v>
                </c:pt>
                <c:pt idx="18">
                  <c:v>65.599999999999994</c:v>
                </c:pt>
                <c:pt idx="19">
                  <c:v>61.6</c:v>
                </c:pt>
                <c:pt idx="20">
                  <c:v>68.400000000000006</c:v>
                </c:pt>
                <c:pt idx="21">
                  <c:v>65.5</c:v>
                </c:pt>
                <c:pt idx="22">
                  <c:v>65.2</c:v>
                </c:pt>
                <c:pt idx="23">
                  <c:v>64</c:v>
                </c:pt>
                <c:pt idx="24">
                  <c:v>59</c:v>
                </c:pt>
                <c:pt idx="25">
                  <c:v>65.5</c:v>
                </c:pt>
                <c:pt idx="26">
                  <c:v>65.900000000000006</c:v>
                </c:pt>
                <c:pt idx="27">
                  <c:v>65.900000000000006</c:v>
                </c:pt>
                <c:pt idx="28">
                  <c:v>60.6</c:v>
                </c:pt>
                <c:pt idx="29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E-4D26-96B7-7143E3611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</c:v>
                </c:pt>
                <c:pt idx="11">
                  <c:v>0.9</c:v>
                </c:pt>
                <c:pt idx="12">
                  <c:v>1</c:v>
                </c:pt>
                <c:pt idx="13">
                  <c:v>1</c:v>
                </c:pt>
                <c:pt idx="14">
                  <c:v>1.2</c:v>
                </c:pt>
                <c:pt idx="15">
                  <c:v>58.1</c:v>
                </c:pt>
                <c:pt idx="16">
                  <c:v>58.4</c:v>
                </c:pt>
                <c:pt idx="17">
                  <c:v>54.02</c:v>
                </c:pt>
                <c:pt idx="18">
                  <c:v>52.7</c:v>
                </c:pt>
                <c:pt idx="19">
                  <c:v>54.5</c:v>
                </c:pt>
                <c:pt idx="20">
                  <c:v>72.900000000000006</c:v>
                </c:pt>
                <c:pt idx="21">
                  <c:v>73.8</c:v>
                </c:pt>
                <c:pt idx="22">
                  <c:v>66.400000000000006</c:v>
                </c:pt>
                <c:pt idx="23">
                  <c:v>67.099999999999994</c:v>
                </c:pt>
                <c:pt idx="24">
                  <c:v>60.7</c:v>
                </c:pt>
                <c:pt idx="25">
                  <c:v>77.3</c:v>
                </c:pt>
                <c:pt idx="26">
                  <c:v>78.099999999999994</c:v>
                </c:pt>
                <c:pt idx="27">
                  <c:v>75</c:v>
                </c:pt>
                <c:pt idx="28">
                  <c:v>73.099999999999994</c:v>
                </c:pt>
                <c:pt idx="29">
                  <c:v>68.3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4F6B-ABE1-537576B84D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59.2</c:v>
                </c:pt>
                <c:pt idx="6">
                  <c:v>55.3</c:v>
                </c:pt>
                <c:pt idx="7">
                  <c:v>57.5</c:v>
                </c:pt>
                <c:pt idx="8">
                  <c:v>56.9</c:v>
                </c:pt>
                <c:pt idx="9">
                  <c:v>57.7</c:v>
                </c:pt>
                <c:pt idx="10">
                  <c:v>53</c:v>
                </c:pt>
                <c:pt idx="11">
                  <c:v>51.7</c:v>
                </c:pt>
                <c:pt idx="12">
                  <c:v>53.8</c:v>
                </c:pt>
                <c:pt idx="13">
                  <c:v>55.5</c:v>
                </c:pt>
                <c:pt idx="14">
                  <c:v>52.6</c:v>
                </c:pt>
                <c:pt idx="15">
                  <c:v>61.9</c:v>
                </c:pt>
                <c:pt idx="16">
                  <c:v>63.4</c:v>
                </c:pt>
                <c:pt idx="17">
                  <c:v>58.7</c:v>
                </c:pt>
                <c:pt idx="18">
                  <c:v>57.7</c:v>
                </c:pt>
                <c:pt idx="19">
                  <c:v>57.6</c:v>
                </c:pt>
                <c:pt idx="20">
                  <c:v>72.900000000000006</c:v>
                </c:pt>
                <c:pt idx="21">
                  <c:v>76.7</c:v>
                </c:pt>
                <c:pt idx="22">
                  <c:v>74.8</c:v>
                </c:pt>
                <c:pt idx="23">
                  <c:v>72</c:v>
                </c:pt>
                <c:pt idx="24">
                  <c:v>68.8</c:v>
                </c:pt>
                <c:pt idx="25">
                  <c:v>77.3</c:v>
                </c:pt>
                <c:pt idx="26">
                  <c:v>80.400000000000006</c:v>
                </c:pt>
                <c:pt idx="27">
                  <c:v>77.5</c:v>
                </c:pt>
                <c:pt idx="28">
                  <c:v>71.2</c:v>
                </c:pt>
                <c:pt idx="29">
                  <c:v>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5-4F6B-ABE1-537576B84D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26.8</c:v>
                </c:pt>
                <c:pt idx="6">
                  <c:v>24.9</c:v>
                </c:pt>
                <c:pt idx="7">
                  <c:v>21.2</c:v>
                </c:pt>
                <c:pt idx="8">
                  <c:v>24.5</c:v>
                </c:pt>
                <c:pt idx="9">
                  <c:v>22.9</c:v>
                </c:pt>
                <c:pt idx="10">
                  <c:v>28.4</c:v>
                </c:pt>
                <c:pt idx="11">
                  <c:v>24.5</c:v>
                </c:pt>
                <c:pt idx="12">
                  <c:v>30.5</c:v>
                </c:pt>
                <c:pt idx="13">
                  <c:v>30.9</c:v>
                </c:pt>
                <c:pt idx="14">
                  <c:v>38.200000000000003</c:v>
                </c:pt>
                <c:pt idx="15">
                  <c:v>34.799999999999997</c:v>
                </c:pt>
                <c:pt idx="16">
                  <c:v>56.5</c:v>
                </c:pt>
                <c:pt idx="17">
                  <c:v>44.6</c:v>
                </c:pt>
                <c:pt idx="18">
                  <c:v>44.7</c:v>
                </c:pt>
                <c:pt idx="19">
                  <c:v>43.3</c:v>
                </c:pt>
                <c:pt idx="20">
                  <c:v>78.8</c:v>
                </c:pt>
                <c:pt idx="21">
                  <c:v>80.5</c:v>
                </c:pt>
                <c:pt idx="22">
                  <c:v>74.2</c:v>
                </c:pt>
                <c:pt idx="23">
                  <c:v>73.5</c:v>
                </c:pt>
                <c:pt idx="24">
                  <c:v>67.2</c:v>
                </c:pt>
                <c:pt idx="25">
                  <c:v>82.8</c:v>
                </c:pt>
                <c:pt idx="26">
                  <c:v>83.6</c:v>
                </c:pt>
                <c:pt idx="27">
                  <c:v>82</c:v>
                </c:pt>
                <c:pt idx="28">
                  <c:v>78.8</c:v>
                </c:pt>
                <c:pt idx="29">
                  <c:v>72.900000000000006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5-4F6B-ABE1-537576B84D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50.4</c:v>
                </c:pt>
                <c:pt idx="6">
                  <c:v>50.9</c:v>
                </c:pt>
                <c:pt idx="7">
                  <c:v>49.1</c:v>
                </c:pt>
                <c:pt idx="8">
                  <c:v>47.5</c:v>
                </c:pt>
                <c:pt idx="9">
                  <c:v>49.9</c:v>
                </c:pt>
                <c:pt idx="10">
                  <c:v>51</c:v>
                </c:pt>
                <c:pt idx="11">
                  <c:v>50.5</c:v>
                </c:pt>
                <c:pt idx="12">
                  <c:v>49.5</c:v>
                </c:pt>
                <c:pt idx="13">
                  <c:v>50</c:v>
                </c:pt>
                <c:pt idx="14">
                  <c:v>50.3</c:v>
                </c:pt>
                <c:pt idx="15">
                  <c:v>68.3</c:v>
                </c:pt>
                <c:pt idx="16">
                  <c:v>68.2</c:v>
                </c:pt>
                <c:pt idx="17">
                  <c:v>64.599999999999994</c:v>
                </c:pt>
                <c:pt idx="18">
                  <c:v>63.2</c:v>
                </c:pt>
                <c:pt idx="19">
                  <c:v>61</c:v>
                </c:pt>
                <c:pt idx="20">
                  <c:v>63.1</c:v>
                </c:pt>
                <c:pt idx="21">
                  <c:v>60.2</c:v>
                </c:pt>
                <c:pt idx="22">
                  <c:v>59.5</c:v>
                </c:pt>
                <c:pt idx="23">
                  <c:v>60.3</c:v>
                </c:pt>
                <c:pt idx="24">
                  <c:v>57.9</c:v>
                </c:pt>
                <c:pt idx="25">
                  <c:v>69.099999999999994</c:v>
                </c:pt>
                <c:pt idx="26">
                  <c:v>67.7</c:v>
                </c:pt>
                <c:pt idx="27">
                  <c:v>66.7</c:v>
                </c:pt>
                <c:pt idx="28">
                  <c:v>65.599999999999994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5-4F6B-ABE1-537576B8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55.6</c:v>
                </c:pt>
                <c:pt idx="6">
                  <c:v>57.9</c:v>
                </c:pt>
                <c:pt idx="7">
                  <c:v>58.6</c:v>
                </c:pt>
                <c:pt idx="8">
                  <c:v>52.8</c:v>
                </c:pt>
                <c:pt idx="9">
                  <c:v>51.2</c:v>
                </c:pt>
                <c:pt idx="10">
                  <c:v>53.5</c:v>
                </c:pt>
                <c:pt idx="11">
                  <c:v>54.1</c:v>
                </c:pt>
                <c:pt idx="12">
                  <c:v>52.6</c:v>
                </c:pt>
                <c:pt idx="13">
                  <c:v>50.8</c:v>
                </c:pt>
                <c:pt idx="14">
                  <c:v>53</c:v>
                </c:pt>
                <c:pt idx="15">
                  <c:v>56.4</c:v>
                </c:pt>
                <c:pt idx="16">
                  <c:v>57.6</c:v>
                </c:pt>
                <c:pt idx="17">
                  <c:v>55.7</c:v>
                </c:pt>
                <c:pt idx="18">
                  <c:v>52.5</c:v>
                </c:pt>
                <c:pt idx="19">
                  <c:v>55</c:v>
                </c:pt>
                <c:pt idx="20">
                  <c:v>73.400000000000006</c:v>
                </c:pt>
                <c:pt idx="21">
                  <c:v>75.099999999999994</c:v>
                </c:pt>
                <c:pt idx="22">
                  <c:v>73.099999999999994</c:v>
                </c:pt>
                <c:pt idx="23">
                  <c:v>70.7</c:v>
                </c:pt>
                <c:pt idx="24">
                  <c:v>69</c:v>
                </c:pt>
                <c:pt idx="25">
                  <c:v>80.099999999999994</c:v>
                </c:pt>
                <c:pt idx="26">
                  <c:v>80.900000000000006</c:v>
                </c:pt>
                <c:pt idx="27">
                  <c:v>79.3</c:v>
                </c:pt>
                <c:pt idx="28">
                  <c:v>77.7</c:v>
                </c:pt>
                <c:pt idx="29">
                  <c:v>73.400000000000006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F-4F58-BEFE-7C2745F95CB9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69.8</c:v>
                </c:pt>
                <c:pt idx="1">
                  <c:v>68.400000000000006</c:v>
                </c:pt>
                <c:pt idx="2">
                  <c:v>70.599999999999994</c:v>
                </c:pt>
                <c:pt idx="3">
                  <c:v>68.900000000000006</c:v>
                </c:pt>
                <c:pt idx="4">
                  <c:v>68.400000000000006</c:v>
                </c:pt>
                <c:pt idx="5">
                  <c:v>53.3</c:v>
                </c:pt>
                <c:pt idx="6">
                  <c:v>53</c:v>
                </c:pt>
                <c:pt idx="7">
                  <c:v>56.8</c:v>
                </c:pt>
                <c:pt idx="8">
                  <c:v>56.6</c:v>
                </c:pt>
                <c:pt idx="9">
                  <c:v>52.6</c:v>
                </c:pt>
                <c:pt idx="10">
                  <c:v>61.8</c:v>
                </c:pt>
                <c:pt idx="11">
                  <c:v>62.9</c:v>
                </c:pt>
                <c:pt idx="12">
                  <c:v>57.5</c:v>
                </c:pt>
                <c:pt idx="13">
                  <c:v>53.8</c:v>
                </c:pt>
                <c:pt idx="14">
                  <c:v>55</c:v>
                </c:pt>
                <c:pt idx="15">
                  <c:v>53.4</c:v>
                </c:pt>
                <c:pt idx="16">
                  <c:v>54.8</c:v>
                </c:pt>
                <c:pt idx="17">
                  <c:v>52.8</c:v>
                </c:pt>
                <c:pt idx="18">
                  <c:v>49.9</c:v>
                </c:pt>
                <c:pt idx="19">
                  <c:v>51.8</c:v>
                </c:pt>
                <c:pt idx="20">
                  <c:v>71</c:v>
                </c:pt>
                <c:pt idx="21">
                  <c:v>71.5</c:v>
                </c:pt>
                <c:pt idx="22">
                  <c:v>68.2</c:v>
                </c:pt>
                <c:pt idx="23">
                  <c:v>66.7</c:v>
                </c:pt>
                <c:pt idx="24">
                  <c:v>63.9</c:v>
                </c:pt>
                <c:pt idx="25">
                  <c:v>73.599999999999994</c:v>
                </c:pt>
                <c:pt idx="26">
                  <c:v>74.400000000000006</c:v>
                </c:pt>
                <c:pt idx="27">
                  <c:v>69.7</c:v>
                </c:pt>
                <c:pt idx="28">
                  <c:v>66</c:v>
                </c:pt>
                <c:pt idx="29">
                  <c:v>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F-4F58-BEFE-7C2745F95CB9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42.1</c:v>
                </c:pt>
                <c:pt idx="1">
                  <c:v>43.7</c:v>
                </c:pt>
                <c:pt idx="2">
                  <c:v>48.4</c:v>
                </c:pt>
                <c:pt idx="3">
                  <c:v>47.1</c:v>
                </c:pt>
                <c:pt idx="4">
                  <c:v>47.3</c:v>
                </c:pt>
                <c:pt idx="5">
                  <c:v>56.6</c:v>
                </c:pt>
                <c:pt idx="6">
                  <c:v>41</c:v>
                </c:pt>
                <c:pt idx="7">
                  <c:v>40.9</c:v>
                </c:pt>
                <c:pt idx="8">
                  <c:v>41.9</c:v>
                </c:pt>
                <c:pt idx="9">
                  <c:v>41</c:v>
                </c:pt>
                <c:pt idx="10">
                  <c:v>33.299999999999997</c:v>
                </c:pt>
                <c:pt idx="11">
                  <c:v>37.5</c:v>
                </c:pt>
                <c:pt idx="12">
                  <c:v>36.4</c:v>
                </c:pt>
                <c:pt idx="13">
                  <c:v>38.6</c:v>
                </c:pt>
                <c:pt idx="14">
                  <c:v>40.200000000000003</c:v>
                </c:pt>
                <c:pt idx="15">
                  <c:v>51.4</c:v>
                </c:pt>
                <c:pt idx="16">
                  <c:v>52.6</c:v>
                </c:pt>
                <c:pt idx="17">
                  <c:v>49.3</c:v>
                </c:pt>
                <c:pt idx="18">
                  <c:v>52.7</c:v>
                </c:pt>
                <c:pt idx="19">
                  <c:v>53.1</c:v>
                </c:pt>
                <c:pt idx="20">
                  <c:v>76.3</c:v>
                </c:pt>
                <c:pt idx="21">
                  <c:v>78.900000000000006</c:v>
                </c:pt>
                <c:pt idx="22">
                  <c:v>73.599999999999994</c:v>
                </c:pt>
                <c:pt idx="23">
                  <c:v>74.900000000000006</c:v>
                </c:pt>
                <c:pt idx="24">
                  <c:v>68.099999999999994</c:v>
                </c:pt>
                <c:pt idx="25">
                  <c:v>82.8</c:v>
                </c:pt>
                <c:pt idx="26">
                  <c:v>83.2</c:v>
                </c:pt>
                <c:pt idx="27">
                  <c:v>81.900000000000006</c:v>
                </c:pt>
                <c:pt idx="28">
                  <c:v>80.599999999999994</c:v>
                </c:pt>
                <c:pt idx="29">
                  <c:v>74.599999999999994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8F-4F58-BEFE-7C2745F95CB9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</c:v>
                </c:pt>
                <c:pt idx="6">
                  <c:v>50.3</c:v>
                </c:pt>
                <c:pt idx="7">
                  <c:v>50.5</c:v>
                </c:pt>
                <c:pt idx="8">
                  <c:v>52.5</c:v>
                </c:pt>
                <c:pt idx="9">
                  <c:v>51.1</c:v>
                </c:pt>
                <c:pt idx="10">
                  <c:v>52.3</c:v>
                </c:pt>
                <c:pt idx="11">
                  <c:v>51.3</c:v>
                </c:pt>
                <c:pt idx="12">
                  <c:v>53.1</c:v>
                </c:pt>
                <c:pt idx="13">
                  <c:v>53.3</c:v>
                </c:pt>
                <c:pt idx="14">
                  <c:v>51.6</c:v>
                </c:pt>
                <c:pt idx="15">
                  <c:v>70.900000000000006</c:v>
                </c:pt>
                <c:pt idx="16">
                  <c:v>71</c:v>
                </c:pt>
                <c:pt idx="17">
                  <c:v>66.900000000000006</c:v>
                </c:pt>
                <c:pt idx="18">
                  <c:v>69.8</c:v>
                </c:pt>
                <c:pt idx="19">
                  <c:v>64.400000000000006</c:v>
                </c:pt>
                <c:pt idx="20">
                  <c:v>60.7</c:v>
                </c:pt>
                <c:pt idx="21">
                  <c:v>58.6</c:v>
                </c:pt>
                <c:pt idx="22">
                  <c:v>59.3</c:v>
                </c:pt>
                <c:pt idx="23">
                  <c:v>62.2</c:v>
                </c:pt>
                <c:pt idx="24">
                  <c:v>58.7</c:v>
                </c:pt>
                <c:pt idx="25">
                  <c:v>67.400000000000006</c:v>
                </c:pt>
                <c:pt idx="26">
                  <c:v>68.2</c:v>
                </c:pt>
                <c:pt idx="27">
                  <c:v>68</c:v>
                </c:pt>
                <c:pt idx="28">
                  <c:v>65.8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8F-4F58-BEFE-7C2745F95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53.1</c:v>
                </c:pt>
                <c:pt idx="1">
                  <c:v>50.5</c:v>
                </c:pt>
                <c:pt idx="2">
                  <c:v>44.1</c:v>
                </c:pt>
                <c:pt idx="3">
                  <c:v>43.4</c:v>
                </c:pt>
                <c:pt idx="4">
                  <c:v>40.6</c:v>
                </c:pt>
                <c:pt idx="5">
                  <c:v>93.4</c:v>
                </c:pt>
                <c:pt idx="6">
                  <c:v>92.6</c:v>
                </c:pt>
                <c:pt idx="7">
                  <c:v>93.4</c:v>
                </c:pt>
                <c:pt idx="8">
                  <c:v>92.5</c:v>
                </c:pt>
                <c:pt idx="9">
                  <c:v>87.7</c:v>
                </c:pt>
                <c:pt idx="10">
                  <c:v>89.8</c:v>
                </c:pt>
                <c:pt idx="11">
                  <c:v>88.3</c:v>
                </c:pt>
                <c:pt idx="12">
                  <c:v>89.2</c:v>
                </c:pt>
                <c:pt idx="13">
                  <c:v>87.6</c:v>
                </c:pt>
                <c:pt idx="14">
                  <c:v>79.900000000000006</c:v>
                </c:pt>
                <c:pt idx="15">
                  <c:v>90.3</c:v>
                </c:pt>
                <c:pt idx="16">
                  <c:v>88.8</c:v>
                </c:pt>
                <c:pt idx="17">
                  <c:v>88.7</c:v>
                </c:pt>
                <c:pt idx="18">
                  <c:v>86.8</c:v>
                </c:pt>
                <c:pt idx="19">
                  <c:v>80.099999999999994</c:v>
                </c:pt>
                <c:pt idx="20">
                  <c:v>89.9</c:v>
                </c:pt>
                <c:pt idx="21">
                  <c:v>88.9</c:v>
                </c:pt>
                <c:pt idx="22">
                  <c:v>87.9</c:v>
                </c:pt>
                <c:pt idx="23">
                  <c:v>87.3</c:v>
                </c:pt>
                <c:pt idx="24">
                  <c:v>79.8</c:v>
                </c:pt>
                <c:pt idx="25">
                  <c:v>88.1</c:v>
                </c:pt>
                <c:pt idx="26">
                  <c:v>86.6</c:v>
                </c:pt>
                <c:pt idx="27">
                  <c:v>85.8</c:v>
                </c:pt>
                <c:pt idx="28">
                  <c:v>85.4</c:v>
                </c:pt>
                <c:pt idx="29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E-47F3-9EE9-CC38031C73F7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42.6</c:v>
                </c:pt>
                <c:pt idx="1">
                  <c:v>38.700000000000003</c:v>
                </c:pt>
                <c:pt idx="2">
                  <c:v>40.200000000000003</c:v>
                </c:pt>
                <c:pt idx="3">
                  <c:v>38.1</c:v>
                </c:pt>
                <c:pt idx="4">
                  <c:v>35.299999999999997</c:v>
                </c:pt>
                <c:pt idx="5">
                  <c:v>90.8</c:v>
                </c:pt>
                <c:pt idx="6">
                  <c:v>89.4</c:v>
                </c:pt>
                <c:pt idx="7">
                  <c:v>89.7</c:v>
                </c:pt>
                <c:pt idx="8">
                  <c:v>86.9</c:v>
                </c:pt>
                <c:pt idx="9">
                  <c:v>76.150000000000006</c:v>
                </c:pt>
                <c:pt idx="10">
                  <c:v>90.6</c:v>
                </c:pt>
                <c:pt idx="11">
                  <c:v>88.4</c:v>
                </c:pt>
                <c:pt idx="12">
                  <c:v>88.7</c:v>
                </c:pt>
                <c:pt idx="13">
                  <c:v>86.4</c:v>
                </c:pt>
                <c:pt idx="14">
                  <c:v>71.64</c:v>
                </c:pt>
                <c:pt idx="15">
                  <c:v>90.1</c:v>
                </c:pt>
                <c:pt idx="16">
                  <c:v>87.7</c:v>
                </c:pt>
                <c:pt idx="17">
                  <c:v>88.6</c:v>
                </c:pt>
                <c:pt idx="18">
                  <c:v>85.1</c:v>
                </c:pt>
                <c:pt idx="19">
                  <c:v>79.099999999999994</c:v>
                </c:pt>
                <c:pt idx="20">
                  <c:v>90.1</c:v>
                </c:pt>
                <c:pt idx="21">
                  <c:v>87</c:v>
                </c:pt>
                <c:pt idx="22">
                  <c:v>88</c:v>
                </c:pt>
                <c:pt idx="23">
                  <c:v>84.3</c:v>
                </c:pt>
                <c:pt idx="24">
                  <c:v>77.099999999999994</c:v>
                </c:pt>
                <c:pt idx="25">
                  <c:v>90.1</c:v>
                </c:pt>
                <c:pt idx="26">
                  <c:v>86.2</c:v>
                </c:pt>
                <c:pt idx="27">
                  <c:v>87.8</c:v>
                </c:pt>
                <c:pt idx="28">
                  <c:v>84.1</c:v>
                </c:pt>
                <c:pt idx="29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E-47F3-9EE9-CC38031C73F7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50.1</c:v>
                </c:pt>
                <c:pt idx="1">
                  <c:v>44.9</c:v>
                </c:pt>
                <c:pt idx="2">
                  <c:v>43.7</c:v>
                </c:pt>
                <c:pt idx="3">
                  <c:v>45.9</c:v>
                </c:pt>
                <c:pt idx="4">
                  <c:v>42.7</c:v>
                </c:pt>
                <c:pt idx="5">
                  <c:v>68.5</c:v>
                </c:pt>
                <c:pt idx="6">
                  <c:v>65.900000000000006</c:v>
                </c:pt>
                <c:pt idx="7">
                  <c:v>65.5</c:v>
                </c:pt>
                <c:pt idx="8">
                  <c:v>64.400000000000006</c:v>
                </c:pt>
                <c:pt idx="9">
                  <c:v>59.3</c:v>
                </c:pt>
                <c:pt idx="10">
                  <c:v>66.400000000000006</c:v>
                </c:pt>
                <c:pt idx="11">
                  <c:v>61.8</c:v>
                </c:pt>
                <c:pt idx="12">
                  <c:v>62.3</c:v>
                </c:pt>
                <c:pt idx="13">
                  <c:v>60.6</c:v>
                </c:pt>
                <c:pt idx="14">
                  <c:v>58</c:v>
                </c:pt>
                <c:pt idx="15">
                  <c:v>61.3</c:v>
                </c:pt>
                <c:pt idx="16">
                  <c:v>59.3</c:v>
                </c:pt>
                <c:pt idx="17">
                  <c:v>59.3</c:v>
                </c:pt>
                <c:pt idx="18">
                  <c:v>57.3</c:v>
                </c:pt>
                <c:pt idx="19">
                  <c:v>53.9</c:v>
                </c:pt>
                <c:pt idx="20">
                  <c:v>60.9</c:v>
                </c:pt>
                <c:pt idx="21">
                  <c:v>58.6</c:v>
                </c:pt>
                <c:pt idx="22">
                  <c:v>59.6</c:v>
                </c:pt>
                <c:pt idx="23">
                  <c:v>52.9</c:v>
                </c:pt>
                <c:pt idx="24">
                  <c:v>46.6</c:v>
                </c:pt>
                <c:pt idx="25">
                  <c:v>54.7</c:v>
                </c:pt>
                <c:pt idx="26">
                  <c:v>50.7</c:v>
                </c:pt>
                <c:pt idx="27">
                  <c:v>52.1</c:v>
                </c:pt>
                <c:pt idx="28">
                  <c:v>47.8</c:v>
                </c:pt>
                <c:pt idx="29">
                  <c:v>42.9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E-47F3-9EE9-CC38031C73F7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44.9</c:v>
                </c:pt>
                <c:pt idx="6">
                  <c:v>46.8</c:v>
                </c:pt>
                <c:pt idx="7">
                  <c:v>47.9</c:v>
                </c:pt>
                <c:pt idx="8">
                  <c:v>46.3</c:v>
                </c:pt>
                <c:pt idx="9">
                  <c:v>42.8</c:v>
                </c:pt>
                <c:pt idx="10">
                  <c:v>76.400000000000006</c:v>
                </c:pt>
                <c:pt idx="11">
                  <c:v>71.7</c:v>
                </c:pt>
                <c:pt idx="12">
                  <c:v>70.599999999999994</c:v>
                </c:pt>
                <c:pt idx="13">
                  <c:v>67.099999999999994</c:v>
                </c:pt>
                <c:pt idx="14">
                  <c:v>60.4</c:v>
                </c:pt>
                <c:pt idx="15">
                  <c:v>61.1</c:v>
                </c:pt>
                <c:pt idx="16">
                  <c:v>63.6</c:v>
                </c:pt>
                <c:pt idx="17">
                  <c:v>58.2</c:v>
                </c:pt>
                <c:pt idx="18">
                  <c:v>56.8</c:v>
                </c:pt>
                <c:pt idx="19">
                  <c:v>51.6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E-47F3-9EE9-CC38031C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24.2</c:v>
                </c:pt>
                <c:pt idx="1">
                  <c:v>24.3</c:v>
                </c:pt>
                <c:pt idx="2">
                  <c:v>22.55</c:v>
                </c:pt>
                <c:pt idx="3">
                  <c:v>25</c:v>
                </c:pt>
                <c:pt idx="4">
                  <c:v>23</c:v>
                </c:pt>
                <c:pt idx="5">
                  <c:v>28.7</c:v>
                </c:pt>
                <c:pt idx="6">
                  <c:v>30.1</c:v>
                </c:pt>
                <c:pt idx="7">
                  <c:v>27.3</c:v>
                </c:pt>
                <c:pt idx="8">
                  <c:v>25.55</c:v>
                </c:pt>
                <c:pt idx="9">
                  <c:v>24.21</c:v>
                </c:pt>
                <c:pt idx="10">
                  <c:v>14.5</c:v>
                </c:pt>
                <c:pt idx="11">
                  <c:v>13.7</c:v>
                </c:pt>
                <c:pt idx="12">
                  <c:v>15</c:v>
                </c:pt>
                <c:pt idx="13">
                  <c:v>13.3</c:v>
                </c:pt>
                <c:pt idx="14">
                  <c:v>13.9</c:v>
                </c:pt>
                <c:pt idx="15">
                  <c:v>10.3</c:v>
                </c:pt>
                <c:pt idx="16">
                  <c:v>9.6999999999999993</c:v>
                </c:pt>
                <c:pt idx="17">
                  <c:v>9.3000000000000007</c:v>
                </c:pt>
                <c:pt idx="18">
                  <c:v>9.3000000000000007</c:v>
                </c:pt>
                <c:pt idx="19">
                  <c:v>7.8</c:v>
                </c:pt>
                <c:pt idx="20">
                  <c:v>3.3</c:v>
                </c:pt>
                <c:pt idx="21">
                  <c:v>3.9</c:v>
                </c:pt>
                <c:pt idx="22">
                  <c:v>2.2999999999999998</c:v>
                </c:pt>
                <c:pt idx="23">
                  <c:v>3.7</c:v>
                </c:pt>
                <c:pt idx="24">
                  <c:v>2.8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2-4393-9C55-0A7CC4D3FE3C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13.3</c:v>
                </c:pt>
                <c:pt idx="1">
                  <c:v>13.5</c:v>
                </c:pt>
                <c:pt idx="2">
                  <c:v>14.3</c:v>
                </c:pt>
                <c:pt idx="3">
                  <c:v>17</c:v>
                </c:pt>
                <c:pt idx="4">
                  <c:v>17.2</c:v>
                </c:pt>
                <c:pt idx="5">
                  <c:v>29.6</c:v>
                </c:pt>
                <c:pt idx="6">
                  <c:v>29.4</c:v>
                </c:pt>
                <c:pt idx="7">
                  <c:v>31.8</c:v>
                </c:pt>
                <c:pt idx="8">
                  <c:v>29.2</c:v>
                </c:pt>
                <c:pt idx="9">
                  <c:v>30.2</c:v>
                </c:pt>
                <c:pt idx="10">
                  <c:v>42.3</c:v>
                </c:pt>
                <c:pt idx="11">
                  <c:v>39.200000000000003</c:v>
                </c:pt>
                <c:pt idx="12">
                  <c:v>38.1</c:v>
                </c:pt>
                <c:pt idx="13">
                  <c:v>39.9</c:v>
                </c:pt>
                <c:pt idx="14">
                  <c:v>39.299999999999997</c:v>
                </c:pt>
                <c:pt idx="15">
                  <c:v>46.2</c:v>
                </c:pt>
                <c:pt idx="16">
                  <c:v>44.7</c:v>
                </c:pt>
                <c:pt idx="17">
                  <c:v>44.2</c:v>
                </c:pt>
                <c:pt idx="18">
                  <c:v>45.6</c:v>
                </c:pt>
                <c:pt idx="19">
                  <c:v>39.200000000000003</c:v>
                </c:pt>
                <c:pt idx="20">
                  <c:v>45.2</c:v>
                </c:pt>
                <c:pt idx="21">
                  <c:v>46.8</c:v>
                </c:pt>
                <c:pt idx="22">
                  <c:v>45.9</c:v>
                </c:pt>
                <c:pt idx="23">
                  <c:v>43.6</c:v>
                </c:pt>
                <c:pt idx="24">
                  <c:v>38.9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2-4393-9C55-0A7CC4D3FE3C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24.7</c:v>
                </c:pt>
                <c:pt idx="1">
                  <c:v>22.4</c:v>
                </c:pt>
                <c:pt idx="2">
                  <c:v>23.1</c:v>
                </c:pt>
                <c:pt idx="3">
                  <c:v>25.3</c:v>
                </c:pt>
                <c:pt idx="4">
                  <c:v>23.2</c:v>
                </c:pt>
                <c:pt idx="5">
                  <c:v>45.9</c:v>
                </c:pt>
                <c:pt idx="6">
                  <c:v>44.6</c:v>
                </c:pt>
                <c:pt idx="7">
                  <c:v>43.8</c:v>
                </c:pt>
                <c:pt idx="8">
                  <c:v>44.5</c:v>
                </c:pt>
                <c:pt idx="9">
                  <c:v>43.7</c:v>
                </c:pt>
                <c:pt idx="10">
                  <c:v>44.7</c:v>
                </c:pt>
                <c:pt idx="11">
                  <c:v>44.5</c:v>
                </c:pt>
                <c:pt idx="12">
                  <c:v>46</c:v>
                </c:pt>
                <c:pt idx="13">
                  <c:v>49</c:v>
                </c:pt>
                <c:pt idx="14">
                  <c:v>45.4</c:v>
                </c:pt>
                <c:pt idx="15">
                  <c:v>44.7</c:v>
                </c:pt>
                <c:pt idx="16">
                  <c:v>44.7</c:v>
                </c:pt>
                <c:pt idx="17">
                  <c:v>47.5</c:v>
                </c:pt>
                <c:pt idx="18">
                  <c:v>49.3</c:v>
                </c:pt>
                <c:pt idx="19">
                  <c:v>45.8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2-4393-9C55-0A7CC4D3FE3C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36.6</c:v>
                </c:pt>
                <c:pt idx="1">
                  <c:v>33.799999999999997</c:v>
                </c:pt>
                <c:pt idx="2">
                  <c:v>29.2</c:v>
                </c:pt>
                <c:pt idx="3">
                  <c:v>29.9</c:v>
                </c:pt>
                <c:pt idx="4">
                  <c:v>24.5</c:v>
                </c:pt>
                <c:pt idx="5">
                  <c:v>49.3</c:v>
                </c:pt>
                <c:pt idx="6">
                  <c:v>49.3</c:v>
                </c:pt>
                <c:pt idx="7">
                  <c:v>50.9</c:v>
                </c:pt>
                <c:pt idx="8">
                  <c:v>52.3</c:v>
                </c:pt>
                <c:pt idx="9">
                  <c:v>50.2</c:v>
                </c:pt>
                <c:pt idx="10">
                  <c:v>48.8</c:v>
                </c:pt>
                <c:pt idx="11">
                  <c:v>49.7</c:v>
                </c:pt>
                <c:pt idx="12">
                  <c:v>51.5</c:v>
                </c:pt>
                <c:pt idx="13">
                  <c:v>52.8</c:v>
                </c:pt>
                <c:pt idx="14">
                  <c:v>50.1</c:v>
                </c:pt>
                <c:pt idx="15">
                  <c:v>48.3</c:v>
                </c:pt>
                <c:pt idx="16">
                  <c:v>49</c:v>
                </c:pt>
                <c:pt idx="17">
                  <c:v>51</c:v>
                </c:pt>
                <c:pt idx="18">
                  <c:v>51.5</c:v>
                </c:pt>
                <c:pt idx="19">
                  <c:v>49.2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2-4393-9C55-0A7CC4D3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</a:t>
            </a:r>
            <a:r>
              <a:rPr lang="en-GB" sz="1400" baseline="0"/>
              <a:t>(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400" baseline="0"/>
              <a:t>Modus Ponens)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</c:v>
                </c:pt>
                <c:pt idx="16">
                  <c:v>0.4</c:v>
                </c:pt>
                <c:pt idx="17">
                  <c:v>0.4</c:v>
                </c:pt>
                <c:pt idx="18">
                  <c:v>1</c:v>
                </c:pt>
                <c:pt idx="19">
                  <c:v>0.2</c:v>
                </c:pt>
                <c:pt idx="20">
                  <c:v>0.6</c:v>
                </c:pt>
                <c:pt idx="21">
                  <c:v>1</c:v>
                </c:pt>
                <c:pt idx="22">
                  <c:v>1</c:v>
                </c:pt>
                <c:pt idx="23">
                  <c:v>1.4</c:v>
                </c:pt>
                <c:pt idx="24">
                  <c:v>0.7</c:v>
                </c:pt>
                <c:pt idx="25">
                  <c:v>1</c:v>
                </c:pt>
                <c:pt idx="26">
                  <c:v>1.3</c:v>
                </c:pt>
                <c:pt idx="27">
                  <c:v>1.5</c:v>
                </c:pt>
                <c:pt idx="28">
                  <c:v>1.2</c:v>
                </c:pt>
                <c:pt idx="29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E66-AE11-A85B546B49B6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0.4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</c:v>
                </c:pt>
                <c:pt idx="5">
                  <c:v>3.6</c:v>
                </c:pt>
                <c:pt idx="6">
                  <c:v>3.4</c:v>
                </c:pt>
                <c:pt idx="7">
                  <c:v>3.7</c:v>
                </c:pt>
                <c:pt idx="8">
                  <c:v>3.5</c:v>
                </c:pt>
                <c:pt idx="9">
                  <c:v>2.6</c:v>
                </c:pt>
                <c:pt idx="10">
                  <c:v>5.2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4.9000000000000004</c:v>
                </c:pt>
                <c:pt idx="14">
                  <c:v>3</c:v>
                </c:pt>
                <c:pt idx="15">
                  <c:v>6.1</c:v>
                </c:pt>
                <c:pt idx="16">
                  <c:v>5.3</c:v>
                </c:pt>
                <c:pt idx="17">
                  <c:v>5.2</c:v>
                </c:pt>
                <c:pt idx="18">
                  <c:v>6.5</c:v>
                </c:pt>
                <c:pt idx="19">
                  <c:v>4.5999999999999996</c:v>
                </c:pt>
                <c:pt idx="20">
                  <c:v>6.1</c:v>
                </c:pt>
                <c:pt idx="21">
                  <c:v>6.6</c:v>
                </c:pt>
                <c:pt idx="22">
                  <c:v>4.5</c:v>
                </c:pt>
                <c:pt idx="23">
                  <c:v>5.7</c:v>
                </c:pt>
                <c:pt idx="24">
                  <c:v>4.3</c:v>
                </c:pt>
                <c:pt idx="25">
                  <c:v>9.6</c:v>
                </c:pt>
                <c:pt idx="26">
                  <c:v>8.1</c:v>
                </c:pt>
                <c:pt idx="27">
                  <c:v>6.7</c:v>
                </c:pt>
                <c:pt idx="28">
                  <c:v>7.6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C-4E66-AE11-A85B546B49B6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1.2</c:v>
                </c:pt>
                <c:pt idx="1">
                  <c:v>1.9</c:v>
                </c:pt>
                <c:pt idx="2">
                  <c:v>2.2999999999999998</c:v>
                </c:pt>
                <c:pt idx="3">
                  <c:v>1.8</c:v>
                </c:pt>
                <c:pt idx="4">
                  <c:v>1.5</c:v>
                </c:pt>
                <c:pt idx="5">
                  <c:v>9.6</c:v>
                </c:pt>
                <c:pt idx="6">
                  <c:v>10.6</c:v>
                </c:pt>
                <c:pt idx="7">
                  <c:v>10</c:v>
                </c:pt>
                <c:pt idx="8">
                  <c:v>8.1999999999999993</c:v>
                </c:pt>
                <c:pt idx="9">
                  <c:v>6.4</c:v>
                </c:pt>
                <c:pt idx="10">
                  <c:v>5.8</c:v>
                </c:pt>
                <c:pt idx="11">
                  <c:v>8.1999999999999993</c:v>
                </c:pt>
                <c:pt idx="12">
                  <c:v>8.5</c:v>
                </c:pt>
                <c:pt idx="13">
                  <c:v>7.2</c:v>
                </c:pt>
                <c:pt idx="14">
                  <c:v>6.8</c:v>
                </c:pt>
                <c:pt idx="15">
                  <c:v>3.6</c:v>
                </c:pt>
                <c:pt idx="16">
                  <c:v>5.9</c:v>
                </c:pt>
                <c:pt idx="17">
                  <c:v>6.5</c:v>
                </c:pt>
                <c:pt idx="18">
                  <c:v>4.7</c:v>
                </c:pt>
                <c:pt idx="19">
                  <c:v>3.9</c:v>
                </c:pt>
                <c:pt idx="20">
                  <c:v>4.5999999999999996</c:v>
                </c:pt>
                <c:pt idx="21">
                  <c:v>4</c:v>
                </c:pt>
                <c:pt idx="22">
                  <c:v>5.3</c:v>
                </c:pt>
                <c:pt idx="23">
                  <c:v>4.7</c:v>
                </c:pt>
                <c:pt idx="24">
                  <c:v>5.4</c:v>
                </c:pt>
                <c:pt idx="25">
                  <c:v>3.6</c:v>
                </c:pt>
                <c:pt idx="26">
                  <c:v>3.8</c:v>
                </c:pt>
                <c:pt idx="27">
                  <c:v>2.9</c:v>
                </c:pt>
                <c:pt idx="28">
                  <c:v>3.9</c:v>
                </c:pt>
                <c:pt idx="2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C-4E66-AE11-A85B546B49B6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6.2</c:v>
                </c:pt>
                <c:pt idx="1">
                  <c:v>5.0999999999999996</c:v>
                </c:pt>
                <c:pt idx="2">
                  <c:v>5.6</c:v>
                </c:pt>
                <c:pt idx="3">
                  <c:v>4.8</c:v>
                </c:pt>
                <c:pt idx="4">
                  <c:v>6.5</c:v>
                </c:pt>
                <c:pt idx="5">
                  <c:v>7.2</c:v>
                </c:pt>
                <c:pt idx="6">
                  <c:v>6.9</c:v>
                </c:pt>
                <c:pt idx="7">
                  <c:v>8.4</c:v>
                </c:pt>
                <c:pt idx="8">
                  <c:v>8</c:v>
                </c:pt>
                <c:pt idx="9">
                  <c:v>7.3</c:v>
                </c:pt>
                <c:pt idx="10">
                  <c:v>4.5</c:v>
                </c:pt>
                <c:pt idx="11">
                  <c:v>5.2</c:v>
                </c:pt>
                <c:pt idx="12">
                  <c:v>5.7</c:v>
                </c:pt>
                <c:pt idx="13">
                  <c:v>6.6</c:v>
                </c:pt>
                <c:pt idx="14">
                  <c:v>6.7</c:v>
                </c:pt>
                <c:pt idx="15">
                  <c:v>4.2</c:v>
                </c:pt>
                <c:pt idx="16">
                  <c:v>5.7</c:v>
                </c:pt>
                <c:pt idx="17">
                  <c:v>5.2</c:v>
                </c:pt>
                <c:pt idx="18">
                  <c:v>5.7</c:v>
                </c:pt>
                <c:pt idx="19">
                  <c:v>5.5</c:v>
                </c:pt>
                <c:pt idx="20">
                  <c:v>8.6</c:v>
                </c:pt>
                <c:pt idx="21">
                  <c:v>8.1999999999999993</c:v>
                </c:pt>
                <c:pt idx="22">
                  <c:v>9.6</c:v>
                </c:pt>
                <c:pt idx="23">
                  <c:v>9.4</c:v>
                </c:pt>
                <c:pt idx="24">
                  <c:v>9</c:v>
                </c:pt>
                <c:pt idx="25">
                  <c:v>8.6</c:v>
                </c:pt>
                <c:pt idx="26">
                  <c:v>7.7</c:v>
                </c:pt>
                <c:pt idx="27">
                  <c:v>8</c:v>
                </c:pt>
                <c:pt idx="28">
                  <c:v>7</c:v>
                </c:pt>
                <c:pt idx="2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EC-4E66-AE11-A85B546B4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</a:t>
            </a:r>
            <a:r>
              <a:rPr lang="en-GB" sz="1200" baseline="0"/>
              <a:t>(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200" baseline="0"/>
              <a:t>With Description)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  <c:pt idx="15">
                  <c:v>2.5</c:v>
                </c:pt>
                <c:pt idx="16">
                  <c:v>3.2</c:v>
                </c:pt>
                <c:pt idx="17">
                  <c:v>3.3</c:v>
                </c:pt>
                <c:pt idx="18">
                  <c:v>3.8</c:v>
                </c:pt>
                <c:pt idx="19">
                  <c:v>4.5</c:v>
                </c:pt>
                <c:pt idx="20">
                  <c:v>3.9</c:v>
                </c:pt>
                <c:pt idx="21">
                  <c:v>4</c:v>
                </c:pt>
                <c:pt idx="22">
                  <c:v>3.8</c:v>
                </c:pt>
                <c:pt idx="23">
                  <c:v>6.2</c:v>
                </c:pt>
                <c:pt idx="24">
                  <c:v>5.9</c:v>
                </c:pt>
                <c:pt idx="25">
                  <c:v>2.7</c:v>
                </c:pt>
                <c:pt idx="26">
                  <c:v>3.3</c:v>
                </c:pt>
                <c:pt idx="27">
                  <c:v>3.4</c:v>
                </c:pt>
                <c:pt idx="28">
                  <c:v>4.5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0-43CD-B060-F2D75F485189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1</c:v>
                </c:pt>
                <c:pt idx="1">
                  <c:v>0.6</c:v>
                </c:pt>
                <c:pt idx="2">
                  <c:v>1.3</c:v>
                </c:pt>
                <c:pt idx="3">
                  <c:v>0.4</c:v>
                </c:pt>
                <c:pt idx="4">
                  <c:v>0.3</c:v>
                </c:pt>
                <c:pt idx="5">
                  <c:v>13.2</c:v>
                </c:pt>
                <c:pt idx="6">
                  <c:v>13.2</c:v>
                </c:pt>
                <c:pt idx="7">
                  <c:v>12.8</c:v>
                </c:pt>
                <c:pt idx="8">
                  <c:v>12.7</c:v>
                </c:pt>
                <c:pt idx="9">
                  <c:v>14</c:v>
                </c:pt>
                <c:pt idx="10">
                  <c:v>11.4</c:v>
                </c:pt>
                <c:pt idx="11">
                  <c:v>9.9</c:v>
                </c:pt>
                <c:pt idx="12">
                  <c:v>8.5</c:v>
                </c:pt>
                <c:pt idx="13">
                  <c:v>8.3000000000000007</c:v>
                </c:pt>
                <c:pt idx="14">
                  <c:v>9.5</c:v>
                </c:pt>
                <c:pt idx="15">
                  <c:v>10.8</c:v>
                </c:pt>
                <c:pt idx="16">
                  <c:v>9.6999999999999993</c:v>
                </c:pt>
                <c:pt idx="17">
                  <c:v>9.1</c:v>
                </c:pt>
                <c:pt idx="18">
                  <c:v>7.4</c:v>
                </c:pt>
                <c:pt idx="19">
                  <c:v>9.6</c:v>
                </c:pt>
                <c:pt idx="20">
                  <c:v>11.5</c:v>
                </c:pt>
                <c:pt idx="21">
                  <c:v>9.6</c:v>
                </c:pt>
                <c:pt idx="22">
                  <c:v>9.1999999999999993</c:v>
                </c:pt>
                <c:pt idx="23">
                  <c:v>8</c:v>
                </c:pt>
                <c:pt idx="24">
                  <c:v>8.3000000000000007</c:v>
                </c:pt>
                <c:pt idx="25">
                  <c:v>11.6</c:v>
                </c:pt>
                <c:pt idx="26">
                  <c:v>12.5</c:v>
                </c:pt>
                <c:pt idx="27">
                  <c:v>10.7</c:v>
                </c:pt>
                <c:pt idx="28">
                  <c:v>9.3000000000000007</c:v>
                </c:pt>
                <c:pt idx="29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0-43CD-B060-F2D75F485189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7.3</c:v>
                </c:pt>
                <c:pt idx="6">
                  <c:v>8.6999999999999993</c:v>
                </c:pt>
                <c:pt idx="7">
                  <c:v>7.1</c:v>
                </c:pt>
                <c:pt idx="8">
                  <c:v>6.6</c:v>
                </c:pt>
                <c:pt idx="9">
                  <c:v>6.1</c:v>
                </c:pt>
                <c:pt idx="10">
                  <c:v>6.4</c:v>
                </c:pt>
                <c:pt idx="11">
                  <c:v>9.4</c:v>
                </c:pt>
                <c:pt idx="12">
                  <c:v>7</c:v>
                </c:pt>
                <c:pt idx="13">
                  <c:v>5.6</c:v>
                </c:pt>
                <c:pt idx="14">
                  <c:v>5.5</c:v>
                </c:pt>
                <c:pt idx="15">
                  <c:v>3</c:v>
                </c:pt>
                <c:pt idx="16">
                  <c:v>4.4000000000000004</c:v>
                </c:pt>
                <c:pt idx="17">
                  <c:v>3.4</c:v>
                </c:pt>
                <c:pt idx="18">
                  <c:v>4.0999999999999996</c:v>
                </c:pt>
                <c:pt idx="19">
                  <c:v>3.8</c:v>
                </c:pt>
                <c:pt idx="20">
                  <c:v>9</c:v>
                </c:pt>
                <c:pt idx="21">
                  <c:v>8.9</c:v>
                </c:pt>
                <c:pt idx="22">
                  <c:v>8.8000000000000007</c:v>
                </c:pt>
                <c:pt idx="23">
                  <c:v>7.6</c:v>
                </c:pt>
                <c:pt idx="24">
                  <c:v>6.1</c:v>
                </c:pt>
                <c:pt idx="25">
                  <c:v>5.4</c:v>
                </c:pt>
                <c:pt idx="26">
                  <c:v>4.9000000000000004</c:v>
                </c:pt>
                <c:pt idx="27">
                  <c:v>5</c:v>
                </c:pt>
                <c:pt idx="28">
                  <c:v>4.7</c:v>
                </c:pt>
                <c:pt idx="29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0-43CD-B060-F2D75F485189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14.2</c:v>
                </c:pt>
                <c:pt idx="6">
                  <c:v>16.100000000000001</c:v>
                </c:pt>
                <c:pt idx="7">
                  <c:v>19.600000000000001</c:v>
                </c:pt>
                <c:pt idx="8">
                  <c:v>18.399999999999999</c:v>
                </c:pt>
                <c:pt idx="9">
                  <c:v>18.5</c:v>
                </c:pt>
                <c:pt idx="10">
                  <c:v>6.1</c:v>
                </c:pt>
                <c:pt idx="11">
                  <c:v>6.9</c:v>
                </c:pt>
                <c:pt idx="12">
                  <c:v>8.1999999999999993</c:v>
                </c:pt>
                <c:pt idx="13">
                  <c:v>9.9</c:v>
                </c:pt>
                <c:pt idx="14">
                  <c:v>10.3</c:v>
                </c:pt>
                <c:pt idx="15">
                  <c:v>12.4</c:v>
                </c:pt>
                <c:pt idx="16">
                  <c:v>12.5</c:v>
                </c:pt>
                <c:pt idx="17">
                  <c:v>13.3</c:v>
                </c:pt>
                <c:pt idx="18">
                  <c:v>10.8</c:v>
                </c:pt>
                <c:pt idx="19">
                  <c:v>12</c:v>
                </c:pt>
                <c:pt idx="20">
                  <c:v>7.6</c:v>
                </c:pt>
                <c:pt idx="21">
                  <c:v>7</c:v>
                </c:pt>
                <c:pt idx="22">
                  <c:v>7.4</c:v>
                </c:pt>
                <c:pt idx="23">
                  <c:v>7.2</c:v>
                </c:pt>
                <c:pt idx="24">
                  <c:v>7.7</c:v>
                </c:pt>
                <c:pt idx="25">
                  <c:v>7.2</c:v>
                </c:pt>
                <c:pt idx="26">
                  <c:v>6.8</c:v>
                </c:pt>
                <c:pt idx="27">
                  <c:v>8.1</c:v>
                </c:pt>
                <c:pt idx="28">
                  <c:v>6.4</c:v>
                </c:pt>
                <c:pt idx="2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0-43CD-B060-F2D75F48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1800" baseline="0"/>
              <a:t> Accuracy </a:t>
            </a:r>
            <a:r>
              <a:rPr lang="en-GB" sz="1200" baseline="0"/>
              <a:t>(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200" baseline="0"/>
              <a:t>With Direct Encoding)</a:t>
            </a:r>
            <a:endParaRPr lang="en-GB" sz="18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1.1000000000000001</c:v>
                </c:pt>
                <c:pt idx="16">
                  <c:v>0.8</c:v>
                </c:pt>
                <c:pt idx="17">
                  <c:v>0.5</c:v>
                </c:pt>
                <c:pt idx="18">
                  <c:v>1</c:v>
                </c:pt>
                <c:pt idx="19">
                  <c:v>1</c:v>
                </c:pt>
                <c:pt idx="20">
                  <c:v>0.9</c:v>
                </c:pt>
                <c:pt idx="21">
                  <c:v>0.6</c:v>
                </c:pt>
                <c:pt idx="22">
                  <c:v>0.6</c:v>
                </c:pt>
                <c:pt idx="23">
                  <c:v>0.5</c:v>
                </c:pt>
                <c:pt idx="24">
                  <c:v>0.4</c:v>
                </c:pt>
                <c:pt idx="25">
                  <c:v>0.8</c:v>
                </c:pt>
                <c:pt idx="26">
                  <c:v>0.8</c:v>
                </c:pt>
                <c:pt idx="27">
                  <c:v>1</c:v>
                </c:pt>
                <c:pt idx="28">
                  <c:v>1.1000000000000001</c:v>
                </c:pt>
                <c:pt idx="29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B-4484-9CCE-5F16872A5670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13.4</c:v>
                </c:pt>
                <c:pt idx="6">
                  <c:v>13.2</c:v>
                </c:pt>
                <c:pt idx="7">
                  <c:v>15.3</c:v>
                </c:pt>
                <c:pt idx="8">
                  <c:v>14.7</c:v>
                </c:pt>
                <c:pt idx="9">
                  <c:v>16.5</c:v>
                </c:pt>
                <c:pt idx="10">
                  <c:v>12.3</c:v>
                </c:pt>
                <c:pt idx="11">
                  <c:v>11.6</c:v>
                </c:pt>
                <c:pt idx="12">
                  <c:v>12.6</c:v>
                </c:pt>
                <c:pt idx="13">
                  <c:v>12.1</c:v>
                </c:pt>
                <c:pt idx="14">
                  <c:v>14.1</c:v>
                </c:pt>
                <c:pt idx="15">
                  <c:v>12.1</c:v>
                </c:pt>
                <c:pt idx="16">
                  <c:v>11.2</c:v>
                </c:pt>
                <c:pt idx="17">
                  <c:v>11.1</c:v>
                </c:pt>
                <c:pt idx="18">
                  <c:v>10.7</c:v>
                </c:pt>
                <c:pt idx="19">
                  <c:v>12.9</c:v>
                </c:pt>
                <c:pt idx="20">
                  <c:v>10.199999999999999</c:v>
                </c:pt>
                <c:pt idx="21">
                  <c:v>9.5</c:v>
                </c:pt>
                <c:pt idx="22">
                  <c:v>8.6999999999999993</c:v>
                </c:pt>
                <c:pt idx="23">
                  <c:v>8.4</c:v>
                </c:pt>
                <c:pt idx="24">
                  <c:v>10.199999999999999</c:v>
                </c:pt>
                <c:pt idx="25">
                  <c:v>8.9</c:v>
                </c:pt>
                <c:pt idx="26">
                  <c:v>10.5</c:v>
                </c:pt>
                <c:pt idx="27">
                  <c:v>10.8</c:v>
                </c:pt>
                <c:pt idx="28">
                  <c:v>9.3000000000000007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B-4484-9CCE-5F16872A5670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0.3</c:v>
                </c:pt>
                <c:pt idx="1">
                  <c:v>0.1</c:v>
                </c:pt>
                <c:pt idx="2">
                  <c:v>0.3</c:v>
                </c:pt>
                <c:pt idx="3">
                  <c:v>0</c:v>
                </c:pt>
                <c:pt idx="4">
                  <c:v>0.1</c:v>
                </c:pt>
                <c:pt idx="5">
                  <c:v>7.8</c:v>
                </c:pt>
                <c:pt idx="6">
                  <c:v>10.5</c:v>
                </c:pt>
                <c:pt idx="7">
                  <c:v>9.6999999999999993</c:v>
                </c:pt>
                <c:pt idx="8">
                  <c:v>9.1</c:v>
                </c:pt>
                <c:pt idx="9">
                  <c:v>8.9</c:v>
                </c:pt>
                <c:pt idx="10">
                  <c:v>6.2</c:v>
                </c:pt>
                <c:pt idx="11">
                  <c:v>6.6</c:v>
                </c:pt>
                <c:pt idx="12">
                  <c:v>6.1</c:v>
                </c:pt>
                <c:pt idx="13">
                  <c:v>5.9</c:v>
                </c:pt>
                <c:pt idx="14">
                  <c:v>4.5999999999999996</c:v>
                </c:pt>
                <c:pt idx="15">
                  <c:v>4.2</c:v>
                </c:pt>
                <c:pt idx="16">
                  <c:v>4.0999999999999996</c:v>
                </c:pt>
                <c:pt idx="17">
                  <c:v>4.5</c:v>
                </c:pt>
                <c:pt idx="18">
                  <c:v>3.9</c:v>
                </c:pt>
                <c:pt idx="19">
                  <c:v>3.7</c:v>
                </c:pt>
                <c:pt idx="20">
                  <c:v>2.1</c:v>
                </c:pt>
                <c:pt idx="21">
                  <c:v>2.6</c:v>
                </c:pt>
                <c:pt idx="22">
                  <c:v>1.8</c:v>
                </c:pt>
                <c:pt idx="23">
                  <c:v>2.2000000000000002</c:v>
                </c:pt>
                <c:pt idx="24">
                  <c:v>1.8</c:v>
                </c:pt>
                <c:pt idx="25">
                  <c:v>4.4000000000000004</c:v>
                </c:pt>
                <c:pt idx="26">
                  <c:v>3.3</c:v>
                </c:pt>
                <c:pt idx="27">
                  <c:v>3.2</c:v>
                </c:pt>
                <c:pt idx="28">
                  <c:v>2.2999999999999998</c:v>
                </c:pt>
                <c:pt idx="29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B-4484-9CCE-5F16872A5670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19.899999999999999</c:v>
                </c:pt>
                <c:pt idx="6">
                  <c:v>25.8</c:v>
                </c:pt>
                <c:pt idx="7">
                  <c:v>25.9</c:v>
                </c:pt>
                <c:pt idx="8">
                  <c:v>22.9</c:v>
                </c:pt>
                <c:pt idx="9">
                  <c:v>24.3</c:v>
                </c:pt>
                <c:pt idx="10">
                  <c:v>11.8</c:v>
                </c:pt>
                <c:pt idx="11">
                  <c:v>14.9</c:v>
                </c:pt>
                <c:pt idx="12">
                  <c:v>17.100000000000001</c:v>
                </c:pt>
                <c:pt idx="13">
                  <c:v>16.2</c:v>
                </c:pt>
                <c:pt idx="14">
                  <c:v>19.100000000000001</c:v>
                </c:pt>
                <c:pt idx="15">
                  <c:v>14.5</c:v>
                </c:pt>
                <c:pt idx="16">
                  <c:v>16.600000000000001</c:v>
                </c:pt>
                <c:pt idx="17">
                  <c:v>15.3</c:v>
                </c:pt>
                <c:pt idx="18">
                  <c:v>15.3</c:v>
                </c:pt>
                <c:pt idx="19">
                  <c:v>16.5</c:v>
                </c:pt>
                <c:pt idx="20">
                  <c:v>9.1999999999999993</c:v>
                </c:pt>
                <c:pt idx="21">
                  <c:v>9.9</c:v>
                </c:pt>
                <c:pt idx="22">
                  <c:v>8.9</c:v>
                </c:pt>
                <c:pt idx="23">
                  <c:v>9.3000000000000007</c:v>
                </c:pt>
                <c:pt idx="24">
                  <c:v>11.1</c:v>
                </c:pt>
                <c:pt idx="25">
                  <c:v>8.4</c:v>
                </c:pt>
                <c:pt idx="26">
                  <c:v>8.6</c:v>
                </c:pt>
                <c:pt idx="27">
                  <c:v>9.5</c:v>
                </c:pt>
                <c:pt idx="28">
                  <c:v>9.6999999999999993</c:v>
                </c:pt>
                <c:pt idx="29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B-4484-9CCE-5F16872A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</a:t>
            </a:r>
            <a:r>
              <a:rPr lang="en-GB" sz="1600" baseline="0"/>
              <a:t>(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600" baseline="0"/>
              <a:t>Word Salad)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0.3</c:v>
                </c:pt>
                <c:pt idx="10">
                  <c:v>1.3</c:v>
                </c:pt>
                <c:pt idx="11">
                  <c:v>0.8</c:v>
                </c:pt>
                <c:pt idx="12">
                  <c:v>0.8</c:v>
                </c:pt>
                <c:pt idx="13">
                  <c:v>1.4</c:v>
                </c:pt>
                <c:pt idx="14">
                  <c:v>0.9</c:v>
                </c:pt>
                <c:pt idx="15">
                  <c:v>4.5999999999999996</c:v>
                </c:pt>
                <c:pt idx="16">
                  <c:v>6.1</c:v>
                </c:pt>
                <c:pt idx="17">
                  <c:v>4.55</c:v>
                </c:pt>
                <c:pt idx="18">
                  <c:v>6.2</c:v>
                </c:pt>
                <c:pt idx="19">
                  <c:v>6.9</c:v>
                </c:pt>
                <c:pt idx="20">
                  <c:v>4.4000000000000004</c:v>
                </c:pt>
                <c:pt idx="21">
                  <c:v>3.9</c:v>
                </c:pt>
                <c:pt idx="22">
                  <c:v>3.5</c:v>
                </c:pt>
                <c:pt idx="23">
                  <c:v>4.3</c:v>
                </c:pt>
                <c:pt idx="24">
                  <c:v>2.9</c:v>
                </c:pt>
                <c:pt idx="25">
                  <c:v>6.3</c:v>
                </c:pt>
                <c:pt idx="26">
                  <c:v>3.81</c:v>
                </c:pt>
                <c:pt idx="27">
                  <c:v>5.7</c:v>
                </c:pt>
                <c:pt idx="28">
                  <c:v>5.5</c:v>
                </c:pt>
                <c:pt idx="29">
                  <c:v>4.8899999999999997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5-487E-8260-12B2FD0B6C97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2.9</c:v>
                </c:pt>
                <c:pt idx="7">
                  <c:v>3.7</c:v>
                </c:pt>
                <c:pt idx="8">
                  <c:v>2.7</c:v>
                </c:pt>
                <c:pt idx="9">
                  <c:v>1.7</c:v>
                </c:pt>
                <c:pt idx="10">
                  <c:v>4.4000000000000004</c:v>
                </c:pt>
                <c:pt idx="11">
                  <c:v>3.7</c:v>
                </c:pt>
                <c:pt idx="12">
                  <c:v>5.0999999999999996</c:v>
                </c:pt>
                <c:pt idx="13">
                  <c:v>4.2</c:v>
                </c:pt>
                <c:pt idx="14">
                  <c:v>3.8</c:v>
                </c:pt>
                <c:pt idx="15">
                  <c:v>5.4</c:v>
                </c:pt>
                <c:pt idx="16">
                  <c:v>4.5</c:v>
                </c:pt>
                <c:pt idx="17">
                  <c:v>5.7</c:v>
                </c:pt>
                <c:pt idx="18">
                  <c:v>6.4</c:v>
                </c:pt>
                <c:pt idx="19">
                  <c:v>4.8</c:v>
                </c:pt>
                <c:pt idx="20">
                  <c:v>5.3</c:v>
                </c:pt>
                <c:pt idx="21">
                  <c:v>4.4000000000000004</c:v>
                </c:pt>
                <c:pt idx="22">
                  <c:v>3.4</c:v>
                </c:pt>
                <c:pt idx="23">
                  <c:v>3.5</c:v>
                </c:pt>
                <c:pt idx="24">
                  <c:v>2.9</c:v>
                </c:pt>
                <c:pt idx="25">
                  <c:v>9.3000000000000007</c:v>
                </c:pt>
                <c:pt idx="26">
                  <c:v>8.6999999999999993</c:v>
                </c:pt>
                <c:pt idx="27">
                  <c:v>6.7</c:v>
                </c:pt>
                <c:pt idx="28">
                  <c:v>7.1</c:v>
                </c:pt>
                <c:pt idx="29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5-487E-8260-12B2FD0B6C97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13.8</c:v>
                </c:pt>
                <c:pt idx="7">
                  <c:v>13.6</c:v>
                </c:pt>
                <c:pt idx="8">
                  <c:v>10</c:v>
                </c:pt>
                <c:pt idx="9">
                  <c:v>9.9</c:v>
                </c:pt>
                <c:pt idx="10">
                  <c:v>5.5</c:v>
                </c:pt>
                <c:pt idx="11">
                  <c:v>7.9</c:v>
                </c:pt>
                <c:pt idx="12">
                  <c:v>9.4</c:v>
                </c:pt>
                <c:pt idx="13">
                  <c:v>8.5</c:v>
                </c:pt>
                <c:pt idx="14">
                  <c:v>7.5</c:v>
                </c:pt>
                <c:pt idx="15">
                  <c:v>2.4</c:v>
                </c:pt>
                <c:pt idx="16">
                  <c:v>2.9</c:v>
                </c:pt>
                <c:pt idx="17">
                  <c:v>4.2</c:v>
                </c:pt>
                <c:pt idx="18">
                  <c:v>4.5999999999999996</c:v>
                </c:pt>
                <c:pt idx="19">
                  <c:v>2.8</c:v>
                </c:pt>
                <c:pt idx="20">
                  <c:v>4.5</c:v>
                </c:pt>
                <c:pt idx="21">
                  <c:v>6.3</c:v>
                </c:pt>
                <c:pt idx="22">
                  <c:v>6.2</c:v>
                </c:pt>
                <c:pt idx="23">
                  <c:v>4.0999999999999996</c:v>
                </c:pt>
                <c:pt idx="24">
                  <c:v>4.7</c:v>
                </c:pt>
                <c:pt idx="25">
                  <c:v>5</c:v>
                </c:pt>
                <c:pt idx="26">
                  <c:v>5.4</c:v>
                </c:pt>
                <c:pt idx="27">
                  <c:v>6.3</c:v>
                </c:pt>
                <c:pt idx="28">
                  <c:v>4.5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5-487E-8260-12B2FD0B6C97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</c:v>
                </c:pt>
                <c:pt idx="6">
                  <c:v>10.7</c:v>
                </c:pt>
                <c:pt idx="7">
                  <c:v>11.9</c:v>
                </c:pt>
                <c:pt idx="8">
                  <c:v>10.3</c:v>
                </c:pt>
                <c:pt idx="9">
                  <c:v>7.9</c:v>
                </c:pt>
                <c:pt idx="10">
                  <c:v>3.1</c:v>
                </c:pt>
                <c:pt idx="11">
                  <c:v>4</c:v>
                </c:pt>
                <c:pt idx="12">
                  <c:v>4.2</c:v>
                </c:pt>
                <c:pt idx="13">
                  <c:v>3.8</c:v>
                </c:pt>
                <c:pt idx="14">
                  <c:v>4.9000000000000004</c:v>
                </c:pt>
                <c:pt idx="15">
                  <c:v>7.8</c:v>
                </c:pt>
                <c:pt idx="16">
                  <c:v>10.7</c:v>
                </c:pt>
                <c:pt idx="17">
                  <c:v>9.3000000000000007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4.9000000000000004</c:v>
                </c:pt>
                <c:pt idx="21">
                  <c:v>5.4</c:v>
                </c:pt>
                <c:pt idx="22">
                  <c:v>5.7</c:v>
                </c:pt>
                <c:pt idx="23">
                  <c:v>5.7</c:v>
                </c:pt>
                <c:pt idx="24">
                  <c:v>5.5</c:v>
                </c:pt>
                <c:pt idx="25">
                  <c:v>9.6</c:v>
                </c:pt>
                <c:pt idx="26">
                  <c:v>9.3000000000000007</c:v>
                </c:pt>
                <c:pt idx="27">
                  <c:v>7.5</c:v>
                </c:pt>
                <c:pt idx="28">
                  <c:v>8.1</c:v>
                </c:pt>
                <c:pt idx="29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D5-487E-8260-12B2FD0B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3.5</c:v>
                </c:pt>
                <c:pt idx="7">
                  <c:v>2.9</c:v>
                </c:pt>
                <c:pt idx="8">
                  <c:v>3.6</c:v>
                </c:pt>
                <c:pt idx="9">
                  <c:v>3.7</c:v>
                </c:pt>
                <c:pt idx="10">
                  <c:v>0.3</c:v>
                </c:pt>
                <c:pt idx="11">
                  <c:v>0.4</c:v>
                </c:pt>
                <c:pt idx="12">
                  <c:v>0.3</c:v>
                </c:pt>
                <c:pt idx="13">
                  <c:v>0.6</c:v>
                </c:pt>
                <c:pt idx="14">
                  <c:v>0.6</c:v>
                </c:pt>
                <c:pt idx="15">
                  <c:v>2.2000000000000002</c:v>
                </c:pt>
                <c:pt idx="16">
                  <c:v>2.6</c:v>
                </c:pt>
                <c:pt idx="17">
                  <c:v>3</c:v>
                </c:pt>
                <c:pt idx="18">
                  <c:v>2.9</c:v>
                </c:pt>
                <c:pt idx="19">
                  <c:v>3.5</c:v>
                </c:pt>
                <c:pt idx="20">
                  <c:v>3.3</c:v>
                </c:pt>
                <c:pt idx="21">
                  <c:v>3.3</c:v>
                </c:pt>
                <c:pt idx="22">
                  <c:v>4.9000000000000004</c:v>
                </c:pt>
                <c:pt idx="23">
                  <c:v>6.4</c:v>
                </c:pt>
                <c:pt idx="24">
                  <c:v>6.4</c:v>
                </c:pt>
                <c:pt idx="25">
                  <c:v>2.8</c:v>
                </c:pt>
                <c:pt idx="26">
                  <c:v>2.7</c:v>
                </c:pt>
                <c:pt idx="27">
                  <c:v>3.1</c:v>
                </c:pt>
                <c:pt idx="28">
                  <c:v>4.3</c:v>
                </c:pt>
                <c:pt idx="2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6-455D-BB5E-EB948F344990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11.8</c:v>
                </c:pt>
                <c:pt idx="1">
                  <c:v>14.9</c:v>
                </c:pt>
                <c:pt idx="2">
                  <c:v>13.8</c:v>
                </c:pt>
                <c:pt idx="3">
                  <c:v>11.3</c:v>
                </c:pt>
                <c:pt idx="4">
                  <c:v>11.6</c:v>
                </c:pt>
                <c:pt idx="5">
                  <c:v>12.5</c:v>
                </c:pt>
                <c:pt idx="6">
                  <c:v>13.7</c:v>
                </c:pt>
                <c:pt idx="7">
                  <c:v>14.9</c:v>
                </c:pt>
                <c:pt idx="8">
                  <c:v>14</c:v>
                </c:pt>
                <c:pt idx="9">
                  <c:v>16.5</c:v>
                </c:pt>
                <c:pt idx="10">
                  <c:v>14</c:v>
                </c:pt>
                <c:pt idx="11">
                  <c:v>12.9</c:v>
                </c:pt>
                <c:pt idx="12">
                  <c:v>14.2</c:v>
                </c:pt>
                <c:pt idx="13">
                  <c:v>12.4</c:v>
                </c:pt>
                <c:pt idx="14">
                  <c:v>14.9</c:v>
                </c:pt>
                <c:pt idx="15">
                  <c:v>13</c:v>
                </c:pt>
                <c:pt idx="16">
                  <c:v>12.4</c:v>
                </c:pt>
                <c:pt idx="17">
                  <c:v>12.3</c:v>
                </c:pt>
                <c:pt idx="18">
                  <c:v>12</c:v>
                </c:pt>
                <c:pt idx="19">
                  <c:v>13.6</c:v>
                </c:pt>
                <c:pt idx="20">
                  <c:v>14.1</c:v>
                </c:pt>
                <c:pt idx="21">
                  <c:v>12</c:v>
                </c:pt>
                <c:pt idx="22">
                  <c:v>12.2</c:v>
                </c:pt>
                <c:pt idx="23">
                  <c:v>10.7</c:v>
                </c:pt>
                <c:pt idx="24">
                  <c:v>12.2</c:v>
                </c:pt>
                <c:pt idx="25">
                  <c:v>12.8</c:v>
                </c:pt>
                <c:pt idx="26">
                  <c:v>12.9</c:v>
                </c:pt>
                <c:pt idx="27">
                  <c:v>13.4</c:v>
                </c:pt>
                <c:pt idx="28">
                  <c:v>9.8000000000000007</c:v>
                </c:pt>
                <c:pt idx="2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F6-455D-BB5E-EB948F344990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9.8000000000000007</c:v>
                </c:pt>
                <c:pt idx="7">
                  <c:v>9.1</c:v>
                </c:pt>
                <c:pt idx="8">
                  <c:v>7.9</c:v>
                </c:pt>
                <c:pt idx="9">
                  <c:v>6.5</c:v>
                </c:pt>
                <c:pt idx="10">
                  <c:v>6.6</c:v>
                </c:pt>
                <c:pt idx="11">
                  <c:v>8.3000000000000007</c:v>
                </c:pt>
                <c:pt idx="12">
                  <c:v>6</c:v>
                </c:pt>
                <c:pt idx="13">
                  <c:v>5.3</c:v>
                </c:pt>
                <c:pt idx="14">
                  <c:v>6</c:v>
                </c:pt>
                <c:pt idx="15">
                  <c:v>3.3</c:v>
                </c:pt>
                <c:pt idx="16">
                  <c:v>4.5</c:v>
                </c:pt>
                <c:pt idx="17">
                  <c:v>4.2</c:v>
                </c:pt>
                <c:pt idx="18">
                  <c:v>6.1</c:v>
                </c:pt>
                <c:pt idx="19">
                  <c:v>4.3</c:v>
                </c:pt>
                <c:pt idx="20">
                  <c:v>8.9</c:v>
                </c:pt>
                <c:pt idx="21">
                  <c:v>8.6999999999999993</c:v>
                </c:pt>
                <c:pt idx="22">
                  <c:v>8.3000000000000007</c:v>
                </c:pt>
                <c:pt idx="23">
                  <c:v>7</c:v>
                </c:pt>
                <c:pt idx="24">
                  <c:v>6</c:v>
                </c:pt>
                <c:pt idx="25">
                  <c:v>5.2</c:v>
                </c:pt>
                <c:pt idx="26">
                  <c:v>4.8</c:v>
                </c:pt>
                <c:pt idx="27">
                  <c:v>5.3</c:v>
                </c:pt>
                <c:pt idx="28">
                  <c:v>4.3</c:v>
                </c:pt>
                <c:pt idx="29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F6-455D-BB5E-EB948F344990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14.3</c:v>
                </c:pt>
                <c:pt idx="6">
                  <c:v>15.8</c:v>
                </c:pt>
                <c:pt idx="7">
                  <c:v>19.3</c:v>
                </c:pt>
                <c:pt idx="8">
                  <c:v>18.3</c:v>
                </c:pt>
                <c:pt idx="9">
                  <c:v>17.600000000000001</c:v>
                </c:pt>
                <c:pt idx="10">
                  <c:v>6.3</c:v>
                </c:pt>
                <c:pt idx="11">
                  <c:v>7.2</c:v>
                </c:pt>
                <c:pt idx="12">
                  <c:v>8.1999999999999993</c:v>
                </c:pt>
                <c:pt idx="13">
                  <c:v>9.6999999999999993</c:v>
                </c:pt>
                <c:pt idx="14">
                  <c:v>10.7</c:v>
                </c:pt>
                <c:pt idx="15">
                  <c:v>12.7</c:v>
                </c:pt>
                <c:pt idx="16">
                  <c:v>12.2</c:v>
                </c:pt>
                <c:pt idx="17">
                  <c:v>13.5</c:v>
                </c:pt>
                <c:pt idx="18">
                  <c:v>10.8</c:v>
                </c:pt>
                <c:pt idx="19">
                  <c:v>11.7</c:v>
                </c:pt>
                <c:pt idx="20">
                  <c:v>7.3</c:v>
                </c:pt>
                <c:pt idx="21">
                  <c:v>7</c:v>
                </c:pt>
                <c:pt idx="22">
                  <c:v>7.9</c:v>
                </c:pt>
                <c:pt idx="23">
                  <c:v>6.9</c:v>
                </c:pt>
                <c:pt idx="24">
                  <c:v>7.4</c:v>
                </c:pt>
                <c:pt idx="25">
                  <c:v>7.4</c:v>
                </c:pt>
                <c:pt idx="26">
                  <c:v>6.2</c:v>
                </c:pt>
                <c:pt idx="27">
                  <c:v>8.3000000000000007</c:v>
                </c:pt>
                <c:pt idx="28">
                  <c:v>6.7</c:v>
                </c:pt>
                <c:pt idx="2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F6-455D-BB5E-EB948F344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14.1</c:v>
                </c:pt>
                <c:pt idx="1">
                  <c:v>14.2</c:v>
                </c:pt>
                <c:pt idx="2">
                  <c:v>16.2</c:v>
                </c:pt>
                <c:pt idx="3">
                  <c:v>15.6</c:v>
                </c:pt>
                <c:pt idx="4">
                  <c:v>17.7</c:v>
                </c:pt>
                <c:pt idx="5">
                  <c:v>14.9</c:v>
                </c:pt>
                <c:pt idx="6">
                  <c:v>15.9</c:v>
                </c:pt>
                <c:pt idx="7">
                  <c:v>16.5</c:v>
                </c:pt>
                <c:pt idx="8">
                  <c:v>16.7</c:v>
                </c:pt>
                <c:pt idx="9">
                  <c:v>18.399999999999999</c:v>
                </c:pt>
                <c:pt idx="10">
                  <c:v>15.3</c:v>
                </c:pt>
                <c:pt idx="11">
                  <c:v>15.1</c:v>
                </c:pt>
                <c:pt idx="12">
                  <c:v>15</c:v>
                </c:pt>
                <c:pt idx="13">
                  <c:v>16.3</c:v>
                </c:pt>
                <c:pt idx="14">
                  <c:v>16.600000000000001</c:v>
                </c:pt>
                <c:pt idx="15">
                  <c:v>14.9</c:v>
                </c:pt>
                <c:pt idx="16">
                  <c:v>14.8</c:v>
                </c:pt>
                <c:pt idx="17">
                  <c:v>15.4</c:v>
                </c:pt>
                <c:pt idx="18">
                  <c:v>16.7</c:v>
                </c:pt>
                <c:pt idx="19">
                  <c:v>16.399999999999999</c:v>
                </c:pt>
                <c:pt idx="20">
                  <c:v>14.9</c:v>
                </c:pt>
                <c:pt idx="21">
                  <c:v>14.8</c:v>
                </c:pt>
                <c:pt idx="22">
                  <c:v>15.1</c:v>
                </c:pt>
                <c:pt idx="23">
                  <c:v>16.5</c:v>
                </c:pt>
                <c:pt idx="24">
                  <c:v>17</c:v>
                </c:pt>
                <c:pt idx="25">
                  <c:v>15</c:v>
                </c:pt>
                <c:pt idx="26">
                  <c:v>15.5</c:v>
                </c:pt>
                <c:pt idx="27">
                  <c:v>16.100000000000001</c:v>
                </c:pt>
                <c:pt idx="28">
                  <c:v>16.600000000000001</c:v>
                </c:pt>
                <c:pt idx="29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5-400B-A7DE-599EC134843B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14.8</c:v>
                </c:pt>
                <c:pt idx="1">
                  <c:v>15</c:v>
                </c:pt>
                <c:pt idx="2">
                  <c:v>15.8</c:v>
                </c:pt>
                <c:pt idx="3">
                  <c:v>15.9</c:v>
                </c:pt>
                <c:pt idx="4">
                  <c:v>18</c:v>
                </c:pt>
                <c:pt idx="5">
                  <c:v>16.5</c:v>
                </c:pt>
                <c:pt idx="6">
                  <c:v>15.7</c:v>
                </c:pt>
                <c:pt idx="7">
                  <c:v>17.399999999999999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16.3</c:v>
                </c:pt>
                <c:pt idx="11">
                  <c:v>16.399999999999999</c:v>
                </c:pt>
                <c:pt idx="12">
                  <c:v>17.5</c:v>
                </c:pt>
                <c:pt idx="13">
                  <c:v>17.899999999999999</c:v>
                </c:pt>
                <c:pt idx="14">
                  <c:v>19.600000000000001</c:v>
                </c:pt>
                <c:pt idx="15">
                  <c:v>16</c:v>
                </c:pt>
                <c:pt idx="16">
                  <c:v>16.399999999999999</c:v>
                </c:pt>
                <c:pt idx="17">
                  <c:v>17.7</c:v>
                </c:pt>
                <c:pt idx="18">
                  <c:v>17.899999999999999</c:v>
                </c:pt>
                <c:pt idx="19">
                  <c:v>19.5</c:v>
                </c:pt>
                <c:pt idx="20">
                  <c:v>16.5</c:v>
                </c:pt>
                <c:pt idx="21">
                  <c:v>16</c:v>
                </c:pt>
                <c:pt idx="22">
                  <c:v>17.5</c:v>
                </c:pt>
                <c:pt idx="23">
                  <c:v>17.7</c:v>
                </c:pt>
                <c:pt idx="24">
                  <c:v>19.3</c:v>
                </c:pt>
                <c:pt idx="25">
                  <c:v>16.399999999999999</c:v>
                </c:pt>
                <c:pt idx="26">
                  <c:v>16.100000000000001</c:v>
                </c:pt>
                <c:pt idx="27">
                  <c:v>18</c:v>
                </c:pt>
                <c:pt idx="28">
                  <c:v>17.7</c:v>
                </c:pt>
                <c:pt idx="29">
                  <c:v>19.100000000000001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5-400B-A7DE-599EC134843B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11.4</c:v>
                </c:pt>
                <c:pt idx="1">
                  <c:v>10.4</c:v>
                </c:pt>
                <c:pt idx="2">
                  <c:v>10.7</c:v>
                </c:pt>
                <c:pt idx="3">
                  <c:v>11.2</c:v>
                </c:pt>
                <c:pt idx="4">
                  <c:v>11.5</c:v>
                </c:pt>
                <c:pt idx="5">
                  <c:v>12.9</c:v>
                </c:pt>
                <c:pt idx="6">
                  <c:v>12.6</c:v>
                </c:pt>
                <c:pt idx="7">
                  <c:v>14.4</c:v>
                </c:pt>
                <c:pt idx="8">
                  <c:v>13.3</c:v>
                </c:pt>
                <c:pt idx="9">
                  <c:v>15.4</c:v>
                </c:pt>
                <c:pt idx="10">
                  <c:v>12.5</c:v>
                </c:pt>
                <c:pt idx="11">
                  <c:v>12.5</c:v>
                </c:pt>
                <c:pt idx="12">
                  <c:v>12.6</c:v>
                </c:pt>
                <c:pt idx="13">
                  <c:v>13.5</c:v>
                </c:pt>
                <c:pt idx="14">
                  <c:v>13.7</c:v>
                </c:pt>
                <c:pt idx="15">
                  <c:v>10.199999999999999</c:v>
                </c:pt>
                <c:pt idx="16">
                  <c:v>9.8000000000000007</c:v>
                </c:pt>
                <c:pt idx="17">
                  <c:v>11.6</c:v>
                </c:pt>
                <c:pt idx="18">
                  <c:v>10.6</c:v>
                </c:pt>
                <c:pt idx="19">
                  <c:v>10.5</c:v>
                </c:pt>
                <c:pt idx="20">
                  <c:v>10</c:v>
                </c:pt>
                <c:pt idx="21">
                  <c:v>9.3000000000000007</c:v>
                </c:pt>
                <c:pt idx="22">
                  <c:v>10</c:v>
                </c:pt>
                <c:pt idx="23">
                  <c:v>9.5</c:v>
                </c:pt>
                <c:pt idx="24">
                  <c:v>9.9</c:v>
                </c:pt>
                <c:pt idx="25">
                  <c:v>11.4</c:v>
                </c:pt>
                <c:pt idx="26">
                  <c:v>11.4</c:v>
                </c:pt>
                <c:pt idx="27">
                  <c:v>11.3</c:v>
                </c:pt>
                <c:pt idx="28">
                  <c:v>10.7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5-400B-A7DE-599EC134843B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9.3000000000000007</c:v>
                </c:pt>
                <c:pt idx="6">
                  <c:v>9.6999999999999993</c:v>
                </c:pt>
                <c:pt idx="7">
                  <c:v>10.4</c:v>
                </c:pt>
                <c:pt idx="8">
                  <c:v>9.5</c:v>
                </c:pt>
                <c:pt idx="9">
                  <c:v>11.9</c:v>
                </c:pt>
                <c:pt idx="10">
                  <c:v>10</c:v>
                </c:pt>
                <c:pt idx="11">
                  <c:v>10.8</c:v>
                </c:pt>
                <c:pt idx="12">
                  <c:v>11.7</c:v>
                </c:pt>
                <c:pt idx="13">
                  <c:v>10.8</c:v>
                </c:pt>
                <c:pt idx="14">
                  <c:v>11.2</c:v>
                </c:pt>
                <c:pt idx="15">
                  <c:v>10.5</c:v>
                </c:pt>
                <c:pt idx="16">
                  <c:v>10.199999999999999</c:v>
                </c:pt>
                <c:pt idx="17">
                  <c:v>12</c:v>
                </c:pt>
                <c:pt idx="18">
                  <c:v>10.9</c:v>
                </c:pt>
                <c:pt idx="19">
                  <c:v>12.7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5-400B-A7DE-599EC134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4.4000000000000004</c:v>
                </c:pt>
                <c:pt idx="1">
                  <c:v>6.2</c:v>
                </c:pt>
                <c:pt idx="2">
                  <c:v>5.4</c:v>
                </c:pt>
                <c:pt idx="3">
                  <c:v>6.75</c:v>
                </c:pt>
                <c:pt idx="4">
                  <c:v>10.8</c:v>
                </c:pt>
                <c:pt idx="5">
                  <c:v>8.8000000000000007</c:v>
                </c:pt>
                <c:pt idx="6">
                  <c:v>9.9</c:v>
                </c:pt>
                <c:pt idx="7">
                  <c:v>10.7</c:v>
                </c:pt>
                <c:pt idx="8">
                  <c:v>10.8</c:v>
                </c:pt>
                <c:pt idx="9">
                  <c:v>11.1</c:v>
                </c:pt>
                <c:pt idx="10">
                  <c:v>5.2</c:v>
                </c:pt>
                <c:pt idx="11">
                  <c:v>4.7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2</c:v>
                </c:pt>
                <c:pt idx="16">
                  <c:v>1.5</c:v>
                </c:pt>
                <c:pt idx="17">
                  <c:v>2.5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0.6</c:v>
                </c:pt>
                <c:pt idx="21">
                  <c:v>0.4</c:v>
                </c:pt>
                <c:pt idx="22">
                  <c:v>0.6</c:v>
                </c:pt>
                <c:pt idx="23">
                  <c:v>0.7</c:v>
                </c:pt>
                <c:pt idx="24">
                  <c:v>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1-47AB-BDAC-DCF8B0116C6A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5.5</c:v>
                </c:pt>
                <c:pt idx="1">
                  <c:v>6.3</c:v>
                </c:pt>
                <c:pt idx="2">
                  <c:v>7.1</c:v>
                </c:pt>
                <c:pt idx="3">
                  <c:v>7.3</c:v>
                </c:pt>
                <c:pt idx="4">
                  <c:v>9.1</c:v>
                </c:pt>
                <c:pt idx="5">
                  <c:v>9.4</c:v>
                </c:pt>
                <c:pt idx="6">
                  <c:v>9</c:v>
                </c:pt>
                <c:pt idx="7">
                  <c:v>9.8000000000000007</c:v>
                </c:pt>
                <c:pt idx="8">
                  <c:v>9.4</c:v>
                </c:pt>
                <c:pt idx="9">
                  <c:v>9.9</c:v>
                </c:pt>
                <c:pt idx="10">
                  <c:v>9.4</c:v>
                </c:pt>
                <c:pt idx="11">
                  <c:v>8.9</c:v>
                </c:pt>
                <c:pt idx="12">
                  <c:v>9.6999999999999993</c:v>
                </c:pt>
                <c:pt idx="13">
                  <c:v>9.6999999999999993</c:v>
                </c:pt>
                <c:pt idx="14">
                  <c:v>9.5</c:v>
                </c:pt>
                <c:pt idx="15">
                  <c:v>9.5</c:v>
                </c:pt>
                <c:pt idx="16">
                  <c:v>9.1</c:v>
                </c:pt>
                <c:pt idx="17">
                  <c:v>10.6</c:v>
                </c:pt>
                <c:pt idx="18">
                  <c:v>10.5</c:v>
                </c:pt>
                <c:pt idx="19">
                  <c:v>10.5</c:v>
                </c:pt>
                <c:pt idx="20">
                  <c:v>10.7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11.8</c:v>
                </c:pt>
                <c:pt idx="24">
                  <c:v>11.6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1-47AB-BDAC-DCF8B0116C6A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7.8</c:v>
                </c:pt>
                <c:pt idx="1">
                  <c:v>5.8</c:v>
                </c:pt>
                <c:pt idx="2">
                  <c:v>6.9</c:v>
                </c:pt>
                <c:pt idx="3">
                  <c:v>7.1</c:v>
                </c:pt>
                <c:pt idx="4">
                  <c:v>7.1</c:v>
                </c:pt>
                <c:pt idx="5">
                  <c:v>10.1</c:v>
                </c:pt>
                <c:pt idx="6">
                  <c:v>11.1</c:v>
                </c:pt>
                <c:pt idx="7">
                  <c:v>10.9</c:v>
                </c:pt>
                <c:pt idx="8">
                  <c:v>11.4</c:v>
                </c:pt>
                <c:pt idx="9">
                  <c:v>11.9</c:v>
                </c:pt>
                <c:pt idx="10">
                  <c:v>11.3</c:v>
                </c:pt>
                <c:pt idx="11">
                  <c:v>10.1</c:v>
                </c:pt>
                <c:pt idx="12">
                  <c:v>11.9</c:v>
                </c:pt>
                <c:pt idx="13">
                  <c:v>11.3</c:v>
                </c:pt>
                <c:pt idx="14">
                  <c:v>12.5</c:v>
                </c:pt>
                <c:pt idx="15">
                  <c:v>11.4</c:v>
                </c:pt>
                <c:pt idx="16">
                  <c:v>10.8</c:v>
                </c:pt>
                <c:pt idx="17">
                  <c:v>12.5</c:v>
                </c:pt>
                <c:pt idx="18">
                  <c:v>11.9</c:v>
                </c:pt>
                <c:pt idx="19">
                  <c:v>14.3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1-47AB-BDAC-DCF8B0116C6A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11.2</c:v>
                </c:pt>
                <c:pt idx="1">
                  <c:v>11.6</c:v>
                </c:pt>
                <c:pt idx="2">
                  <c:v>12.1</c:v>
                </c:pt>
                <c:pt idx="3">
                  <c:v>11.5</c:v>
                </c:pt>
                <c:pt idx="4">
                  <c:v>13.3</c:v>
                </c:pt>
                <c:pt idx="5">
                  <c:v>12</c:v>
                </c:pt>
                <c:pt idx="6">
                  <c:v>12.6</c:v>
                </c:pt>
                <c:pt idx="7">
                  <c:v>12.8</c:v>
                </c:pt>
                <c:pt idx="8">
                  <c:v>12.5</c:v>
                </c:pt>
                <c:pt idx="9">
                  <c:v>13.8</c:v>
                </c:pt>
                <c:pt idx="10">
                  <c:v>11.9</c:v>
                </c:pt>
                <c:pt idx="11">
                  <c:v>12</c:v>
                </c:pt>
                <c:pt idx="12">
                  <c:v>12.5</c:v>
                </c:pt>
                <c:pt idx="13">
                  <c:v>11.4</c:v>
                </c:pt>
                <c:pt idx="14">
                  <c:v>13</c:v>
                </c:pt>
                <c:pt idx="15">
                  <c:v>12.5</c:v>
                </c:pt>
                <c:pt idx="16">
                  <c:v>12.4</c:v>
                </c:pt>
                <c:pt idx="17">
                  <c:v>13.3</c:v>
                </c:pt>
                <c:pt idx="18">
                  <c:v>13.4</c:v>
                </c:pt>
                <c:pt idx="19">
                  <c:v>14.7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1-47AB-BDAC-DCF8B0116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</c:v>
                </c:pt>
                <c:pt idx="12">
                  <c:v>0.1</c:v>
                </c:pt>
                <c:pt idx="13">
                  <c:v>0.2</c:v>
                </c:pt>
                <c:pt idx="14">
                  <c:v>0</c:v>
                </c:pt>
                <c:pt idx="15">
                  <c:v>53.2</c:v>
                </c:pt>
                <c:pt idx="16">
                  <c:v>54</c:v>
                </c:pt>
                <c:pt idx="17">
                  <c:v>47.4</c:v>
                </c:pt>
                <c:pt idx="18">
                  <c:v>50.6</c:v>
                </c:pt>
                <c:pt idx="19">
                  <c:v>47.2</c:v>
                </c:pt>
                <c:pt idx="20">
                  <c:v>78.2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74.7</c:v>
                </c:pt>
                <c:pt idx="24">
                  <c:v>74.099999999999994</c:v>
                </c:pt>
                <c:pt idx="25">
                  <c:v>78.8</c:v>
                </c:pt>
                <c:pt idx="26">
                  <c:v>83.5</c:v>
                </c:pt>
                <c:pt idx="27">
                  <c:v>79.5</c:v>
                </c:pt>
                <c:pt idx="28">
                  <c:v>78</c:v>
                </c:pt>
                <c:pt idx="2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6-4F7A-A7BA-5E19CB017D98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0.4</c:v>
                </c:pt>
                <c:pt idx="1">
                  <c:v>0.4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4.3</c:v>
                </c:pt>
                <c:pt idx="6">
                  <c:v>4.9000000000000004</c:v>
                </c:pt>
                <c:pt idx="7">
                  <c:v>6</c:v>
                </c:pt>
                <c:pt idx="8">
                  <c:v>4.5999999999999996</c:v>
                </c:pt>
                <c:pt idx="9">
                  <c:v>4</c:v>
                </c:pt>
                <c:pt idx="10">
                  <c:v>46.1</c:v>
                </c:pt>
                <c:pt idx="11">
                  <c:v>43.8</c:v>
                </c:pt>
                <c:pt idx="12">
                  <c:v>45.2</c:v>
                </c:pt>
                <c:pt idx="13">
                  <c:v>47.5</c:v>
                </c:pt>
                <c:pt idx="14">
                  <c:v>48.6</c:v>
                </c:pt>
                <c:pt idx="15">
                  <c:v>57.1</c:v>
                </c:pt>
                <c:pt idx="16">
                  <c:v>58.4</c:v>
                </c:pt>
                <c:pt idx="17">
                  <c:v>57</c:v>
                </c:pt>
                <c:pt idx="18">
                  <c:v>58.1</c:v>
                </c:pt>
                <c:pt idx="19">
                  <c:v>55.3</c:v>
                </c:pt>
                <c:pt idx="20">
                  <c:v>63.4</c:v>
                </c:pt>
                <c:pt idx="21">
                  <c:v>64</c:v>
                </c:pt>
                <c:pt idx="22">
                  <c:v>63.7</c:v>
                </c:pt>
                <c:pt idx="23">
                  <c:v>61.6</c:v>
                </c:pt>
                <c:pt idx="24">
                  <c:v>60.8</c:v>
                </c:pt>
                <c:pt idx="25">
                  <c:v>70.2</c:v>
                </c:pt>
                <c:pt idx="26">
                  <c:v>72.099999999999994</c:v>
                </c:pt>
                <c:pt idx="27">
                  <c:v>68.099999999999994</c:v>
                </c:pt>
                <c:pt idx="28">
                  <c:v>67.400000000000006</c:v>
                </c:pt>
                <c:pt idx="29">
                  <c:v>64.599999999999994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6-4F7A-A7BA-5E19CB017D98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36.5</c:v>
                </c:pt>
                <c:pt idx="1">
                  <c:v>37</c:v>
                </c:pt>
                <c:pt idx="2">
                  <c:v>34.200000000000003</c:v>
                </c:pt>
                <c:pt idx="3">
                  <c:v>38.299999999999997</c:v>
                </c:pt>
                <c:pt idx="4">
                  <c:v>38.9</c:v>
                </c:pt>
                <c:pt idx="5">
                  <c:v>34.5</c:v>
                </c:pt>
                <c:pt idx="6">
                  <c:v>36.799999999999997</c:v>
                </c:pt>
                <c:pt idx="7">
                  <c:v>35.9</c:v>
                </c:pt>
                <c:pt idx="8">
                  <c:v>34.200000000000003</c:v>
                </c:pt>
                <c:pt idx="9">
                  <c:v>35.700000000000003</c:v>
                </c:pt>
                <c:pt idx="10">
                  <c:v>33.1</c:v>
                </c:pt>
                <c:pt idx="11">
                  <c:v>38.700000000000003</c:v>
                </c:pt>
                <c:pt idx="12">
                  <c:v>37.1</c:v>
                </c:pt>
                <c:pt idx="13">
                  <c:v>31.8</c:v>
                </c:pt>
                <c:pt idx="14">
                  <c:v>35.4</c:v>
                </c:pt>
                <c:pt idx="15">
                  <c:v>39.4</c:v>
                </c:pt>
                <c:pt idx="16">
                  <c:v>47.5</c:v>
                </c:pt>
                <c:pt idx="17">
                  <c:v>46.5</c:v>
                </c:pt>
                <c:pt idx="18">
                  <c:v>45</c:v>
                </c:pt>
                <c:pt idx="19">
                  <c:v>45</c:v>
                </c:pt>
                <c:pt idx="20">
                  <c:v>74.8</c:v>
                </c:pt>
                <c:pt idx="21">
                  <c:v>76.5</c:v>
                </c:pt>
                <c:pt idx="22">
                  <c:v>75.900000000000006</c:v>
                </c:pt>
                <c:pt idx="23">
                  <c:v>74.2</c:v>
                </c:pt>
                <c:pt idx="24">
                  <c:v>73.7</c:v>
                </c:pt>
                <c:pt idx="25">
                  <c:v>74</c:v>
                </c:pt>
                <c:pt idx="26">
                  <c:v>74.2</c:v>
                </c:pt>
                <c:pt idx="27">
                  <c:v>71.900000000000006</c:v>
                </c:pt>
                <c:pt idx="28">
                  <c:v>68.8</c:v>
                </c:pt>
                <c:pt idx="29">
                  <c:v>66.400000000000006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6-4F7A-A7BA-5E19CB017D98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48.1</c:v>
                </c:pt>
                <c:pt idx="11">
                  <c:v>47.9</c:v>
                </c:pt>
                <c:pt idx="12">
                  <c:v>49.9</c:v>
                </c:pt>
                <c:pt idx="13">
                  <c:v>44.7</c:v>
                </c:pt>
                <c:pt idx="14">
                  <c:v>46</c:v>
                </c:pt>
                <c:pt idx="15">
                  <c:v>78.7</c:v>
                </c:pt>
                <c:pt idx="16">
                  <c:v>80.400000000000006</c:v>
                </c:pt>
                <c:pt idx="17">
                  <c:v>78</c:v>
                </c:pt>
                <c:pt idx="18">
                  <c:v>76.2</c:v>
                </c:pt>
                <c:pt idx="19">
                  <c:v>76.3</c:v>
                </c:pt>
                <c:pt idx="20">
                  <c:v>79</c:v>
                </c:pt>
                <c:pt idx="21">
                  <c:v>80.599999999999994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78</c:v>
                </c:pt>
                <c:pt idx="26">
                  <c:v>79.7</c:v>
                </c:pt>
                <c:pt idx="27">
                  <c:v>77.900000000000006</c:v>
                </c:pt>
                <c:pt idx="28">
                  <c:v>76.8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6-4F7A-A7BA-5E19CB017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</a:t>
            </a:r>
            <a:r>
              <a:rPr lang="en-GB" sz="1800" baseline="0"/>
              <a:t>(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800" baseline="0"/>
              <a:t>With Description)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7.6</c:v>
                </c:pt>
                <c:pt idx="1">
                  <c:v>6.8</c:v>
                </c:pt>
                <c:pt idx="2">
                  <c:v>5.0999999999999996</c:v>
                </c:pt>
                <c:pt idx="3">
                  <c:v>4.2</c:v>
                </c:pt>
                <c:pt idx="4">
                  <c:v>4.4000000000000004</c:v>
                </c:pt>
                <c:pt idx="5">
                  <c:v>49.8</c:v>
                </c:pt>
                <c:pt idx="6">
                  <c:v>50.1</c:v>
                </c:pt>
                <c:pt idx="7">
                  <c:v>50.1</c:v>
                </c:pt>
                <c:pt idx="8">
                  <c:v>51.4</c:v>
                </c:pt>
                <c:pt idx="9">
                  <c:v>47.9</c:v>
                </c:pt>
                <c:pt idx="10">
                  <c:v>51.4</c:v>
                </c:pt>
                <c:pt idx="11">
                  <c:v>52.4</c:v>
                </c:pt>
                <c:pt idx="12">
                  <c:v>53.3</c:v>
                </c:pt>
                <c:pt idx="13">
                  <c:v>52.6</c:v>
                </c:pt>
                <c:pt idx="14">
                  <c:v>51.7</c:v>
                </c:pt>
                <c:pt idx="15">
                  <c:v>57</c:v>
                </c:pt>
                <c:pt idx="16">
                  <c:v>58.1</c:v>
                </c:pt>
                <c:pt idx="17">
                  <c:v>57.6</c:v>
                </c:pt>
                <c:pt idx="18">
                  <c:v>56.8</c:v>
                </c:pt>
                <c:pt idx="19">
                  <c:v>56.4</c:v>
                </c:pt>
                <c:pt idx="20">
                  <c:v>63.7</c:v>
                </c:pt>
                <c:pt idx="21">
                  <c:v>64.400000000000006</c:v>
                </c:pt>
                <c:pt idx="22">
                  <c:v>63.6</c:v>
                </c:pt>
                <c:pt idx="23">
                  <c:v>60.4</c:v>
                </c:pt>
                <c:pt idx="24">
                  <c:v>65.2</c:v>
                </c:pt>
                <c:pt idx="25">
                  <c:v>67.2</c:v>
                </c:pt>
                <c:pt idx="26">
                  <c:v>65.599999999999994</c:v>
                </c:pt>
                <c:pt idx="27">
                  <c:v>64.599999999999994</c:v>
                </c:pt>
                <c:pt idx="28">
                  <c:v>64.5</c:v>
                </c:pt>
                <c:pt idx="29">
                  <c:v>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6-4766-8ADE-8B55589472A2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48.9</c:v>
                </c:pt>
                <c:pt idx="1">
                  <c:v>48.5</c:v>
                </c:pt>
                <c:pt idx="2">
                  <c:v>49.6</c:v>
                </c:pt>
                <c:pt idx="3">
                  <c:v>45.4</c:v>
                </c:pt>
                <c:pt idx="4">
                  <c:v>46</c:v>
                </c:pt>
                <c:pt idx="5">
                  <c:v>49.7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49.4</c:v>
                </c:pt>
                <c:pt idx="12">
                  <c:v>47.8</c:v>
                </c:pt>
                <c:pt idx="13">
                  <c:v>51.4</c:v>
                </c:pt>
                <c:pt idx="14">
                  <c:v>50.8</c:v>
                </c:pt>
                <c:pt idx="15">
                  <c:v>43.8</c:v>
                </c:pt>
                <c:pt idx="16">
                  <c:v>44.6</c:v>
                </c:pt>
                <c:pt idx="17">
                  <c:v>43.2</c:v>
                </c:pt>
                <c:pt idx="18">
                  <c:v>45</c:v>
                </c:pt>
                <c:pt idx="19">
                  <c:v>44.7</c:v>
                </c:pt>
                <c:pt idx="20">
                  <c:v>50.2</c:v>
                </c:pt>
                <c:pt idx="21">
                  <c:v>49</c:v>
                </c:pt>
                <c:pt idx="22">
                  <c:v>47.5</c:v>
                </c:pt>
                <c:pt idx="23">
                  <c:v>50.9</c:v>
                </c:pt>
                <c:pt idx="24">
                  <c:v>50.1</c:v>
                </c:pt>
                <c:pt idx="25">
                  <c:v>50.1</c:v>
                </c:pt>
                <c:pt idx="26">
                  <c:v>50.4</c:v>
                </c:pt>
                <c:pt idx="27">
                  <c:v>49.2</c:v>
                </c:pt>
                <c:pt idx="28">
                  <c:v>53.4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6-4766-8ADE-8B55589472A2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50.5</c:v>
                </c:pt>
                <c:pt idx="1">
                  <c:v>50.2</c:v>
                </c:pt>
                <c:pt idx="2">
                  <c:v>47</c:v>
                </c:pt>
                <c:pt idx="3">
                  <c:v>50.3</c:v>
                </c:pt>
                <c:pt idx="4">
                  <c:v>50.1</c:v>
                </c:pt>
                <c:pt idx="5">
                  <c:v>21.8</c:v>
                </c:pt>
                <c:pt idx="6">
                  <c:v>27</c:v>
                </c:pt>
                <c:pt idx="7">
                  <c:v>19.600000000000001</c:v>
                </c:pt>
                <c:pt idx="8">
                  <c:v>27.5</c:v>
                </c:pt>
                <c:pt idx="9">
                  <c:v>25.5</c:v>
                </c:pt>
                <c:pt idx="10">
                  <c:v>32.700000000000003</c:v>
                </c:pt>
                <c:pt idx="11">
                  <c:v>27.1</c:v>
                </c:pt>
                <c:pt idx="12">
                  <c:v>28.1</c:v>
                </c:pt>
                <c:pt idx="13">
                  <c:v>35.4</c:v>
                </c:pt>
                <c:pt idx="14">
                  <c:v>33.200000000000003</c:v>
                </c:pt>
                <c:pt idx="15">
                  <c:v>27.2</c:v>
                </c:pt>
                <c:pt idx="16">
                  <c:v>33.1</c:v>
                </c:pt>
                <c:pt idx="17">
                  <c:v>29.3</c:v>
                </c:pt>
                <c:pt idx="18">
                  <c:v>23.2</c:v>
                </c:pt>
                <c:pt idx="19">
                  <c:v>21.9</c:v>
                </c:pt>
                <c:pt idx="20">
                  <c:v>75.8</c:v>
                </c:pt>
                <c:pt idx="21">
                  <c:v>76.900000000000006</c:v>
                </c:pt>
                <c:pt idx="22">
                  <c:v>75.8</c:v>
                </c:pt>
                <c:pt idx="23">
                  <c:v>73.7</c:v>
                </c:pt>
                <c:pt idx="24">
                  <c:v>74.099999999999994</c:v>
                </c:pt>
                <c:pt idx="25">
                  <c:v>77.599999999999994</c:v>
                </c:pt>
                <c:pt idx="26">
                  <c:v>77.900000000000006</c:v>
                </c:pt>
                <c:pt idx="27">
                  <c:v>76.8</c:v>
                </c:pt>
                <c:pt idx="28">
                  <c:v>75.599999999999994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6-4766-8ADE-8B55589472A2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50.2</c:v>
                </c:pt>
                <c:pt idx="7">
                  <c:v>51.7</c:v>
                </c:pt>
                <c:pt idx="8">
                  <c:v>48.5</c:v>
                </c:pt>
                <c:pt idx="9">
                  <c:v>49.2</c:v>
                </c:pt>
                <c:pt idx="10">
                  <c:v>53.6</c:v>
                </c:pt>
                <c:pt idx="11">
                  <c:v>55.2</c:v>
                </c:pt>
                <c:pt idx="12">
                  <c:v>55.5</c:v>
                </c:pt>
                <c:pt idx="13">
                  <c:v>53.8</c:v>
                </c:pt>
                <c:pt idx="14">
                  <c:v>55.3</c:v>
                </c:pt>
                <c:pt idx="15">
                  <c:v>75.400000000000006</c:v>
                </c:pt>
                <c:pt idx="16">
                  <c:v>79</c:v>
                </c:pt>
                <c:pt idx="17">
                  <c:v>77.2</c:v>
                </c:pt>
                <c:pt idx="18">
                  <c:v>72.599999999999994</c:v>
                </c:pt>
                <c:pt idx="19">
                  <c:v>76.099999999999994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76.8</c:v>
                </c:pt>
                <c:pt idx="26">
                  <c:v>78.400000000000006</c:v>
                </c:pt>
                <c:pt idx="27">
                  <c:v>76.2</c:v>
                </c:pt>
                <c:pt idx="28">
                  <c:v>75.400000000000006</c:v>
                </c:pt>
                <c:pt idx="29">
                  <c:v>76.400000000000006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D6-4766-8ADE-8B555894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</a:t>
            </a:r>
            <a:r>
              <a:rPr lang="en-GB" sz="1600" baseline="0"/>
              <a:t>(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600" baseline="0"/>
              <a:t>With Direct Encoding)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</c:v>
                </c:pt>
                <c:pt idx="1">
                  <c:v>50.5</c:v>
                </c:pt>
                <c:pt idx="2">
                  <c:v>51.9</c:v>
                </c:pt>
                <c:pt idx="3">
                  <c:v>48.5</c:v>
                </c:pt>
                <c:pt idx="4">
                  <c:v>49.2</c:v>
                </c:pt>
                <c:pt idx="5">
                  <c:v>48.5</c:v>
                </c:pt>
                <c:pt idx="6">
                  <c:v>48.3</c:v>
                </c:pt>
                <c:pt idx="7">
                  <c:v>47.3</c:v>
                </c:pt>
                <c:pt idx="8">
                  <c:v>50.1</c:v>
                </c:pt>
                <c:pt idx="9">
                  <c:v>50.1</c:v>
                </c:pt>
                <c:pt idx="10">
                  <c:v>50.2</c:v>
                </c:pt>
                <c:pt idx="11">
                  <c:v>50.2</c:v>
                </c:pt>
                <c:pt idx="12">
                  <c:v>47.9</c:v>
                </c:pt>
                <c:pt idx="13">
                  <c:v>50.3</c:v>
                </c:pt>
                <c:pt idx="14">
                  <c:v>52.3</c:v>
                </c:pt>
                <c:pt idx="15">
                  <c:v>66</c:v>
                </c:pt>
                <c:pt idx="16">
                  <c:v>66</c:v>
                </c:pt>
                <c:pt idx="17">
                  <c:v>67.099999999999994</c:v>
                </c:pt>
                <c:pt idx="18">
                  <c:v>64.7</c:v>
                </c:pt>
                <c:pt idx="19">
                  <c:v>63.2</c:v>
                </c:pt>
                <c:pt idx="20">
                  <c:v>75.7</c:v>
                </c:pt>
                <c:pt idx="21">
                  <c:v>79.099999999999994</c:v>
                </c:pt>
                <c:pt idx="22">
                  <c:v>74.400000000000006</c:v>
                </c:pt>
                <c:pt idx="23">
                  <c:v>75.5</c:v>
                </c:pt>
                <c:pt idx="24">
                  <c:v>72.099999999999994</c:v>
                </c:pt>
                <c:pt idx="25">
                  <c:v>81</c:v>
                </c:pt>
                <c:pt idx="26">
                  <c:v>83.5</c:v>
                </c:pt>
                <c:pt idx="27">
                  <c:v>80.7</c:v>
                </c:pt>
                <c:pt idx="28">
                  <c:v>78.3</c:v>
                </c:pt>
                <c:pt idx="29">
                  <c:v>78.099999999999994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1-4818-9CDA-97932BDC0D0A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50.1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47.8</c:v>
                </c:pt>
                <c:pt idx="13">
                  <c:v>51.4</c:v>
                </c:pt>
                <c:pt idx="14">
                  <c:v>50.7</c:v>
                </c:pt>
                <c:pt idx="15">
                  <c:v>41.9</c:v>
                </c:pt>
                <c:pt idx="16">
                  <c:v>43.4</c:v>
                </c:pt>
                <c:pt idx="17">
                  <c:v>40.9</c:v>
                </c:pt>
                <c:pt idx="18">
                  <c:v>42.7</c:v>
                </c:pt>
                <c:pt idx="19">
                  <c:v>42.8</c:v>
                </c:pt>
                <c:pt idx="20">
                  <c:v>50.2</c:v>
                </c:pt>
                <c:pt idx="21">
                  <c:v>49.2</c:v>
                </c:pt>
                <c:pt idx="22">
                  <c:v>48.4</c:v>
                </c:pt>
                <c:pt idx="23">
                  <c:v>50.7</c:v>
                </c:pt>
                <c:pt idx="24">
                  <c:v>49.5</c:v>
                </c:pt>
                <c:pt idx="25">
                  <c:v>50.4</c:v>
                </c:pt>
                <c:pt idx="26">
                  <c:v>50.2</c:v>
                </c:pt>
                <c:pt idx="27">
                  <c:v>48.7</c:v>
                </c:pt>
                <c:pt idx="28">
                  <c:v>52.9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1-4818-9CDA-97932BDC0D0A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35.5</c:v>
                </c:pt>
                <c:pt idx="1">
                  <c:v>25.5</c:v>
                </c:pt>
                <c:pt idx="2">
                  <c:v>23.2</c:v>
                </c:pt>
                <c:pt idx="3">
                  <c:v>26.7</c:v>
                </c:pt>
                <c:pt idx="4">
                  <c:v>28.7</c:v>
                </c:pt>
                <c:pt idx="5">
                  <c:v>33.299999999999997</c:v>
                </c:pt>
                <c:pt idx="6">
                  <c:v>27.2</c:v>
                </c:pt>
                <c:pt idx="7">
                  <c:v>27.1</c:v>
                </c:pt>
                <c:pt idx="8">
                  <c:v>34.700000000000003</c:v>
                </c:pt>
                <c:pt idx="9">
                  <c:v>35.5</c:v>
                </c:pt>
                <c:pt idx="10">
                  <c:v>38.6</c:v>
                </c:pt>
                <c:pt idx="11">
                  <c:v>44.5</c:v>
                </c:pt>
                <c:pt idx="12">
                  <c:v>44.9</c:v>
                </c:pt>
                <c:pt idx="13">
                  <c:v>43.4</c:v>
                </c:pt>
                <c:pt idx="14">
                  <c:v>44.2</c:v>
                </c:pt>
                <c:pt idx="15">
                  <c:v>28.5</c:v>
                </c:pt>
                <c:pt idx="16">
                  <c:v>39.1</c:v>
                </c:pt>
                <c:pt idx="17">
                  <c:v>35.299999999999997</c:v>
                </c:pt>
                <c:pt idx="18">
                  <c:v>41.2</c:v>
                </c:pt>
                <c:pt idx="19">
                  <c:v>41</c:v>
                </c:pt>
                <c:pt idx="20">
                  <c:v>74.7</c:v>
                </c:pt>
                <c:pt idx="21">
                  <c:v>75.5</c:v>
                </c:pt>
                <c:pt idx="22">
                  <c:v>74.400000000000006</c:v>
                </c:pt>
                <c:pt idx="23">
                  <c:v>72.3</c:v>
                </c:pt>
                <c:pt idx="24">
                  <c:v>73.5</c:v>
                </c:pt>
                <c:pt idx="25">
                  <c:v>77.400000000000006</c:v>
                </c:pt>
                <c:pt idx="26">
                  <c:v>78.5</c:v>
                </c:pt>
                <c:pt idx="27">
                  <c:v>76.7</c:v>
                </c:pt>
                <c:pt idx="28">
                  <c:v>75.7</c:v>
                </c:pt>
                <c:pt idx="29">
                  <c:v>73.8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1-4818-9CDA-97932BDC0D0A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55.5</c:v>
                </c:pt>
                <c:pt idx="6">
                  <c:v>55.9</c:v>
                </c:pt>
                <c:pt idx="7">
                  <c:v>55.9</c:v>
                </c:pt>
                <c:pt idx="8">
                  <c:v>53.6</c:v>
                </c:pt>
                <c:pt idx="9">
                  <c:v>53.8</c:v>
                </c:pt>
                <c:pt idx="10">
                  <c:v>60.2</c:v>
                </c:pt>
                <c:pt idx="11">
                  <c:v>61.2</c:v>
                </c:pt>
                <c:pt idx="12">
                  <c:v>61.6</c:v>
                </c:pt>
                <c:pt idx="13">
                  <c:v>58.1</c:v>
                </c:pt>
                <c:pt idx="14">
                  <c:v>59.3</c:v>
                </c:pt>
                <c:pt idx="15">
                  <c:v>74.8</c:v>
                </c:pt>
                <c:pt idx="16">
                  <c:v>78.3</c:v>
                </c:pt>
                <c:pt idx="17">
                  <c:v>75.400000000000006</c:v>
                </c:pt>
                <c:pt idx="18">
                  <c:v>72.5</c:v>
                </c:pt>
                <c:pt idx="19">
                  <c:v>75.099999999999994</c:v>
                </c:pt>
                <c:pt idx="20">
                  <c:v>78.599999999999994</c:v>
                </c:pt>
                <c:pt idx="21">
                  <c:v>80.5</c:v>
                </c:pt>
                <c:pt idx="22">
                  <c:v>78.2</c:v>
                </c:pt>
                <c:pt idx="23">
                  <c:v>76.8</c:v>
                </c:pt>
                <c:pt idx="24">
                  <c:v>77.8</c:v>
                </c:pt>
                <c:pt idx="25">
                  <c:v>78.5</c:v>
                </c:pt>
                <c:pt idx="26">
                  <c:v>80.2</c:v>
                </c:pt>
                <c:pt idx="27">
                  <c:v>78.099999999999994</c:v>
                </c:pt>
                <c:pt idx="28">
                  <c:v>76.8</c:v>
                </c:pt>
                <c:pt idx="29">
                  <c:v>77.8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1-4818-9CDA-97932BDC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B-49F5-A8B3-B738ED5C9E8D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0.8</c:v>
                </c:pt>
                <c:pt idx="7">
                  <c:v>0.6</c:v>
                </c:pt>
                <c:pt idx="8">
                  <c:v>0.5</c:v>
                </c:pt>
                <c:pt idx="9">
                  <c:v>0.6</c:v>
                </c:pt>
                <c:pt idx="10">
                  <c:v>41</c:v>
                </c:pt>
                <c:pt idx="11">
                  <c:v>39.1</c:v>
                </c:pt>
                <c:pt idx="12">
                  <c:v>39.4</c:v>
                </c:pt>
                <c:pt idx="13">
                  <c:v>42.3</c:v>
                </c:pt>
                <c:pt idx="14">
                  <c:v>41</c:v>
                </c:pt>
                <c:pt idx="15">
                  <c:v>49.8</c:v>
                </c:pt>
                <c:pt idx="16">
                  <c:v>51.1</c:v>
                </c:pt>
                <c:pt idx="17">
                  <c:v>48.9</c:v>
                </c:pt>
                <c:pt idx="18">
                  <c:v>52</c:v>
                </c:pt>
                <c:pt idx="19">
                  <c:v>51</c:v>
                </c:pt>
                <c:pt idx="20">
                  <c:v>58.9</c:v>
                </c:pt>
                <c:pt idx="21">
                  <c:v>60.7</c:v>
                </c:pt>
                <c:pt idx="22">
                  <c:v>56.7</c:v>
                </c:pt>
                <c:pt idx="23">
                  <c:v>59</c:v>
                </c:pt>
                <c:pt idx="24">
                  <c:v>59.3</c:v>
                </c:pt>
                <c:pt idx="25">
                  <c:v>64.099999999999994</c:v>
                </c:pt>
                <c:pt idx="26">
                  <c:v>66.400000000000006</c:v>
                </c:pt>
                <c:pt idx="27">
                  <c:v>61.8</c:v>
                </c:pt>
                <c:pt idx="28">
                  <c:v>63.6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B-49F5-A8B3-B738ED5C9E8D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27.5</c:v>
                </c:pt>
                <c:pt idx="6">
                  <c:v>22.9</c:v>
                </c:pt>
                <c:pt idx="7">
                  <c:v>21.5</c:v>
                </c:pt>
                <c:pt idx="8">
                  <c:v>22</c:v>
                </c:pt>
                <c:pt idx="9">
                  <c:v>18.100000000000001</c:v>
                </c:pt>
                <c:pt idx="10">
                  <c:v>25.4</c:v>
                </c:pt>
                <c:pt idx="11">
                  <c:v>19.100000000000001</c:v>
                </c:pt>
                <c:pt idx="12">
                  <c:v>19</c:v>
                </c:pt>
                <c:pt idx="13">
                  <c:v>21.5</c:v>
                </c:pt>
                <c:pt idx="14">
                  <c:v>20.6</c:v>
                </c:pt>
                <c:pt idx="15">
                  <c:v>36.6</c:v>
                </c:pt>
                <c:pt idx="16">
                  <c:v>27.7</c:v>
                </c:pt>
                <c:pt idx="17">
                  <c:v>31.3</c:v>
                </c:pt>
                <c:pt idx="18">
                  <c:v>34</c:v>
                </c:pt>
                <c:pt idx="19">
                  <c:v>26.9</c:v>
                </c:pt>
                <c:pt idx="20">
                  <c:v>77.599999999999994</c:v>
                </c:pt>
                <c:pt idx="21">
                  <c:v>79</c:v>
                </c:pt>
                <c:pt idx="22">
                  <c:v>77.400000000000006</c:v>
                </c:pt>
                <c:pt idx="23">
                  <c:v>76.2</c:v>
                </c:pt>
                <c:pt idx="24">
                  <c:v>76.5</c:v>
                </c:pt>
                <c:pt idx="25">
                  <c:v>76.900000000000006</c:v>
                </c:pt>
                <c:pt idx="26">
                  <c:v>78.099999999999994</c:v>
                </c:pt>
                <c:pt idx="27">
                  <c:v>75.900000000000006</c:v>
                </c:pt>
                <c:pt idx="28">
                  <c:v>74.599999999999994</c:v>
                </c:pt>
                <c:pt idx="29">
                  <c:v>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B-49F5-A8B3-B738ED5C9E8D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47.8</c:v>
                </c:pt>
                <c:pt idx="11">
                  <c:v>49.5</c:v>
                </c:pt>
                <c:pt idx="12">
                  <c:v>51.5</c:v>
                </c:pt>
                <c:pt idx="13">
                  <c:v>45.3</c:v>
                </c:pt>
                <c:pt idx="14">
                  <c:v>47.2</c:v>
                </c:pt>
                <c:pt idx="15">
                  <c:v>78.8</c:v>
                </c:pt>
                <c:pt idx="16">
                  <c:v>80.2</c:v>
                </c:pt>
                <c:pt idx="17">
                  <c:v>77.8</c:v>
                </c:pt>
                <c:pt idx="18">
                  <c:v>76.2</c:v>
                </c:pt>
                <c:pt idx="19">
                  <c:v>76.599999999999994</c:v>
                </c:pt>
                <c:pt idx="20">
                  <c:v>78.900000000000006</c:v>
                </c:pt>
                <c:pt idx="21">
                  <c:v>80.599999999999994</c:v>
                </c:pt>
                <c:pt idx="22">
                  <c:v>78.3</c:v>
                </c:pt>
                <c:pt idx="23">
                  <c:v>76.8</c:v>
                </c:pt>
                <c:pt idx="24">
                  <c:v>78.2</c:v>
                </c:pt>
                <c:pt idx="25">
                  <c:v>78</c:v>
                </c:pt>
                <c:pt idx="26">
                  <c:v>79.400000000000006</c:v>
                </c:pt>
                <c:pt idx="27">
                  <c:v>77.2</c:v>
                </c:pt>
                <c:pt idx="28">
                  <c:v>76.400000000000006</c:v>
                </c:pt>
                <c:pt idx="29">
                  <c:v>77.3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B-49F5-A8B3-B738ED5C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49.5</c:v>
                </c:pt>
                <c:pt idx="7">
                  <c:v>48.1</c:v>
                </c:pt>
                <c:pt idx="8">
                  <c:v>51.5</c:v>
                </c:pt>
                <c:pt idx="9">
                  <c:v>50.8</c:v>
                </c:pt>
                <c:pt idx="10">
                  <c:v>48.8</c:v>
                </c:pt>
                <c:pt idx="11">
                  <c:v>49.8</c:v>
                </c:pt>
                <c:pt idx="12">
                  <c:v>47.5</c:v>
                </c:pt>
                <c:pt idx="13">
                  <c:v>50</c:v>
                </c:pt>
                <c:pt idx="14">
                  <c:v>50.4</c:v>
                </c:pt>
                <c:pt idx="15">
                  <c:v>62.9</c:v>
                </c:pt>
                <c:pt idx="16">
                  <c:v>64.099999999999994</c:v>
                </c:pt>
                <c:pt idx="17">
                  <c:v>61.5</c:v>
                </c:pt>
                <c:pt idx="18">
                  <c:v>61.8</c:v>
                </c:pt>
                <c:pt idx="19">
                  <c:v>61.1</c:v>
                </c:pt>
                <c:pt idx="20">
                  <c:v>76.400000000000006</c:v>
                </c:pt>
                <c:pt idx="21">
                  <c:v>79.7</c:v>
                </c:pt>
                <c:pt idx="22">
                  <c:v>74.8</c:v>
                </c:pt>
                <c:pt idx="23">
                  <c:v>72.099999999999994</c:v>
                </c:pt>
                <c:pt idx="24">
                  <c:v>71.400000000000006</c:v>
                </c:pt>
                <c:pt idx="25">
                  <c:v>79.7</c:v>
                </c:pt>
                <c:pt idx="26">
                  <c:v>82.6</c:v>
                </c:pt>
                <c:pt idx="27">
                  <c:v>79.900000000000006</c:v>
                </c:pt>
                <c:pt idx="28">
                  <c:v>78.5</c:v>
                </c:pt>
                <c:pt idx="2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F-4517-A98E-091757F6BA0B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52.8</c:v>
                </c:pt>
                <c:pt idx="1">
                  <c:v>50.5</c:v>
                </c:pt>
                <c:pt idx="2">
                  <c:v>51.4</c:v>
                </c:pt>
                <c:pt idx="3">
                  <c:v>53.3</c:v>
                </c:pt>
                <c:pt idx="4">
                  <c:v>52.7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46.3</c:v>
                </c:pt>
                <c:pt idx="16">
                  <c:v>45.8</c:v>
                </c:pt>
                <c:pt idx="17">
                  <c:v>45.4</c:v>
                </c:pt>
                <c:pt idx="18">
                  <c:v>47.7</c:v>
                </c:pt>
                <c:pt idx="19">
                  <c:v>48.7</c:v>
                </c:pt>
                <c:pt idx="20">
                  <c:v>49.8</c:v>
                </c:pt>
                <c:pt idx="21">
                  <c:v>49.7</c:v>
                </c:pt>
                <c:pt idx="22">
                  <c:v>48.3</c:v>
                </c:pt>
                <c:pt idx="23">
                  <c:v>50.9</c:v>
                </c:pt>
                <c:pt idx="24">
                  <c:v>50.1</c:v>
                </c:pt>
                <c:pt idx="25">
                  <c:v>49.8</c:v>
                </c:pt>
                <c:pt idx="26">
                  <c:v>49.9</c:v>
                </c:pt>
                <c:pt idx="27">
                  <c:v>48.3</c:v>
                </c:pt>
                <c:pt idx="28">
                  <c:v>52.2</c:v>
                </c:pt>
                <c:pt idx="29">
                  <c:v>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F-4517-A98E-091757F6BA0B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38.200000000000003</c:v>
                </c:pt>
                <c:pt idx="1">
                  <c:v>34.799999999999997</c:v>
                </c:pt>
                <c:pt idx="2">
                  <c:v>37.700000000000003</c:v>
                </c:pt>
                <c:pt idx="3">
                  <c:v>40.9</c:v>
                </c:pt>
                <c:pt idx="4">
                  <c:v>41.1</c:v>
                </c:pt>
                <c:pt idx="5">
                  <c:v>24.1</c:v>
                </c:pt>
                <c:pt idx="6">
                  <c:v>23.6</c:v>
                </c:pt>
                <c:pt idx="7">
                  <c:v>29</c:v>
                </c:pt>
                <c:pt idx="8">
                  <c:v>25.9</c:v>
                </c:pt>
                <c:pt idx="9">
                  <c:v>28.7</c:v>
                </c:pt>
                <c:pt idx="10">
                  <c:v>28.7</c:v>
                </c:pt>
                <c:pt idx="11">
                  <c:v>33.799999999999997</c:v>
                </c:pt>
                <c:pt idx="12">
                  <c:v>32.4</c:v>
                </c:pt>
                <c:pt idx="13">
                  <c:v>33.1</c:v>
                </c:pt>
                <c:pt idx="14">
                  <c:v>33.299999999999997</c:v>
                </c:pt>
                <c:pt idx="15">
                  <c:v>24.7</c:v>
                </c:pt>
                <c:pt idx="16">
                  <c:v>34.9</c:v>
                </c:pt>
                <c:pt idx="17">
                  <c:v>33.200000000000003</c:v>
                </c:pt>
                <c:pt idx="18">
                  <c:v>30.1</c:v>
                </c:pt>
                <c:pt idx="19">
                  <c:v>25.9</c:v>
                </c:pt>
                <c:pt idx="20">
                  <c:v>76</c:v>
                </c:pt>
                <c:pt idx="21">
                  <c:v>76.8</c:v>
                </c:pt>
                <c:pt idx="22">
                  <c:v>76</c:v>
                </c:pt>
                <c:pt idx="23">
                  <c:v>73.599999999999994</c:v>
                </c:pt>
                <c:pt idx="24">
                  <c:v>74.099999999999994</c:v>
                </c:pt>
                <c:pt idx="25">
                  <c:v>77.599999999999994</c:v>
                </c:pt>
                <c:pt idx="26">
                  <c:v>77.8</c:v>
                </c:pt>
                <c:pt idx="27">
                  <c:v>76.7</c:v>
                </c:pt>
                <c:pt idx="28">
                  <c:v>75.5</c:v>
                </c:pt>
                <c:pt idx="29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F-4517-A98E-091757F6BA0B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50.2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54.2</c:v>
                </c:pt>
                <c:pt idx="11">
                  <c:v>55.5</c:v>
                </c:pt>
                <c:pt idx="12">
                  <c:v>55.6</c:v>
                </c:pt>
                <c:pt idx="13">
                  <c:v>54</c:v>
                </c:pt>
                <c:pt idx="14">
                  <c:v>55.6</c:v>
                </c:pt>
                <c:pt idx="15">
                  <c:v>75.7</c:v>
                </c:pt>
                <c:pt idx="16">
                  <c:v>78.5</c:v>
                </c:pt>
                <c:pt idx="17">
                  <c:v>76.900000000000006</c:v>
                </c:pt>
                <c:pt idx="18">
                  <c:v>72.5</c:v>
                </c:pt>
                <c:pt idx="19">
                  <c:v>76.099999999999994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78.599999999999994</c:v>
                </c:pt>
                <c:pt idx="23">
                  <c:v>77.099999999999994</c:v>
                </c:pt>
                <c:pt idx="24">
                  <c:v>78</c:v>
                </c:pt>
                <c:pt idx="25">
                  <c:v>76.8</c:v>
                </c:pt>
                <c:pt idx="26">
                  <c:v>78.5</c:v>
                </c:pt>
                <c:pt idx="27">
                  <c:v>76</c:v>
                </c:pt>
                <c:pt idx="28">
                  <c:v>75.2</c:v>
                </c:pt>
                <c:pt idx="29">
                  <c:v>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2F-4517-A98E-091757F6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7.8</c:v>
                </c:pt>
                <c:pt idx="1">
                  <c:v>6.2</c:v>
                </c:pt>
                <c:pt idx="2">
                  <c:v>5.5</c:v>
                </c:pt>
                <c:pt idx="3">
                  <c:v>4.5</c:v>
                </c:pt>
                <c:pt idx="4">
                  <c:v>4.2</c:v>
                </c:pt>
                <c:pt idx="5">
                  <c:v>34.4</c:v>
                </c:pt>
                <c:pt idx="6">
                  <c:v>35.1</c:v>
                </c:pt>
                <c:pt idx="7">
                  <c:v>31.7</c:v>
                </c:pt>
                <c:pt idx="8">
                  <c:v>33.200000000000003</c:v>
                </c:pt>
                <c:pt idx="9">
                  <c:v>36.4</c:v>
                </c:pt>
                <c:pt idx="10">
                  <c:v>35.1</c:v>
                </c:pt>
                <c:pt idx="11">
                  <c:v>34.4</c:v>
                </c:pt>
                <c:pt idx="12">
                  <c:v>35.5</c:v>
                </c:pt>
                <c:pt idx="13">
                  <c:v>36.5</c:v>
                </c:pt>
                <c:pt idx="14">
                  <c:v>33.5</c:v>
                </c:pt>
                <c:pt idx="15">
                  <c:v>54.2</c:v>
                </c:pt>
                <c:pt idx="16">
                  <c:v>59.7</c:v>
                </c:pt>
                <c:pt idx="17">
                  <c:v>58</c:v>
                </c:pt>
                <c:pt idx="18">
                  <c:v>60.2</c:v>
                </c:pt>
                <c:pt idx="19">
                  <c:v>61</c:v>
                </c:pt>
                <c:pt idx="20">
                  <c:v>57.1</c:v>
                </c:pt>
                <c:pt idx="21">
                  <c:v>61.4</c:v>
                </c:pt>
                <c:pt idx="22">
                  <c:v>58.8</c:v>
                </c:pt>
                <c:pt idx="23">
                  <c:v>58.3</c:v>
                </c:pt>
                <c:pt idx="24">
                  <c:v>59.8</c:v>
                </c:pt>
                <c:pt idx="25">
                  <c:v>73.099999999999994</c:v>
                </c:pt>
                <c:pt idx="26">
                  <c:v>79.8</c:v>
                </c:pt>
                <c:pt idx="27">
                  <c:v>78.5</c:v>
                </c:pt>
                <c:pt idx="28">
                  <c:v>78.599999999999994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7-4D29-9F1E-331A4BBE2C3C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47.7</c:v>
                </c:pt>
                <c:pt idx="1">
                  <c:v>47.7</c:v>
                </c:pt>
                <c:pt idx="2">
                  <c:v>50.3</c:v>
                </c:pt>
                <c:pt idx="3">
                  <c:v>45</c:v>
                </c:pt>
                <c:pt idx="4">
                  <c:v>45.1</c:v>
                </c:pt>
                <c:pt idx="5">
                  <c:v>53.8</c:v>
                </c:pt>
                <c:pt idx="6">
                  <c:v>52.5</c:v>
                </c:pt>
                <c:pt idx="7">
                  <c:v>51.2</c:v>
                </c:pt>
                <c:pt idx="8">
                  <c:v>53.4</c:v>
                </c:pt>
                <c:pt idx="9">
                  <c:v>55</c:v>
                </c:pt>
                <c:pt idx="10">
                  <c:v>56.5</c:v>
                </c:pt>
                <c:pt idx="11">
                  <c:v>55.9</c:v>
                </c:pt>
                <c:pt idx="12">
                  <c:v>53</c:v>
                </c:pt>
                <c:pt idx="13">
                  <c:v>55.1</c:v>
                </c:pt>
                <c:pt idx="14">
                  <c:v>58.5</c:v>
                </c:pt>
                <c:pt idx="15">
                  <c:v>55.7</c:v>
                </c:pt>
                <c:pt idx="16">
                  <c:v>57.8</c:v>
                </c:pt>
                <c:pt idx="17">
                  <c:v>52.7</c:v>
                </c:pt>
                <c:pt idx="18">
                  <c:v>52.5</c:v>
                </c:pt>
                <c:pt idx="19">
                  <c:v>58.4</c:v>
                </c:pt>
                <c:pt idx="20">
                  <c:v>56.1</c:v>
                </c:pt>
                <c:pt idx="21">
                  <c:v>59.3</c:v>
                </c:pt>
                <c:pt idx="22">
                  <c:v>55.7</c:v>
                </c:pt>
                <c:pt idx="23">
                  <c:v>54.5</c:v>
                </c:pt>
                <c:pt idx="24">
                  <c:v>56.6</c:v>
                </c:pt>
                <c:pt idx="25">
                  <c:v>60.9</c:v>
                </c:pt>
                <c:pt idx="26">
                  <c:v>64</c:v>
                </c:pt>
                <c:pt idx="27">
                  <c:v>62</c:v>
                </c:pt>
                <c:pt idx="28">
                  <c:v>59.9</c:v>
                </c:pt>
                <c:pt idx="29">
                  <c:v>60.5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7-4D29-9F1E-331A4BBE2C3C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50.8</c:v>
                </c:pt>
                <c:pt idx="1">
                  <c:v>50.3</c:v>
                </c:pt>
                <c:pt idx="2">
                  <c:v>49</c:v>
                </c:pt>
                <c:pt idx="3">
                  <c:v>51.6</c:v>
                </c:pt>
                <c:pt idx="4">
                  <c:v>48.8</c:v>
                </c:pt>
                <c:pt idx="5">
                  <c:v>39.6</c:v>
                </c:pt>
                <c:pt idx="6">
                  <c:v>40.6</c:v>
                </c:pt>
                <c:pt idx="7">
                  <c:v>39.5</c:v>
                </c:pt>
                <c:pt idx="8">
                  <c:v>41.1</c:v>
                </c:pt>
                <c:pt idx="9">
                  <c:v>41.6</c:v>
                </c:pt>
                <c:pt idx="10">
                  <c:v>57.7</c:v>
                </c:pt>
                <c:pt idx="11">
                  <c:v>58.1</c:v>
                </c:pt>
                <c:pt idx="12">
                  <c:v>58.6</c:v>
                </c:pt>
                <c:pt idx="13">
                  <c:v>57.4</c:v>
                </c:pt>
                <c:pt idx="14">
                  <c:v>57.1</c:v>
                </c:pt>
                <c:pt idx="15">
                  <c:v>68</c:v>
                </c:pt>
                <c:pt idx="16">
                  <c:v>68.900000000000006</c:v>
                </c:pt>
                <c:pt idx="17">
                  <c:v>67.900000000000006</c:v>
                </c:pt>
                <c:pt idx="18">
                  <c:v>67.900000000000006</c:v>
                </c:pt>
                <c:pt idx="19">
                  <c:v>67.2</c:v>
                </c:pt>
                <c:pt idx="20">
                  <c:v>67.5</c:v>
                </c:pt>
                <c:pt idx="21">
                  <c:v>69</c:v>
                </c:pt>
                <c:pt idx="22">
                  <c:v>68.2</c:v>
                </c:pt>
                <c:pt idx="23">
                  <c:v>67.2</c:v>
                </c:pt>
                <c:pt idx="24">
                  <c:v>67.8</c:v>
                </c:pt>
                <c:pt idx="25">
                  <c:v>71.900000000000006</c:v>
                </c:pt>
                <c:pt idx="26">
                  <c:v>72.599999999999994</c:v>
                </c:pt>
                <c:pt idx="27">
                  <c:v>70.400000000000006</c:v>
                </c:pt>
                <c:pt idx="28">
                  <c:v>70.7</c:v>
                </c:pt>
                <c:pt idx="29">
                  <c:v>70.400000000000006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7-4D29-9F1E-331A4BBE2C3C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1.7</c:v>
                </c:pt>
                <c:pt idx="1">
                  <c:v>2.5</c:v>
                </c:pt>
                <c:pt idx="2">
                  <c:v>3.3</c:v>
                </c:pt>
                <c:pt idx="3">
                  <c:v>2.5</c:v>
                </c:pt>
                <c:pt idx="4">
                  <c:v>2.2000000000000002</c:v>
                </c:pt>
                <c:pt idx="5">
                  <c:v>54.4</c:v>
                </c:pt>
                <c:pt idx="6">
                  <c:v>53</c:v>
                </c:pt>
                <c:pt idx="7">
                  <c:v>54.9</c:v>
                </c:pt>
                <c:pt idx="8">
                  <c:v>55</c:v>
                </c:pt>
                <c:pt idx="9">
                  <c:v>53.7</c:v>
                </c:pt>
                <c:pt idx="10">
                  <c:v>53.8</c:v>
                </c:pt>
                <c:pt idx="11">
                  <c:v>54.3</c:v>
                </c:pt>
                <c:pt idx="12">
                  <c:v>55.1</c:v>
                </c:pt>
                <c:pt idx="13">
                  <c:v>60.1</c:v>
                </c:pt>
                <c:pt idx="14">
                  <c:v>56.6</c:v>
                </c:pt>
                <c:pt idx="15">
                  <c:v>73.900000000000006</c:v>
                </c:pt>
                <c:pt idx="16">
                  <c:v>74.5</c:v>
                </c:pt>
                <c:pt idx="17">
                  <c:v>72.2</c:v>
                </c:pt>
                <c:pt idx="18">
                  <c:v>71.2</c:v>
                </c:pt>
                <c:pt idx="19">
                  <c:v>72</c:v>
                </c:pt>
                <c:pt idx="20">
                  <c:v>59.1</c:v>
                </c:pt>
                <c:pt idx="21">
                  <c:v>61.4</c:v>
                </c:pt>
                <c:pt idx="22">
                  <c:v>58</c:v>
                </c:pt>
                <c:pt idx="23">
                  <c:v>63.4</c:v>
                </c:pt>
                <c:pt idx="24">
                  <c:v>61.2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B7-4D29-9F1E-331A4BBE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13.6</c:v>
                </c:pt>
                <c:pt idx="1">
                  <c:v>14</c:v>
                </c:pt>
                <c:pt idx="2">
                  <c:v>16.100000000000001</c:v>
                </c:pt>
                <c:pt idx="3">
                  <c:v>9</c:v>
                </c:pt>
                <c:pt idx="4">
                  <c:v>1</c:v>
                </c:pt>
                <c:pt idx="5">
                  <c:v>4.4000000000000004</c:v>
                </c:pt>
                <c:pt idx="6">
                  <c:v>2.6</c:v>
                </c:pt>
                <c:pt idx="7">
                  <c:v>3.2</c:v>
                </c:pt>
                <c:pt idx="8">
                  <c:v>2.9</c:v>
                </c:pt>
                <c:pt idx="9">
                  <c:v>3.8</c:v>
                </c:pt>
                <c:pt idx="10">
                  <c:v>3.7</c:v>
                </c:pt>
                <c:pt idx="11">
                  <c:v>2.9</c:v>
                </c:pt>
                <c:pt idx="12">
                  <c:v>4</c:v>
                </c:pt>
                <c:pt idx="13">
                  <c:v>3.5</c:v>
                </c:pt>
                <c:pt idx="14">
                  <c:v>2.9</c:v>
                </c:pt>
                <c:pt idx="15">
                  <c:v>1</c:v>
                </c:pt>
                <c:pt idx="16">
                  <c:v>1.2</c:v>
                </c:pt>
                <c:pt idx="17">
                  <c:v>1</c:v>
                </c:pt>
                <c:pt idx="18">
                  <c:v>2.1</c:v>
                </c:pt>
                <c:pt idx="19">
                  <c:v>1.4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378-982E-BC0964FF45F4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10.9</c:v>
                </c:pt>
                <c:pt idx="1">
                  <c:v>9.3000000000000007</c:v>
                </c:pt>
                <c:pt idx="2">
                  <c:v>9.9</c:v>
                </c:pt>
                <c:pt idx="3">
                  <c:v>9.6</c:v>
                </c:pt>
                <c:pt idx="4">
                  <c:v>8.8000000000000007</c:v>
                </c:pt>
                <c:pt idx="5">
                  <c:v>17.3</c:v>
                </c:pt>
                <c:pt idx="6">
                  <c:v>18.399999999999999</c:v>
                </c:pt>
                <c:pt idx="7">
                  <c:v>16.899999999999999</c:v>
                </c:pt>
                <c:pt idx="8">
                  <c:v>15.7</c:v>
                </c:pt>
                <c:pt idx="9">
                  <c:v>16.899999999999999</c:v>
                </c:pt>
                <c:pt idx="10">
                  <c:v>15.1</c:v>
                </c:pt>
                <c:pt idx="11">
                  <c:v>16.399999999999999</c:v>
                </c:pt>
                <c:pt idx="12">
                  <c:v>14.4</c:v>
                </c:pt>
                <c:pt idx="13">
                  <c:v>16.2</c:v>
                </c:pt>
                <c:pt idx="14">
                  <c:v>13.7</c:v>
                </c:pt>
                <c:pt idx="15">
                  <c:v>14.1</c:v>
                </c:pt>
                <c:pt idx="16">
                  <c:v>14.7</c:v>
                </c:pt>
                <c:pt idx="17">
                  <c:v>13.2</c:v>
                </c:pt>
                <c:pt idx="18">
                  <c:v>14.4</c:v>
                </c:pt>
                <c:pt idx="19">
                  <c:v>14.3</c:v>
                </c:pt>
                <c:pt idx="20">
                  <c:v>12.3</c:v>
                </c:pt>
                <c:pt idx="21">
                  <c:v>11.3</c:v>
                </c:pt>
                <c:pt idx="22">
                  <c:v>11.76</c:v>
                </c:pt>
                <c:pt idx="23">
                  <c:v>12.71</c:v>
                </c:pt>
                <c:pt idx="24">
                  <c:v>13.8</c:v>
                </c:pt>
                <c:pt idx="25">
                  <c:v>7.6</c:v>
                </c:pt>
                <c:pt idx="26">
                  <c:v>6.4</c:v>
                </c:pt>
                <c:pt idx="27">
                  <c:v>6.6</c:v>
                </c:pt>
                <c:pt idx="28">
                  <c:v>7.9</c:v>
                </c:pt>
                <c:pt idx="29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378-982E-BC0964FF45F4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24.3</c:v>
                </c:pt>
                <c:pt idx="1">
                  <c:v>23.7</c:v>
                </c:pt>
                <c:pt idx="2">
                  <c:v>23.5</c:v>
                </c:pt>
                <c:pt idx="3">
                  <c:v>22.4</c:v>
                </c:pt>
                <c:pt idx="4">
                  <c:v>24.1</c:v>
                </c:pt>
                <c:pt idx="5">
                  <c:v>27.2</c:v>
                </c:pt>
                <c:pt idx="6">
                  <c:v>31.6</c:v>
                </c:pt>
                <c:pt idx="7">
                  <c:v>31.3</c:v>
                </c:pt>
                <c:pt idx="8">
                  <c:v>30</c:v>
                </c:pt>
                <c:pt idx="9">
                  <c:v>29.9</c:v>
                </c:pt>
                <c:pt idx="10">
                  <c:v>28.2</c:v>
                </c:pt>
                <c:pt idx="11">
                  <c:v>27.9</c:v>
                </c:pt>
                <c:pt idx="12">
                  <c:v>28.7</c:v>
                </c:pt>
                <c:pt idx="13">
                  <c:v>27.4</c:v>
                </c:pt>
                <c:pt idx="14">
                  <c:v>25.8</c:v>
                </c:pt>
                <c:pt idx="15">
                  <c:v>22.2</c:v>
                </c:pt>
                <c:pt idx="16">
                  <c:v>21.8</c:v>
                </c:pt>
                <c:pt idx="17">
                  <c:v>22.1</c:v>
                </c:pt>
                <c:pt idx="18">
                  <c:v>23.2</c:v>
                </c:pt>
                <c:pt idx="19">
                  <c:v>21.6</c:v>
                </c:pt>
                <c:pt idx="20">
                  <c:v>26.8</c:v>
                </c:pt>
                <c:pt idx="21">
                  <c:v>22.9</c:v>
                </c:pt>
                <c:pt idx="22">
                  <c:v>25.2</c:v>
                </c:pt>
                <c:pt idx="23">
                  <c:v>26.5</c:v>
                </c:pt>
                <c:pt idx="24">
                  <c:v>23.4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378-982E-BC0964FF45F4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15.2</c:v>
                </c:pt>
                <c:pt idx="6">
                  <c:v>19.8</c:v>
                </c:pt>
                <c:pt idx="7">
                  <c:v>18.600000000000001</c:v>
                </c:pt>
                <c:pt idx="8">
                  <c:v>18.3</c:v>
                </c:pt>
                <c:pt idx="9">
                  <c:v>18.100000000000001</c:v>
                </c:pt>
                <c:pt idx="10">
                  <c:v>17.899999999999999</c:v>
                </c:pt>
                <c:pt idx="11">
                  <c:v>18.100000000000001</c:v>
                </c:pt>
                <c:pt idx="12">
                  <c:v>17.399999999999999</c:v>
                </c:pt>
                <c:pt idx="13">
                  <c:v>18.399999999999999</c:v>
                </c:pt>
                <c:pt idx="14">
                  <c:v>15.7</c:v>
                </c:pt>
                <c:pt idx="15">
                  <c:v>2.5</c:v>
                </c:pt>
                <c:pt idx="16">
                  <c:v>1.9</c:v>
                </c:pt>
                <c:pt idx="17">
                  <c:v>3.1</c:v>
                </c:pt>
                <c:pt idx="18">
                  <c:v>3.4</c:v>
                </c:pt>
                <c:pt idx="19">
                  <c:v>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D-4378-982E-BC0964FF4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16.7</c:v>
                </c:pt>
                <c:pt idx="16">
                  <c:v>15.1</c:v>
                </c:pt>
                <c:pt idx="17">
                  <c:v>15</c:v>
                </c:pt>
                <c:pt idx="18">
                  <c:v>12.2</c:v>
                </c:pt>
                <c:pt idx="19">
                  <c:v>9.6</c:v>
                </c:pt>
                <c:pt idx="20">
                  <c:v>47.6</c:v>
                </c:pt>
                <c:pt idx="21">
                  <c:v>46.4</c:v>
                </c:pt>
                <c:pt idx="22">
                  <c:v>45.3</c:v>
                </c:pt>
                <c:pt idx="23">
                  <c:v>46.4</c:v>
                </c:pt>
                <c:pt idx="24">
                  <c:v>43.5</c:v>
                </c:pt>
                <c:pt idx="25">
                  <c:v>52</c:v>
                </c:pt>
                <c:pt idx="26">
                  <c:v>49.4</c:v>
                </c:pt>
                <c:pt idx="27">
                  <c:v>48.9</c:v>
                </c:pt>
                <c:pt idx="28">
                  <c:v>52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D-46C1-A205-609A1B386E1C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15.7</c:v>
                </c:pt>
                <c:pt idx="11">
                  <c:v>15.4</c:v>
                </c:pt>
                <c:pt idx="12">
                  <c:v>13.7</c:v>
                </c:pt>
                <c:pt idx="13">
                  <c:v>13.8</c:v>
                </c:pt>
                <c:pt idx="14">
                  <c:v>13.2</c:v>
                </c:pt>
                <c:pt idx="15">
                  <c:v>54.7</c:v>
                </c:pt>
                <c:pt idx="16">
                  <c:v>54.8</c:v>
                </c:pt>
                <c:pt idx="17">
                  <c:v>52.6</c:v>
                </c:pt>
                <c:pt idx="18">
                  <c:v>53.2</c:v>
                </c:pt>
                <c:pt idx="19">
                  <c:v>53.8</c:v>
                </c:pt>
                <c:pt idx="20">
                  <c:v>58.6</c:v>
                </c:pt>
                <c:pt idx="21">
                  <c:v>59.2</c:v>
                </c:pt>
                <c:pt idx="22">
                  <c:v>58.6</c:v>
                </c:pt>
                <c:pt idx="23">
                  <c:v>57.2</c:v>
                </c:pt>
                <c:pt idx="24">
                  <c:v>57.5</c:v>
                </c:pt>
                <c:pt idx="25">
                  <c:v>57.2</c:v>
                </c:pt>
                <c:pt idx="26">
                  <c:v>59.4</c:v>
                </c:pt>
                <c:pt idx="27">
                  <c:v>56.4</c:v>
                </c:pt>
                <c:pt idx="28">
                  <c:v>58.4</c:v>
                </c:pt>
                <c:pt idx="29">
                  <c:v>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D-46C1-A205-609A1B386E1C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50.9</c:v>
                </c:pt>
                <c:pt idx="1">
                  <c:v>46.1</c:v>
                </c:pt>
                <c:pt idx="2">
                  <c:v>44.6</c:v>
                </c:pt>
                <c:pt idx="3">
                  <c:v>44.3</c:v>
                </c:pt>
                <c:pt idx="4">
                  <c:v>45</c:v>
                </c:pt>
                <c:pt idx="5">
                  <c:v>49.7</c:v>
                </c:pt>
                <c:pt idx="6">
                  <c:v>42.2</c:v>
                </c:pt>
                <c:pt idx="7">
                  <c:v>40.9</c:v>
                </c:pt>
                <c:pt idx="8">
                  <c:v>40.799999999999997</c:v>
                </c:pt>
                <c:pt idx="9">
                  <c:v>38.6</c:v>
                </c:pt>
                <c:pt idx="10">
                  <c:v>50.4</c:v>
                </c:pt>
                <c:pt idx="11">
                  <c:v>38.4</c:v>
                </c:pt>
                <c:pt idx="12">
                  <c:v>38.1</c:v>
                </c:pt>
                <c:pt idx="13">
                  <c:v>39</c:v>
                </c:pt>
                <c:pt idx="14">
                  <c:v>41.1</c:v>
                </c:pt>
                <c:pt idx="15">
                  <c:v>49.2</c:v>
                </c:pt>
                <c:pt idx="16">
                  <c:v>52</c:v>
                </c:pt>
                <c:pt idx="17">
                  <c:v>51.7</c:v>
                </c:pt>
                <c:pt idx="18">
                  <c:v>51.6</c:v>
                </c:pt>
                <c:pt idx="19">
                  <c:v>51.9</c:v>
                </c:pt>
                <c:pt idx="20">
                  <c:v>57.9</c:v>
                </c:pt>
                <c:pt idx="21">
                  <c:v>56.5</c:v>
                </c:pt>
                <c:pt idx="22">
                  <c:v>57.5</c:v>
                </c:pt>
                <c:pt idx="23">
                  <c:v>56.4</c:v>
                </c:pt>
                <c:pt idx="24">
                  <c:v>56.6</c:v>
                </c:pt>
                <c:pt idx="25">
                  <c:v>58.8</c:v>
                </c:pt>
                <c:pt idx="26">
                  <c:v>57.1</c:v>
                </c:pt>
                <c:pt idx="27">
                  <c:v>58.8</c:v>
                </c:pt>
                <c:pt idx="28">
                  <c:v>55.7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D-46C1-A205-609A1B386E1C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49.4</c:v>
                </c:pt>
                <c:pt idx="4">
                  <c:v>52.1</c:v>
                </c:pt>
                <c:pt idx="5">
                  <c:v>49</c:v>
                </c:pt>
                <c:pt idx="6">
                  <c:v>49.3</c:v>
                </c:pt>
                <c:pt idx="7">
                  <c:v>48</c:v>
                </c:pt>
                <c:pt idx="8">
                  <c:v>48.6</c:v>
                </c:pt>
                <c:pt idx="9">
                  <c:v>48.6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51.7</c:v>
                </c:pt>
                <c:pt idx="16">
                  <c:v>52.3</c:v>
                </c:pt>
                <c:pt idx="17">
                  <c:v>52.9</c:v>
                </c:pt>
                <c:pt idx="18">
                  <c:v>51.2</c:v>
                </c:pt>
                <c:pt idx="19">
                  <c:v>50.3</c:v>
                </c:pt>
                <c:pt idx="20">
                  <c:v>50.2</c:v>
                </c:pt>
                <c:pt idx="21">
                  <c:v>49.2</c:v>
                </c:pt>
                <c:pt idx="22">
                  <c:v>49.3</c:v>
                </c:pt>
                <c:pt idx="23">
                  <c:v>50</c:v>
                </c:pt>
                <c:pt idx="24">
                  <c:v>48.5</c:v>
                </c:pt>
                <c:pt idx="25">
                  <c:v>53.6</c:v>
                </c:pt>
                <c:pt idx="26">
                  <c:v>51.3</c:v>
                </c:pt>
                <c:pt idx="27">
                  <c:v>54.8</c:v>
                </c:pt>
                <c:pt idx="28">
                  <c:v>52.1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D-46C1-A205-609A1B38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50.9</c:v>
                </c:pt>
                <c:pt idx="1">
                  <c:v>55.1</c:v>
                </c:pt>
                <c:pt idx="2">
                  <c:v>55.7</c:v>
                </c:pt>
                <c:pt idx="3">
                  <c:v>56.8</c:v>
                </c:pt>
                <c:pt idx="4">
                  <c:v>57.6</c:v>
                </c:pt>
                <c:pt idx="5">
                  <c:v>60.8</c:v>
                </c:pt>
                <c:pt idx="6">
                  <c:v>63.2</c:v>
                </c:pt>
                <c:pt idx="7">
                  <c:v>60.7</c:v>
                </c:pt>
                <c:pt idx="8">
                  <c:v>61.2</c:v>
                </c:pt>
                <c:pt idx="9">
                  <c:v>59.7</c:v>
                </c:pt>
                <c:pt idx="10">
                  <c:v>51.3</c:v>
                </c:pt>
                <c:pt idx="11">
                  <c:v>51.1</c:v>
                </c:pt>
                <c:pt idx="12">
                  <c:v>49.8</c:v>
                </c:pt>
                <c:pt idx="13">
                  <c:v>52.8</c:v>
                </c:pt>
                <c:pt idx="14">
                  <c:v>49.5</c:v>
                </c:pt>
                <c:pt idx="15">
                  <c:v>60.2</c:v>
                </c:pt>
                <c:pt idx="16">
                  <c:v>58.8</c:v>
                </c:pt>
                <c:pt idx="17">
                  <c:v>61.3</c:v>
                </c:pt>
                <c:pt idx="18">
                  <c:v>59.8</c:v>
                </c:pt>
                <c:pt idx="19">
                  <c:v>59.7</c:v>
                </c:pt>
                <c:pt idx="20">
                  <c:v>64.099999999999994</c:v>
                </c:pt>
                <c:pt idx="21">
                  <c:v>65</c:v>
                </c:pt>
                <c:pt idx="22">
                  <c:v>64.099999999999994</c:v>
                </c:pt>
                <c:pt idx="23">
                  <c:v>65.599999999999994</c:v>
                </c:pt>
                <c:pt idx="24">
                  <c:v>62.2</c:v>
                </c:pt>
                <c:pt idx="25">
                  <c:v>68.599999999999994</c:v>
                </c:pt>
                <c:pt idx="26">
                  <c:v>68</c:v>
                </c:pt>
                <c:pt idx="27">
                  <c:v>67.099999999999994</c:v>
                </c:pt>
                <c:pt idx="28">
                  <c:v>66.5</c:v>
                </c:pt>
                <c:pt idx="29">
                  <c:v>60.2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8-4CA0-87D5-50978C5B9FC5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55.8</c:v>
                </c:pt>
                <c:pt idx="1">
                  <c:v>55.7</c:v>
                </c:pt>
                <c:pt idx="2">
                  <c:v>56.9</c:v>
                </c:pt>
                <c:pt idx="3">
                  <c:v>54.7</c:v>
                </c:pt>
                <c:pt idx="4">
                  <c:v>56.3</c:v>
                </c:pt>
                <c:pt idx="5">
                  <c:v>58.4</c:v>
                </c:pt>
                <c:pt idx="6">
                  <c:v>58.7</c:v>
                </c:pt>
                <c:pt idx="7">
                  <c:v>58.9</c:v>
                </c:pt>
                <c:pt idx="8">
                  <c:v>57.3</c:v>
                </c:pt>
                <c:pt idx="9">
                  <c:v>58</c:v>
                </c:pt>
                <c:pt idx="10">
                  <c:v>52.3</c:v>
                </c:pt>
                <c:pt idx="11">
                  <c:v>52.6</c:v>
                </c:pt>
                <c:pt idx="12">
                  <c:v>51.2</c:v>
                </c:pt>
                <c:pt idx="13">
                  <c:v>52.3</c:v>
                </c:pt>
                <c:pt idx="14">
                  <c:v>50</c:v>
                </c:pt>
                <c:pt idx="15">
                  <c:v>53.5</c:v>
                </c:pt>
                <c:pt idx="16">
                  <c:v>53.3</c:v>
                </c:pt>
                <c:pt idx="17">
                  <c:v>51.8</c:v>
                </c:pt>
                <c:pt idx="18">
                  <c:v>52.8</c:v>
                </c:pt>
                <c:pt idx="19">
                  <c:v>51.9</c:v>
                </c:pt>
                <c:pt idx="20">
                  <c:v>58.9</c:v>
                </c:pt>
                <c:pt idx="21">
                  <c:v>58.7</c:v>
                </c:pt>
                <c:pt idx="22">
                  <c:v>59.5</c:v>
                </c:pt>
                <c:pt idx="23">
                  <c:v>55.3</c:v>
                </c:pt>
                <c:pt idx="24">
                  <c:v>55.6</c:v>
                </c:pt>
                <c:pt idx="25">
                  <c:v>56.2</c:v>
                </c:pt>
                <c:pt idx="26">
                  <c:v>59</c:v>
                </c:pt>
                <c:pt idx="27">
                  <c:v>56.4</c:v>
                </c:pt>
                <c:pt idx="28">
                  <c:v>56.2</c:v>
                </c:pt>
                <c:pt idx="29">
                  <c:v>57.7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8-4CA0-87D5-50978C5B9FC5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42.5</c:v>
                </c:pt>
                <c:pt idx="1">
                  <c:v>45.7</c:v>
                </c:pt>
                <c:pt idx="2">
                  <c:v>42.9</c:v>
                </c:pt>
                <c:pt idx="3">
                  <c:v>47.4</c:v>
                </c:pt>
                <c:pt idx="4">
                  <c:v>42.1</c:v>
                </c:pt>
                <c:pt idx="5">
                  <c:v>31.6</c:v>
                </c:pt>
                <c:pt idx="6">
                  <c:v>35</c:v>
                </c:pt>
                <c:pt idx="7">
                  <c:v>31.5</c:v>
                </c:pt>
                <c:pt idx="8">
                  <c:v>33</c:v>
                </c:pt>
                <c:pt idx="9">
                  <c:v>28.3</c:v>
                </c:pt>
                <c:pt idx="10">
                  <c:v>30.2</c:v>
                </c:pt>
                <c:pt idx="11">
                  <c:v>31.6</c:v>
                </c:pt>
                <c:pt idx="12">
                  <c:v>28.8</c:v>
                </c:pt>
                <c:pt idx="13">
                  <c:v>26.9</c:v>
                </c:pt>
                <c:pt idx="14">
                  <c:v>26.8</c:v>
                </c:pt>
                <c:pt idx="15">
                  <c:v>57.4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53.7</c:v>
                </c:pt>
                <c:pt idx="20">
                  <c:v>64.400000000000006</c:v>
                </c:pt>
                <c:pt idx="21">
                  <c:v>63.4</c:v>
                </c:pt>
                <c:pt idx="22">
                  <c:v>64.2</c:v>
                </c:pt>
                <c:pt idx="23">
                  <c:v>60.9</c:v>
                </c:pt>
                <c:pt idx="24">
                  <c:v>60.7</c:v>
                </c:pt>
                <c:pt idx="25">
                  <c:v>61.4</c:v>
                </c:pt>
                <c:pt idx="26">
                  <c:v>60.2</c:v>
                </c:pt>
                <c:pt idx="27">
                  <c:v>61.8</c:v>
                </c:pt>
                <c:pt idx="28">
                  <c:v>58.8</c:v>
                </c:pt>
                <c:pt idx="29">
                  <c:v>57.7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8-4CA0-87D5-50978C5B9FC5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59.2</c:v>
                </c:pt>
                <c:pt idx="6">
                  <c:v>58.4</c:v>
                </c:pt>
                <c:pt idx="7">
                  <c:v>58.3</c:v>
                </c:pt>
                <c:pt idx="8">
                  <c:v>55.1</c:v>
                </c:pt>
                <c:pt idx="9">
                  <c:v>52.6</c:v>
                </c:pt>
                <c:pt idx="10">
                  <c:v>51.2</c:v>
                </c:pt>
                <c:pt idx="11">
                  <c:v>50.8</c:v>
                </c:pt>
                <c:pt idx="12">
                  <c:v>51.5</c:v>
                </c:pt>
                <c:pt idx="13">
                  <c:v>49.8</c:v>
                </c:pt>
                <c:pt idx="14">
                  <c:v>52</c:v>
                </c:pt>
                <c:pt idx="15">
                  <c:v>56.4</c:v>
                </c:pt>
                <c:pt idx="16">
                  <c:v>57.4</c:v>
                </c:pt>
                <c:pt idx="17">
                  <c:v>56.5</c:v>
                </c:pt>
                <c:pt idx="18">
                  <c:v>53.8</c:v>
                </c:pt>
                <c:pt idx="19">
                  <c:v>54.5</c:v>
                </c:pt>
                <c:pt idx="20">
                  <c:v>55.8</c:v>
                </c:pt>
                <c:pt idx="21">
                  <c:v>52.5</c:v>
                </c:pt>
                <c:pt idx="22">
                  <c:v>52</c:v>
                </c:pt>
                <c:pt idx="23">
                  <c:v>54.4</c:v>
                </c:pt>
                <c:pt idx="24">
                  <c:v>53</c:v>
                </c:pt>
                <c:pt idx="25">
                  <c:v>53.8</c:v>
                </c:pt>
                <c:pt idx="26">
                  <c:v>53.1</c:v>
                </c:pt>
                <c:pt idx="27">
                  <c:v>53.6</c:v>
                </c:pt>
                <c:pt idx="28">
                  <c:v>52.4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8-4CA0-87D5-50978C5B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</a:t>
            </a:r>
            <a:r>
              <a:rPr lang="en-GB" sz="1800" baseline="0"/>
              <a:t>(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800" baseline="0"/>
              <a:t>With Direct Encoding)</a:t>
            </a:r>
            <a:endParaRPr lang="en-GB" sz="20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18.399999999999999</c:v>
                </c:pt>
                <c:pt idx="1">
                  <c:v>19.100000000000001</c:v>
                </c:pt>
                <c:pt idx="2">
                  <c:v>20.5</c:v>
                </c:pt>
                <c:pt idx="3">
                  <c:v>20.2</c:v>
                </c:pt>
                <c:pt idx="4">
                  <c:v>21.4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24.2</c:v>
                </c:pt>
                <c:pt idx="11">
                  <c:v>24.2</c:v>
                </c:pt>
                <c:pt idx="12">
                  <c:v>23.4</c:v>
                </c:pt>
                <c:pt idx="13">
                  <c:v>22.8</c:v>
                </c:pt>
                <c:pt idx="14">
                  <c:v>24.2</c:v>
                </c:pt>
                <c:pt idx="15">
                  <c:v>26.1</c:v>
                </c:pt>
                <c:pt idx="16">
                  <c:v>24.1</c:v>
                </c:pt>
                <c:pt idx="17">
                  <c:v>22.5</c:v>
                </c:pt>
                <c:pt idx="18">
                  <c:v>25.6</c:v>
                </c:pt>
                <c:pt idx="19">
                  <c:v>26.9</c:v>
                </c:pt>
                <c:pt idx="20">
                  <c:v>18.3</c:v>
                </c:pt>
                <c:pt idx="21">
                  <c:v>45.4</c:v>
                </c:pt>
                <c:pt idx="22">
                  <c:v>46.2</c:v>
                </c:pt>
                <c:pt idx="23">
                  <c:v>45.4</c:v>
                </c:pt>
                <c:pt idx="24">
                  <c:v>45.3</c:v>
                </c:pt>
                <c:pt idx="25">
                  <c:v>51.4</c:v>
                </c:pt>
                <c:pt idx="26">
                  <c:v>56.9</c:v>
                </c:pt>
                <c:pt idx="27">
                  <c:v>56.8</c:v>
                </c:pt>
                <c:pt idx="28">
                  <c:v>53.7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D-41BD-9BCE-F2A4F0C74FB3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54.5</c:v>
                </c:pt>
                <c:pt idx="1">
                  <c:v>56.4</c:v>
                </c:pt>
                <c:pt idx="2">
                  <c:v>54.6</c:v>
                </c:pt>
                <c:pt idx="3">
                  <c:v>55.1</c:v>
                </c:pt>
                <c:pt idx="4">
                  <c:v>54.4</c:v>
                </c:pt>
                <c:pt idx="5">
                  <c:v>56.6</c:v>
                </c:pt>
                <c:pt idx="6">
                  <c:v>56.3</c:v>
                </c:pt>
                <c:pt idx="7">
                  <c:v>59.2</c:v>
                </c:pt>
                <c:pt idx="8">
                  <c:v>55</c:v>
                </c:pt>
                <c:pt idx="9">
                  <c:v>57.3</c:v>
                </c:pt>
                <c:pt idx="10">
                  <c:v>52.7</c:v>
                </c:pt>
                <c:pt idx="11">
                  <c:v>53</c:v>
                </c:pt>
                <c:pt idx="12">
                  <c:v>51.7</c:v>
                </c:pt>
                <c:pt idx="13">
                  <c:v>52.4</c:v>
                </c:pt>
                <c:pt idx="14">
                  <c:v>50.8</c:v>
                </c:pt>
                <c:pt idx="15">
                  <c:v>53.2</c:v>
                </c:pt>
                <c:pt idx="16">
                  <c:v>53.2</c:v>
                </c:pt>
                <c:pt idx="17">
                  <c:v>51.1</c:v>
                </c:pt>
                <c:pt idx="18">
                  <c:v>53.1</c:v>
                </c:pt>
                <c:pt idx="19">
                  <c:v>51.6</c:v>
                </c:pt>
                <c:pt idx="20">
                  <c:v>59.1</c:v>
                </c:pt>
                <c:pt idx="21">
                  <c:v>60.9</c:v>
                </c:pt>
                <c:pt idx="22">
                  <c:v>58.7</c:v>
                </c:pt>
                <c:pt idx="23">
                  <c:v>57.7</c:v>
                </c:pt>
                <c:pt idx="24">
                  <c:v>58</c:v>
                </c:pt>
                <c:pt idx="25">
                  <c:v>56.8</c:v>
                </c:pt>
                <c:pt idx="26">
                  <c:v>58.7</c:v>
                </c:pt>
                <c:pt idx="27">
                  <c:v>58.5</c:v>
                </c:pt>
                <c:pt idx="28">
                  <c:v>57.3</c:v>
                </c:pt>
                <c:pt idx="29">
                  <c:v>57.06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D-41BD-9BCE-F2A4F0C74FB3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42.3</c:v>
                </c:pt>
                <c:pt idx="1">
                  <c:v>42.9</c:v>
                </c:pt>
                <c:pt idx="2">
                  <c:v>42.7</c:v>
                </c:pt>
                <c:pt idx="3">
                  <c:v>45.1</c:v>
                </c:pt>
                <c:pt idx="4">
                  <c:v>41.6</c:v>
                </c:pt>
                <c:pt idx="5">
                  <c:v>31.3</c:v>
                </c:pt>
                <c:pt idx="6">
                  <c:v>30.9</c:v>
                </c:pt>
                <c:pt idx="7">
                  <c:v>30.7</c:v>
                </c:pt>
                <c:pt idx="8">
                  <c:v>31</c:v>
                </c:pt>
                <c:pt idx="9">
                  <c:v>30.9</c:v>
                </c:pt>
                <c:pt idx="10">
                  <c:v>28.4</c:v>
                </c:pt>
                <c:pt idx="11">
                  <c:v>29.6</c:v>
                </c:pt>
                <c:pt idx="12">
                  <c:v>36</c:v>
                </c:pt>
                <c:pt idx="13">
                  <c:v>36</c:v>
                </c:pt>
                <c:pt idx="14">
                  <c:v>37.700000000000003</c:v>
                </c:pt>
                <c:pt idx="15">
                  <c:v>57.2</c:v>
                </c:pt>
                <c:pt idx="16">
                  <c:v>56.5</c:v>
                </c:pt>
                <c:pt idx="17">
                  <c:v>57</c:v>
                </c:pt>
                <c:pt idx="18">
                  <c:v>55.7</c:v>
                </c:pt>
                <c:pt idx="19">
                  <c:v>54.4</c:v>
                </c:pt>
                <c:pt idx="20">
                  <c:v>66.099999999999994</c:v>
                </c:pt>
                <c:pt idx="21">
                  <c:v>65.400000000000006</c:v>
                </c:pt>
                <c:pt idx="22">
                  <c:v>66.400000000000006</c:v>
                </c:pt>
                <c:pt idx="23">
                  <c:v>64.8</c:v>
                </c:pt>
                <c:pt idx="24">
                  <c:v>63.3</c:v>
                </c:pt>
                <c:pt idx="25">
                  <c:v>61</c:v>
                </c:pt>
                <c:pt idx="26">
                  <c:v>60.7</c:v>
                </c:pt>
                <c:pt idx="27">
                  <c:v>63.4</c:v>
                </c:pt>
                <c:pt idx="28">
                  <c:v>58.7</c:v>
                </c:pt>
                <c:pt idx="29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D-41BD-9BCE-F2A4F0C74FB3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59.9</c:v>
                </c:pt>
                <c:pt idx="6">
                  <c:v>58.5</c:v>
                </c:pt>
                <c:pt idx="7">
                  <c:v>57.9</c:v>
                </c:pt>
                <c:pt idx="8">
                  <c:v>56.8</c:v>
                </c:pt>
                <c:pt idx="9">
                  <c:v>54.4</c:v>
                </c:pt>
                <c:pt idx="10">
                  <c:v>51.1</c:v>
                </c:pt>
                <c:pt idx="11">
                  <c:v>50.9</c:v>
                </c:pt>
                <c:pt idx="12">
                  <c:v>51.7</c:v>
                </c:pt>
                <c:pt idx="13">
                  <c:v>50.1</c:v>
                </c:pt>
                <c:pt idx="14">
                  <c:v>52.4</c:v>
                </c:pt>
                <c:pt idx="15">
                  <c:v>55.2</c:v>
                </c:pt>
                <c:pt idx="16">
                  <c:v>55.4</c:v>
                </c:pt>
                <c:pt idx="17">
                  <c:v>55.7</c:v>
                </c:pt>
                <c:pt idx="18">
                  <c:v>53.8</c:v>
                </c:pt>
                <c:pt idx="19">
                  <c:v>54.7</c:v>
                </c:pt>
                <c:pt idx="20">
                  <c:v>57.4</c:v>
                </c:pt>
                <c:pt idx="21">
                  <c:v>52.8</c:v>
                </c:pt>
                <c:pt idx="22">
                  <c:v>53.6</c:v>
                </c:pt>
                <c:pt idx="23">
                  <c:v>54.8</c:v>
                </c:pt>
                <c:pt idx="24">
                  <c:v>54.6</c:v>
                </c:pt>
                <c:pt idx="25">
                  <c:v>53.5</c:v>
                </c:pt>
                <c:pt idx="26">
                  <c:v>53.3</c:v>
                </c:pt>
                <c:pt idx="27">
                  <c:v>53.7</c:v>
                </c:pt>
                <c:pt idx="28">
                  <c:v>51.7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D-41BD-9BCE-F2A4F0C74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0.2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9.3000000000000007</c:v>
                </c:pt>
                <c:pt idx="11">
                  <c:v>9.6999999999999993</c:v>
                </c:pt>
                <c:pt idx="12">
                  <c:v>8.1</c:v>
                </c:pt>
                <c:pt idx="13">
                  <c:v>7.8</c:v>
                </c:pt>
                <c:pt idx="14">
                  <c:v>6.8</c:v>
                </c:pt>
                <c:pt idx="15">
                  <c:v>49.1</c:v>
                </c:pt>
                <c:pt idx="16">
                  <c:v>47.21</c:v>
                </c:pt>
                <c:pt idx="17">
                  <c:v>47.9</c:v>
                </c:pt>
                <c:pt idx="18">
                  <c:v>47.5</c:v>
                </c:pt>
                <c:pt idx="19">
                  <c:v>44.3</c:v>
                </c:pt>
                <c:pt idx="20">
                  <c:v>46.2</c:v>
                </c:pt>
                <c:pt idx="21">
                  <c:v>46.1</c:v>
                </c:pt>
                <c:pt idx="22">
                  <c:v>45.3</c:v>
                </c:pt>
                <c:pt idx="23">
                  <c:v>46.9</c:v>
                </c:pt>
                <c:pt idx="24">
                  <c:v>44.6</c:v>
                </c:pt>
                <c:pt idx="25">
                  <c:v>25.8</c:v>
                </c:pt>
                <c:pt idx="26">
                  <c:v>25.5</c:v>
                </c:pt>
                <c:pt idx="27">
                  <c:v>25.4</c:v>
                </c:pt>
                <c:pt idx="28">
                  <c:v>26.9</c:v>
                </c:pt>
                <c:pt idx="29">
                  <c:v>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A-4309-B337-A073CADF57D4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</c:v>
                </c:pt>
                <c:pt idx="6">
                  <c:v>1</c:v>
                </c:pt>
                <c:pt idx="7">
                  <c:v>0.4</c:v>
                </c:pt>
                <c:pt idx="8">
                  <c:v>1.1000000000000001</c:v>
                </c:pt>
                <c:pt idx="9">
                  <c:v>1.1000000000000001</c:v>
                </c:pt>
                <c:pt idx="10">
                  <c:v>12.7</c:v>
                </c:pt>
                <c:pt idx="11">
                  <c:v>12.2</c:v>
                </c:pt>
                <c:pt idx="12">
                  <c:v>11.8</c:v>
                </c:pt>
                <c:pt idx="13">
                  <c:v>10.1</c:v>
                </c:pt>
                <c:pt idx="14">
                  <c:v>11.7</c:v>
                </c:pt>
                <c:pt idx="15">
                  <c:v>52.8</c:v>
                </c:pt>
                <c:pt idx="16">
                  <c:v>53.2</c:v>
                </c:pt>
                <c:pt idx="17">
                  <c:v>51</c:v>
                </c:pt>
                <c:pt idx="18">
                  <c:v>51.3</c:v>
                </c:pt>
                <c:pt idx="19">
                  <c:v>49.4</c:v>
                </c:pt>
                <c:pt idx="20">
                  <c:v>55.5</c:v>
                </c:pt>
                <c:pt idx="21">
                  <c:v>56.6</c:v>
                </c:pt>
                <c:pt idx="22">
                  <c:v>58</c:v>
                </c:pt>
                <c:pt idx="23">
                  <c:v>56.7</c:v>
                </c:pt>
                <c:pt idx="24">
                  <c:v>56.1</c:v>
                </c:pt>
                <c:pt idx="25">
                  <c:v>55.96</c:v>
                </c:pt>
                <c:pt idx="26">
                  <c:v>55.11</c:v>
                </c:pt>
                <c:pt idx="27">
                  <c:v>55.9</c:v>
                </c:pt>
                <c:pt idx="28">
                  <c:v>56.3</c:v>
                </c:pt>
                <c:pt idx="29">
                  <c:v>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A-4309-B337-A073CADF57D4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34.6</c:v>
                </c:pt>
                <c:pt idx="6">
                  <c:v>27.6</c:v>
                </c:pt>
                <c:pt idx="7">
                  <c:v>29</c:v>
                </c:pt>
                <c:pt idx="8">
                  <c:v>29.1</c:v>
                </c:pt>
                <c:pt idx="9">
                  <c:v>26.5</c:v>
                </c:pt>
                <c:pt idx="10">
                  <c:v>33</c:v>
                </c:pt>
                <c:pt idx="11">
                  <c:v>25.2</c:v>
                </c:pt>
                <c:pt idx="12">
                  <c:v>25.1</c:v>
                </c:pt>
                <c:pt idx="13">
                  <c:v>26.4</c:v>
                </c:pt>
                <c:pt idx="14">
                  <c:v>27.6</c:v>
                </c:pt>
                <c:pt idx="15">
                  <c:v>50.6</c:v>
                </c:pt>
                <c:pt idx="16">
                  <c:v>51.7</c:v>
                </c:pt>
                <c:pt idx="17">
                  <c:v>52</c:v>
                </c:pt>
                <c:pt idx="18">
                  <c:v>52</c:v>
                </c:pt>
                <c:pt idx="19">
                  <c:v>51.7</c:v>
                </c:pt>
                <c:pt idx="20">
                  <c:v>61.9</c:v>
                </c:pt>
                <c:pt idx="21">
                  <c:v>61.5</c:v>
                </c:pt>
                <c:pt idx="22">
                  <c:v>63.7</c:v>
                </c:pt>
                <c:pt idx="23">
                  <c:v>63.1</c:v>
                </c:pt>
                <c:pt idx="24">
                  <c:v>60.9</c:v>
                </c:pt>
                <c:pt idx="25">
                  <c:v>60.2</c:v>
                </c:pt>
                <c:pt idx="26">
                  <c:v>59.3</c:v>
                </c:pt>
                <c:pt idx="27">
                  <c:v>60.6</c:v>
                </c:pt>
                <c:pt idx="28">
                  <c:v>56.2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A-4309-B337-A073CADF57D4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49.3</c:v>
                </c:pt>
                <c:pt idx="6">
                  <c:v>49.6</c:v>
                </c:pt>
                <c:pt idx="7">
                  <c:v>48.7</c:v>
                </c:pt>
                <c:pt idx="8">
                  <c:v>50.7</c:v>
                </c:pt>
                <c:pt idx="9">
                  <c:v>47.9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52.1</c:v>
                </c:pt>
                <c:pt idx="16">
                  <c:v>53</c:v>
                </c:pt>
                <c:pt idx="17">
                  <c:v>52.2</c:v>
                </c:pt>
                <c:pt idx="18">
                  <c:v>51</c:v>
                </c:pt>
                <c:pt idx="19">
                  <c:v>52.2</c:v>
                </c:pt>
                <c:pt idx="20">
                  <c:v>48.2</c:v>
                </c:pt>
                <c:pt idx="21">
                  <c:v>50.1</c:v>
                </c:pt>
                <c:pt idx="22">
                  <c:v>47.3</c:v>
                </c:pt>
                <c:pt idx="23">
                  <c:v>51.1</c:v>
                </c:pt>
                <c:pt idx="24">
                  <c:v>47.5</c:v>
                </c:pt>
                <c:pt idx="25">
                  <c:v>54.4</c:v>
                </c:pt>
                <c:pt idx="26">
                  <c:v>52.1</c:v>
                </c:pt>
                <c:pt idx="27">
                  <c:v>53.4</c:v>
                </c:pt>
                <c:pt idx="28">
                  <c:v>52.3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A-4309-B337-A073CADF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34.700000000000003</c:v>
                </c:pt>
                <c:pt idx="6">
                  <c:v>35.299999999999997</c:v>
                </c:pt>
                <c:pt idx="7">
                  <c:v>35.299999999999997</c:v>
                </c:pt>
                <c:pt idx="8">
                  <c:v>36.6</c:v>
                </c:pt>
                <c:pt idx="9">
                  <c:v>33.6</c:v>
                </c:pt>
                <c:pt idx="10">
                  <c:v>44.9</c:v>
                </c:pt>
                <c:pt idx="11">
                  <c:v>43</c:v>
                </c:pt>
                <c:pt idx="12">
                  <c:v>42.6</c:v>
                </c:pt>
                <c:pt idx="13">
                  <c:v>45.8</c:v>
                </c:pt>
                <c:pt idx="14">
                  <c:v>44.3</c:v>
                </c:pt>
                <c:pt idx="15">
                  <c:v>53</c:v>
                </c:pt>
                <c:pt idx="16">
                  <c:v>55</c:v>
                </c:pt>
                <c:pt idx="17">
                  <c:v>50.1</c:v>
                </c:pt>
                <c:pt idx="18">
                  <c:v>53.4</c:v>
                </c:pt>
                <c:pt idx="19">
                  <c:v>51.2</c:v>
                </c:pt>
                <c:pt idx="20">
                  <c:v>53.9</c:v>
                </c:pt>
                <c:pt idx="21">
                  <c:v>51.8</c:v>
                </c:pt>
                <c:pt idx="22">
                  <c:v>51.6</c:v>
                </c:pt>
                <c:pt idx="23">
                  <c:v>47.7</c:v>
                </c:pt>
                <c:pt idx="24">
                  <c:v>48.5</c:v>
                </c:pt>
                <c:pt idx="25">
                  <c:v>55.8</c:v>
                </c:pt>
                <c:pt idx="26">
                  <c:v>54.5</c:v>
                </c:pt>
                <c:pt idx="27">
                  <c:v>54.6</c:v>
                </c:pt>
                <c:pt idx="28">
                  <c:v>52.8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41AD-8401-005C44C8CA03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19.100000000000001</c:v>
                </c:pt>
                <c:pt idx="1">
                  <c:v>22.4</c:v>
                </c:pt>
                <c:pt idx="2">
                  <c:v>26.8</c:v>
                </c:pt>
                <c:pt idx="3">
                  <c:v>26</c:v>
                </c:pt>
                <c:pt idx="4">
                  <c:v>30.3</c:v>
                </c:pt>
                <c:pt idx="5">
                  <c:v>56.6</c:v>
                </c:pt>
                <c:pt idx="6">
                  <c:v>55</c:v>
                </c:pt>
                <c:pt idx="7">
                  <c:v>56.8</c:v>
                </c:pt>
                <c:pt idx="8">
                  <c:v>54.7</c:v>
                </c:pt>
                <c:pt idx="9">
                  <c:v>54.9</c:v>
                </c:pt>
                <c:pt idx="10">
                  <c:v>53.9</c:v>
                </c:pt>
                <c:pt idx="11">
                  <c:v>53.6</c:v>
                </c:pt>
                <c:pt idx="12">
                  <c:v>52.9</c:v>
                </c:pt>
                <c:pt idx="13">
                  <c:v>52.3</c:v>
                </c:pt>
                <c:pt idx="14">
                  <c:v>52.3</c:v>
                </c:pt>
                <c:pt idx="15">
                  <c:v>55.1</c:v>
                </c:pt>
                <c:pt idx="16">
                  <c:v>55.6</c:v>
                </c:pt>
                <c:pt idx="17">
                  <c:v>54.1</c:v>
                </c:pt>
                <c:pt idx="18">
                  <c:v>53</c:v>
                </c:pt>
                <c:pt idx="19">
                  <c:v>53.4</c:v>
                </c:pt>
                <c:pt idx="20">
                  <c:v>60.8</c:v>
                </c:pt>
                <c:pt idx="21">
                  <c:v>60.9</c:v>
                </c:pt>
                <c:pt idx="22">
                  <c:v>61.2</c:v>
                </c:pt>
                <c:pt idx="23">
                  <c:v>55.9</c:v>
                </c:pt>
                <c:pt idx="24">
                  <c:v>57.4</c:v>
                </c:pt>
                <c:pt idx="25">
                  <c:v>59.3</c:v>
                </c:pt>
                <c:pt idx="26">
                  <c:v>60.6</c:v>
                </c:pt>
                <c:pt idx="27">
                  <c:v>58.7</c:v>
                </c:pt>
                <c:pt idx="28">
                  <c:v>59.2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41AD-8401-005C44C8CA03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49.2</c:v>
                </c:pt>
                <c:pt idx="1">
                  <c:v>48.1</c:v>
                </c:pt>
                <c:pt idx="2">
                  <c:v>47.2</c:v>
                </c:pt>
                <c:pt idx="3">
                  <c:v>48.1</c:v>
                </c:pt>
                <c:pt idx="4">
                  <c:v>44.9</c:v>
                </c:pt>
                <c:pt idx="5">
                  <c:v>40.9</c:v>
                </c:pt>
                <c:pt idx="6">
                  <c:v>32.700000000000003</c:v>
                </c:pt>
                <c:pt idx="7">
                  <c:v>34.6</c:v>
                </c:pt>
                <c:pt idx="8">
                  <c:v>34.299999999999997</c:v>
                </c:pt>
                <c:pt idx="9">
                  <c:v>30.7</c:v>
                </c:pt>
                <c:pt idx="10">
                  <c:v>38.299999999999997</c:v>
                </c:pt>
                <c:pt idx="11">
                  <c:v>28.4</c:v>
                </c:pt>
                <c:pt idx="12">
                  <c:v>25.7</c:v>
                </c:pt>
                <c:pt idx="13">
                  <c:v>25.9</c:v>
                </c:pt>
                <c:pt idx="14">
                  <c:v>27.2</c:v>
                </c:pt>
                <c:pt idx="15">
                  <c:v>57.3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53.6</c:v>
                </c:pt>
                <c:pt idx="20">
                  <c:v>64</c:v>
                </c:pt>
                <c:pt idx="21">
                  <c:v>63.5</c:v>
                </c:pt>
                <c:pt idx="22">
                  <c:v>64.2</c:v>
                </c:pt>
                <c:pt idx="23">
                  <c:v>61</c:v>
                </c:pt>
                <c:pt idx="24">
                  <c:v>60.8</c:v>
                </c:pt>
                <c:pt idx="25">
                  <c:v>61.9</c:v>
                </c:pt>
                <c:pt idx="26">
                  <c:v>60.8</c:v>
                </c:pt>
                <c:pt idx="27">
                  <c:v>61.7</c:v>
                </c:pt>
                <c:pt idx="28">
                  <c:v>58.1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41AD-8401-005C44C8CA03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59.3</c:v>
                </c:pt>
                <c:pt idx="6">
                  <c:v>57.7</c:v>
                </c:pt>
                <c:pt idx="7">
                  <c:v>57.4</c:v>
                </c:pt>
                <c:pt idx="8">
                  <c:v>55.9</c:v>
                </c:pt>
                <c:pt idx="9">
                  <c:v>52.4</c:v>
                </c:pt>
                <c:pt idx="10">
                  <c:v>50.8</c:v>
                </c:pt>
                <c:pt idx="11">
                  <c:v>51</c:v>
                </c:pt>
                <c:pt idx="12">
                  <c:v>51.6</c:v>
                </c:pt>
                <c:pt idx="13">
                  <c:v>50.2</c:v>
                </c:pt>
                <c:pt idx="14">
                  <c:v>52.3</c:v>
                </c:pt>
                <c:pt idx="15">
                  <c:v>56.3</c:v>
                </c:pt>
                <c:pt idx="16">
                  <c:v>57.5</c:v>
                </c:pt>
                <c:pt idx="17">
                  <c:v>56.6</c:v>
                </c:pt>
                <c:pt idx="18">
                  <c:v>54.2</c:v>
                </c:pt>
                <c:pt idx="19">
                  <c:v>54</c:v>
                </c:pt>
                <c:pt idx="20">
                  <c:v>55.6</c:v>
                </c:pt>
                <c:pt idx="21">
                  <c:v>52.5</c:v>
                </c:pt>
                <c:pt idx="22">
                  <c:v>51.5</c:v>
                </c:pt>
                <c:pt idx="23">
                  <c:v>54.8</c:v>
                </c:pt>
                <c:pt idx="24">
                  <c:v>53.4</c:v>
                </c:pt>
                <c:pt idx="25">
                  <c:v>53.2</c:v>
                </c:pt>
                <c:pt idx="26">
                  <c:v>52.8</c:v>
                </c:pt>
                <c:pt idx="27">
                  <c:v>53.7</c:v>
                </c:pt>
                <c:pt idx="28">
                  <c:v>52.6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41AD-8401-005C44C8C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22.6</c:v>
                </c:pt>
                <c:pt idx="1">
                  <c:v>19.899999999999999</c:v>
                </c:pt>
                <c:pt idx="2">
                  <c:v>20.7</c:v>
                </c:pt>
                <c:pt idx="3">
                  <c:v>21.2</c:v>
                </c:pt>
                <c:pt idx="4">
                  <c:v>20.3</c:v>
                </c:pt>
                <c:pt idx="5">
                  <c:v>7.7</c:v>
                </c:pt>
                <c:pt idx="6">
                  <c:v>5.4</c:v>
                </c:pt>
                <c:pt idx="7">
                  <c:v>4.3</c:v>
                </c:pt>
                <c:pt idx="8">
                  <c:v>5.4</c:v>
                </c:pt>
                <c:pt idx="9">
                  <c:v>5.2</c:v>
                </c:pt>
                <c:pt idx="10">
                  <c:v>32.1</c:v>
                </c:pt>
                <c:pt idx="11">
                  <c:v>26.9</c:v>
                </c:pt>
                <c:pt idx="12">
                  <c:v>29.8</c:v>
                </c:pt>
                <c:pt idx="13">
                  <c:v>30.5</c:v>
                </c:pt>
                <c:pt idx="14">
                  <c:v>30.9</c:v>
                </c:pt>
                <c:pt idx="15">
                  <c:v>39</c:v>
                </c:pt>
                <c:pt idx="16">
                  <c:v>43.3</c:v>
                </c:pt>
                <c:pt idx="17">
                  <c:v>42.5</c:v>
                </c:pt>
                <c:pt idx="18">
                  <c:v>41.7</c:v>
                </c:pt>
                <c:pt idx="19">
                  <c:v>39.9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8-4661-ADBB-AB8410706781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58.9</c:v>
                </c:pt>
                <c:pt idx="1">
                  <c:v>55.2</c:v>
                </c:pt>
                <c:pt idx="2">
                  <c:v>56.3</c:v>
                </c:pt>
                <c:pt idx="3">
                  <c:v>56.7</c:v>
                </c:pt>
                <c:pt idx="4">
                  <c:v>55.5</c:v>
                </c:pt>
                <c:pt idx="5">
                  <c:v>54.6</c:v>
                </c:pt>
                <c:pt idx="6">
                  <c:v>55.2</c:v>
                </c:pt>
                <c:pt idx="7">
                  <c:v>54</c:v>
                </c:pt>
                <c:pt idx="8">
                  <c:v>53.9</c:v>
                </c:pt>
                <c:pt idx="9">
                  <c:v>52.8</c:v>
                </c:pt>
                <c:pt idx="10">
                  <c:v>55</c:v>
                </c:pt>
                <c:pt idx="11">
                  <c:v>57.1</c:v>
                </c:pt>
                <c:pt idx="12">
                  <c:v>53.7</c:v>
                </c:pt>
                <c:pt idx="13">
                  <c:v>55.5</c:v>
                </c:pt>
                <c:pt idx="14">
                  <c:v>53.5</c:v>
                </c:pt>
                <c:pt idx="15">
                  <c:v>51.2</c:v>
                </c:pt>
                <c:pt idx="16">
                  <c:v>51.1</c:v>
                </c:pt>
                <c:pt idx="17">
                  <c:v>50.6</c:v>
                </c:pt>
                <c:pt idx="18">
                  <c:v>52.5</c:v>
                </c:pt>
                <c:pt idx="19">
                  <c:v>51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8-4661-ADBB-AB8410706781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49.1</c:v>
                </c:pt>
                <c:pt idx="1">
                  <c:v>47.5</c:v>
                </c:pt>
                <c:pt idx="2">
                  <c:v>46.5</c:v>
                </c:pt>
                <c:pt idx="3">
                  <c:v>52</c:v>
                </c:pt>
                <c:pt idx="4">
                  <c:v>47.8</c:v>
                </c:pt>
                <c:pt idx="5">
                  <c:v>50.3</c:v>
                </c:pt>
                <c:pt idx="6">
                  <c:v>49.7</c:v>
                </c:pt>
                <c:pt idx="7">
                  <c:v>49.2</c:v>
                </c:pt>
                <c:pt idx="8">
                  <c:v>50.7</c:v>
                </c:pt>
                <c:pt idx="9">
                  <c:v>48.4</c:v>
                </c:pt>
                <c:pt idx="10">
                  <c:v>52.3</c:v>
                </c:pt>
                <c:pt idx="11">
                  <c:v>51.2</c:v>
                </c:pt>
                <c:pt idx="12">
                  <c:v>51.4</c:v>
                </c:pt>
                <c:pt idx="13">
                  <c:v>52.2</c:v>
                </c:pt>
                <c:pt idx="14">
                  <c:v>49.4</c:v>
                </c:pt>
                <c:pt idx="15">
                  <c:v>49.5</c:v>
                </c:pt>
                <c:pt idx="16">
                  <c:v>49.7</c:v>
                </c:pt>
                <c:pt idx="17">
                  <c:v>48.7</c:v>
                </c:pt>
                <c:pt idx="18">
                  <c:v>50.6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8-4661-ADBB-AB8410706781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50.6</c:v>
                </c:pt>
                <c:pt idx="9">
                  <c:v>48</c:v>
                </c:pt>
                <c:pt idx="10">
                  <c:v>50.2</c:v>
                </c:pt>
                <c:pt idx="11">
                  <c:v>50.3</c:v>
                </c:pt>
                <c:pt idx="12">
                  <c:v>50.1</c:v>
                </c:pt>
                <c:pt idx="13">
                  <c:v>51.5</c:v>
                </c:pt>
                <c:pt idx="14">
                  <c:v>48.7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8-4661-ADBB-AB841070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9.9</c:v>
                </c:pt>
                <c:pt idx="1">
                  <c:v>10.4</c:v>
                </c:pt>
                <c:pt idx="2">
                  <c:v>12.3</c:v>
                </c:pt>
                <c:pt idx="3">
                  <c:v>6</c:v>
                </c:pt>
                <c:pt idx="4">
                  <c:v>3.3</c:v>
                </c:pt>
                <c:pt idx="5">
                  <c:v>4.5</c:v>
                </c:pt>
                <c:pt idx="6">
                  <c:v>4.2</c:v>
                </c:pt>
                <c:pt idx="7">
                  <c:v>6.8</c:v>
                </c:pt>
                <c:pt idx="8">
                  <c:v>6.8</c:v>
                </c:pt>
                <c:pt idx="9">
                  <c:v>6.2</c:v>
                </c:pt>
                <c:pt idx="10">
                  <c:v>3.7</c:v>
                </c:pt>
                <c:pt idx="11">
                  <c:v>2.9</c:v>
                </c:pt>
                <c:pt idx="12">
                  <c:v>4</c:v>
                </c:pt>
                <c:pt idx="13">
                  <c:v>2.2000000000000002</c:v>
                </c:pt>
                <c:pt idx="14">
                  <c:v>4.0999999999999996</c:v>
                </c:pt>
                <c:pt idx="15">
                  <c:v>1.1000000000000001</c:v>
                </c:pt>
                <c:pt idx="16">
                  <c:v>1.4</c:v>
                </c:pt>
                <c:pt idx="17">
                  <c:v>1.3</c:v>
                </c:pt>
                <c:pt idx="18">
                  <c:v>1.6</c:v>
                </c:pt>
                <c:pt idx="19">
                  <c:v>1.3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D-4E4D-855A-9F1DCC92A130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13.1</c:v>
                </c:pt>
                <c:pt idx="1">
                  <c:v>12.7</c:v>
                </c:pt>
                <c:pt idx="2">
                  <c:v>14.2</c:v>
                </c:pt>
                <c:pt idx="3">
                  <c:v>15.6</c:v>
                </c:pt>
                <c:pt idx="4">
                  <c:v>13.7</c:v>
                </c:pt>
                <c:pt idx="5">
                  <c:v>7.8</c:v>
                </c:pt>
                <c:pt idx="6">
                  <c:v>8</c:v>
                </c:pt>
                <c:pt idx="7">
                  <c:v>8.1999999999999993</c:v>
                </c:pt>
                <c:pt idx="8">
                  <c:v>9.4</c:v>
                </c:pt>
                <c:pt idx="9">
                  <c:v>8.5</c:v>
                </c:pt>
                <c:pt idx="10">
                  <c:v>23.4</c:v>
                </c:pt>
                <c:pt idx="11">
                  <c:v>22.4</c:v>
                </c:pt>
                <c:pt idx="12">
                  <c:v>22.9</c:v>
                </c:pt>
                <c:pt idx="13">
                  <c:v>24.4</c:v>
                </c:pt>
                <c:pt idx="14">
                  <c:v>23.4</c:v>
                </c:pt>
                <c:pt idx="15">
                  <c:v>45.8</c:v>
                </c:pt>
                <c:pt idx="16">
                  <c:v>47.4</c:v>
                </c:pt>
                <c:pt idx="17">
                  <c:v>44.9</c:v>
                </c:pt>
                <c:pt idx="18">
                  <c:v>48.1</c:v>
                </c:pt>
                <c:pt idx="19">
                  <c:v>45.2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D-4E4D-855A-9F1DCC92A130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18.899999999999999</c:v>
                </c:pt>
                <c:pt idx="1">
                  <c:v>20.100000000000001</c:v>
                </c:pt>
                <c:pt idx="2">
                  <c:v>15.7</c:v>
                </c:pt>
                <c:pt idx="3">
                  <c:v>16.3</c:v>
                </c:pt>
                <c:pt idx="4">
                  <c:v>15.9</c:v>
                </c:pt>
                <c:pt idx="5">
                  <c:v>37.5</c:v>
                </c:pt>
                <c:pt idx="6">
                  <c:v>36.1</c:v>
                </c:pt>
                <c:pt idx="7">
                  <c:v>36.799999999999997</c:v>
                </c:pt>
                <c:pt idx="8">
                  <c:v>36.9</c:v>
                </c:pt>
                <c:pt idx="9">
                  <c:v>36.299999999999997</c:v>
                </c:pt>
                <c:pt idx="10">
                  <c:v>39.5</c:v>
                </c:pt>
                <c:pt idx="11">
                  <c:v>38.700000000000003</c:v>
                </c:pt>
                <c:pt idx="12">
                  <c:v>35.9</c:v>
                </c:pt>
                <c:pt idx="13">
                  <c:v>36.5</c:v>
                </c:pt>
                <c:pt idx="14">
                  <c:v>37.4</c:v>
                </c:pt>
                <c:pt idx="15">
                  <c:v>38.1</c:v>
                </c:pt>
                <c:pt idx="16">
                  <c:v>39.9</c:v>
                </c:pt>
                <c:pt idx="17">
                  <c:v>37</c:v>
                </c:pt>
                <c:pt idx="18">
                  <c:v>39.1</c:v>
                </c:pt>
                <c:pt idx="19">
                  <c:v>35.700000000000003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D-4E4D-855A-9F1DCC92A130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0.2</c:v>
                </c:pt>
                <c:pt idx="1">
                  <c:v>0.1</c:v>
                </c:pt>
                <c:pt idx="2">
                  <c:v>0</c:v>
                </c:pt>
                <c:pt idx="3">
                  <c:v>0.4</c:v>
                </c:pt>
                <c:pt idx="4">
                  <c:v>0.1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51.4</c:v>
                </c:pt>
                <c:pt idx="9">
                  <c:v>47.9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D-4E4D-855A-9F1DCC92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9.8000000000000007</c:v>
                </c:pt>
                <c:pt idx="6">
                  <c:v>12.1</c:v>
                </c:pt>
                <c:pt idx="7">
                  <c:v>11.2</c:v>
                </c:pt>
                <c:pt idx="8">
                  <c:v>12.1</c:v>
                </c:pt>
                <c:pt idx="9">
                  <c:v>14.6</c:v>
                </c:pt>
                <c:pt idx="10">
                  <c:v>27</c:v>
                </c:pt>
                <c:pt idx="11">
                  <c:v>28</c:v>
                </c:pt>
                <c:pt idx="12">
                  <c:v>27.5</c:v>
                </c:pt>
                <c:pt idx="13">
                  <c:v>27.2</c:v>
                </c:pt>
                <c:pt idx="14">
                  <c:v>29.3</c:v>
                </c:pt>
                <c:pt idx="15">
                  <c:v>39.9</c:v>
                </c:pt>
                <c:pt idx="16">
                  <c:v>43</c:v>
                </c:pt>
                <c:pt idx="17">
                  <c:v>43.9</c:v>
                </c:pt>
                <c:pt idx="18">
                  <c:v>43.9</c:v>
                </c:pt>
                <c:pt idx="19">
                  <c:v>44.3</c:v>
                </c:pt>
                <c:pt idx="20">
                  <c:v>71.099999999999994</c:v>
                </c:pt>
                <c:pt idx="21">
                  <c:v>72.599999999999994</c:v>
                </c:pt>
                <c:pt idx="22">
                  <c:v>72.7</c:v>
                </c:pt>
                <c:pt idx="23">
                  <c:v>72.8</c:v>
                </c:pt>
                <c:pt idx="24">
                  <c:v>76.400000000000006</c:v>
                </c:pt>
                <c:pt idx="25">
                  <c:v>83.6</c:v>
                </c:pt>
                <c:pt idx="26">
                  <c:v>83.8</c:v>
                </c:pt>
                <c:pt idx="27">
                  <c:v>84.6</c:v>
                </c:pt>
                <c:pt idx="28">
                  <c:v>82.8</c:v>
                </c:pt>
                <c:pt idx="29">
                  <c:v>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4-4895-BC42-292181F45F0A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31.9</c:v>
                </c:pt>
                <c:pt idx="1">
                  <c:v>32.200000000000003</c:v>
                </c:pt>
                <c:pt idx="2">
                  <c:v>32.799999999999997</c:v>
                </c:pt>
                <c:pt idx="3">
                  <c:v>35</c:v>
                </c:pt>
                <c:pt idx="4">
                  <c:v>36.5</c:v>
                </c:pt>
                <c:pt idx="5">
                  <c:v>65.3</c:v>
                </c:pt>
                <c:pt idx="6">
                  <c:v>66.3</c:v>
                </c:pt>
                <c:pt idx="7">
                  <c:v>64.400000000000006</c:v>
                </c:pt>
                <c:pt idx="8">
                  <c:v>62.1</c:v>
                </c:pt>
                <c:pt idx="9">
                  <c:v>58.2</c:v>
                </c:pt>
                <c:pt idx="10">
                  <c:v>73.3</c:v>
                </c:pt>
                <c:pt idx="11">
                  <c:v>70.099999999999994</c:v>
                </c:pt>
                <c:pt idx="12">
                  <c:v>74.2</c:v>
                </c:pt>
                <c:pt idx="13">
                  <c:v>68.400000000000006</c:v>
                </c:pt>
                <c:pt idx="14">
                  <c:v>68.400000000000006</c:v>
                </c:pt>
                <c:pt idx="15">
                  <c:v>83.4</c:v>
                </c:pt>
                <c:pt idx="16">
                  <c:v>82.5</c:v>
                </c:pt>
                <c:pt idx="17">
                  <c:v>84.2</c:v>
                </c:pt>
                <c:pt idx="18">
                  <c:v>82</c:v>
                </c:pt>
                <c:pt idx="19">
                  <c:v>85.4</c:v>
                </c:pt>
                <c:pt idx="20">
                  <c:v>91.8</c:v>
                </c:pt>
                <c:pt idx="21">
                  <c:v>90.3</c:v>
                </c:pt>
                <c:pt idx="22">
                  <c:v>91.8</c:v>
                </c:pt>
                <c:pt idx="23">
                  <c:v>88.2</c:v>
                </c:pt>
                <c:pt idx="24">
                  <c:v>87.2</c:v>
                </c:pt>
                <c:pt idx="25">
                  <c:v>88.6</c:v>
                </c:pt>
                <c:pt idx="26">
                  <c:v>89.8</c:v>
                </c:pt>
                <c:pt idx="27">
                  <c:v>89.3</c:v>
                </c:pt>
                <c:pt idx="28">
                  <c:v>86.7</c:v>
                </c:pt>
                <c:pt idx="29">
                  <c:v>82.2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4-4895-BC42-292181F45F0A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28.8</c:v>
                </c:pt>
                <c:pt idx="1">
                  <c:v>22.2</c:v>
                </c:pt>
                <c:pt idx="2">
                  <c:v>19.600000000000001</c:v>
                </c:pt>
                <c:pt idx="3">
                  <c:v>21.3</c:v>
                </c:pt>
                <c:pt idx="4">
                  <c:v>22.2</c:v>
                </c:pt>
                <c:pt idx="5">
                  <c:v>51.2</c:v>
                </c:pt>
                <c:pt idx="6">
                  <c:v>46.3</c:v>
                </c:pt>
                <c:pt idx="7">
                  <c:v>48.6</c:v>
                </c:pt>
                <c:pt idx="8">
                  <c:v>43.5</c:v>
                </c:pt>
                <c:pt idx="9">
                  <c:v>46.1</c:v>
                </c:pt>
                <c:pt idx="10">
                  <c:v>76.599999999999994</c:v>
                </c:pt>
                <c:pt idx="11">
                  <c:v>75.2</c:v>
                </c:pt>
                <c:pt idx="12">
                  <c:v>73.099999999999994</c:v>
                </c:pt>
                <c:pt idx="13">
                  <c:v>72.5</c:v>
                </c:pt>
                <c:pt idx="14">
                  <c:v>76.099999999999994</c:v>
                </c:pt>
                <c:pt idx="15">
                  <c:v>79.599999999999994</c:v>
                </c:pt>
                <c:pt idx="16">
                  <c:v>77.3</c:v>
                </c:pt>
                <c:pt idx="17">
                  <c:v>79.3</c:v>
                </c:pt>
                <c:pt idx="18">
                  <c:v>77.2</c:v>
                </c:pt>
                <c:pt idx="19">
                  <c:v>76.8</c:v>
                </c:pt>
                <c:pt idx="20">
                  <c:v>80.400000000000006</c:v>
                </c:pt>
                <c:pt idx="21">
                  <c:v>79.099999999999994</c:v>
                </c:pt>
                <c:pt idx="22">
                  <c:v>78.8</c:v>
                </c:pt>
                <c:pt idx="23">
                  <c:v>79</c:v>
                </c:pt>
                <c:pt idx="24">
                  <c:v>80.5</c:v>
                </c:pt>
                <c:pt idx="25">
                  <c:v>84.7</c:v>
                </c:pt>
                <c:pt idx="26">
                  <c:v>83.1</c:v>
                </c:pt>
                <c:pt idx="27">
                  <c:v>82.3</c:v>
                </c:pt>
                <c:pt idx="28">
                  <c:v>80</c:v>
                </c:pt>
                <c:pt idx="29">
                  <c:v>83.7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4-4895-BC42-292181F45F0A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73.2</c:v>
                </c:pt>
                <c:pt idx="1">
                  <c:v>72</c:v>
                </c:pt>
                <c:pt idx="2">
                  <c:v>71.099999999999994</c:v>
                </c:pt>
                <c:pt idx="3">
                  <c:v>66.599999999999994</c:v>
                </c:pt>
                <c:pt idx="4">
                  <c:v>66.900000000000006</c:v>
                </c:pt>
                <c:pt idx="5">
                  <c:v>54.2</c:v>
                </c:pt>
                <c:pt idx="6">
                  <c:v>55.1</c:v>
                </c:pt>
                <c:pt idx="7">
                  <c:v>57</c:v>
                </c:pt>
                <c:pt idx="8">
                  <c:v>56</c:v>
                </c:pt>
                <c:pt idx="9">
                  <c:v>54.3</c:v>
                </c:pt>
                <c:pt idx="10">
                  <c:v>76.5</c:v>
                </c:pt>
                <c:pt idx="11">
                  <c:v>78</c:v>
                </c:pt>
                <c:pt idx="12">
                  <c:v>79.7</c:v>
                </c:pt>
                <c:pt idx="13">
                  <c:v>75.400000000000006</c:v>
                </c:pt>
                <c:pt idx="14">
                  <c:v>70.599999999999994</c:v>
                </c:pt>
                <c:pt idx="15">
                  <c:v>84.4</c:v>
                </c:pt>
                <c:pt idx="16">
                  <c:v>79.599999999999994</c:v>
                </c:pt>
                <c:pt idx="17">
                  <c:v>80.900000000000006</c:v>
                </c:pt>
                <c:pt idx="18">
                  <c:v>80.099999999999994</c:v>
                </c:pt>
                <c:pt idx="19">
                  <c:v>78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4-4895-BC42-292181F45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75</c:v>
                </c:pt>
                <c:pt idx="1">
                  <c:v>76.7</c:v>
                </c:pt>
                <c:pt idx="2">
                  <c:v>77.8</c:v>
                </c:pt>
                <c:pt idx="3">
                  <c:v>77</c:v>
                </c:pt>
                <c:pt idx="4">
                  <c:v>73.5</c:v>
                </c:pt>
                <c:pt idx="5">
                  <c:v>90.1</c:v>
                </c:pt>
                <c:pt idx="6">
                  <c:v>91.1</c:v>
                </c:pt>
                <c:pt idx="7">
                  <c:v>92.6</c:v>
                </c:pt>
                <c:pt idx="8">
                  <c:v>91.5</c:v>
                </c:pt>
                <c:pt idx="9">
                  <c:v>90.9</c:v>
                </c:pt>
                <c:pt idx="10">
                  <c:v>83.5</c:v>
                </c:pt>
                <c:pt idx="11">
                  <c:v>84.3</c:v>
                </c:pt>
                <c:pt idx="12">
                  <c:v>87.1</c:v>
                </c:pt>
                <c:pt idx="13">
                  <c:v>86.4</c:v>
                </c:pt>
                <c:pt idx="14">
                  <c:v>82.9</c:v>
                </c:pt>
                <c:pt idx="15">
                  <c:v>88.4</c:v>
                </c:pt>
                <c:pt idx="16">
                  <c:v>87.7</c:v>
                </c:pt>
                <c:pt idx="17">
                  <c:v>89.9</c:v>
                </c:pt>
                <c:pt idx="18">
                  <c:v>89.7</c:v>
                </c:pt>
                <c:pt idx="19">
                  <c:v>89.1</c:v>
                </c:pt>
                <c:pt idx="20">
                  <c:v>89.7</c:v>
                </c:pt>
                <c:pt idx="21">
                  <c:v>91.4</c:v>
                </c:pt>
                <c:pt idx="22">
                  <c:v>92.8</c:v>
                </c:pt>
                <c:pt idx="23">
                  <c:v>91.7</c:v>
                </c:pt>
                <c:pt idx="24">
                  <c:v>87.5</c:v>
                </c:pt>
                <c:pt idx="25">
                  <c:v>89.8</c:v>
                </c:pt>
                <c:pt idx="26">
                  <c:v>90.6</c:v>
                </c:pt>
                <c:pt idx="27">
                  <c:v>92.5</c:v>
                </c:pt>
                <c:pt idx="28">
                  <c:v>92.3</c:v>
                </c:pt>
                <c:pt idx="29">
                  <c:v>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1-48D4-B585-DCDF531D9CE7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92</c:v>
                </c:pt>
                <c:pt idx="1">
                  <c:v>91</c:v>
                </c:pt>
                <c:pt idx="2">
                  <c:v>91.3</c:v>
                </c:pt>
                <c:pt idx="3">
                  <c:v>90.2</c:v>
                </c:pt>
                <c:pt idx="4">
                  <c:v>87.4</c:v>
                </c:pt>
                <c:pt idx="5">
                  <c:v>87.1</c:v>
                </c:pt>
                <c:pt idx="6">
                  <c:v>88.7</c:v>
                </c:pt>
                <c:pt idx="7">
                  <c:v>87.4</c:v>
                </c:pt>
                <c:pt idx="8">
                  <c:v>86.2</c:v>
                </c:pt>
                <c:pt idx="9">
                  <c:v>81.3</c:v>
                </c:pt>
                <c:pt idx="10">
                  <c:v>88.7</c:v>
                </c:pt>
                <c:pt idx="11">
                  <c:v>89.8</c:v>
                </c:pt>
                <c:pt idx="12">
                  <c:v>89.2</c:v>
                </c:pt>
                <c:pt idx="13">
                  <c:v>88.4</c:v>
                </c:pt>
                <c:pt idx="14">
                  <c:v>83.3</c:v>
                </c:pt>
                <c:pt idx="15">
                  <c:v>86.8</c:v>
                </c:pt>
                <c:pt idx="16">
                  <c:v>89.9</c:v>
                </c:pt>
                <c:pt idx="17">
                  <c:v>87.5</c:v>
                </c:pt>
                <c:pt idx="18">
                  <c:v>87.9</c:v>
                </c:pt>
                <c:pt idx="19">
                  <c:v>86.9</c:v>
                </c:pt>
                <c:pt idx="20">
                  <c:v>85.9</c:v>
                </c:pt>
                <c:pt idx="21">
                  <c:v>87.5</c:v>
                </c:pt>
                <c:pt idx="22">
                  <c:v>87</c:v>
                </c:pt>
                <c:pt idx="23">
                  <c:v>85.7</c:v>
                </c:pt>
                <c:pt idx="24">
                  <c:v>83.6</c:v>
                </c:pt>
                <c:pt idx="25">
                  <c:v>87.4</c:v>
                </c:pt>
                <c:pt idx="26">
                  <c:v>88.9</c:v>
                </c:pt>
                <c:pt idx="27">
                  <c:v>87.3</c:v>
                </c:pt>
                <c:pt idx="28">
                  <c:v>85.9</c:v>
                </c:pt>
                <c:pt idx="29">
                  <c:v>81.900000000000006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1-48D4-B585-DCDF531D9CE7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72.599999999999994</c:v>
                </c:pt>
                <c:pt idx="1">
                  <c:v>64.900000000000006</c:v>
                </c:pt>
                <c:pt idx="2">
                  <c:v>63.9</c:v>
                </c:pt>
                <c:pt idx="3">
                  <c:v>63.5</c:v>
                </c:pt>
                <c:pt idx="4">
                  <c:v>56.5</c:v>
                </c:pt>
                <c:pt idx="5">
                  <c:v>59.5</c:v>
                </c:pt>
                <c:pt idx="6">
                  <c:v>50.2</c:v>
                </c:pt>
                <c:pt idx="7">
                  <c:v>43.5</c:v>
                </c:pt>
                <c:pt idx="8">
                  <c:v>44.2</c:v>
                </c:pt>
                <c:pt idx="9">
                  <c:v>37.200000000000003</c:v>
                </c:pt>
                <c:pt idx="10">
                  <c:v>53</c:v>
                </c:pt>
                <c:pt idx="11">
                  <c:v>57.2</c:v>
                </c:pt>
                <c:pt idx="12">
                  <c:v>56.2</c:v>
                </c:pt>
                <c:pt idx="13">
                  <c:v>55.9</c:v>
                </c:pt>
                <c:pt idx="14">
                  <c:v>51</c:v>
                </c:pt>
                <c:pt idx="15">
                  <c:v>80.599999999999994</c:v>
                </c:pt>
                <c:pt idx="16">
                  <c:v>80.400000000000006</c:v>
                </c:pt>
                <c:pt idx="17">
                  <c:v>80.900000000000006</c:v>
                </c:pt>
                <c:pt idx="18">
                  <c:v>78.099999999999994</c:v>
                </c:pt>
                <c:pt idx="19">
                  <c:v>75.599999999999994</c:v>
                </c:pt>
                <c:pt idx="20">
                  <c:v>79.900000000000006</c:v>
                </c:pt>
                <c:pt idx="21">
                  <c:v>79.599999999999994</c:v>
                </c:pt>
                <c:pt idx="22">
                  <c:v>78.8</c:v>
                </c:pt>
                <c:pt idx="23">
                  <c:v>77.900000000000006</c:v>
                </c:pt>
                <c:pt idx="24">
                  <c:v>80</c:v>
                </c:pt>
                <c:pt idx="25">
                  <c:v>84.4</c:v>
                </c:pt>
                <c:pt idx="26">
                  <c:v>85.6</c:v>
                </c:pt>
                <c:pt idx="27">
                  <c:v>83.4</c:v>
                </c:pt>
                <c:pt idx="28">
                  <c:v>80.7</c:v>
                </c:pt>
                <c:pt idx="29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1-48D4-B585-DCDF531D9CE7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32.4</c:v>
                </c:pt>
                <c:pt idx="1">
                  <c:v>33.9</c:v>
                </c:pt>
                <c:pt idx="2">
                  <c:v>33</c:v>
                </c:pt>
                <c:pt idx="3">
                  <c:v>34.200000000000003</c:v>
                </c:pt>
                <c:pt idx="4">
                  <c:v>32.6</c:v>
                </c:pt>
                <c:pt idx="5">
                  <c:v>69.599999999999994</c:v>
                </c:pt>
                <c:pt idx="6">
                  <c:v>70.400000000000006</c:v>
                </c:pt>
                <c:pt idx="7">
                  <c:v>70.3</c:v>
                </c:pt>
                <c:pt idx="8">
                  <c:v>69.900000000000006</c:v>
                </c:pt>
                <c:pt idx="9">
                  <c:v>66.8</c:v>
                </c:pt>
                <c:pt idx="10">
                  <c:v>83.3</c:v>
                </c:pt>
                <c:pt idx="11">
                  <c:v>83.2</c:v>
                </c:pt>
                <c:pt idx="12">
                  <c:v>82.8</c:v>
                </c:pt>
                <c:pt idx="13">
                  <c:v>83.9</c:v>
                </c:pt>
                <c:pt idx="14">
                  <c:v>81.900000000000006</c:v>
                </c:pt>
                <c:pt idx="15">
                  <c:v>81.8</c:v>
                </c:pt>
                <c:pt idx="16">
                  <c:v>80</c:v>
                </c:pt>
                <c:pt idx="17">
                  <c:v>82.2</c:v>
                </c:pt>
                <c:pt idx="18">
                  <c:v>80</c:v>
                </c:pt>
                <c:pt idx="19">
                  <c:v>74.5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1-48D4-B585-DCDF531D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</a:t>
            </a:r>
            <a:r>
              <a:rPr lang="en-GB" sz="1800" baseline="0"/>
              <a:t>(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1800" baseline="0"/>
              <a:t>With Direct Encoding)</a:t>
            </a:r>
            <a:endParaRPr lang="en-GB" sz="2000" baseline="0"/>
          </a:p>
        </c:rich>
      </c:tx>
      <c:layout>
        <c:manualLayout>
          <c:xMode val="edge"/>
          <c:yMode val="edge"/>
          <c:x val="0.17796686125187888"/>
          <c:y val="2.3037354720843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50.2</c:v>
                </c:pt>
                <c:pt idx="1">
                  <c:v>50.6</c:v>
                </c:pt>
                <c:pt idx="2">
                  <c:v>51.6</c:v>
                </c:pt>
                <c:pt idx="3">
                  <c:v>51.5</c:v>
                </c:pt>
                <c:pt idx="4">
                  <c:v>51</c:v>
                </c:pt>
                <c:pt idx="5">
                  <c:v>81.3</c:v>
                </c:pt>
                <c:pt idx="6">
                  <c:v>81.8</c:v>
                </c:pt>
                <c:pt idx="7">
                  <c:v>83.9</c:v>
                </c:pt>
                <c:pt idx="8">
                  <c:v>83.6</c:v>
                </c:pt>
                <c:pt idx="9">
                  <c:v>80.599999999999994</c:v>
                </c:pt>
                <c:pt idx="10">
                  <c:v>76.599999999999994</c:v>
                </c:pt>
                <c:pt idx="11">
                  <c:v>79.7</c:v>
                </c:pt>
                <c:pt idx="12">
                  <c:v>81.8</c:v>
                </c:pt>
                <c:pt idx="13">
                  <c:v>80.2</c:v>
                </c:pt>
                <c:pt idx="14">
                  <c:v>76.400000000000006</c:v>
                </c:pt>
                <c:pt idx="15">
                  <c:v>83.4</c:v>
                </c:pt>
                <c:pt idx="16">
                  <c:v>86</c:v>
                </c:pt>
                <c:pt idx="17">
                  <c:v>87.8</c:v>
                </c:pt>
                <c:pt idx="18">
                  <c:v>87.4</c:v>
                </c:pt>
                <c:pt idx="19">
                  <c:v>87.1</c:v>
                </c:pt>
                <c:pt idx="20">
                  <c:v>86.8</c:v>
                </c:pt>
                <c:pt idx="21">
                  <c:v>88.7</c:v>
                </c:pt>
                <c:pt idx="22">
                  <c:v>88.6</c:v>
                </c:pt>
                <c:pt idx="23">
                  <c:v>87.5</c:v>
                </c:pt>
                <c:pt idx="24">
                  <c:v>83.6</c:v>
                </c:pt>
                <c:pt idx="25">
                  <c:v>82.7</c:v>
                </c:pt>
                <c:pt idx="26">
                  <c:v>84.8</c:v>
                </c:pt>
                <c:pt idx="27">
                  <c:v>88.7</c:v>
                </c:pt>
                <c:pt idx="28">
                  <c:v>86.8</c:v>
                </c:pt>
                <c:pt idx="29">
                  <c:v>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D-43F0-AFD5-E0B2DD5E5786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89.2</c:v>
                </c:pt>
                <c:pt idx="1">
                  <c:v>88.3</c:v>
                </c:pt>
                <c:pt idx="2">
                  <c:v>91.3</c:v>
                </c:pt>
                <c:pt idx="3">
                  <c:v>88.6</c:v>
                </c:pt>
                <c:pt idx="4">
                  <c:v>86.4</c:v>
                </c:pt>
                <c:pt idx="5">
                  <c:v>86.2</c:v>
                </c:pt>
                <c:pt idx="6">
                  <c:v>88.5</c:v>
                </c:pt>
                <c:pt idx="7">
                  <c:v>86.8</c:v>
                </c:pt>
                <c:pt idx="8">
                  <c:v>86.4</c:v>
                </c:pt>
                <c:pt idx="9">
                  <c:v>81.7</c:v>
                </c:pt>
                <c:pt idx="10">
                  <c:v>85.5</c:v>
                </c:pt>
                <c:pt idx="11">
                  <c:v>87.4</c:v>
                </c:pt>
                <c:pt idx="12">
                  <c:v>86</c:v>
                </c:pt>
                <c:pt idx="13">
                  <c:v>85.1</c:v>
                </c:pt>
                <c:pt idx="14">
                  <c:v>81.2</c:v>
                </c:pt>
                <c:pt idx="15">
                  <c:v>87.5</c:v>
                </c:pt>
                <c:pt idx="16">
                  <c:v>91.6</c:v>
                </c:pt>
                <c:pt idx="17">
                  <c:v>89.3</c:v>
                </c:pt>
                <c:pt idx="18">
                  <c:v>88.7</c:v>
                </c:pt>
                <c:pt idx="19">
                  <c:v>89.1</c:v>
                </c:pt>
                <c:pt idx="20">
                  <c:v>86.4</c:v>
                </c:pt>
                <c:pt idx="21">
                  <c:v>88.4</c:v>
                </c:pt>
                <c:pt idx="22">
                  <c:v>87.8</c:v>
                </c:pt>
                <c:pt idx="23">
                  <c:v>87.1</c:v>
                </c:pt>
                <c:pt idx="24">
                  <c:v>85</c:v>
                </c:pt>
                <c:pt idx="25">
                  <c:v>86.3</c:v>
                </c:pt>
                <c:pt idx="26">
                  <c:v>89.3</c:v>
                </c:pt>
                <c:pt idx="27">
                  <c:v>87.2</c:v>
                </c:pt>
                <c:pt idx="28">
                  <c:v>86.5</c:v>
                </c:pt>
                <c:pt idx="29">
                  <c:v>82.7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D-43F0-AFD5-E0B2DD5E5786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53.2</c:v>
                </c:pt>
                <c:pt idx="1">
                  <c:v>54.1</c:v>
                </c:pt>
                <c:pt idx="2">
                  <c:v>53.8</c:v>
                </c:pt>
                <c:pt idx="3">
                  <c:v>54.1</c:v>
                </c:pt>
                <c:pt idx="4">
                  <c:v>51.2</c:v>
                </c:pt>
                <c:pt idx="5">
                  <c:v>56.3</c:v>
                </c:pt>
                <c:pt idx="6">
                  <c:v>56.2</c:v>
                </c:pt>
                <c:pt idx="7">
                  <c:v>55.3</c:v>
                </c:pt>
                <c:pt idx="8">
                  <c:v>48.4</c:v>
                </c:pt>
                <c:pt idx="9">
                  <c:v>45.9</c:v>
                </c:pt>
                <c:pt idx="10">
                  <c:v>48.7</c:v>
                </c:pt>
                <c:pt idx="11">
                  <c:v>50.2</c:v>
                </c:pt>
                <c:pt idx="12">
                  <c:v>50.3</c:v>
                </c:pt>
                <c:pt idx="13">
                  <c:v>49.8</c:v>
                </c:pt>
                <c:pt idx="14">
                  <c:v>45.3</c:v>
                </c:pt>
                <c:pt idx="15">
                  <c:v>74.400000000000006</c:v>
                </c:pt>
                <c:pt idx="16">
                  <c:v>76</c:v>
                </c:pt>
                <c:pt idx="17">
                  <c:v>76.900000000000006</c:v>
                </c:pt>
                <c:pt idx="18">
                  <c:v>72.900000000000006</c:v>
                </c:pt>
                <c:pt idx="19">
                  <c:v>72</c:v>
                </c:pt>
                <c:pt idx="20">
                  <c:v>77.7</c:v>
                </c:pt>
                <c:pt idx="21">
                  <c:v>78.5</c:v>
                </c:pt>
                <c:pt idx="22">
                  <c:v>79.5</c:v>
                </c:pt>
                <c:pt idx="23">
                  <c:v>76.5</c:v>
                </c:pt>
                <c:pt idx="24">
                  <c:v>78.400000000000006</c:v>
                </c:pt>
                <c:pt idx="25">
                  <c:v>84.5</c:v>
                </c:pt>
                <c:pt idx="26">
                  <c:v>85.1</c:v>
                </c:pt>
                <c:pt idx="27">
                  <c:v>83.5</c:v>
                </c:pt>
                <c:pt idx="28">
                  <c:v>80.599999999999994</c:v>
                </c:pt>
                <c:pt idx="29">
                  <c:v>78.099999999999994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D-43F0-AFD5-E0B2DD5E5786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28.9</c:v>
                </c:pt>
                <c:pt idx="1">
                  <c:v>34</c:v>
                </c:pt>
                <c:pt idx="2">
                  <c:v>33.200000000000003</c:v>
                </c:pt>
                <c:pt idx="3">
                  <c:v>32.299999999999997</c:v>
                </c:pt>
                <c:pt idx="4">
                  <c:v>33.5</c:v>
                </c:pt>
                <c:pt idx="5">
                  <c:v>58.2</c:v>
                </c:pt>
                <c:pt idx="6">
                  <c:v>60.8</c:v>
                </c:pt>
                <c:pt idx="7">
                  <c:v>61.5</c:v>
                </c:pt>
                <c:pt idx="8">
                  <c:v>60.4</c:v>
                </c:pt>
                <c:pt idx="9">
                  <c:v>57.1</c:v>
                </c:pt>
                <c:pt idx="10">
                  <c:v>82</c:v>
                </c:pt>
                <c:pt idx="11">
                  <c:v>80.599999999999994</c:v>
                </c:pt>
                <c:pt idx="12">
                  <c:v>80.2</c:v>
                </c:pt>
                <c:pt idx="13">
                  <c:v>78.8</c:v>
                </c:pt>
                <c:pt idx="14">
                  <c:v>80.7</c:v>
                </c:pt>
                <c:pt idx="15">
                  <c:v>83</c:v>
                </c:pt>
                <c:pt idx="16">
                  <c:v>81.3</c:v>
                </c:pt>
                <c:pt idx="17">
                  <c:v>82.4</c:v>
                </c:pt>
                <c:pt idx="18">
                  <c:v>81.2</c:v>
                </c:pt>
                <c:pt idx="19">
                  <c:v>79.900000000000006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D-43F0-AFD5-E0B2DD5E5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51.7</c:v>
                </c:pt>
                <c:pt idx="7">
                  <c:v>53.2</c:v>
                </c:pt>
                <c:pt idx="8">
                  <c:v>54</c:v>
                </c:pt>
                <c:pt idx="9">
                  <c:v>53.7</c:v>
                </c:pt>
                <c:pt idx="10">
                  <c:v>58.1</c:v>
                </c:pt>
                <c:pt idx="11">
                  <c:v>59</c:v>
                </c:pt>
                <c:pt idx="12">
                  <c:v>58.1</c:v>
                </c:pt>
                <c:pt idx="13">
                  <c:v>58.3</c:v>
                </c:pt>
                <c:pt idx="14">
                  <c:v>57.7</c:v>
                </c:pt>
                <c:pt idx="15">
                  <c:v>36.4</c:v>
                </c:pt>
                <c:pt idx="16">
                  <c:v>39.4</c:v>
                </c:pt>
                <c:pt idx="17">
                  <c:v>37.6</c:v>
                </c:pt>
                <c:pt idx="18">
                  <c:v>37.299999999999997</c:v>
                </c:pt>
                <c:pt idx="19">
                  <c:v>36.6</c:v>
                </c:pt>
                <c:pt idx="20">
                  <c:v>20.100000000000001</c:v>
                </c:pt>
                <c:pt idx="21">
                  <c:v>19.8</c:v>
                </c:pt>
                <c:pt idx="22">
                  <c:v>20.3</c:v>
                </c:pt>
                <c:pt idx="23">
                  <c:v>19.2</c:v>
                </c:pt>
                <c:pt idx="24">
                  <c:v>21.7</c:v>
                </c:pt>
                <c:pt idx="25">
                  <c:v>10.11</c:v>
                </c:pt>
                <c:pt idx="26">
                  <c:v>10.4</c:v>
                </c:pt>
                <c:pt idx="27">
                  <c:v>11.5</c:v>
                </c:pt>
                <c:pt idx="28">
                  <c:v>10.5</c:v>
                </c:pt>
                <c:pt idx="29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A-42BF-9852-9339AC365926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56.1</c:v>
                </c:pt>
                <c:pt idx="6">
                  <c:v>58.9</c:v>
                </c:pt>
                <c:pt idx="7">
                  <c:v>58.1</c:v>
                </c:pt>
                <c:pt idx="8">
                  <c:v>56.2</c:v>
                </c:pt>
                <c:pt idx="9">
                  <c:v>54.4</c:v>
                </c:pt>
                <c:pt idx="10">
                  <c:v>62.8</c:v>
                </c:pt>
                <c:pt idx="11">
                  <c:v>60.6</c:v>
                </c:pt>
                <c:pt idx="12">
                  <c:v>61.6</c:v>
                </c:pt>
                <c:pt idx="13">
                  <c:v>58.9</c:v>
                </c:pt>
                <c:pt idx="14">
                  <c:v>59.9</c:v>
                </c:pt>
                <c:pt idx="15">
                  <c:v>84.9</c:v>
                </c:pt>
                <c:pt idx="16">
                  <c:v>81.8</c:v>
                </c:pt>
                <c:pt idx="17">
                  <c:v>81.900000000000006</c:v>
                </c:pt>
                <c:pt idx="18">
                  <c:v>81.2</c:v>
                </c:pt>
                <c:pt idx="19">
                  <c:v>82</c:v>
                </c:pt>
                <c:pt idx="20">
                  <c:v>88.2</c:v>
                </c:pt>
                <c:pt idx="21">
                  <c:v>85.6</c:v>
                </c:pt>
                <c:pt idx="22">
                  <c:v>86.2</c:v>
                </c:pt>
                <c:pt idx="23">
                  <c:v>86.6</c:v>
                </c:pt>
                <c:pt idx="24">
                  <c:v>80.599999999999994</c:v>
                </c:pt>
                <c:pt idx="25">
                  <c:v>87.9</c:v>
                </c:pt>
                <c:pt idx="26">
                  <c:v>85.3</c:v>
                </c:pt>
                <c:pt idx="27">
                  <c:v>87.4</c:v>
                </c:pt>
                <c:pt idx="28">
                  <c:v>85.8</c:v>
                </c:pt>
                <c:pt idx="29">
                  <c:v>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A-42BF-9852-9339AC365926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47.5</c:v>
                </c:pt>
                <c:pt idx="6">
                  <c:v>52.7</c:v>
                </c:pt>
                <c:pt idx="7">
                  <c:v>50.6</c:v>
                </c:pt>
                <c:pt idx="8">
                  <c:v>49.5</c:v>
                </c:pt>
                <c:pt idx="9">
                  <c:v>55.9</c:v>
                </c:pt>
                <c:pt idx="10">
                  <c:v>69.5</c:v>
                </c:pt>
                <c:pt idx="11">
                  <c:v>67.900000000000006</c:v>
                </c:pt>
                <c:pt idx="12">
                  <c:v>65</c:v>
                </c:pt>
                <c:pt idx="13">
                  <c:v>64.2</c:v>
                </c:pt>
                <c:pt idx="14">
                  <c:v>64.7</c:v>
                </c:pt>
                <c:pt idx="15">
                  <c:v>68.2</c:v>
                </c:pt>
                <c:pt idx="16">
                  <c:v>66.7</c:v>
                </c:pt>
                <c:pt idx="17">
                  <c:v>66.400000000000006</c:v>
                </c:pt>
                <c:pt idx="18">
                  <c:v>66.3</c:v>
                </c:pt>
                <c:pt idx="19">
                  <c:v>67.900000000000006</c:v>
                </c:pt>
                <c:pt idx="20">
                  <c:v>77.400000000000006</c:v>
                </c:pt>
                <c:pt idx="21">
                  <c:v>76.5</c:v>
                </c:pt>
                <c:pt idx="22">
                  <c:v>75.8</c:v>
                </c:pt>
                <c:pt idx="23">
                  <c:v>75.599999999999994</c:v>
                </c:pt>
                <c:pt idx="24">
                  <c:v>77.400000000000006</c:v>
                </c:pt>
                <c:pt idx="25">
                  <c:v>83.5</c:v>
                </c:pt>
                <c:pt idx="26">
                  <c:v>80.099999999999994</c:v>
                </c:pt>
                <c:pt idx="27">
                  <c:v>79.400000000000006</c:v>
                </c:pt>
                <c:pt idx="28">
                  <c:v>77.400000000000006</c:v>
                </c:pt>
                <c:pt idx="29">
                  <c:v>80.3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A-42BF-9852-9339AC365926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57.3</c:v>
                </c:pt>
                <c:pt idx="6">
                  <c:v>57.1</c:v>
                </c:pt>
                <c:pt idx="7">
                  <c:v>59.9</c:v>
                </c:pt>
                <c:pt idx="8">
                  <c:v>58.3</c:v>
                </c:pt>
                <c:pt idx="9">
                  <c:v>54.3</c:v>
                </c:pt>
                <c:pt idx="10">
                  <c:v>76.7</c:v>
                </c:pt>
                <c:pt idx="11">
                  <c:v>77.400000000000006</c:v>
                </c:pt>
                <c:pt idx="12">
                  <c:v>78.5</c:v>
                </c:pt>
                <c:pt idx="13">
                  <c:v>73.900000000000006</c:v>
                </c:pt>
                <c:pt idx="14">
                  <c:v>70.900000000000006</c:v>
                </c:pt>
                <c:pt idx="15">
                  <c:v>83.9</c:v>
                </c:pt>
                <c:pt idx="16">
                  <c:v>81</c:v>
                </c:pt>
                <c:pt idx="17">
                  <c:v>82.3</c:v>
                </c:pt>
                <c:pt idx="18">
                  <c:v>79.900000000000006</c:v>
                </c:pt>
                <c:pt idx="19">
                  <c:v>76.900000000000006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4A-42BF-9852-9339AC36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63.8</c:v>
                </c:pt>
                <c:pt idx="1">
                  <c:v>60.9</c:v>
                </c:pt>
                <c:pt idx="2">
                  <c:v>63.8</c:v>
                </c:pt>
                <c:pt idx="3">
                  <c:v>63.2</c:v>
                </c:pt>
                <c:pt idx="4">
                  <c:v>62.2</c:v>
                </c:pt>
                <c:pt idx="5">
                  <c:v>85.5</c:v>
                </c:pt>
                <c:pt idx="6">
                  <c:v>85</c:v>
                </c:pt>
                <c:pt idx="7">
                  <c:v>87.2</c:v>
                </c:pt>
                <c:pt idx="8">
                  <c:v>86.3</c:v>
                </c:pt>
                <c:pt idx="9">
                  <c:v>85.6</c:v>
                </c:pt>
                <c:pt idx="10">
                  <c:v>83.8</c:v>
                </c:pt>
                <c:pt idx="11">
                  <c:v>83.3</c:v>
                </c:pt>
                <c:pt idx="12">
                  <c:v>85.1</c:v>
                </c:pt>
                <c:pt idx="13">
                  <c:v>84.8</c:v>
                </c:pt>
                <c:pt idx="14">
                  <c:v>80.5</c:v>
                </c:pt>
                <c:pt idx="15">
                  <c:v>86.1</c:v>
                </c:pt>
                <c:pt idx="16">
                  <c:v>86.4</c:v>
                </c:pt>
                <c:pt idx="17">
                  <c:v>88.2</c:v>
                </c:pt>
                <c:pt idx="18">
                  <c:v>87.3</c:v>
                </c:pt>
                <c:pt idx="19">
                  <c:v>87.5</c:v>
                </c:pt>
                <c:pt idx="20">
                  <c:v>84.7</c:v>
                </c:pt>
                <c:pt idx="21">
                  <c:v>87.4</c:v>
                </c:pt>
                <c:pt idx="22">
                  <c:v>89.7</c:v>
                </c:pt>
                <c:pt idx="23">
                  <c:v>89.4</c:v>
                </c:pt>
                <c:pt idx="24">
                  <c:v>87.5</c:v>
                </c:pt>
                <c:pt idx="25">
                  <c:v>82.6</c:v>
                </c:pt>
                <c:pt idx="26">
                  <c:v>85</c:v>
                </c:pt>
                <c:pt idx="27">
                  <c:v>88.2</c:v>
                </c:pt>
                <c:pt idx="28">
                  <c:v>87.1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6-4AA4-959C-90B8645A3FE0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55.4</c:v>
                </c:pt>
                <c:pt idx="1">
                  <c:v>56.8</c:v>
                </c:pt>
                <c:pt idx="2">
                  <c:v>54.9</c:v>
                </c:pt>
                <c:pt idx="3">
                  <c:v>50.9</c:v>
                </c:pt>
                <c:pt idx="4">
                  <c:v>47.8</c:v>
                </c:pt>
                <c:pt idx="5">
                  <c:v>90.1</c:v>
                </c:pt>
                <c:pt idx="6">
                  <c:v>89.6</c:v>
                </c:pt>
                <c:pt idx="7">
                  <c:v>90.4</c:v>
                </c:pt>
                <c:pt idx="8">
                  <c:v>89</c:v>
                </c:pt>
                <c:pt idx="9">
                  <c:v>85.4</c:v>
                </c:pt>
                <c:pt idx="10">
                  <c:v>89.7</c:v>
                </c:pt>
                <c:pt idx="11">
                  <c:v>88</c:v>
                </c:pt>
                <c:pt idx="12">
                  <c:v>89.2</c:v>
                </c:pt>
                <c:pt idx="13">
                  <c:v>87.7</c:v>
                </c:pt>
                <c:pt idx="14">
                  <c:v>84.4</c:v>
                </c:pt>
                <c:pt idx="15">
                  <c:v>91</c:v>
                </c:pt>
                <c:pt idx="16">
                  <c:v>91.7</c:v>
                </c:pt>
                <c:pt idx="17">
                  <c:v>90.7</c:v>
                </c:pt>
                <c:pt idx="18">
                  <c:v>90.4</c:v>
                </c:pt>
                <c:pt idx="19">
                  <c:v>88.9</c:v>
                </c:pt>
                <c:pt idx="20">
                  <c:v>84.4</c:v>
                </c:pt>
                <c:pt idx="21">
                  <c:v>86.6</c:v>
                </c:pt>
                <c:pt idx="22">
                  <c:v>86</c:v>
                </c:pt>
                <c:pt idx="23">
                  <c:v>83.9</c:v>
                </c:pt>
                <c:pt idx="24">
                  <c:v>80.099999999999994</c:v>
                </c:pt>
                <c:pt idx="25">
                  <c:v>88.2</c:v>
                </c:pt>
                <c:pt idx="26">
                  <c:v>89.9</c:v>
                </c:pt>
                <c:pt idx="27">
                  <c:v>88.4</c:v>
                </c:pt>
                <c:pt idx="28">
                  <c:v>86.4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6-4AA4-959C-90B8645A3FE0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70.5</c:v>
                </c:pt>
                <c:pt idx="1">
                  <c:v>65.900000000000006</c:v>
                </c:pt>
                <c:pt idx="2">
                  <c:v>68.8</c:v>
                </c:pt>
                <c:pt idx="3">
                  <c:v>69.099999999999994</c:v>
                </c:pt>
                <c:pt idx="4">
                  <c:v>65.400000000000006</c:v>
                </c:pt>
                <c:pt idx="5">
                  <c:v>58.6</c:v>
                </c:pt>
                <c:pt idx="6">
                  <c:v>58.8</c:v>
                </c:pt>
                <c:pt idx="7">
                  <c:v>59.8</c:v>
                </c:pt>
                <c:pt idx="8">
                  <c:v>55.9</c:v>
                </c:pt>
                <c:pt idx="9">
                  <c:v>49.7</c:v>
                </c:pt>
                <c:pt idx="10">
                  <c:v>52.4</c:v>
                </c:pt>
                <c:pt idx="11">
                  <c:v>57.4</c:v>
                </c:pt>
                <c:pt idx="12">
                  <c:v>56</c:v>
                </c:pt>
                <c:pt idx="13">
                  <c:v>55.7</c:v>
                </c:pt>
                <c:pt idx="14">
                  <c:v>50.6</c:v>
                </c:pt>
                <c:pt idx="15">
                  <c:v>81.400000000000006</c:v>
                </c:pt>
                <c:pt idx="16">
                  <c:v>79.8</c:v>
                </c:pt>
                <c:pt idx="17">
                  <c:v>80.8</c:v>
                </c:pt>
                <c:pt idx="18">
                  <c:v>78.2</c:v>
                </c:pt>
                <c:pt idx="19">
                  <c:v>75.5</c:v>
                </c:pt>
                <c:pt idx="20">
                  <c:v>79.900000000000006</c:v>
                </c:pt>
                <c:pt idx="21">
                  <c:v>79.7</c:v>
                </c:pt>
                <c:pt idx="22">
                  <c:v>78.7</c:v>
                </c:pt>
                <c:pt idx="23">
                  <c:v>77.5</c:v>
                </c:pt>
                <c:pt idx="24">
                  <c:v>80</c:v>
                </c:pt>
                <c:pt idx="25">
                  <c:v>84.8</c:v>
                </c:pt>
                <c:pt idx="26">
                  <c:v>85.8</c:v>
                </c:pt>
                <c:pt idx="27">
                  <c:v>83.7</c:v>
                </c:pt>
                <c:pt idx="28">
                  <c:v>80.7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6-4AA4-959C-90B8645A3FE0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69.3</c:v>
                </c:pt>
                <c:pt idx="6">
                  <c:v>70.400000000000006</c:v>
                </c:pt>
                <c:pt idx="7">
                  <c:v>71</c:v>
                </c:pt>
                <c:pt idx="8">
                  <c:v>70.2</c:v>
                </c:pt>
                <c:pt idx="9">
                  <c:v>66.599999999999994</c:v>
                </c:pt>
                <c:pt idx="10">
                  <c:v>83.7</c:v>
                </c:pt>
                <c:pt idx="11">
                  <c:v>82.3</c:v>
                </c:pt>
                <c:pt idx="12">
                  <c:v>82.8</c:v>
                </c:pt>
                <c:pt idx="13">
                  <c:v>82.4</c:v>
                </c:pt>
                <c:pt idx="14">
                  <c:v>82.2</c:v>
                </c:pt>
                <c:pt idx="15">
                  <c:v>82.8</c:v>
                </c:pt>
                <c:pt idx="16">
                  <c:v>79.7</c:v>
                </c:pt>
                <c:pt idx="17">
                  <c:v>81.8</c:v>
                </c:pt>
                <c:pt idx="18">
                  <c:v>80.2</c:v>
                </c:pt>
                <c:pt idx="19">
                  <c:v>74.8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6-4AA4-959C-90B8645A3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16.8</c:v>
                </c:pt>
                <c:pt idx="1">
                  <c:v>13.8</c:v>
                </c:pt>
                <c:pt idx="2">
                  <c:v>14.8</c:v>
                </c:pt>
                <c:pt idx="3">
                  <c:v>14.2</c:v>
                </c:pt>
                <c:pt idx="4">
                  <c:v>14.7</c:v>
                </c:pt>
                <c:pt idx="5">
                  <c:v>44.5</c:v>
                </c:pt>
                <c:pt idx="6">
                  <c:v>47.6</c:v>
                </c:pt>
                <c:pt idx="7">
                  <c:v>42.32</c:v>
                </c:pt>
                <c:pt idx="8">
                  <c:v>46.3</c:v>
                </c:pt>
                <c:pt idx="9">
                  <c:v>45.6</c:v>
                </c:pt>
                <c:pt idx="10">
                  <c:v>38.9</c:v>
                </c:pt>
                <c:pt idx="11">
                  <c:v>57.6</c:v>
                </c:pt>
                <c:pt idx="12">
                  <c:v>59.9</c:v>
                </c:pt>
                <c:pt idx="13">
                  <c:v>56.1</c:v>
                </c:pt>
                <c:pt idx="14">
                  <c:v>54.5</c:v>
                </c:pt>
                <c:pt idx="15">
                  <c:v>35</c:v>
                </c:pt>
                <c:pt idx="16">
                  <c:v>49.6</c:v>
                </c:pt>
                <c:pt idx="17">
                  <c:v>54.6</c:v>
                </c:pt>
                <c:pt idx="18">
                  <c:v>53.1</c:v>
                </c:pt>
                <c:pt idx="19">
                  <c:v>54</c:v>
                </c:pt>
                <c:pt idx="20">
                  <c:v>42.22</c:v>
                </c:pt>
                <c:pt idx="21">
                  <c:v>45.1</c:v>
                </c:pt>
                <c:pt idx="22">
                  <c:v>52.45</c:v>
                </c:pt>
                <c:pt idx="23">
                  <c:v>50.53</c:v>
                </c:pt>
                <c:pt idx="24">
                  <c:v>45.82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2-40FA-9198-98B97D992DD9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41.2</c:v>
                </c:pt>
                <c:pt idx="1">
                  <c:v>45.3</c:v>
                </c:pt>
                <c:pt idx="2">
                  <c:v>45.5</c:v>
                </c:pt>
                <c:pt idx="3">
                  <c:v>45</c:v>
                </c:pt>
                <c:pt idx="4">
                  <c:v>45.4</c:v>
                </c:pt>
                <c:pt idx="5">
                  <c:v>72</c:v>
                </c:pt>
                <c:pt idx="6">
                  <c:v>68.400000000000006</c:v>
                </c:pt>
                <c:pt idx="7">
                  <c:v>68.7</c:v>
                </c:pt>
                <c:pt idx="8">
                  <c:v>69</c:v>
                </c:pt>
                <c:pt idx="9">
                  <c:v>65.7</c:v>
                </c:pt>
                <c:pt idx="10">
                  <c:v>71.900000000000006</c:v>
                </c:pt>
                <c:pt idx="11">
                  <c:v>67.8</c:v>
                </c:pt>
                <c:pt idx="12">
                  <c:v>68.099999999999994</c:v>
                </c:pt>
                <c:pt idx="13">
                  <c:v>68.5</c:v>
                </c:pt>
                <c:pt idx="14">
                  <c:v>64.400000000000006</c:v>
                </c:pt>
                <c:pt idx="15">
                  <c:v>71.7</c:v>
                </c:pt>
                <c:pt idx="16">
                  <c:v>67.900000000000006</c:v>
                </c:pt>
                <c:pt idx="17">
                  <c:v>68.2</c:v>
                </c:pt>
                <c:pt idx="18">
                  <c:v>68.900000000000006</c:v>
                </c:pt>
                <c:pt idx="19">
                  <c:v>65.3</c:v>
                </c:pt>
                <c:pt idx="20">
                  <c:v>71.8</c:v>
                </c:pt>
                <c:pt idx="21">
                  <c:v>68.599999999999994</c:v>
                </c:pt>
                <c:pt idx="22">
                  <c:v>68.2</c:v>
                </c:pt>
                <c:pt idx="23">
                  <c:v>68.5</c:v>
                </c:pt>
                <c:pt idx="24">
                  <c:v>65.2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2-40FA-9198-98B97D992DD9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21.5</c:v>
                </c:pt>
                <c:pt idx="1">
                  <c:v>26.4</c:v>
                </c:pt>
                <c:pt idx="2">
                  <c:v>22.3</c:v>
                </c:pt>
                <c:pt idx="3">
                  <c:v>22.2</c:v>
                </c:pt>
                <c:pt idx="4">
                  <c:v>21.1</c:v>
                </c:pt>
                <c:pt idx="5">
                  <c:v>52.6</c:v>
                </c:pt>
                <c:pt idx="6">
                  <c:v>47.6</c:v>
                </c:pt>
                <c:pt idx="7">
                  <c:v>49.7</c:v>
                </c:pt>
                <c:pt idx="8">
                  <c:v>49.5</c:v>
                </c:pt>
                <c:pt idx="9">
                  <c:v>40</c:v>
                </c:pt>
                <c:pt idx="10">
                  <c:v>49.7</c:v>
                </c:pt>
                <c:pt idx="11">
                  <c:v>45.8</c:v>
                </c:pt>
                <c:pt idx="12">
                  <c:v>46.5</c:v>
                </c:pt>
                <c:pt idx="13">
                  <c:v>46.5</c:v>
                </c:pt>
                <c:pt idx="14">
                  <c:v>38.6</c:v>
                </c:pt>
                <c:pt idx="15">
                  <c:v>55.7</c:v>
                </c:pt>
                <c:pt idx="16">
                  <c:v>52.2</c:v>
                </c:pt>
                <c:pt idx="17">
                  <c:v>51.3</c:v>
                </c:pt>
                <c:pt idx="18">
                  <c:v>50.9</c:v>
                </c:pt>
                <c:pt idx="19">
                  <c:v>42.3</c:v>
                </c:pt>
                <c:pt idx="20">
                  <c:v>56.9</c:v>
                </c:pt>
                <c:pt idx="21">
                  <c:v>50.9</c:v>
                </c:pt>
                <c:pt idx="22">
                  <c:v>52.8</c:v>
                </c:pt>
                <c:pt idx="23">
                  <c:v>50.4</c:v>
                </c:pt>
                <c:pt idx="24">
                  <c:v>41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2-40FA-9198-98B97D992DD9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30.7</c:v>
                </c:pt>
                <c:pt idx="1">
                  <c:v>32.200000000000003</c:v>
                </c:pt>
                <c:pt idx="2">
                  <c:v>31.2</c:v>
                </c:pt>
                <c:pt idx="3">
                  <c:v>31.2</c:v>
                </c:pt>
                <c:pt idx="4">
                  <c:v>28.5</c:v>
                </c:pt>
                <c:pt idx="5">
                  <c:v>37.799999999999997</c:v>
                </c:pt>
                <c:pt idx="6">
                  <c:v>35.5</c:v>
                </c:pt>
                <c:pt idx="7">
                  <c:v>38.6</c:v>
                </c:pt>
                <c:pt idx="8">
                  <c:v>34.200000000000003</c:v>
                </c:pt>
                <c:pt idx="9">
                  <c:v>29.4</c:v>
                </c:pt>
                <c:pt idx="10">
                  <c:v>19.399999999999999</c:v>
                </c:pt>
                <c:pt idx="11">
                  <c:v>20</c:v>
                </c:pt>
                <c:pt idx="12">
                  <c:v>20</c:v>
                </c:pt>
                <c:pt idx="13">
                  <c:v>21.6</c:v>
                </c:pt>
                <c:pt idx="14">
                  <c:v>20.5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2-40FA-9198-98B97D99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16.5</c:v>
                </c:pt>
                <c:pt idx="1">
                  <c:v>18.8</c:v>
                </c:pt>
                <c:pt idx="2">
                  <c:v>20.2</c:v>
                </c:pt>
                <c:pt idx="3">
                  <c:v>8</c:v>
                </c:pt>
                <c:pt idx="4">
                  <c:v>9.4</c:v>
                </c:pt>
                <c:pt idx="5">
                  <c:v>2.5</c:v>
                </c:pt>
                <c:pt idx="6">
                  <c:v>2.5</c:v>
                </c:pt>
                <c:pt idx="7">
                  <c:v>3.2</c:v>
                </c:pt>
                <c:pt idx="8">
                  <c:v>4</c:v>
                </c:pt>
                <c:pt idx="9">
                  <c:v>2.9</c:v>
                </c:pt>
                <c:pt idx="10">
                  <c:v>1.1000000000000001</c:v>
                </c:pt>
                <c:pt idx="11">
                  <c:v>1.1100000000000001</c:v>
                </c:pt>
                <c:pt idx="12">
                  <c:v>1.4</c:v>
                </c:pt>
                <c:pt idx="13">
                  <c:v>1</c:v>
                </c:pt>
                <c:pt idx="14">
                  <c:v>2.5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9-4E03-B9B5-9B7F30E6647D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5.6</c:v>
                </c:pt>
                <c:pt idx="1">
                  <c:v>6.3</c:v>
                </c:pt>
                <c:pt idx="2">
                  <c:v>7.3</c:v>
                </c:pt>
                <c:pt idx="3">
                  <c:v>7.2</c:v>
                </c:pt>
                <c:pt idx="4">
                  <c:v>7.4</c:v>
                </c:pt>
                <c:pt idx="5">
                  <c:v>8</c:v>
                </c:pt>
                <c:pt idx="6">
                  <c:v>10.3</c:v>
                </c:pt>
                <c:pt idx="7">
                  <c:v>9.9</c:v>
                </c:pt>
                <c:pt idx="8">
                  <c:v>8</c:v>
                </c:pt>
                <c:pt idx="9">
                  <c:v>8.6</c:v>
                </c:pt>
                <c:pt idx="10">
                  <c:v>6.5</c:v>
                </c:pt>
                <c:pt idx="11">
                  <c:v>9.5</c:v>
                </c:pt>
                <c:pt idx="12">
                  <c:v>7</c:v>
                </c:pt>
                <c:pt idx="13">
                  <c:v>7.8</c:v>
                </c:pt>
                <c:pt idx="14">
                  <c:v>8</c:v>
                </c:pt>
                <c:pt idx="15">
                  <c:v>16.8</c:v>
                </c:pt>
                <c:pt idx="16">
                  <c:v>19.2</c:v>
                </c:pt>
                <c:pt idx="17">
                  <c:v>17.100000000000001</c:v>
                </c:pt>
                <c:pt idx="18">
                  <c:v>16.399999999999999</c:v>
                </c:pt>
                <c:pt idx="19">
                  <c:v>16.2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9-4E03-B9B5-9B7F30E6647D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22.4</c:v>
                </c:pt>
                <c:pt idx="1">
                  <c:v>15.6</c:v>
                </c:pt>
                <c:pt idx="2">
                  <c:v>14.2</c:v>
                </c:pt>
                <c:pt idx="3">
                  <c:v>20.8</c:v>
                </c:pt>
                <c:pt idx="4">
                  <c:v>21.7</c:v>
                </c:pt>
                <c:pt idx="5">
                  <c:v>40.700000000000003</c:v>
                </c:pt>
                <c:pt idx="6">
                  <c:v>38.700000000000003</c:v>
                </c:pt>
                <c:pt idx="7">
                  <c:v>40.1</c:v>
                </c:pt>
                <c:pt idx="8">
                  <c:v>39</c:v>
                </c:pt>
                <c:pt idx="9">
                  <c:v>36.299999999999997</c:v>
                </c:pt>
                <c:pt idx="10">
                  <c:v>38.9</c:v>
                </c:pt>
                <c:pt idx="11">
                  <c:v>33.200000000000003</c:v>
                </c:pt>
                <c:pt idx="12">
                  <c:v>33.700000000000003</c:v>
                </c:pt>
                <c:pt idx="13">
                  <c:v>33.700000000000003</c:v>
                </c:pt>
                <c:pt idx="14">
                  <c:v>32.799999999999997</c:v>
                </c:pt>
                <c:pt idx="15">
                  <c:v>45.7</c:v>
                </c:pt>
                <c:pt idx="16">
                  <c:v>38.1</c:v>
                </c:pt>
                <c:pt idx="17">
                  <c:v>41.6</c:v>
                </c:pt>
                <c:pt idx="18">
                  <c:v>38.9</c:v>
                </c:pt>
                <c:pt idx="19">
                  <c:v>41.9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9-4E03-B9B5-9B7F30E6647D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3.7</c:v>
                </c:pt>
                <c:pt idx="1">
                  <c:v>3.8</c:v>
                </c:pt>
                <c:pt idx="2">
                  <c:v>5.4</c:v>
                </c:pt>
                <c:pt idx="3">
                  <c:v>4.8</c:v>
                </c:pt>
                <c:pt idx="4">
                  <c:v>4.8</c:v>
                </c:pt>
                <c:pt idx="5">
                  <c:v>29.4</c:v>
                </c:pt>
                <c:pt idx="6">
                  <c:v>27.1</c:v>
                </c:pt>
                <c:pt idx="7">
                  <c:v>26.7</c:v>
                </c:pt>
                <c:pt idx="8">
                  <c:v>28.5</c:v>
                </c:pt>
                <c:pt idx="9">
                  <c:v>27.4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39-4E03-B9B5-9B7F30E6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17.200000000000003</c:v>
                </c:pt>
                <c:pt idx="6">
                  <c:v>18.900000000000002</c:v>
                </c:pt>
                <c:pt idx="7">
                  <c:v>15.866666666666669</c:v>
                </c:pt>
                <c:pt idx="8">
                  <c:v>15.333333333333334</c:v>
                </c:pt>
                <c:pt idx="9">
                  <c:v>15.9</c:v>
                </c:pt>
                <c:pt idx="10">
                  <c:v>32.9</c:v>
                </c:pt>
                <c:pt idx="11">
                  <c:v>23.066666666666666</c:v>
                </c:pt>
                <c:pt idx="12">
                  <c:v>21.433333333333334</c:v>
                </c:pt>
                <c:pt idx="13">
                  <c:v>20</c:v>
                </c:pt>
                <c:pt idx="14">
                  <c:v>19.999999999999996</c:v>
                </c:pt>
                <c:pt idx="15">
                  <c:v>45.777777777777771</c:v>
                </c:pt>
                <c:pt idx="16">
                  <c:v>45.900000000000006</c:v>
                </c:pt>
                <c:pt idx="17">
                  <c:v>44.978888888888882</c:v>
                </c:pt>
                <c:pt idx="18">
                  <c:v>45.066666666666663</c:v>
                </c:pt>
                <c:pt idx="19">
                  <c:v>44.12222222222222</c:v>
                </c:pt>
                <c:pt idx="20">
                  <c:v>58.444444444444443</c:v>
                </c:pt>
                <c:pt idx="21">
                  <c:v>58.56666666666667</c:v>
                </c:pt>
                <c:pt idx="22">
                  <c:v>57.56666666666667</c:v>
                </c:pt>
                <c:pt idx="23">
                  <c:v>57.122222222222213</c:v>
                </c:pt>
                <c:pt idx="24">
                  <c:v>56.399999999999991</c:v>
                </c:pt>
                <c:pt idx="25">
                  <c:v>62.188888888888897</c:v>
                </c:pt>
                <c:pt idx="26">
                  <c:v>61.633333333333326</c:v>
                </c:pt>
                <c:pt idx="27">
                  <c:v>60.903333333333336</c:v>
                </c:pt>
                <c:pt idx="28">
                  <c:v>60.033333333333331</c:v>
                </c:pt>
                <c:pt idx="29">
                  <c:v>58.67777777777777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2-4804-8F35-9BED9ABA5BD3}"/>
            </c:ext>
          </c:extLst>
        </c:ser>
        <c:ser>
          <c:idx val="1"/>
          <c:order val="1"/>
          <c:tx>
            <c:strRef>
              <c:f>'Avgs no fails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12.783333333333333</c:v>
                </c:pt>
                <c:pt idx="1">
                  <c:v>12.6</c:v>
                </c:pt>
                <c:pt idx="2">
                  <c:v>11.6</c:v>
                </c:pt>
                <c:pt idx="3">
                  <c:v>11.416666666666666</c:v>
                </c:pt>
                <c:pt idx="4">
                  <c:v>12.059999999999999</c:v>
                </c:pt>
                <c:pt idx="5">
                  <c:v>35.671428571428571</c:v>
                </c:pt>
                <c:pt idx="6">
                  <c:v>32.928571428571431</c:v>
                </c:pt>
                <c:pt idx="7">
                  <c:v>32.057142857142857</c:v>
                </c:pt>
                <c:pt idx="8">
                  <c:v>32</c:v>
                </c:pt>
                <c:pt idx="9">
                  <c:v>31</c:v>
                </c:pt>
                <c:pt idx="10">
                  <c:v>42.777777777777786</c:v>
                </c:pt>
                <c:pt idx="11">
                  <c:v>39.755555555555553</c:v>
                </c:pt>
                <c:pt idx="12">
                  <c:v>40.81111111111111</c:v>
                </c:pt>
                <c:pt idx="13">
                  <c:v>40.244444444444447</c:v>
                </c:pt>
                <c:pt idx="14">
                  <c:v>40.444444444444443</c:v>
                </c:pt>
                <c:pt idx="15">
                  <c:v>55.422222222222231</c:v>
                </c:pt>
                <c:pt idx="16">
                  <c:v>55.25555555555556</c:v>
                </c:pt>
                <c:pt idx="17">
                  <c:v>55.277777777777771</c:v>
                </c:pt>
                <c:pt idx="18">
                  <c:v>54.666666666666664</c:v>
                </c:pt>
                <c:pt idx="19">
                  <c:v>54.644444444444453</c:v>
                </c:pt>
                <c:pt idx="20">
                  <c:v>61.988888888888887</c:v>
                </c:pt>
                <c:pt idx="21">
                  <c:v>62.766666666666666</c:v>
                </c:pt>
                <c:pt idx="22">
                  <c:v>62.144444444444439</c:v>
                </c:pt>
                <c:pt idx="23">
                  <c:v>61.477777777777789</c:v>
                </c:pt>
                <c:pt idx="24">
                  <c:v>60.933333333333344</c:v>
                </c:pt>
                <c:pt idx="25">
                  <c:v>64.422222222222231</c:v>
                </c:pt>
                <c:pt idx="26">
                  <c:v>64.655555555555551</c:v>
                </c:pt>
                <c:pt idx="27">
                  <c:v>63.077777777777769</c:v>
                </c:pt>
                <c:pt idx="28">
                  <c:v>62.977777777777789</c:v>
                </c:pt>
                <c:pt idx="29">
                  <c:v>61.511111111111113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52-4804-8F35-9BED9ABA5BD3}"/>
            </c:ext>
          </c:extLst>
        </c:ser>
        <c:ser>
          <c:idx val="2"/>
          <c:order val="2"/>
          <c:tx>
            <c:strRef>
              <c:f>'Avgs no fails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38.25555555555556</c:v>
                </c:pt>
                <c:pt idx="1">
                  <c:v>37.111111111111114</c:v>
                </c:pt>
                <c:pt idx="2">
                  <c:v>35.988888888888894</c:v>
                </c:pt>
                <c:pt idx="3">
                  <c:v>35.766666666666673</c:v>
                </c:pt>
                <c:pt idx="4">
                  <c:v>34.911111111111111</c:v>
                </c:pt>
                <c:pt idx="5">
                  <c:v>43.233333333333327</c:v>
                </c:pt>
                <c:pt idx="6">
                  <c:v>40.255555555555553</c:v>
                </c:pt>
                <c:pt idx="7">
                  <c:v>40.488888888888887</c:v>
                </c:pt>
                <c:pt idx="8">
                  <c:v>39.588888888888889</c:v>
                </c:pt>
                <c:pt idx="9">
                  <c:v>40.488888888888901</c:v>
                </c:pt>
                <c:pt idx="10">
                  <c:v>46.444444444444443</c:v>
                </c:pt>
                <c:pt idx="11">
                  <c:v>47.444444444444436</c:v>
                </c:pt>
                <c:pt idx="12">
                  <c:v>47.311111111111117</c:v>
                </c:pt>
                <c:pt idx="13">
                  <c:v>46.122222222222227</c:v>
                </c:pt>
                <c:pt idx="14">
                  <c:v>45.800000000000004</c:v>
                </c:pt>
                <c:pt idx="15">
                  <c:v>48.766666666666666</c:v>
                </c:pt>
                <c:pt idx="16">
                  <c:v>50.222222222222221</c:v>
                </c:pt>
                <c:pt idx="17">
                  <c:v>49.444444444444443</c:v>
                </c:pt>
                <c:pt idx="18">
                  <c:v>49.344444444444449</c:v>
                </c:pt>
                <c:pt idx="19">
                  <c:v>49.011111111111106</c:v>
                </c:pt>
                <c:pt idx="20">
                  <c:v>59.122222222222227</c:v>
                </c:pt>
                <c:pt idx="21">
                  <c:v>61.122222222222227</c:v>
                </c:pt>
                <c:pt idx="22">
                  <c:v>60.255555555555553</c:v>
                </c:pt>
                <c:pt idx="23">
                  <c:v>60.255555555555553</c:v>
                </c:pt>
                <c:pt idx="24">
                  <c:v>59.222222222222221</c:v>
                </c:pt>
                <c:pt idx="25">
                  <c:v>64.311111111111103</c:v>
                </c:pt>
                <c:pt idx="26">
                  <c:v>64.577777777777783</c:v>
                </c:pt>
                <c:pt idx="27">
                  <c:v>64.24444444444444</c:v>
                </c:pt>
                <c:pt idx="28">
                  <c:v>63.522222222222211</c:v>
                </c:pt>
                <c:pt idx="29">
                  <c:v>62.511111111111099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52-4804-8F35-9BED9ABA5BD3}"/>
            </c:ext>
          </c:extLst>
        </c:ser>
        <c:ser>
          <c:idx val="3"/>
          <c:order val="3"/>
          <c:tx>
            <c:strRef>
              <c:f>'Avgs no fails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38.222222222222221</c:v>
                </c:pt>
                <c:pt idx="1">
                  <c:v>38.555555555555557</c:v>
                </c:pt>
                <c:pt idx="2">
                  <c:v>37.633333333333326</c:v>
                </c:pt>
                <c:pt idx="3">
                  <c:v>36.822222222222223</c:v>
                </c:pt>
                <c:pt idx="4">
                  <c:v>37.288888888888891</c:v>
                </c:pt>
                <c:pt idx="5">
                  <c:v>46.733333333333327</c:v>
                </c:pt>
                <c:pt idx="6">
                  <c:v>46.5</c:v>
                </c:pt>
                <c:pt idx="7">
                  <c:v>46.733333333333334</c:v>
                </c:pt>
                <c:pt idx="8">
                  <c:v>46.022222222222226</c:v>
                </c:pt>
                <c:pt idx="9">
                  <c:v>46.055555555555564</c:v>
                </c:pt>
                <c:pt idx="10">
                  <c:v>47.055555555555564</c:v>
                </c:pt>
                <c:pt idx="11">
                  <c:v>47.144444444444439</c:v>
                </c:pt>
                <c:pt idx="12">
                  <c:v>48.29999999999999</c:v>
                </c:pt>
                <c:pt idx="13">
                  <c:v>47.355555555555547</c:v>
                </c:pt>
                <c:pt idx="14">
                  <c:v>46.86666666666666</c:v>
                </c:pt>
                <c:pt idx="15">
                  <c:v>54.011111111111113</c:v>
                </c:pt>
                <c:pt idx="16">
                  <c:v>53.422222222222217</c:v>
                </c:pt>
                <c:pt idx="17">
                  <c:v>52.755555555555553</c:v>
                </c:pt>
                <c:pt idx="18">
                  <c:v>52.855555555555547</c:v>
                </c:pt>
                <c:pt idx="19">
                  <c:v>51.744444444444447</c:v>
                </c:pt>
                <c:pt idx="20">
                  <c:v>56.2</c:v>
                </c:pt>
                <c:pt idx="21">
                  <c:v>57.587499999999999</c:v>
                </c:pt>
                <c:pt idx="22">
                  <c:v>57.837500000000013</c:v>
                </c:pt>
                <c:pt idx="23">
                  <c:v>57.412499999999994</c:v>
                </c:pt>
                <c:pt idx="24">
                  <c:v>55.95</c:v>
                </c:pt>
                <c:pt idx="25">
                  <c:v>57.150000000000006</c:v>
                </c:pt>
                <c:pt idx="26">
                  <c:v>58.874999999999993</c:v>
                </c:pt>
                <c:pt idx="27">
                  <c:v>59.087499999999999</c:v>
                </c:pt>
                <c:pt idx="28">
                  <c:v>57.325000000000003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52-4804-8F35-9BED9ABA5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751347843714694E-2"/>
          <c:y val="0.89627163482305139"/>
          <c:w val="0.90146172102678535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Accuracy'!$D$40:$D$69</c:f>
              <c:numCache>
                <c:formatCode>General</c:formatCode>
                <c:ptCount val="30"/>
                <c:pt idx="0">
                  <c:v>48.862499999999997</c:v>
                </c:pt>
                <c:pt idx="1">
                  <c:v>43.094444444444441</c:v>
                </c:pt>
                <c:pt idx="2">
                  <c:v>43.511111111111113</c:v>
                </c:pt>
                <c:pt idx="3">
                  <c:v>43.611111111111114</c:v>
                </c:pt>
                <c:pt idx="4">
                  <c:v>48.037500000000001</c:v>
                </c:pt>
                <c:pt idx="5">
                  <c:v>54.5</c:v>
                </c:pt>
                <c:pt idx="6">
                  <c:v>54.333333333333343</c:v>
                </c:pt>
                <c:pt idx="7">
                  <c:v>54.788888888888891</c:v>
                </c:pt>
                <c:pt idx="8">
                  <c:v>53.866666666666667</c:v>
                </c:pt>
                <c:pt idx="9">
                  <c:v>52.589999999999996</c:v>
                </c:pt>
                <c:pt idx="10">
                  <c:v>54.815555555555555</c:v>
                </c:pt>
                <c:pt idx="11">
                  <c:v>53.823333333333338</c:v>
                </c:pt>
                <c:pt idx="12">
                  <c:v>53.811111111111117</c:v>
                </c:pt>
                <c:pt idx="13">
                  <c:v>54.311111111111117</c:v>
                </c:pt>
                <c:pt idx="14">
                  <c:v>53.255555555555553</c:v>
                </c:pt>
                <c:pt idx="15">
                  <c:v>59.088888888888881</c:v>
                </c:pt>
                <c:pt idx="16">
                  <c:v>57.777777777777779</c:v>
                </c:pt>
                <c:pt idx="17">
                  <c:v>58.766666666666666</c:v>
                </c:pt>
                <c:pt idx="18">
                  <c:v>58.388888888888886</c:v>
                </c:pt>
                <c:pt idx="19">
                  <c:v>58.144444444444439</c:v>
                </c:pt>
                <c:pt idx="20">
                  <c:v>63.011111111111113</c:v>
                </c:pt>
                <c:pt idx="21">
                  <c:v>62.688888888888883</c:v>
                </c:pt>
                <c:pt idx="22">
                  <c:v>62.711111111111109</c:v>
                </c:pt>
                <c:pt idx="23">
                  <c:v>62.222222222222221</c:v>
                </c:pt>
                <c:pt idx="24">
                  <c:v>61.422222222222217</c:v>
                </c:pt>
                <c:pt idx="25">
                  <c:v>65.73333333333332</c:v>
                </c:pt>
                <c:pt idx="26">
                  <c:v>65.300000000000011</c:v>
                </c:pt>
                <c:pt idx="27">
                  <c:v>64.544444444444437</c:v>
                </c:pt>
                <c:pt idx="28">
                  <c:v>64.422222222222231</c:v>
                </c:pt>
                <c:pt idx="29">
                  <c:v>62.833333333333336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F-4786-BD42-385078ABDFEC}"/>
            </c:ext>
          </c:extLst>
        </c:ser>
        <c:ser>
          <c:idx val="1"/>
          <c:order val="1"/>
          <c:tx>
            <c:strRef>
              <c:f>'Avgs no fails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Accuracy'!$E$40:$E$69</c:f>
              <c:numCache>
                <c:formatCode>General</c:formatCode>
                <c:ptCount val="30"/>
                <c:pt idx="0">
                  <c:v>55.25555555555556</c:v>
                </c:pt>
                <c:pt idx="1">
                  <c:v>53.711111111111116</c:v>
                </c:pt>
                <c:pt idx="2">
                  <c:v>53.977777777777781</c:v>
                </c:pt>
                <c:pt idx="3">
                  <c:v>52.811111111111103</c:v>
                </c:pt>
                <c:pt idx="4">
                  <c:v>51.088888888888881</c:v>
                </c:pt>
                <c:pt idx="5">
                  <c:v>56.466666666666661</c:v>
                </c:pt>
                <c:pt idx="6">
                  <c:v>55.955555555555549</c:v>
                </c:pt>
                <c:pt idx="7">
                  <c:v>55.5</c:v>
                </c:pt>
                <c:pt idx="8">
                  <c:v>55.455555555555549</c:v>
                </c:pt>
                <c:pt idx="9">
                  <c:v>54.055555555555557</c:v>
                </c:pt>
                <c:pt idx="10">
                  <c:v>57.655555555555551</c:v>
                </c:pt>
                <c:pt idx="11">
                  <c:v>56.2</c:v>
                </c:pt>
                <c:pt idx="12">
                  <c:v>54.922222222222217</c:v>
                </c:pt>
                <c:pt idx="13">
                  <c:v>54.63333333333334</c:v>
                </c:pt>
                <c:pt idx="14">
                  <c:v>53.666666666666664</c:v>
                </c:pt>
                <c:pt idx="15">
                  <c:v>56.433333333333344</c:v>
                </c:pt>
                <c:pt idx="16">
                  <c:v>55.844444444444449</c:v>
                </c:pt>
                <c:pt idx="17">
                  <c:v>54.388888888888886</c:v>
                </c:pt>
                <c:pt idx="18">
                  <c:v>54.166666666666664</c:v>
                </c:pt>
                <c:pt idx="19">
                  <c:v>53.577777777777783</c:v>
                </c:pt>
                <c:pt idx="20">
                  <c:v>60.29999999999999</c:v>
                </c:pt>
                <c:pt idx="21">
                  <c:v>59.377777777777787</c:v>
                </c:pt>
                <c:pt idx="22">
                  <c:v>58.388888888888886</c:v>
                </c:pt>
                <c:pt idx="23">
                  <c:v>57.211111111111109</c:v>
                </c:pt>
                <c:pt idx="24">
                  <c:v>56.377777777777773</c:v>
                </c:pt>
                <c:pt idx="25">
                  <c:v>62.855555555555561</c:v>
                </c:pt>
                <c:pt idx="26">
                  <c:v>61.911111111111119</c:v>
                </c:pt>
                <c:pt idx="27">
                  <c:v>60.788888888888877</c:v>
                </c:pt>
                <c:pt idx="28">
                  <c:v>60.033333333333331</c:v>
                </c:pt>
                <c:pt idx="29">
                  <c:v>59.833333333333336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3F-4786-BD42-385078ABDFEC}"/>
            </c:ext>
          </c:extLst>
        </c:ser>
        <c:ser>
          <c:idx val="2"/>
          <c:order val="2"/>
          <c:tx>
            <c:strRef>
              <c:f>'Avgs no fails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Accuracy'!$F$40:$F$69</c:f>
              <c:numCache>
                <c:formatCode>General</c:formatCode>
                <c:ptCount val="30"/>
                <c:pt idx="0">
                  <c:v>49.099999999999994</c:v>
                </c:pt>
                <c:pt idx="1">
                  <c:v>47.36666666666666</c:v>
                </c:pt>
                <c:pt idx="2">
                  <c:v>45.98888888888888</c:v>
                </c:pt>
                <c:pt idx="3">
                  <c:v>46.599999999999994</c:v>
                </c:pt>
                <c:pt idx="4">
                  <c:v>43.622222222222227</c:v>
                </c:pt>
                <c:pt idx="5">
                  <c:v>41.51111111111112</c:v>
                </c:pt>
                <c:pt idx="6">
                  <c:v>39.822222222222223</c:v>
                </c:pt>
                <c:pt idx="7">
                  <c:v>37.93333333333333</c:v>
                </c:pt>
                <c:pt idx="8">
                  <c:v>39.288888888888884</c:v>
                </c:pt>
                <c:pt idx="9">
                  <c:v>36.655555555555551</c:v>
                </c:pt>
                <c:pt idx="10">
                  <c:v>38.822222222222223</c:v>
                </c:pt>
                <c:pt idx="11">
                  <c:v>38.511111111111113</c:v>
                </c:pt>
                <c:pt idx="12">
                  <c:v>37.488888888888887</c:v>
                </c:pt>
                <c:pt idx="13">
                  <c:v>37.588888888888881</c:v>
                </c:pt>
                <c:pt idx="14">
                  <c:v>36.533333333333331</c:v>
                </c:pt>
                <c:pt idx="15">
                  <c:v>48.411111111111104</c:v>
                </c:pt>
                <c:pt idx="16">
                  <c:v>48.433333333333344</c:v>
                </c:pt>
                <c:pt idx="17">
                  <c:v>48.36666666666666</c:v>
                </c:pt>
                <c:pt idx="18">
                  <c:v>46.655555555555551</c:v>
                </c:pt>
                <c:pt idx="19">
                  <c:v>46.177777777777777</c:v>
                </c:pt>
                <c:pt idx="20">
                  <c:v>59.033333333333339</c:v>
                </c:pt>
                <c:pt idx="21">
                  <c:v>59.255555555555553</c:v>
                </c:pt>
                <c:pt idx="22">
                  <c:v>58.355555555555561</c:v>
                </c:pt>
                <c:pt idx="23">
                  <c:v>59.344444444444449</c:v>
                </c:pt>
                <c:pt idx="24">
                  <c:v>58.911111111111119</c:v>
                </c:pt>
                <c:pt idx="25">
                  <c:v>64.699999999999989</c:v>
                </c:pt>
                <c:pt idx="26">
                  <c:v>66.033333333333331</c:v>
                </c:pt>
                <c:pt idx="27">
                  <c:v>65.63333333333334</c:v>
                </c:pt>
                <c:pt idx="28">
                  <c:v>65.088888888888889</c:v>
                </c:pt>
                <c:pt idx="29">
                  <c:v>62.811111111111103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3F-4786-BD42-385078ABDFEC}"/>
            </c:ext>
          </c:extLst>
        </c:ser>
        <c:ser>
          <c:idx val="3"/>
          <c:order val="3"/>
          <c:tx>
            <c:strRef>
              <c:f>'Avgs no fails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Accuracy'!$G$40:$G$69</c:f>
              <c:numCache>
                <c:formatCode>General</c:formatCode>
                <c:ptCount val="30"/>
                <c:pt idx="0">
                  <c:v>19.400000000000002</c:v>
                </c:pt>
                <c:pt idx="1">
                  <c:v>19.666666666666668</c:v>
                </c:pt>
                <c:pt idx="2">
                  <c:v>20.066666666666666</c:v>
                </c:pt>
                <c:pt idx="3">
                  <c:v>20.333333333333332</c:v>
                </c:pt>
                <c:pt idx="4">
                  <c:v>19.599999999999998</c:v>
                </c:pt>
                <c:pt idx="5">
                  <c:v>51.188888888888883</c:v>
                </c:pt>
                <c:pt idx="6">
                  <c:v>51.444444444444443</c:v>
                </c:pt>
                <c:pt idx="7">
                  <c:v>51.666666666666671</c:v>
                </c:pt>
                <c:pt idx="8">
                  <c:v>51.222222222222221</c:v>
                </c:pt>
                <c:pt idx="9">
                  <c:v>50.7</c:v>
                </c:pt>
                <c:pt idx="10">
                  <c:v>54.25555555555556</c:v>
                </c:pt>
                <c:pt idx="11">
                  <c:v>54.3</c:v>
                </c:pt>
                <c:pt idx="12">
                  <c:v>55.066666666666663</c:v>
                </c:pt>
                <c:pt idx="13">
                  <c:v>55.188888888888897</c:v>
                </c:pt>
                <c:pt idx="14">
                  <c:v>54.800000000000004</c:v>
                </c:pt>
                <c:pt idx="15">
                  <c:v>60.23333333333332</c:v>
                </c:pt>
                <c:pt idx="16">
                  <c:v>60.13333333333334</c:v>
                </c:pt>
                <c:pt idx="17">
                  <c:v>59.866666666666674</c:v>
                </c:pt>
                <c:pt idx="18">
                  <c:v>59.333333333333336</c:v>
                </c:pt>
                <c:pt idx="19">
                  <c:v>58.277777777777779</c:v>
                </c:pt>
                <c:pt idx="20">
                  <c:v>58.425000000000004</c:v>
                </c:pt>
                <c:pt idx="21">
                  <c:v>58.987499999999997</c:v>
                </c:pt>
                <c:pt idx="22">
                  <c:v>58.399999999999991</c:v>
                </c:pt>
                <c:pt idx="23">
                  <c:v>58.787499999999994</c:v>
                </c:pt>
                <c:pt idx="24">
                  <c:v>58.587499999999999</c:v>
                </c:pt>
                <c:pt idx="25">
                  <c:v>58.212499999999999</c:v>
                </c:pt>
                <c:pt idx="26">
                  <c:v>59.75</c:v>
                </c:pt>
                <c:pt idx="27">
                  <c:v>60.26250000000001</c:v>
                </c:pt>
                <c:pt idx="28">
                  <c:v>58.712499999999991</c:v>
                </c:pt>
                <c:pt idx="29">
                  <c:v>57.337499999999991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3F-4786-BD42-385078AB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833624702062E-2"/>
          <c:y val="0.89067397626891609"/>
          <c:w val="0.90514877072187883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Accuracy'!$D$76:$D$105</c:f>
              <c:numCache>
                <c:formatCode>General</c:formatCode>
                <c:ptCount val="30"/>
                <c:pt idx="0">
                  <c:v>46.988888888888887</c:v>
                </c:pt>
                <c:pt idx="1">
                  <c:v>45.44444444444445</c:v>
                </c:pt>
                <c:pt idx="2">
                  <c:v>46.007777777777768</c:v>
                </c:pt>
                <c:pt idx="3">
                  <c:v>46.142222222222216</c:v>
                </c:pt>
                <c:pt idx="4">
                  <c:v>45.111111111111114</c:v>
                </c:pt>
                <c:pt idx="5">
                  <c:v>50.711111111111116</c:v>
                </c:pt>
                <c:pt idx="6">
                  <c:v>56.625000000000007</c:v>
                </c:pt>
                <c:pt idx="7">
                  <c:v>50.055555555555557</c:v>
                </c:pt>
                <c:pt idx="8">
                  <c:v>49.010000000000005</c:v>
                </c:pt>
                <c:pt idx="9">
                  <c:v>47.922222222222231</c:v>
                </c:pt>
                <c:pt idx="10">
                  <c:v>51.077777777777783</c:v>
                </c:pt>
                <c:pt idx="11">
                  <c:v>51.81111111111111</c:v>
                </c:pt>
                <c:pt idx="12">
                  <c:v>50.511111111111106</c:v>
                </c:pt>
                <c:pt idx="13">
                  <c:v>50.599999999999994</c:v>
                </c:pt>
                <c:pt idx="14">
                  <c:v>50.288888888888891</c:v>
                </c:pt>
                <c:pt idx="15">
                  <c:v>55.655555555555566</c:v>
                </c:pt>
                <c:pt idx="16">
                  <c:v>55.70000000000001</c:v>
                </c:pt>
                <c:pt idx="17">
                  <c:v>55.522222222222219</c:v>
                </c:pt>
                <c:pt idx="18">
                  <c:v>55.533333333333331</c:v>
                </c:pt>
                <c:pt idx="19">
                  <c:v>55.655555555555537</c:v>
                </c:pt>
                <c:pt idx="20">
                  <c:v>59.333333333333321</c:v>
                </c:pt>
                <c:pt idx="21">
                  <c:v>62.144444444444453</c:v>
                </c:pt>
                <c:pt idx="22">
                  <c:v>61.13333333333334</c:v>
                </c:pt>
                <c:pt idx="23">
                  <c:v>60.988888888888887</c:v>
                </c:pt>
                <c:pt idx="24">
                  <c:v>58.911111111111119</c:v>
                </c:pt>
                <c:pt idx="25">
                  <c:v>65.111111111111114</c:v>
                </c:pt>
                <c:pt idx="26">
                  <c:v>64.337777777777788</c:v>
                </c:pt>
                <c:pt idx="27">
                  <c:v>65.211111111111109</c:v>
                </c:pt>
                <c:pt idx="28">
                  <c:v>63.855555555555561</c:v>
                </c:pt>
                <c:pt idx="29">
                  <c:v>62.655555555555551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0-44F0-9DAE-2AEB5AC7BD7B}"/>
            </c:ext>
          </c:extLst>
        </c:ser>
        <c:ser>
          <c:idx val="1"/>
          <c:order val="1"/>
          <c:tx>
            <c:strRef>
              <c:f>'Avgs no fails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Accuracy'!$E$76:$E$105</c:f>
              <c:numCache>
                <c:formatCode>General</c:formatCode>
                <c:ptCount val="30"/>
                <c:pt idx="0">
                  <c:v>63.225000000000001</c:v>
                </c:pt>
                <c:pt idx="1">
                  <c:v>60.524999999999999</c:v>
                </c:pt>
                <c:pt idx="2">
                  <c:v>53.677777777777777</c:v>
                </c:pt>
                <c:pt idx="3">
                  <c:v>59.237499999999997</c:v>
                </c:pt>
                <c:pt idx="4">
                  <c:v>57.237499999999997</c:v>
                </c:pt>
                <c:pt idx="5">
                  <c:v>58.966666666666669</c:v>
                </c:pt>
                <c:pt idx="6">
                  <c:v>57.555555555555557</c:v>
                </c:pt>
                <c:pt idx="7">
                  <c:v>57.67777777777777</c:v>
                </c:pt>
                <c:pt idx="8">
                  <c:v>56.911111111111104</c:v>
                </c:pt>
                <c:pt idx="9">
                  <c:v>55.222222222222221</c:v>
                </c:pt>
                <c:pt idx="10">
                  <c:v>58.899999999999991</c:v>
                </c:pt>
                <c:pt idx="11">
                  <c:v>56.63333333333334</c:v>
                </c:pt>
                <c:pt idx="12">
                  <c:v>56.133333333333333</c:v>
                </c:pt>
                <c:pt idx="13">
                  <c:v>55.488888888888887</c:v>
                </c:pt>
                <c:pt idx="14">
                  <c:v>54.31111111111111</c:v>
                </c:pt>
                <c:pt idx="15">
                  <c:v>57.699999999999996</c:v>
                </c:pt>
                <c:pt idx="16">
                  <c:v>56.86666666666666</c:v>
                </c:pt>
                <c:pt idx="17">
                  <c:v>55.055555555555564</c:v>
                </c:pt>
                <c:pt idx="18">
                  <c:v>55.111111111111114</c:v>
                </c:pt>
                <c:pt idx="19">
                  <c:v>54.377777777777773</c:v>
                </c:pt>
                <c:pt idx="20">
                  <c:v>62.67777777777777</c:v>
                </c:pt>
                <c:pt idx="21">
                  <c:v>61.277777777777779</c:v>
                </c:pt>
                <c:pt idx="22">
                  <c:v>59.977777777777774</c:v>
                </c:pt>
                <c:pt idx="23">
                  <c:v>59.444444444444443</c:v>
                </c:pt>
                <c:pt idx="24">
                  <c:v>58.266666666666666</c:v>
                </c:pt>
                <c:pt idx="25">
                  <c:v>64.088888888888889</c:v>
                </c:pt>
                <c:pt idx="26">
                  <c:v>62.855555555555547</c:v>
                </c:pt>
                <c:pt idx="27">
                  <c:v>62.055555555555557</c:v>
                </c:pt>
                <c:pt idx="28">
                  <c:v>61.377777777777773</c:v>
                </c:pt>
                <c:pt idx="29">
                  <c:v>60.851111111111109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0-44F0-9DAE-2AEB5AC7BD7B}"/>
            </c:ext>
          </c:extLst>
        </c:ser>
        <c:ser>
          <c:idx val="2"/>
          <c:order val="2"/>
          <c:tx>
            <c:strRef>
              <c:f>'Avgs no fails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Accuracy'!$F$76:$F$105</c:f>
              <c:numCache>
                <c:formatCode>General</c:formatCode>
                <c:ptCount val="30"/>
                <c:pt idx="0">
                  <c:v>40.766666666666673</c:v>
                </c:pt>
                <c:pt idx="1">
                  <c:v>39.266666666666666</c:v>
                </c:pt>
                <c:pt idx="2">
                  <c:v>37.833333333333336</c:v>
                </c:pt>
                <c:pt idx="3">
                  <c:v>37.299999999999997</c:v>
                </c:pt>
                <c:pt idx="4">
                  <c:v>36.43333333333333</c:v>
                </c:pt>
                <c:pt idx="5">
                  <c:v>41.511111111111113</c:v>
                </c:pt>
                <c:pt idx="6">
                  <c:v>39.788888888888884</c:v>
                </c:pt>
                <c:pt idx="7">
                  <c:v>39.777777777777779</c:v>
                </c:pt>
                <c:pt idx="8">
                  <c:v>39.93333333333333</c:v>
                </c:pt>
                <c:pt idx="9">
                  <c:v>39.62222222222222</c:v>
                </c:pt>
                <c:pt idx="10">
                  <c:v>41.055555555555557</c:v>
                </c:pt>
                <c:pt idx="11">
                  <c:v>41.444444444444443</c:v>
                </c:pt>
                <c:pt idx="12">
                  <c:v>42.266666666666673</c:v>
                </c:pt>
                <c:pt idx="13">
                  <c:v>42.055555555555557</c:v>
                </c:pt>
                <c:pt idx="14">
                  <c:v>42.31111111111111</c:v>
                </c:pt>
                <c:pt idx="15">
                  <c:v>47.355555555555561</c:v>
                </c:pt>
                <c:pt idx="16">
                  <c:v>48.500000000000007</c:v>
                </c:pt>
                <c:pt idx="17">
                  <c:v>46.56666666666667</c:v>
                </c:pt>
                <c:pt idx="18">
                  <c:v>47.077777777777783</c:v>
                </c:pt>
                <c:pt idx="19">
                  <c:v>45.966666666666661</c:v>
                </c:pt>
                <c:pt idx="20">
                  <c:v>61.144444444444453</c:v>
                </c:pt>
                <c:pt idx="21">
                  <c:v>62.422222222222217</c:v>
                </c:pt>
                <c:pt idx="22">
                  <c:v>61.811111111111117</c:v>
                </c:pt>
                <c:pt idx="23">
                  <c:v>61.17777777777777</c:v>
                </c:pt>
                <c:pt idx="24">
                  <c:v>60.900000000000006</c:v>
                </c:pt>
                <c:pt idx="25">
                  <c:v>64.955555555555563</c:v>
                </c:pt>
                <c:pt idx="26">
                  <c:v>66.022222222222211</c:v>
                </c:pt>
                <c:pt idx="27">
                  <c:v>65.655555555555551</c:v>
                </c:pt>
                <c:pt idx="28">
                  <c:v>64.555555555555557</c:v>
                </c:pt>
                <c:pt idx="29">
                  <c:v>62.800000000000004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0-44F0-9DAE-2AEB5AC7BD7B}"/>
            </c:ext>
          </c:extLst>
        </c:ser>
        <c:ser>
          <c:idx val="3"/>
          <c:order val="3"/>
          <c:tx>
            <c:strRef>
              <c:f>'Avgs no fails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Accuracy'!$G$76:$G$105</c:f>
              <c:numCache>
                <c:formatCode>General</c:formatCode>
                <c:ptCount val="30"/>
                <c:pt idx="0">
                  <c:v>11.166666666666666</c:v>
                </c:pt>
                <c:pt idx="1">
                  <c:v>12.9</c:v>
                </c:pt>
                <c:pt idx="2">
                  <c:v>13.166666666666666</c:v>
                </c:pt>
                <c:pt idx="3">
                  <c:v>12.399999999999999</c:v>
                </c:pt>
                <c:pt idx="4">
                  <c:v>12.9</c:v>
                </c:pt>
                <c:pt idx="5">
                  <c:v>52.011111111111106</c:v>
                </c:pt>
                <c:pt idx="6">
                  <c:v>54.25555555555556</c:v>
                </c:pt>
                <c:pt idx="7">
                  <c:v>53.444444444444436</c:v>
                </c:pt>
                <c:pt idx="8">
                  <c:v>52.833333333333336</c:v>
                </c:pt>
                <c:pt idx="9">
                  <c:v>52.955555555555556</c:v>
                </c:pt>
                <c:pt idx="10">
                  <c:v>55.322222222222223</c:v>
                </c:pt>
                <c:pt idx="11">
                  <c:v>55.466666666666661</c:v>
                </c:pt>
                <c:pt idx="12">
                  <c:v>56.31111111111111</c:v>
                </c:pt>
                <c:pt idx="13">
                  <c:v>55.522222222222226</c:v>
                </c:pt>
                <c:pt idx="14">
                  <c:v>56.24444444444444</c:v>
                </c:pt>
                <c:pt idx="15">
                  <c:v>61.222222222222221</c:v>
                </c:pt>
                <c:pt idx="16">
                  <c:v>61.677777777777777</c:v>
                </c:pt>
                <c:pt idx="17">
                  <c:v>61.82222222222223</c:v>
                </c:pt>
                <c:pt idx="18">
                  <c:v>60.8888888888889</c:v>
                </c:pt>
                <c:pt idx="19">
                  <c:v>60.544444444444451</c:v>
                </c:pt>
                <c:pt idx="20">
                  <c:v>59.637499999999989</c:v>
                </c:pt>
                <c:pt idx="21">
                  <c:v>58.712499999999999</c:v>
                </c:pt>
                <c:pt idx="22">
                  <c:v>57.974999999999994</c:v>
                </c:pt>
                <c:pt idx="23">
                  <c:v>58.300000000000004</c:v>
                </c:pt>
                <c:pt idx="24">
                  <c:v>58.025000000000006</c:v>
                </c:pt>
                <c:pt idx="25">
                  <c:v>56.462499999999991</c:v>
                </c:pt>
                <c:pt idx="26">
                  <c:v>56.674999999999997</c:v>
                </c:pt>
                <c:pt idx="27">
                  <c:v>56.687500000000007</c:v>
                </c:pt>
                <c:pt idx="28">
                  <c:v>55.2</c:v>
                </c:pt>
                <c:pt idx="29">
                  <c:v>54.837500000000006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0-44F0-9DAE-2AEB5AC7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464876342003675E-2"/>
          <c:y val="0.90464476493844215"/>
          <c:w val="0.9157730187532761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16.337500000000002</c:v>
                </c:pt>
                <c:pt idx="6">
                  <c:v>17.074999999999999</c:v>
                </c:pt>
                <c:pt idx="7">
                  <c:v>15.837499999999999</c:v>
                </c:pt>
                <c:pt idx="8">
                  <c:v>15.65</c:v>
                </c:pt>
                <c:pt idx="9">
                  <c:v>16.026249999999997</c:v>
                </c:pt>
                <c:pt idx="10">
                  <c:v>26.003333333333334</c:v>
                </c:pt>
                <c:pt idx="11">
                  <c:v>26.095555555555553</c:v>
                </c:pt>
                <c:pt idx="12">
                  <c:v>24.788888888888888</c:v>
                </c:pt>
                <c:pt idx="13">
                  <c:v>23.611111111111111</c:v>
                </c:pt>
                <c:pt idx="14">
                  <c:v>22.611111111111111</c:v>
                </c:pt>
                <c:pt idx="15">
                  <c:v>43.177777777777777</c:v>
                </c:pt>
                <c:pt idx="16">
                  <c:v>43.266666666666666</c:v>
                </c:pt>
                <c:pt idx="17">
                  <c:v>43.452222222222218</c:v>
                </c:pt>
                <c:pt idx="18">
                  <c:v>42.988888888888887</c:v>
                </c:pt>
                <c:pt idx="19">
                  <c:v>42.833333333333336</c:v>
                </c:pt>
                <c:pt idx="20">
                  <c:v>44.233333333333327</c:v>
                </c:pt>
                <c:pt idx="21">
                  <c:v>44.6</c:v>
                </c:pt>
                <c:pt idx="22">
                  <c:v>43.56666666666667</c:v>
                </c:pt>
                <c:pt idx="23">
                  <c:v>43.466666666666661</c:v>
                </c:pt>
                <c:pt idx="24">
                  <c:v>42.177777777777777</c:v>
                </c:pt>
                <c:pt idx="25">
                  <c:v>43.923333333333332</c:v>
                </c:pt>
                <c:pt idx="26">
                  <c:v>41.834444444444451</c:v>
                </c:pt>
                <c:pt idx="27">
                  <c:v>41.777777777777771</c:v>
                </c:pt>
                <c:pt idx="28">
                  <c:v>40.995555555555555</c:v>
                </c:pt>
                <c:pt idx="29">
                  <c:v>38.854444444444447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9-4094-B23B-2768EACA6E64}"/>
            </c:ext>
          </c:extLst>
        </c:ser>
        <c:ser>
          <c:idx val="1"/>
          <c:order val="1"/>
          <c:tx>
            <c:strRef>
              <c:f>'Avgs no fails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28.966666666666672</c:v>
                </c:pt>
                <c:pt idx="6">
                  <c:v>29.56666666666667</c:v>
                </c:pt>
                <c:pt idx="7">
                  <c:v>29.255555555555556</c:v>
                </c:pt>
                <c:pt idx="8">
                  <c:v>30.166666666666668</c:v>
                </c:pt>
                <c:pt idx="9">
                  <c:v>29.755555555555549</c:v>
                </c:pt>
                <c:pt idx="10">
                  <c:v>46.488888888888887</c:v>
                </c:pt>
                <c:pt idx="11">
                  <c:v>45.788888888888891</c:v>
                </c:pt>
                <c:pt idx="12">
                  <c:v>46.233333333333341</c:v>
                </c:pt>
                <c:pt idx="13">
                  <c:v>46.666666666666664</c:v>
                </c:pt>
                <c:pt idx="14">
                  <c:v>46.311111111111103</c:v>
                </c:pt>
                <c:pt idx="15">
                  <c:v>57.56666666666667</c:v>
                </c:pt>
                <c:pt idx="16">
                  <c:v>57.522222222222211</c:v>
                </c:pt>
                <c:pt idx="17">
                  <c:v>56.344444444444449</c:v>
                </c:pt>
                <c:pt idx="18">
                  <c:v>56.944444444444443</c:v>
                </c:pt>
                <c:pt idx="19">
                  <c:v>56.277777777777779</c:v>
                </c:pt>
                <c:pt idx="20">
                  <c:v>61.36666666666666</c:v>
                </c:pt>
                <c:pt idx="21">
                  <c:v>62.188888888888883</c:v>
                </c:pt>
                <c:pt idx="22">
                  <c:v>61.355555555555547</c:v>
                </c:pt>
                <c:pt idx="23">
                  <c:v>61.044444444444444</c:v>
                </c:pt>
                <c:pt idx="24">
                  <c:v>60.122222222222227</c:v>
                </c:pt>
                <c:pt idx="25">
                  <c:v>64.217777777777783</c:v>
                </c:pt>
                <c:pt idx="26">
                  <c:v>63.923333333333325</c:v>
                </c:pt>
                <c:pt idx="27">
                  <c:v>63.577777777777769</c:v>
                </c:pt>
                <c:pt idx="28">
                  <c:v>62.744444444444447</c:v>
                </c:pt>
                <c:pt idx="29">
                  <c:v>61.56666666666667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D9-4094-B23B-2768EACA6E64}"/>
            </c:ext>
          </c:extLst>
        </c:ser>
        <c:ser>
          <c:idx val="2"/>
          <c:order val="2"/>
          <c:tx>
            <c:strRef>
              <c:f>'Avgs no fails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35.644444444444446</c:v>
                </c:pt>
                <c:pt idx="6">
                  <c:v>35.155555555555559</c:v>
                </c:pt>
                <c:pt idx="7">
                  <c:v>34.522222222222226</c:v>
                </c:pt>
                <c:pt idx="8">
                  <c:v>34.5</c:v>
                </c:pt>
                <c:pt idx="9">
                  <c:v>33.888888888888886</c:v>
                </c:pt>
                <c:pt idx="10">
                  <c:v>39.099999999999994</c:v>
                </c:pt>
                <c:pt idx="11">
                  <c:v>38.844444444444449</c:v>
                </c:pt>
                <c:pt idx="12">
                  <c:v>39.144444444444446</c:v>
                </c:pt>
                <c:pt idx="13">
                  <c:v>39.166666666666664</c:v>
                </c:pt>
                <c:pt idx="14">
                  <c:v>39.155555555555559</c:v>
                </c:pt>
                <c:pt idx="15">
                  <c:v>44.044444444444444</c:v>
                </c:pt>
                <c:pt idx="16">
                  <c:v>46.955555555555549</c:v>
                </c:pt>
                <c:pt idx="17">
                  <c:v>45.922222222222231</c:v>
                </c:pt>
                <c:pt idx="18">
                  <c:v>46.988888888888894</c:v>
                </c:pt>
                <c:pt idx="19">
                  <c:v>45.911111111111119</c:v>
                </c:pt>
                <c:pt idx="20">
                  <c:v>57.477777777777774</c:v>
                </c:pt>
                <c:pt idx="21">
                  <c:v>60.177777777777777</c:v>
                </c:pt>
                <c:pt idx="22">
                  <c:v>59.444444444444443</c:v>
                </c:pt>
                <c:pt idx="23">
                  <c:v>59.522222222222226</c:v>
                </c:pt>
                <c:pt idx="24">
                  <c:v>58.966666666666661</c:v>
                </c:pt>
                <c:pt idx="25">
                  <c:v>64.422222222222217</c:v>
                </c:pt>
                <c:pt idx="26">
                  <c:v>64.644444444444446</c:v>
                </c:pt>
                <c:pt idx="27">
                  <c:v>64.277777777777771</c:v>
                </c:pt>
                <c:pt idx="28">
                  <c:v>63.344444444444449</c:v>
                </c:pt>
                <c:pt idx="29">
                  <c:v>62.555555555555557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D9-4094-B23B-2768EACA6E64}"/>
            </c:ext>
          </c:extLst>
        </c:ser>
        <c:ser>
          <c:idx val="3"/>
          <c:order val="3"/>
          <c:tx>
            <c:strRef>
              <c:f>'Avgs no fails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Accuracy'!$G$112:$G$141</c:f>
              <c:numCache>
                <c:formatCode>General</c:formatCode>
                <c:ptCount val="30"/>
                <c:pt idx="0">
                  <c:v>5.4</c:v>
                </c:pt>
                <c:pt idx="1">
                  <c:v>7</c:v>
                </c:pt>
                <c:pt idx="2">
                  <c:v>5.5</c:v>
                </c:pt>
                <c:pt idx="3">
                  <c:v>4</c:v>
                </c:pt>
                <c:pt idx="4">
                  <c:v>5</c:v>
                </c:pt>
                <c:pt idx="5">
                  <c:v>45.400000000000006</c:v>
                </c:pt>
                <c:pt idx="6">
                  <c:v>45.244444444444447</c:v>
                </c:pt>
                <c:pt idx="7">
                  <c:v>44.3</c:v>
                </c:pt>
                <c:pt idx="8">
                  <c:v>44.077777777777776</c:v>
                </c:pt>
                <c:pt idx="9">
                  <c:v>43.133333333333333</c:v>
                </c:pt>
                <c:pt idx="10">
                  <c:v>47.722222222222221</c:v>
                </c:pt>
                <c:pt idx="11">
                  <c:v>47.588888888888881</c:v>
                </c:pt>
                <c:pt idx="12">
                  <c:v>48.43333333333333</c:v>
                </c:pt>
                <c:pt idx="13">
                  <c:v>47.277777777777779</c:v>
                </c:pt>
                <c:pt idx="14">
                  <c:v>47.677777777777777</c:v>
                </c:pt>
                <c:pt idx="15">
                  <c:v>56.222222222222221</c:v>
                </c:pt>
                <c:pt idx="16">
                  <c:v>56.511111111111113</c:v>
                </c:pt>
                <c:pt idx="17">
                  <c:v>55.444444444444443</c:v>
                </c:pt>
                <c:pt idx="18">
                  <c:v>54.844444444444449</c:v>
                </c:pt>
                <c:pt idx="19">
                  <c:v>54.277777777777779</c:v>
                </c:pt>
                <c:pt idx="20">
                  <c:v>55.85</c:v>
                </c:pt>
                <c:pt idx="21">
                  <c:v>58.262500000000003</c:v>
                </c:pt>
                <c:pt idx="22">
                  <c:v>57.225000000000001</c:v>
                </c:pt>
                <c:pt idx="23">
                  <c:v>57.462500000000006</c:v>
                </c:pt>
                <c:pt idx="24">
                  <c:v>55.524999999999999</c:v>
                </c:pt>
                <c:pt idx="25">
                  <c:v>59.162500000000009</c:v>
                </c:pt>
                <c:pt idx="26">
                  <c:v>61.400000000000006</c:v>
                </c:pt>
                <c:pt idx="27">
                  <c:v>61.149999999999991</c:v>
                </c:pt>
                <c:pt idx="28">
                  <c:v>60.462499999999999</c:v>
                </c:pt>
                <c:pt idx="29">
                  <c:v>58.837499999999999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D9-4094-B23B-2768EACA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667210765780004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Accuracy'!$D$148:$D$177</c:f>
              <c:numCache>
                <c:formatCode>General</c:formatCode>
                <c:ptCount val="30"/>
                <c:pt idx="0">
                  <c:v>39.5</c:v>
                </c:pt>
                <c:pt idx="1">
                  <c:v>43.566666666666663</c:v>
                </c:pt>
                <c:pt idx="2">
                  <c:v>43.866666666666667</c:v>
                </c:pt>
                <c:pt idx="3">
                  <c:v>43.916666666666664</c:v>
                </c:pt>
                <c:pt idx="4">
                  <c:v>43.300000000000004</c:v>
                </c:pt>
                <c:pt idx="5">
                  <c:v>50.2</c:v>
                </c:pt>
                <c:pt idx="6">
                  <c:v>49.977777777777774</c:v>
                </c:pt>
                <c:pt idx="7">
                  <c:v>49.866666666666667</c:v>
                </c:pt>
                <c:pt idx="8">
                  <c:v>49.500000000000007</c:v>
                </c:pt>
                <c:pt idx="9">
                  <c:v>48.688888888888897</c:v>
                </c:pt>
                <c:pt idx="10">
                  <c:v>49.12222222222222</c:v>
                </c:pt>
                <c:pt idx="11">
                  <c:v>48.433333333333337</c:v>
                </c:pt>
                <c:pt idx="12">
                  <c:v>48.222222222222221</c:v>
                </c:pt>
                <c:pt idx="13">
                  <c:v>48.577777777777783</c:v>
                </c:pt>
                <c:pt idx="14">
                  <c:v>48.1</c:v>
                </c:pt>
                <c:pt idx="15">
                  <c:v>55.922222222222217</c:v>
                </c:pt>
                <c:pt idx="16">
                  <c:v>55.033333333333331</c:v>
                </c:pt>
                <c:pt idx="17">
                  <c:v>55.011111111111113</c:v>
                </c:pt>
                <c:pt idx="18">
                  <c:v>54.577777777777776</c:v>
                </c:pt>
                <c:pt idx="19">
                  <c:v>54.63333333333334</c:v>
                </c:pt>
                <c:pt idx="20">
                  <c:v>63.3888888888889</c:v>
                </c:pt>
                <c:pt idx="21">
                  <c:v>62.75555555555556</c:v>
                </c:pt>
                <c:pt idx="22">
                  <c:v>62.444444444444443</c:v>
                </c:pt>
                <c:pt idx="23">
                  <c:v>61.777777777777779</c:v>
                </c:pt>
                <c:pt idx="24">
                  <c:v>60.86666666666666</c:v>
                </c:pt>
                <c:pt idx="25">
                  <c:v>65.355555555555554</c:v>
                </c:pt>
                <c:pt idx="26">
                  <c:v>64.322222222222223</c:v>
                </c:pt>
                <c:pt idx="27">
                  <c:v>64.51111111111112</c:v>
                </c:pt>
                <c:pt idx="28">
                  <c:v>63.900000000000006</c:v>
                </c:pt>
                <c:pt idx="29">
                  <c:v>62.366666666666674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9-42A8-A3F2-A3B9A0B1CB7F}"/>
            </c:ext>
          </c:extLst>
        </c:ser>
        <c:ser>
          <c:idx val="1"/>
          <c:order val="1"/>
          <c:tx>
            <c:strRef>
              <c:f>'Avgs no fails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Accuracy'!$E$148:$E$177</c:f>
              <c:numCache>
                <c:formatCode>General</c:formatCode>
                <c:ptCount val="30"/>
                <c:pt idx="0">
                  <c:v>51.2</c:v>
                </c:pt>
                <c:pt idx="1">
                  <c:v>50.762222222222221</c:v>
                </c:pt>
                <c:pt idx="2">
                  <c:v>51.12222222222222</c:v>
                </c:pt>
                <c:pt idx="3">
                  <c:v>50.377777777777773</c:v>
                </c:pt>
                <c:pt idx="4">
                  <c:v>49.277777777777786</c:v>
                </c:pt>
                <c:pt idx="5">
                  <c:v>58.111111111111114</c:v>
                </c:pt>
                <c:pt idx="6">
                  <c:v>56.666666666666664</c:v>
                </c:pt>
                <c:pt idx="7">
                  <c:v>56.522222222222211</c:v>
                </c:pt>
                <c:pt idx="8">
                  <c:v>56.222222222222221</c:v>
                </c:pt>
                <c:pt idx="9">
                  <c:v>54.555555555555557</c:v>
                </c:pt>
                <c:pt idx="10">
                  <c:v>59.75555555555556</c:v>
                </c:pt>
                <c:pt idx="11">
                  <c:v>57.144444444444439</c:v>
                </c:pt>
                <c:pt idx="12">
                  <c:v>55.611111111111107</c:v>
                </c:pt>
                <c:pt idx="13">
                  <c:v>54.655555555555544</c:v>
                </c:pt>
                <c:pt idx="14">
                  <c:v>53.455555555555556</c:v>
                </c:pt>
                <c:pt idx="15">
                  <c:v>58.622222222222213</c:v>
                </c:pt>
                <c:pt idx="16">
                  <c:v>57.035555555555561</c:v>
                </c:pt>
                <c:pt idx="17">
                  <c:v>55.888888888888886</c:v>
                </c:pt>
                <c:pt idx="18">
                  <c:v>55.644444444444439</c:v>
                </c:pt>
                <c:pt idx="19">
                  <c:v>54.355555555555561</c:v>
                </c:pt>
                <c:pt idx="20">
                  <c:v>63.555555555555557</c:v>
                </c:pt>
                <c:pt idx="21">
                  <c:v>61.74444444444444</c:v>
                </c:pt>
                <c:pt idx="22">
                  <c:v>60.544444444444444</c:v>
                </c:pt>
                <c:pt idx="23">
                  <c:v>59.144444444444439</c:v>
                </c:pt>
                <c:pt idx="24">
                  <c:v>58.155555555555551</c:v>
                </c:pt>
                <c:pt idx="25">
                  <c:v>64.688888888888897</c:v>
                </c:pt>
                <c:pt idx="26">
                  <c:v>62.899999999999991</c:v>
                </c:pt>
                <c:pt idx="27">
                  <c:v>61.755555555555553</c:v>
                </c:pt>
                <c:pt idx="28">
                  <c:v>59.714444444444453</c:v>
                </c:pt>
                <c:pt idx="29">
                  <c:v>60.411111111111119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9-42A8-A3F2-A3B9A0B1CB7F}"/>
            </c:ext>
          </c:extLst>
        </c:ser>
        <c:ser>
          <c:idx val="2"/>
          <c:order val="2"/>
          <c:tx>
            <c:strRef>
              <c:f>'Avgs no fails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Accuracy'!$F$148:$F$177</c:f>
              <c:numCache>
                <c:formatCode>General</c:formatCode>
                <c:ptCount val="30"/>
                <c:pt idx="0">
                  <c:v>47.733333333333334</c:v>
                </c:pt>
                <c:pt idx="1">
                  <c:v>46.555555555555557</c:v>
                </c:pt>
                <c:pt idx="2">
                  <c:v>46.633333333333333</c:v>
                </c:pt>
                <c:pt idx="3">
                  <c:v>45.900000000000006</c:v>
                </c:pt>
                <c:pt idx="4">
                  <c:v>44.544444444444444</c:v>
                </c:pt>
                <c:pt idx="5">
                  <c:v>46.222222222222221</c:v>
                </c:pt>
                <c:pt idx="6">
                  <c:v>41.888888888888886</c:v>
                </c:pt>
                <c:pt idx="7">
                  <c:v>42.622222222222227</c:v>
                </c:pt>
                <c:pt idx="8">
                  <c:v>41.93333333333333</c:v>
                </c:pt>
                <c:pt idx="9">
                  <c:v>40.24444444444444</c:v>
                </c:pt>
                <c:pt idx="10">
                  <c:v>40.511111111111113</c:v>
                </c:pt>
                <c:pt idx="11">
                  <c:v>40.044444444444444</c:v>
                </c:pt>
                <c:pt idx="12">
                  <c:v>39.144444444444446</c:v>
                </c:pt>
                <c:pt idx="13">
                  <c:v>38.822222222222223</c:v>
                </c:pt>
                <c:pt idx="14">
                  <c:v>37.622222222222227</c:v>
                </c:pt>
                <c:pt idx="15">
                  <c:v>49.855555555555561</c:v>
                </c:pt>
                <c:pt idx="16">
                  <c:v>49.400000000000006</c:v>
                </c:pt>
                <c:pt idx="17">
                  <c:v>48.611111111111107</c:v>
                </c:pt>
                <c:pt idx="18">
                  <c:v>48.655555555555559</c:v>
                </c:pt>
                <c:pt idx="19">
                  <c:v>46.633333333333333</c:v>
                </c:pt>
                <c:pt idx="20">
                  <c:v>60</c:v>
                </c:pt>
                <c:pt idx="21">
                  <c:v>60.377777777777787</c:v>
                </c:pt>
                <c:pt idx="22">
                  <c:v>59.188888888888897</c:v>
                </c:pt>
                <c:pt idx="23">
                  <c:v>59.944444444444443</c:v>
                </c:pt>
                <c:pt idx="24">
                  <c:v>59.422222222222217</c:v>
                </c:pt>
                <c:pt idx="25">
                  <c:v>65.211111111111109</c:v>
                </c:pt>
                <c:pt idx="26">
                  <c:v>66.533333333333331</c:v>
                </c:pt>
                <c:pt idx="27">
                  <c:v>66.3888888888889</c:v>
                </c:pt>
                <c:pt idx="28">
                  <c:v>65.63333333333334</c:v>
                </c:pt>
                <c:pt idx="29">
                  <c:v>63.577777777777783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9-42A8-A3F2-A3B9A0B1CB7F}"/>
            </c:ext>
          </c:extLst>
        </c:ser>
        <c:ser>
          <c:idx val="3"/>
          <c:order val="3"/>
          <c:tx>
            <c:strRef>
              <c:f>'Avgs no fails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51.044444444444451</c:v>
                </c:pt>
                <c:pt idx="6">
                  <c:v>51.244444444444447</c:v>
                </c:pt>
                <c:pt idx="7">
                  <c:v>51.577777777777776</c:v>
                </c:pt>
                <c:pt idx="8">
                  <c:v>51.355555555555554</c:v>
                </c:pt>
                <c:pt idx="9">
                  <c:v>50.56666666666667</c:v>
                </c:pt>
                <c:pt idx="10">
                  <c:v>54.322222222222223</c:v>
                </c:pt>
                <c:pt idx="11">
                  <c:v>54.388888888888886</c:v>
                </c:pt>
                <c:pt idx="12">
                  <c:v>55.077777777777783</c:v>
                </c:pt>
                <c:pt idx="13">
                  <c:v>55.011111111111113</c:v>
                </c:pt>
                <c:pt idx="14">
                  <c:v>54.877777777777773</c:v>
                </c:pt>
                <c:pt idx="15">
                  <c:v>60.311111111111103</c:v>
                </c:pt>
                <c:pt idx="16">
                  <c:v>60.122222222222227</c:v>
                </c:pt>
                <c:pt idx="17">
                  <c:v>59.86666666666666</c:v>
                </c:pt>
                <c:pt idx="18">
                  <c:v>59.555555555555557</c:v>
                </c:pt>
                <c:pt idx="19">
                  <c:v>58.344444444444434</c:v>
                </c:pt>
                <c:pt idx="20">
                  <c:v>58.550000000000004</c:v>
                </c:pt>
                <c:pt idx="21">
                  <c:v>59.737499999999997</c:v>
                </c:pt>
                <c:pt idx="22">
                  <c:v>59.412499999999994</c:v>
                </c:pt>
                <c:pt idx="23">
                  <c:v>59.92499999999999</c:v>
                </c:pt>
                <c:pt idx="24">
                  <c:v>59.54999999999999</c:v>
                </c:pt>
                <c:pt idx="25">
                  <c:v>58.5</c:v>
                </c:pt>
                <c:pt idx="26">
                  <c:v>59.174999999999997</c:v>
                </c:pt>
                <c:pt idx="27">
                  <c:v>59.875</c:v>
                </c:pt>
                <c:pt idx="28">
                  <c:v>58.325000000000003</c:v>
                </c:pt>
                <c:pt idx="29">
                  <c:v>56.887499999999996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9-42A8-A3F2-A3B9A0B1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820585765492234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Accuracy'!$D$184:$D$213</c:f>
              <c:numCache>
                <c:formatCode>General</c:formatCode>
                <c:ptCount val="30"/>
                <c:pt idx="0">
                  <c:v>39.000000000000007</c:v>
                </c:pt>
                <c:pt idx="1">
                  <c:v>37.166666666666657</c:v>
                </c:pt>
                <c:pt idx="2">
                  <c:v>37.222222222222221</c:v>
                </c:pt>
                <c:pt idx="3">
                  <c:v>36.633333333333333</c:v>
                </c:pt>
                <c:pt idx="4">
                  <c:v>36.588888888888889</c:v>
                </c:pt>
                <c:pt idx="5">
                  <c:v>46.408888888888882</c:v>
                </c:pt>
                <c:pt idx="6">
                  <c:v>45.966666666666661</c:v>
                </c:pt>
                <c:pt idx="7">
                  <c:v>44.624444444444435</c:v>
                </c:pt>
                <c:pt idx="8">
                  <c:v>43.888888888888886</c:v>
                </c:pt>
                <c:pt idx="9">
                  <c:v>43.455555555555549</c:v>
                </c:pt>
                <c:pt idx="10">
                  <c:v>49.550000000000004</c:v>
                </c:pt>
                <c:pt idx="11">
                  <c:v>49.394444444444446</c:v>
                </c:pt>
                <c:pt idx="12">
                  <c:v>50.077777777777776</c:v>
                </c:pt>
                <c:pt idx="13">
                  <c:v>49.111111111111114</c:v>
                </c:pt>
                <c:pt idx="14">
                  <c:v>47.277777777777779</c:v>
                </c:pt>
                <c:pt idx="15">
                  <c:v>53.18888888888889</c:v>
                </c:pt>
                <c:pt idx="16">
                  <c:v>52.788888888888891</c:v>
                </c:pt>
                <c:pt idx="17">
                  <c:v>52.786666666666662</c:v>
                </c:pt>
                <c:pt idx="18">
                  <c:v>51.197777777777773</c:v>
                </c:pt>
                <c:pt idx="19">
                  <c:v>48.502222222222223</c:v>
                </c:pt>
                <c:pt idx="20">
                  <c:v>57.19</c:v>
                </c:pt>
                <c:pt idx="21">
                  <c:v>54.371249999999996</c:v>
                </c:pt>
                <c:pt idx="22">
                  <c:v>54.868750000000006</c:v>
                </c:pt>
                <c:pt idx="23">
                  <c:v>52.803750000000008</c:v>
                </c:pt>
                <c:pt idx="24">
                  <c:v>49.823750000000004</c:v>
                </c:pt>
                <c:pt idx="25">
                  <c:v>61.685714285714297</c:v>
                </c:pt>
                <c:pt idx="26">
                  <c:v>58.7</c:v>
                </c:pt>
                <c:pt idx="27">
                  <c:v>58.242857142857147</c:v>
                </c:pt>
                <c:pt idx="28">
                  <c:v>56.457142857142863</c:v>
                </c:pt>
                <c:pt idx="29">
                  <c:v>52.457142857142863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E-4B0A-84E1-1048A4151E59}"/>
            </c:ext>
          </c:extLst>
        </c:ser>
        <c:ser>
          <c:idx val="1"/>
          <c:order val="1"/>
          <c:tx>
            <c:strRef>
              <c:f>'Avgs no fails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Accuracy'!$E$184:$E$213</c:f>
              <c:numCache>
                <c:formatCode>General</c:formatCode>
                <c:ptCount val="30"/>
                <c:pt idx="0">
                  <c:v>48.844444444444441</c:v>
                </c:pt>
                <c:pt idx="1">
                  <c:v>47.011111111111106</c:v>
                </c:pt>
                <c:pt idx="2">
                  <c:v>47.522222222222226</c:v>
                </c:pt>
                <c:pt idx="3">
                  <c:v>46.144444444444439</c:v>
                </c:pt>
                <c:pt idx="4">
                  <c:v>44.722222222222221</c:v>
                </c:pt>
                <c:pt idx="5">
                  <c:v>63.533333333333339</c:v>
                </c:pt>
                <c:pt idx="6">
                  <c:v>59.066666666666656</c:v>
                </c:pt>
                <c:pt idx="7">
                  <c:v>57.511111111111113</c:v>
                </c:pt>
                <c:pt idx="8">
                  <c:v>55.322222222222223</c:v>
                </c:pt>
                <c:pt idx="9">
                  <c:v>51.638888888888886</c:v>
                </c:pt>
                <c:pt idx="10">
                  <c:v>63.344444444444449</c:v>
                </c:pt>
                <c:pt idx="11">
                  <c:v>59.966666666666661</c:v>
                </c:pt>
                <c:pt idx="12">
                  <c:v>57.266666666666666</c:v>
                </c:pt>
                <c:pt idx="13">
                  <c:v>55.766666666666666</c:v>
                </c:pt>
                <c:pt idx="14">
                  <c:v>51.782222222222217</c:v>
                </c:pt>
                <c:pt idx="15">
                  <c:v>63.222222222222221</c:v>
                </c:pt>
                <c:pt idx="16">
                  <c:v>59.388888888888886</c:v>
                </c:pt>
                <c:pt idx="17">
                  <c:v>56.74444444444444</c:v>
                </c:pt>
                <c:pt idx="18">
                  <c:v>54.699999999999996</c:v>
                </c:pt>
                <c:pt idx="19">
                  <c:v>51.288888888888884</c:v>
                </c:pt>
                <c:pt idx="20">
                  <c:v>64.912499999999994</c:v>
                </c:pt>
                <c:pt idx="21">
                  <c:v>60.182500000000005</c:v>
                </c:pt>
                <c:pt idx="22">
                  <c:v>57.507499999999993</c:v>
                </c:pt>
                <c:pt idx="23">
                  <c:v>55.024999999999999</c:v>
                </c:pt>
                <c:pt idx="24">
                  <c:v>51.012500000000003</c:v>
                </c:pt>
                <c:pt idx="25">
                  <c:v>64.185714285714283</c:v>
                </c:pt>
                <c:pt idx="26">
                  <c:v>59.028571428571432</c:v>
                </c:pt>
                <c:pt idx="27">
                  <c:v>55.578571428571429</c:v>
                </c:pt>
                <c:pt idx="28">
                  <c:v>53.342857142857135</c:v>
                </c:pt>
                <c:pt idx="29">
                  <c:v>48.214285714285715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7E-4B0A-84E1-1048A4151E59}"/>
            </c:ext>
          </c:extLst>
        </c:ser>
        <c:ser>
          <c:idx val="2"/>
          <c:order val="2"/>
          <c:tx>
            <c:strRef>
              <c:f>'Avgs no fails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Accuracy'!$F$184:$F$213</c:f>
              <c:numCache>
                <c:formatCode>General</c:formatCode>
                <c:ptCount val="30"/>
                <c:pt idx="0">
                  <c:v>44.277777777777779</c:v>
                </c:pt>
                <c:pt idx="1">
                  <c:v>43.777777777777771</c:v>
                </c:pt>
                <c:pt idx="2">
                  <c:v>43.777777777777779</c:v>
                </c:pt>
                <c:pt idx="3">
                  <c:v>44.655555555555551</c:v>
                </c:pt>
                <c:pt idx="4">
                  <c:v>42.911111111111119</c:v>
                </c:pt>
                <c:pt idx="5">
                  <c:v>45.488888888888894</c:v>
                </c:pt>
                <c:pt idx="6">
                  <c:v>42.911111111111119</c:v>
                </c:pt>
                <c:pt idx="7">
                  <c:v>42.977777777777774</c:v>
                </c:pt>
                <c:pt idx="8">
                  <c:v>41.644444444444446</c:v>
                </c:pt>
                <c:pt idx="9">
                  <c:v>39.599999999999994</c:v>
                </c:pt>
                <c:pt idx="10">
                  <c:v>47.533333333333331</c:v>
                </c:pt>
                <c:pt idx="11">
                  <c:v>45.711111111111116</c:v>
                </c:pt>
                <c:pt idx="12">
                  <c:v>45.611111111111107</c:v>
                </c:pt>
                <c:pt idx="13">
                  <c:v>44.788888888888884</c:v>
                </c:pt>
                <c:pt idx="14">
                  <c:v>41.75555555555556</c:v>
                </c:pt>
                <c:pt idx="15">
                  <c:v>48.133333333333333</c:v>
                </c:pt>
                <c:pt idx="16">
                  <c:v>47.199999999999996</c:v>
                </c:pt>
                <c:pt idx="17">
                  <c:v>46.555555555555557</c:v>
                </c:pt>
                <c:pt idx="18">
                  <c:v>45.833333333333336</c:v>
                </c:pt>
                <c:pt idx="19">
                  <c:v>43.31111111111111</c:v>
                </c:pt>
                <c:pt idx="20">
                  <c:v>48.662499999999994</c:v>
                </c:pt>
                <c:pt idx="21">
                  <c:v>47.699999999999996</c:v>
                </c:pt>
                <c:pt idx="22">
                  <c:v>47.5</c:v>
                </c:pt>
                <c:pt idx="23">
                  <c:v>45.137499999999996</c:v>
                </c:pt>
                <c:pt idx="24">
                  <c:v>41.262500000000003</c:v>
                </c:pt>
                <c:pt idx="25">
                  <c:v>48.399999999999991</c:v>
                </c:pt>
                <c:pt idx="26">
                  <c:v>47</c:v>
                </c:pt>
                <c:pt idx="27">
                  <c:v>46.614285714285714</c:v>
                </c:pt>
                <c:pt idx="28">
                  <c:v>45.699999999999996</c:v>
                </c:pt>
                <c:pt idx="29">
                  <c:v>42.68571428571429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7E-4B0A-84E1-1048A4151E59}"/>
            </c:ext>
          </c:extLst>
        </c:ser>
        <c:ser>
          <c:idx val="3"/>
          <c:order val="3"/>
          <c:tx>
            <c:strRef>
              <c:f>'Avgs no fails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Accuracy'!$G$184:$G$213</c:f>
              <c:numCache>
                <c:formatCode>General</c:formatCode>
                <c:ptCount val="30"/>
                <c:pt idx="0">
                  <c:v>15.6</c:v>
                </c:pt>
                <c:pt idx="1">
                  <c:v>16.2</c:v>
                </c:pt>
                <c:pt idx="2">
                  <c:v>16.34</c:v>
                </c:pt>
                <c:pt idx="3">
                  <c:v>16.36</c:v>
                </c:pt>
                <c:pt idx="4">
                  <c:v>15.88</c:v>
                </c:pt>
                <c:pt idx="5">
                  <c:v>37.24444444444444</c:v>
                </c:pt>
                <c:pt idx="6">
                  <c:v>36.799999999999997</c:v>
                </c:pt>
                <c:pt idx="7">
                  <c:v>36.822222222222223</c:v>
                </c:pt>
                <c:pt idx="8">
                  <c:v>35.577777777777776</c:v>
                </c:pt>
                <c:pt idx="9">
                  <c:v>34.177777777777777</c:v>
                </c:pt>
                <c:pt idx="10">
                  <c:v>39.011111111111106</c:v>
                </c:pt>
                <c:pt idx="11">
                  <c:v>37.400000000000006</c:v>
                </c:pt>
                <c:pt idx="12">
                  <c:v>36.588888888888889</c:v>
                </c:pt>
                <c:pt idx="13">
                  <c:v>35.744444444444447</c:v>
                </c:pt>
                <c:pt idx="14">
                  <c:v>34.322222222222223</c:v>
                </c:pt>
                <c:pt idx="15">
                  <c:v>46.416666666666664</c:v>
                </c:pt>
                <c:pt idx="16">
                  <c:v>45.266666666666673</c:v>
                </c:pt>
                <c:pt idx="17">
                  <c:v>43.449999999999996</c:v>
                </c:pt>
                <c:pt idx="18">
                  <c:v>42.283333333333331</c:v>
                </c:pt>
                <c:pt idx="19">
                  <c:v>41.466666666666661</c:v>
                </c:pt>
                <c:pt idx="20">
                  <c:v>50.4</c:v>
                </c:pt>
                <c:pt idx="21">
                  <c:v>49.5</c:v>
                </c:pt>
                <c:pt idx="22">
                  <c:v>45.233333333333327</c:v>
                </c:pt>
                <c:pt idx="23">
                  <c:v>46.233333333333327</c:v>
                </c:pt>
                <c:pt idx="24">
                  <c:v>43.5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7E-4B0A-84E1-1048A415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741945321257167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Accuracy'!$D$220:$D$249</c:f>
              <c:numCache>
                <c:formatCode>General</c:formatCode>
                <c:ptCount val="30"/>
                <c:pt idx="0">
                  <c:v>18.755555555555553</c:v>
                </c:pt>
                <c:pt idx="1">
                  <c:v>19.5</c:v>
                </c:pt>
                <c:pt idx="2">
                  <c:v>20.083333333333329</c:v>
                </c:pt>
                <c:pt idx="3">
                  <c:v>17.272222222222222</c:v>
                </c:pt>
                <c:pt idx="4">
                  <c:v>16.987500000000001</c:v>
                </c:pt>
                <c:pt idx="5">
                  <c:v>18.666666666666668</c:v>
                </c:pt>
                <c:pt idx="6">
                  <c:v>20.088888888888889</c:v>
                </c:pt>
                <c:pt idx="7">
                  <c:v>19.677777777777777</c:v>
                </c:pt>
                <c:pt idx="8">
                  <c:v>19.838888888888892</c:v>
                </c:pt>
                <c:pt idx="9">
                  <c:v>21.876250000000002</c:v>
                </c:pt>
                <c:pt idx="10">
                  <c:v>16.222222222222218</c:v>
                </c:pt>
                <c:pt idx="11">
                  <c:v>16.108888888888888</c:v>
                </c:pt>
                <c:pt idx="12">
                  <c:v>16.466666666666669</c:v>
                </c:pt>
                <c:pt idx="13">
                  <c:v>15.566666666666666</c:v>
                </c:pt>
                <c:pt idx="14">
                  <c:v>15.433333333333334</c:v>
                </c:pt>
                <c:pt idx="15">
                  <c:v>17.862500000000001</c:v>
                </c:pt>
                <c:pt idx="16">
                  <c:v>18.374999999999996</c:v>
                </c:pt>
                <c:pt idx="17">
                  <c:v>18.015000000000001</c:v>
                </c:pt>
                <c:pt idx="18">
                  <c:v>17.087500000000002</c:v>
                </c:pt>
                <c:pt idx="19">
                  <c:v>15.8125</c:v>
                </c:pt>
                <c:pt idx="20">
                  <c:v>23.288</c:v>
                </c:pt>
                <c:pt idx="21">
                  <c:v>24.880000000000003</c:v>
                </c:pt>
                <c:pt idx="22">
                  <c:v>23.58</c:v>
                </c:pt>
                <c:pt idx="23">
                  <c:v>23.060000000000002</c:v>
                </c:pt>
                <c:pt idx="24">
                  <c:v>23.52</c:v>
                </c:pt>
                <c:pt idx="25">
                  <c:v>26.3</c:v>
                </c:pt>
                <c:pt idx="26">
                  <c:v>27.8</c:v>
                </c:pt>
                <c:pt idx="27">
                  <c:v>27.066666666666666</c:v>
                </c:pt>
                <c:pt idx="28">
                  <c:v>25.766666666666669</c:v>
                </c:pt>
                <c:pt idx="29">
                  <c:v>26.8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84-45B7-928A-58189B5D11B5}"/>
            </c:ext>
          </c:extLst>
        </c:ser>
        <c:ser>
          <c:idx val="1"/>
          <c:order val="1"/>
          <c:tx>
            <c:strRef>
              <c:f>'Avgs no fails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Accuracy'!$E$220:$E$249</c:f>
              <c:numCache>
                <c:formatCode>General</c:formatCode>
                <c:ptCount val="30"/>
                <c:pt idx="0">
                  <c:v>15.142857142857142</c:v>
                </c:pt>
                <c:pt idx="1">
                  <c:v>15.557142857142855</c:v>
                </c:pt>
                <c:pt idx="2">
                  <c:v>16.314285714285713</c:v>
                </c:pt>
                <c:pt idx="3">
                  <c:v>16.899999999999999</c:v>
                </c:pt>
                <c:pt idx="4">
                  <c:v>16.971428571428572</c:v>
                </c:pt>
                <c:pt idx="5">
                  <c:v>21.344444444444449</c:v>
                </c:pt>
                <c:pt idx="6">
                  <c:v>20.944444444444446</c:v>
                </c:pt>
                <c:pt idx="7">
                  <c:v>21.000000000000004</c:v>
                </c:pt>
                <c:pt idx="8">
                  <c:v>20.166666666666668</c:v>
                </c:pt>
                <c:pt idx="9">
                  <c:v>19.899999999999999</c:v>
                </c:pt>
                <c:pt idx="10">
                  <c:v>25.99</c:v>
                </c:pt>
                <c:pt idx="11">
                  <c:v>25.75555555555556</c:v>
                </c:pt>
                <c:pt idx="12">
                  <c:v>24.415555555555553</c:v>
                </c:pt>
                <c:pt idx="13">
                  <c:v>24.722222222222221</c:v>
                </c:pt>
                <c:pt idx="14">
                  <c:v>24.455555555555556</c:v>
                </c:pt>
                <c:pt idx="15">
                  <c:v>30.166666666666668</c:v>
                </c:pt>
                <c:pt idx="16">
                  <c:v>30.156666666666663</c:v>
                </c:pt>
                <c:pt idx="17">
                  <c:v>28.967777777777776</c:v>
                </c:pt>
                <c:pt idx="18">
                  <c:v>28.834444444444443</c:v>
                </c:pt>
                <c:pt idx="19">
                  <c:v>27.211111111111109</c:v>
                </c:pt>
                <c:pt idx="20">
                  <c:v>36.026666666666664</c:v>
                </c:pt>
                <c:pt idx="21">
                  <c:v>34.416666666666671</c:v>
                </c:pt>
                <c:pt idx="22">
                  <c:v>33.176666666666662</c:v>
                </c:pt>
                <c:pt idx="23">
                  <c:v>32.218333333333334</c:v>
                </c:pt>
                <c:pt idx="24">
                  <c:v>30.700000000000003</c:v>
                </c:pt>
                <c:pt idx="25">
                  <c:v>32.533333333333331</c:v>
                </c:pt>
                <c:pt idx="26">
                  <c:v>27.5</c:v>
                </c:pt>
                <c:pt idx="27">
                  <c:v>28.433333333333334</c:v>
                </c:pt>
                <c:pt idx="28">
                  <c:v>26.966666666666669</c:v>
                </c:pt>
                <c:pt idx="29">
                  <c:v>25.666666666666668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84-45B7-928A-58189B5D11B5}"/>
            </c:ext>
          </c:extLst>
        </c:ser>
        <c:ser>
          <c:idx val="2"/>
          <c:order val="2"/>
          <c:tx>
            <c:strRef>
              <c:f>'Avgs no fails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Accuracy'!$F$220:$F$249</c:f>
              <c:numCache>
                <c:formatCode>General</c:formatCode>
                <c:ptCount val="30"/>
                <c:pt idx="0">
                  <c:v>18.688888888888886</c:v>
                </c:pt>
                <c:pt idx="1">
                  <c:v>17.955555555555556</c:v>
                </c:pt>
                <c:pt idx="2">
                  <c:v>17.566666666666663</c:v>
                </c:pt>
                <c:pt idx="3">
                  <c:v>18.8</c:v>
                </c:pt>
                <c:pt idx="4">
                  <c:v>19.788888888888888</c:v>
                </c:pt>
                <c:pt idx="5">
                  <c:v>30.599999999999998</c:v>
                </c:pt>
                <c:pt idx="6">
                  <c:v>30.133333333333333</c:v>
                </c:pt>
                <c:pt idx="7">
                  <c:v>30.233333333333334</c:v>
                </c:pt>
                <c:pt idx="8">
                  <c:v>29.544444444444448</c:v>
                </c:pt>
                <c:pt idx="9">
                  <c:v>28.744444444444451</c:v>
                </c:pt>
                <c:pt idx="10">
                  <c:v>28.066666666666666</c:v>
                </c:pt>
                <c:pt idx="11">
                  <c:v>26.899999999999995</c:v>
                </c:pt>
                <c:pt idx="12">
                  <c:v>26.93333333333333</c:v>
                </c:pt>
                <c:pt idx="13">
                  <c:v>27.611111111111111</c:v>
                </c:pt>
                <c:pt idx="14">
                  <c:v>27.333333333333332</c:v>
                </c:pt>
                <c:pt idx="15">
                  <c:v>29.4375</c:v>
                </c:pt>
                <c:pt idx="16">
                  <c:v>29.025000000000002</c:v>
                </c:pt>
                <c:pt idx="17">
                  <c:v>29.6875</c:v>
                </c:pt>
                <c:pt idx="18">
                  <c:v>29.462499999999999</c:v>
                </c:pt>
                <c:pt idx="19">
                  <c:v>28.987500000000001</c:v>
                </c:pt>
                <c:pt idx="20">
                  <c:v>25.574999999999999</c:v>
                </c:pt>
                <c:pt idx="21">
                  <c:v>25</c:v>
                </c:pt>
                <c:pt idx="22">
                  <c:v>25.900000000000002</c:v>
                </c:pt>
                <c:pt idx="23">
                  <c:v>27.625</c:v>
                </c:pt>
                <c:pt idx="24">
                  <c:v>25.5</c:v>
                </c:pt>
                <c:pt idx="25">
                  <c:v>22.349999999999998</c:v>
                </c:pt>
                <c:pt idx="26">
                  <c:v>22.8</c:v>
                </c:pt>
                <c:pt idx="27">
                  <c:v>22.2</c:v>
                </c:pt>
                <c:pt idx="28">
                  <c:v>22.85</c:v>
                </c:pt>
                <c:pt idx="29">
                  <c:v>22.650000000000002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84-45B7-928A-58189B5D11B5}"/>
            </c:ext>
          </c:extLst>
        </c:ser>
        <c:ser>
          <c:idx val="3"/>
          <c:order val="3"/>
          <c:tx>
            <c:strRef>
              <c:f>'Avgs no fails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Accuracy'!$G$220:$G$249</c:f>
              <c:numCache>
                <c:formatCode>General</c:formatCode>
                <c:ptCount val="30"/>
                <c:pt idx="0">
                  <c:v>20.683333333333334</c:v>
                </c:pt>
                <c:pt idx="1">
                  <c:v>20.849999999999998</c:v>
                </c:pt>
                <c:pt idx="2">
                  <c:v>19.8</c:v>
                </c:pt>
                <c:pt idx="3">
                  <c:v>19.7</c:v>
                </c:pt>
                <c:pt idx="4">
                  <c:v>19.316666666666666</c:v>
                </c:pt>
                <c:pt idx="5">
                  <c:v>30.387500000000003</c:v>
                </c:pt>
                <c:pt idx="6">
                  <c:v>31.200000000000003</c:v>
                </c:pt>
                <c:pt idx="7">
                  <c:v>30.487499999999997</c:v>
                </c:pt>
                <c:pt idx="8">
                  <c:v>31.3</c:v>
                </c:pt>
                <c:pt idx="9">
                  <c:v>31.087500000000002</c:v>
                </c:pt>
                <c:pt idx="10">
                  <c:v>28.433333333333337</c:v>
                </c:pt>
                <c:pt idx="11">
                  <c:v>29.366666666666671</c:v>
                </c:pt>
                <c:pt idx="12">
                  <c:v>36</c:v>
                </c:pt>
                <c:pt idx="13">
                  <c:v>36.080000000000005</c:v>
                </c:pt>
                <c:pt idx="14">
                  <c:v>34.92</c:v>
                </c:pt>
                <c:pt idx="15">
                  <c:v>21.7</c:v>
                </c:pt>
                <c:pt idx="16">
                  <c:v>22.020000000000003</c:v>
                </c:pt>
                <c:pt idx="17">
                  <c:v>22.56</c:v>
                </c:pt>
                <c:pt idx="18">
                  <c:v>23.440000000000005</c:v>
                </c:pt>
                <c:pt idx="19">
                  <c:v>27.775000000000002</c:v>
                </c:pt>
                <c:pt idx="20">
                  <c:v>24.799999999999997</c:v>
                </c:pt>
                <c:pt idx="21">
                  <c:v>23.85</c:v>
                </c:pt>
                <c:pt idx="22">
                  <c:v>23.150000000000002</c:v>
                </c:pt>
                <c:pt idx="23">
                  <c:v>24.4</c:v>
                </c:pt>
                <c:pt idx="24">
                  <c:v>22.6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84-45B7-928A-58189B5D1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615871217252444E-2"/>
          <c:y val="0.9242600814440427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'[1]Avgs no fails Accuracy'!$D$3</c:f>
              <c:strCache>
                <c:ptCount val="1"/>
                <c:pt idx="0">
                  <c:v>GPT-4 Turbo</c:v>
                </c:pt>
              </c:strCache>
            </c:strRef>
          </c:tx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38.337499999999999</c:v>
                </c:pt>
                <c:pt idx="16">
                  <c:v>40.4375</c:v>
                </c:pt>
                <c:pt idx="17">
                  <c:v>39.675000000000004</c:v>
                </c:pt>
                <c:pt idx="18">
                  <c:v>38.805</c:v>
                </c:pt>
                <c:pt idx="19">
                  <c:v>36.962500000000006</c:v>
                </c:pt>
                <c:pt idx="20">
                  <c:v>52.25</c:v>
                </c:pt>
                <c:pt idx="21">
                  <c:v>53.875</c:v>
                </c:pt>
                <c:pt idx="22">
                  <c:v>53.699999999999996</c:v>
                </c:pt>
                <c:pt idx="23">
                  <c:v>52.424999999999997</c:v>
                </c:pt>
                <c:pt idx="24">
                  <c:v>51.037499999999994</c:v>
                </c:pt>
                <c:pt idx="25">
                  <c:v>56.262500000000003</c:v>
                </c:pt>
                <c:pt idx="26">
                  <c:v>56.852500000000006</c:v>
                </c:pt>
                <c:pt idx="27">
                  <c:v>56.958749999999995</c:v>
                </c:pt>
                <c:pt idx="28">
                  <c:v>55.737499999999997</c:v>
                </c:pt>
                <c:pt idx="29">
                  <c:v>54.925000000000011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7-4DFE-8BBF-269B405FD497}"/>
            </c:ext>
          </c:extLst>
        </c:ser>
        <c:ser>
          <c:idx val="5"/>
          <c:order val="1"/>
          <c:tx>
            <c:strRef>
              <c:f>'[1]Avgs no fails Accuracy'!$E$3</c:f>
              <c:strCache>
                <c:ptCount val="1"/>
                <c:pt idx="0">
                  <c:v>GPT-4o</c:v>
                </c:pt>
              </c:strCache>
            </c:strRef>
          </c:tx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7-4DFE-8BBF-269B405FD497}"/>
            </c:ext>
          </c:extLst>
        </c:ser>
        <c:ser>
          <c:idx val="6"/>
          <c:order val="2"/>
          <c:tx>
            <c:strRef>
              <c:f>'[1]Avgs no fails Accuracy'!$F$3</c:f>
              <c:strCache>
                <c:ptCount val="1"/>
                <c:pt idx="0">
                  <c:v> Phi-3.5 MoE</c:v>
                </c:pt>
              </c:strCache>
            </c:strRef>
          </c:tx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47-4DFE-8BBF-269B405FD497}"/>
            </c:ext>
          </c:extLst>
        </c:ser>
        <c:ser>
          <c:idx val="7"/>
          <c:order val="3"/>
          <c:tx>
            <c:strRef>
              <c:f>'[1]Avgs no fails Accuracy'!$G$3</c:f>
              <c:strCache>
                <c:ptCount val="1"/>
                <c:pt idx="0">
                  <c:v>Mixtral 7x8B</c:v>
                </c:pt>
              </c:strCache>
            </c:strRef>
          </c:tx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55.912500000000001</c:v>
                </c:pt>
                <c:pt idx="21">
                  <c:v>57.612499999999997</c:v>
                </c:pt>
                <c:pt idx="22">
                  <c:v>57.424999999999997</c:v>
                </c:pt>
                <c:pt idx="23">
                  <c:v>57.362499999999997</c:v>
                </c:pt>
                <c:pt idx="24">
                  <c:v>56.137499999999996</c:v>
                </c:pt>
                <c:pt idx="25">
                  <c:v>57.362500000000004</c:v>
                </c:pt>
                <c:pt idx="26">
                  <c:v>58.837499999999991</c:v>
                </c:pt>
                <c:pt idx="27">
                  <c:v>59.174999999999997</c:v>
                </c:pt>
                <c:pt idx="28">
                  <c:v>57.4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7-4DFE-8BBF-269B405FD497}"/>
            </c:ext>
          </c:extLst>
        </c:ser>
        <c:ser>
          <c:idx val="0"/>
          <c:order val="4"/>
          <c:tx>
            <c:strRef>
              <c:f>'[1]Avgs no fails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5.8777777777777773</c:v>
                </c:pt>
                <c:pt idx="6">
                  <c:v>6.4555555555555566</c:v>
                </c:pt>
                <c:pt idx="7">
                  <c:v>5.3555555555555561</c:v>
                </c:pt>
                <c:pt idx="8">
                  <c:v>5.0777777777777784</c:v>
                </c:pt>
                <c:pt idx="9">
                  <c:v>5.3555555555555561</c:v>
                </c:pt>
                <c:pt idx="10">
                  <c:v>10.788888888888888</c:v>
                </c:pt>
                <c:pt idx="11">
                  <c:v>13.633333333333333</c:v>
                </c:pt>
                <c:pt idx="12">
                  <c:v>12.28888888888889</c:v>
                </c:pt>
                <c:pt idx="13">
                  <c:v>11.577777777777776</c:v>
                </c:pt>
                <c:pt idx="14">
                  <c:v>11.333333333333334</c:v>
                </c:pt>
                <c:pt idx="15">
                  <c:v>38.337499999999999</c:v>
                </c:pt>
                <c:pt idx="16">
                  <c:v>40.4375</c:v>
                </c:pt>
                <c:pt idx="17">
                  <c:v>39.675000000000004</c:v>
                </c:pt>
                <c:pt idx="18">
                  <c:v>38.805</c:v>
                </c:pt>
                <c:pt idx="19">
                  <c:v>36.962500000000006</c:v>
                </c:pt>
                <c:pt idx="20">
                  <c:v>52.25</c:v>
                </c:pt>
                <c:pt idx="21">
                  <c:v>53.875</c:v>
                </c:pt>
                <c:pt idx="22">
                  <c:v>53.699999999999996</c:v>
                </c:pt>
                <c:pt idx="23">
                  <c:v>52.424999999999997</c:v>
                </c:pt>
                <c:pt idx="24">
                  <c:v>51.037499999999994</c:v>
                </c:pt>
                <c:pt idx="25">
                  <c:v>56.262500000000003</c:v>
                </c:pt>
                <c:pt idx="26">
                  <c:v>56.852500000000006</c:v>
                </c:pt>
                <c:pt idx="27">
                  <c:v>56.958749999999995</c:v>
                </c:pt>
                <c:pt idx="28">
                  <c:v>55.737499999999997</c:v>
                </c:pt>
                <c:pt idx="29">
                  <c:v>54.925000000000011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47-4DFE-8BBF-269B405FD497}"/>
            </c:ext>
          </c:extLst>
        </c:ser>
        <c:ser>
          <c:idx val="1"/>
          <c:order val="5"/>
          <c:tx>
            <c:strRef>
              <c:f>'[1]Avgs no fails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Accuracy'!$E$4:$E$33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7-4DFE-8BBF-269B405FD497}"/>
            </c:ext>
          </c:extLst>
        </c:ser>
        <c:ser>
          <c:idx val="2"/>
          <c:order val="6"/>
          <c:tx>
            <c:strRef>
              <c:f>'[1]Avgs no fails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Accuracy'!$F$4:$F$33</c:f>
              <c:numCache>
                <c:formatCode>General</c:formatCode>
                <c:ptCount val="30"/>
                <c:pt idx="0">
                  <c:v>39.155555555555559</c:v>
                </c:pt>
                <c:pt idx="1">
                  <c:v>39.122222222222227</c:v>
                </c:pt>
                <c:pt idx="2">
                  <c:v>38.366666666666667</c:v>
                </c:pt>
                <c:pt idx="3">
                  <c:v>37.922222222222224</c:v>
                </c:pt>
                <c:pt idx="4">
                  <c:v>37.466666666666669</c:v>
                </c:pt>
                <c:pt idx="5">
                  <c:v>44.088888888888889</c:v>
                </c:pt>
                <c:pt idx="6">
                  <c:v>43.533333333333331</c:v>
                </c:pt>
                <c:pt idx="7">
                  <c:v>42.033333333333339</c:v>
                </c:pt>
                <c:pt idx="8">
                  <c:v>41.655555555555551</c:v>
                </c:pt>
                <c:pt idx="9">
                  <c:v>40.588888888888889</c:v>
                </c:pt>
                <c:pt idx="10">
                  <c:v>49.444444444444443</c:v>
                </c:pt>
                <c:pt idx="11">
                  <c:v>47.8</c:v>
                </c:pt>
                <c:pt idx="12">
                  <c:v>47.888888888888886</c:v>
                </c:pt>
                <c:pt idx="13">
                  <c:v>46.666666666666657</c:v>
                </c:pt>
                <c:pt idx="14">
                  <c:v>45.833333333333329</c:v>
                </c:pt>
                <c:pt idx="15">
                  <c:v>52.400000000000006</c:v>
                </c:pt>
                <c:pt idx="16">
                  <c:v>50.233333333333334</c:v>
                </c:pt>
                <c:pt idx="17">
                  <c:v>50.166666666666664</c:v>
                </c:pt>
                <c:pt idx="18">
                  <c:v>50.2</c:v>
                </c:pt>
                <c:pt idx="19">
                  <c:v>49.400000000000006</c:v>
                </c:pt>
                <c:pt idx="20">
                  <c:v>58.74444444444444</c:v>
                </c:pt>
                <c:pt idx="21">
                  <c:v>61</c:v>
                </c:pt>
                <c:pt idx="22">
                  <c:v>59.722222222222221</c:v>
                </c:pt>
                <c:pt idx="23">
                  <c:v>59.666666666666664</c:v>
                </c:pt>
                <c:pt idx="24">
                  <c:v>59.011111111111099</c:v>
                </c:pt>
                <c:pt idx="25">
                  <c:v>64.155555555555566</c:v>
                </c:pt>
                <c:pt idx="26">
                  <c:v>64.577777777777783</c:v>
                </c:pt>
                <c:pt idx="27">
                  <c:v>64.277777777777771</c:v>
                </c:pt>
                <c:pt idx="28">
                  <c:v>63.555555555555557</c:v>
                </c:pt>
                <c:pt idx="29">
                  <c:v>62.444444444444443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47-4DFE-8BBF-269B405FD497}"/>
            </c:ext>
          </c:extLst>
        </c:ser>
        <c:ser>
          <c:idx val="3"/>
          <c:order val="7"/>
          <c:tx>
            <c:strRef>
              <c:f>'[1]Avgs no fails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54.111111111111114</c:v>
                </c:pt>
                <c:pt idx="16">
                  <c:v>53.488888888888894</c:v>
                </c:pt>
                <c:pt idx="17">
                  <c:v>52.844444444444449</c:v>
                </c:pt>
                <c:pt idx="18">
                  <c:v>52.844444444444449</c:v>
                </c:pt>
                <c:pt idx="19">
                  <c:v>51.75555555555556</c:v>
                </c:pt>
                <c:pt idx="20">
                  <c:v>55.912500000000001</c:v>
                </c:pt>
                <c:pt idx="21">
                  <c:v>57.612499999999997</c:v>
                </c:pt>
                <c:pt idx="22">
                  <c:v>57.424999999999997</c:v>
                </c:pt>
                <c:pt idx="23">
                  <c:v>57.362499999999997</c:v>
                </c:pt>
                <c:pt idx="24">
                  <c:v>56.137499999999996</c:v>
                </c:pt>
                <c:pt idx="25">
                  <c:v>57.362500000000004</c:v>
                </c:pt>
                <c:pt idx="26">
                  <c:v>58.837499999999991</c:v>
                </c:pt>
                <c:pt idx="27">
                  <c:v>59.174999999999997</c:v>
                </c:pt>
                <c:pt idx="28">
                  <c:v>57.4</c:v>
                </c:pt>
                <c:pt idx="29">
                  <c:v>56.537499999999994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47-4DFE-8BBF-269B405FD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Accuracy'!$D$40:$D$69</c:f>
              <c:numCache>
                <c:formatCode>General</c:formatCode>
                <c:ptCount val="30"/>
                <c:pt idx="0">
                  <c:v>47.522222222222211</c:v>
                </c:pt>
                <c:pt idx="1">
                  <c:v>45.955555555555549</c:v>
                </c:pt>
                <c:pt idx="2">
                  <c:v>46.422222222222224</c:v>
                </c:pt>
                <c:pt idx="3">
                  <c:v>46.455555555555556</c:v>
                </c:pt>
                <c:pt idx="4">
                  <c:v>45.322222222222223</c:v>
                </c:pt>
                <c:pt idx="5">
                  <c:v>54.343333333333334</c:v>
                </c:pt>
                <c:pt idx="6">
                  <c:v>54.644444444444439</c:v>
                </c:pt>
                <c:pt idx="7">
                  <c:v>54.188888888888883</c:v>
                </c:pt>
                <c:pt idx="8">
                  <c:v>53.333333333333336</c:v>
                </c:pt>
                <c:pt idx="9">
                  <c:v>52.266666666666666</c:v>
                </c:pt>
                <c:pt idx="10">
                  <c:v>55.577777777777776</c:v>
                </c:pt>
                <c:pt idx="11">
                  <c:v>53.911111111111119</c:v>
                </c:pt>
                <c:pt idx="12">
                  <c:v>54.010000000000005</c:v>
                </c:pt>
                <c:pt idx="13">
                  <c:v>53.855555555555554</c:v>
                </c:pt>
                <c:pt idx="14">
                  <c:v>53.966666666666669</c:v>
                </c:pt>
                <c:pt idx="15">
                  <c:v>59.155555555555551</c:v>
                </c:pt>
                <c:pt idx="16">
                  <c:v>57.955555555555556</c:v>
                </c:pt>
                <c:pt idx="17">
                  <c:v>58.966666666666669</c:v>
                </c:pt>
                <c:pt idx="18">
                  <c:v>58.033333333333331</c:v>
                </c:pt>
                <c:pt idx="19">
                  <c:v>58.188888888888883</c:v>
                </c:pt>
                <c:pt idx="20">
                  <c:v>64.100000000000009</c:v>
                </c:pt>
                <c:pt idx="21">
                  <c:v>62.155555555555537</c:v>
                </c:pt>
                <c:pt idx="22">
                  <c:v>62.977777777777774</c:v>
                </c:pt>
                <c:pt idx="23">
                  <c:v>62.333333333333336</c:v>
                </c:pt>
                <c:pt idx="24">
                  <c:v>61.32222222222223</c:v>
                </c:pt>
                <c:pt idx="25">
                  <c:v>66.313333333333333</c:v>
                </c:pt>
                <c:pt idx="26">
                  <c:v>64.911111111111111</c:v>
                </c:pt>
                <c:pt idx="27">
                  <c:v>63.833333333333336</c:v>
                </c:pt>
                <c:pt idx="28">
                  <c:v>64.36666666666666</c:v>
                </c:pt>
                <c:pt idx="29">
                  <c:v>62.188888888888883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6-4853-84EE-1B0F9FF6A588}"/>
            </c:ext>
          </c:extLst>
        </c:ser>
        <c:ser>
          <c:idx val="1"/>
          <c:order val="1"/>
          <c:tx>
            <c:strRef>
              <c:f>'[1]Avgs no fails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Accuracy'!$E$40:$E$69</c:f>
              <c:numCache>
                <c:formatCode>General</c:formatCode>
                <c:ptCount val="30"/>
                <c:pt idx="0">
                  <c:v>55</c:v>
                </c:pt>
                <c:pt idx="1">
                  <c:v>53.322222222222223</c:v>
                </c:pt>
                <c:pt idx="2">
                  <c:v>53.55555555555555</c:v>
                </c:pt>
                <c:pt idx="3">
                  <c:v>52.233333333333327</c:v>
                </c:pt>
                <c:pt idx="4">
                  <c:v>50.844444444444441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6-4853-84EE-1B0F9FF6A588}"/>
            </c:ext>
          </c:extLst>
        </c:ser>
        <c:ser>
          <c:idx val="2"/>
          <c:order val="2"/>
          <c:tx>
            <c:strRef>
              <c:f>'[1]Avgs no fails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Accuracy'!$F$40:$F$69</c:f>
              <c:numCache>
                <c:formatCode>General</c:formatCode>
                <c:ptCount val="30"/>
                <c:pt idx="0">
                  <c:v>49.733333333333334</c:v>
                </c:pt>
                <c:pt idx="1">
                  <c:v>47.977777777777789</c:v>
                </c:pt>
                <c:pt idx="2">
                  <c:v>47.011111111111113</c:v>
                </c:pt>
                <c:pt idx="3">
                  <c:v>46.866666666666674</c:v>
                </c:pt>
                <c:pt idx="4">
                  <c:v>44.81111111111111</c:v>
                </c:pt>
                <c:pt idx="5">
                  <c:v>41.966666666666669</c:v>
                </c:pt>
                <c:pt idx="6">
                  <c:v>41.844444444444449</c:v>
                </c:pt>
                <c:pt idx="7">
                  <c:v>41.322222222222223</c:v>
                </c:pt>
                <c:pt idx="8">
                  <c:v>40.799999999999997</c:v>
                </c:pt>
                <c:pt idx="9">
                  <c:v>39.244444444444447</c:v>
                </c:pt>
                <c:pt idx="10">
                  <c:v>39.766666666666666</c:v>
                </c:pt>
                <c:pt idx="11">
                  <c:v>40.277777777777779</c:v>
                </c:pt>
                <c:pt idx="12">
                  <c:v>40.577777777777776</c:v>
                </c:pt>
                <c:pt idx="13">
                  <c:v>38.733333333333334</c:v>
                </c:pt>
                <c:pt idx="14">
                  <c:v>37.555555555555557</c:v>
                </c:pt>
                <c:pt idx="15">
                  <c:v>48.93333333333333</c:v>
                </c:pt>
                <c:pt idx="16">
                  <c:v>49.366666666666667</c:v>
                </c:pt>
                <c:pt idx="17">
                  <c:v>49.544444444444444</c:v>
                </c:pt>
                <c:pt idx="18">
                  <c:v>48.711111111111101</c:v>
                </c:pt>
                <c:pt idx="19">
                  <c:v>47.355555555555561</c:v>
                </c:pt>
                <c:pt idx="20">
                  <c:v>58.588888888888896</c:v>
                </c:pt>
                <c:pt idx="21">
                  <c:v>61.13333333333334</c:v>
                </c:pt>
                <c:pt idx="22">
                  <c:v>60.900000000000013</c:v>
                </c:pt>
                <c:pt idx="23">
                  <c:v>60.322222222222223</c:v>
                </c:pt>
                <c:pt idx="24">
                  <c:v>59.122222222222227</c:v>
                </c:pt>
                <c:pt idx="25">
                  <c:v>64.866666666666674</c:v>
                </c:pt>
                <c:pt idx="26">
                  <c:v>65.977777777777774</c:v>
                </c:pt>
                <c:pt idx="27">
                  <c:v>65.744444444444454</c:v>
                </c:pt>
                <c:pt idx="28">
                  <c:v>64.86666666666666</c:v>
                </c:pt>
                <c:pt idx="29">
                  <c:v>62.766666666666666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26-4853-84EE-1B0F9FF6A588}"/>
            </c:ext>
          </c:extLst>
        </c:ser>
        <c:ser>
          <c:idx val="3"/>
          <c:order val="3"/>
          <c:tx>
            <c:strRef>
              <c:f>'[1]Avgs no fails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6.5111111111111111</c:v>
                </c:pt>
                <c:pt idx="2">
                  <c:v>6.677777777777778</c:v>
                </c:pt>
                <c:pt idx="3">
                  <c:v>6.7555555555555555</c:v>
                </c:pt>
                <c:pt idx="4">
                  <c:v>6.5333333333333332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60.222222222222221</c:v>
                </c:pt>
                <c:pt idx="16">
                  <c:v>60.099999999999994</c:v>
                </c:pt>
                <c:pt idx="17">
                  <c:v>59.922222222222217</c:v>
                </c:pt>
                <c:pt idx="18">
                  <c:v>59.63333333333334</c:v>
                </c:pt>
                <c:pt idx="19">
                  <c:v>58.26666666666668</c:v>
                </c:pt>
                <c:pt idx="20">
                  <c:v>58.375000000000007</c:v>
                </c:pt>
                <c:pt idx="21">
                  <c:v>59.224999999999994</c:v>
                </c:pt>
                <c:pt idx="22">
                  <c:v>58.524999999999999</c:v>
                </c:pt>
                <c:pt idx="23">
                  <c:v>58.787499999999994</c:v>
                </c:pt>
                <c:pt idx="24">
                  <c:v>58.38750000000001</c:v>
                </c:pt>
                <c:pt idx="25">
                  <c:v>58.462499999999999</c:v>
                </c:pt>
                <c:pt idx="26">
                  <c:v>59.8125</c:v>
                </c:pt>
                <c:pt idx="27">
                  <c:v>60.2</c:v>
                </c:pt>
                <c:pt idx="28">
                  <c:v>58.762499999999996</c:v>
                </c:pt>
                <c:pt idx="29">
                  <c:v>57.350000000000009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26-4853-84EE-1B0F9FF6A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Accuracy'!$D$76:$D$105</c:f>
              <c:numCache>
                <c:formatCode>General</c:formatCode>
                <c:ptCount val="30"/>
                <c:pt idx="0">
                  <c:v>49.488888888888887</c:v>
                </c:pt>
                <c:pt idx="1">
                  <c:v>47.945555555555558</c:v>
                </c:pt>
                <c:pt idx="2">
                  <c:v>48.511111111111099</c:v>
                </c:pt>
                <c:pt idx="3">
                  <c:v>49.044444444444451</c:v>
                </c:pt>
                <c:pt idx="4">
                  <c:v>47.566666666666663</c:v>
                </c:pt>
                <c:pt idx="5">
                  <c:v>51.06666666666667</c:v>
                </c:pt>
                <c:pt idx="6">
                  <c:v>50.944444444444443</c:v>
                </c:pt>
                <c:pt idx="7">
                  <c:v>50.055555555555557</c:v>
                </c:pt>
                <c:pt idx="8">
                  <c:v>49.455555555555556</c:v>
                </c:pt>
                <c:pt idx="9">
                  <c:v>47.811111111111117</c:v>
                </c:pt>
                <c:pt idx="10">
                  <c:v>51.577777777777776</c:v>
                </c:pt>
                <c:pt idx="11">
                  <c:v>51.577777777777769</c:v>
                </c:pt>
                <c:pt idx="12">
                  <c:v>51.099999999999994</c:v>
                </c:pt>
                <c:pt idx="13">
                  <c:v>51.155555555555551</c:v>
                </c:pt>
                <c:pt idx="14">
                  <c:v>50.166666666666671</c:v>
                </c:pt>
                <c:pt idx="15">
                  <c:v>53.7</c:v>
                </c:pt>
                <c:pt idx="16">
                  <c:v>55.74444444444444</c:v>
                </c:pt>
                <c:pt idx="17">
                  <c:v>55.427777777777777</c:v>
                </c:pt>
                <c:pt idx="18">
                  <c:v>55.444444444444443</c:v>
                </c:pt>
                <c:pt idx="19">
                  <c:v>54.988888888888887</c:v>
                </c:pt>
                <c:pt idx="20">
                  <c:v>60.577777777777783</c:v>
                </c:pt>
                <c:pt idx="21">
                  <c:v>59.566666666666656</c:v>
                </c:pt>
                <c:pt idx="22">
                  <c:v>58.498888888888892</c:v>
                </c:pt>
                <c:pt idx="23">
                  <c:v>57.31666666666667</c:v>
                </c:pt>
                <c:pt idx="24">
                  <c:v>56.717777777777769</c:v>
                </c:pt>
                <c:pt idx="25">
                  <c:v>63.611111111111114</c:v>
                </c:pt>
                <c:pt idx="26">
                  <c:v>64.344444444444449</c:v>
                </c:pt>
                <c:pt idx="27">
                  <c:v>63.966666666666669</c:v>
                </c:pt>
                <c:pt idx="28">
                  <c:v>63.786666666666662</c:v>
                </c:pt>
                <c:pt idx="29">
                  <c:v>61.785555555555547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3-4335-9C8B-B891EC8702E6}"/>
            </c:ext>
          </c:extLst>
        </c:ser>
        <c:ser>
          <c:idx val="1"/>
          <c:order val="1"/>
          <c:tx>
            <c:strRef>
              <c:f>'[1]Avgs no fails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Accuracy'!$E$76:$E$105</c:f>
              <c:numCache>
                <c:formatCode>General</c:formatCode>
                <c:ptCount val="30"/>
                <c:pt idx="0">
                  <c:v>56.466666666666669</c:v>
                </c:pt>
                <c:pt idx="1">
                  <c:v>54.211111111111109</c:v>
                </c:pt>
                <c:pt idx="2">
                  <c:v>54.022222222222219</c:v>
                </c:pt>
                <c:pt idx="3">
                  <c:v>53.400000000000006</c:v>
                </c:pt>
                <c:pt idx="4">
                  <c:v>51.555555555555557</c:v>
                </c:pt>
                <c:pt idx="5">
                  <c:v>59.244444444444447</c:v>
                </c:pt>
                <c:pt idx="6">
                  <c:v>57.599999999999994</c:v>
                </c:pt>
                <c:pt idx="7">
                  <c:v>57.844444444444434</c:v>
                </c:pt>
                <c:pt idx="8">
                  <c:v>56.511111111111099</c:v>
                </c:pt>
                <c:pt idx="9">
                  <c:v>55.044444444444444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56.644444444444446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60.444444444444443</c:v>
                </c:pt>
                <c:pt idx="23">
                  <c:v>59.455555555555556</c:v>
                </c:pt>
                <c:pt idx="24">
                  <c:v>58.688888888888897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61.948888888888888</c:v>
                </c:pt>
                <c:pt idx="28">
                  <c:v>61.444444444444443</c:v>
                </c:pt>
                <c:pt idx="29">
                  <c:v>60.600000000000009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3-4335-9C8B-B891EC8702E6}"/>
            </c:ext>
          </c:extLst>
        </c:ser>
        <c:ser>
          <c:idx val="2"/>
          <c:order val="2"/>
          <c:tx>
            <c:strRef>
              <c:f>'[1]Avgs no fails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Accuracy'!$F$76:$F$105</c:f>
              <c:numCache>
                <c:formatCode>General</c:formatCode>
                <c:ptCount val="30"/>
                <c:pt idx="0">
                  <c:v>43.711111111111123</c:v>
                </c:pt>
                <c:pt idx="1">
                  <c:v>40.255555555555553</c:v>
                </c:pt>
                <c:pt idx="2">
                  <c:v>38.866666666666667</c:v>
                </c:pt>
                <c:pt idx="3">
                  <c:v>38.022222222222219</c:v>
                </c:pt>
                <c:pt idx="4">
                  <c:v>36.266666666666673</c:v>
                </c:pt>
                <c:pt idx="5">
                  <c:v>41.4</c:v>
                </c:pt>
                <c:pt idx="6">
                  <c:v>41.588888888888896</c:v>
                </c:pt>
                <c:pt idx="7">
                  <c:v>42.144444444444439</c:v>
                </c:pt>
                <c:pt idx="8">
                  <c:v>42.466666666666661</c:v>
                </c:pt>
                <c:pt idx="9">
                  <c:v>41.93333333333333</c:v>
                </c:pt>
                <c:pt idx="10">
                  <c:v>42.06666666666667</c:v>
                </c:pt>
                <c:pt idx="11">
                  <c:v>43.099999999999994</c:v>
                </c:pt>
                <c:pt idx="12">
                  <c:v>43.099999999999994</c:v>
                </c:pt>
                <c:pt idx="13">
                  <c:v>44.633333333333333</c:v>
                </c:pt>
                <c:pt idx="14">
                  <c:v>42.888888888888893</c:v>
                </c:pt>
                <c:pt idx="15">
                  <c:v>49.64444444444446</c:v>
                </c:pt>
                <c:pt idx="16">
                  <c:v>51.56666666666667</c:v>
                </c:pt>
                <c:pt idx="17">
                  <c:v>51.577777777777783</c:v>
                </c:pt>
                <c:pt idx="18">
                  <c:v>49.922222222222224</c:v>
                </c:pt>
                <c:pt idx="19">
                  <c:v>48.999999999999993</c:v>
                </c:pt>
                <c:pt idx="20">
                  <c:v>60.866666666666674</c:v>
                </c:pt>
                <c:pt idx="21">
                  <c:v>62.244444444444447</c:v>
                </c:pt>
                <c:pt idx="22">
                  <c:v>61.655555555555537</c:v>
                </c:pt>
                <c:pt idx="23">
                  <c:v>60.877777777777773</c:v>
                </c:pt>
                <c:pt idx="24">
                  <c:v>60.933333333333344</c:v>
                </c:pt>
                <c:pt idx="25">
                  <c:v>64.977777777777774</c:v>
                </c:pt>
                <c:pt idx="26">
                  <c:v>65.98888888888888</c:v>
                </c:pt>
                <c:pt idx="27">
                  <c:v>65.544444444444451</c:v>
                </c:pt>
                <c:pt idx="28">
                  <c:v>64.522222222222226</c:v>
                </c:pt>
                <c:pt idx="29">
                  <c:v>62.722222222222221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3-4335-9C8B-B891EC8702E6}"/>
            </c:ext>
          </c:extLst>
        </c:ser>
        <c:ser>
          <c:idx val="3"/>
          <c:order val="3"/>
          <c:tx>
            <c:strRef>
              <c:f>'[1]Avgs no fails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Accuracy'!$G$76:$G$105</c:f>
              <c:numCache>
                <c:formatCode>General</c:formatCode>
                <c:ptCount val="30"/>
                <c:pt idx="0">
                  <c:v>3.7555555555555551</c:v>
                </c:pt>
                <c:pt idx="1">
                  <c:v>4.344444444444445</c:v>
                </c:pt>
                <c:pt idx="2">
                  <c:v>4.4111111111111105</c:v>
                </c:pt>
                <c:pt idx="3">
                  <c:v>4.1222222222222218</c:v>
                </c:pt>
                <c:pt idx="4">
                  <c:v>4.3666666666666671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61.288888888888891</c:v>
                </c:pt>
                <c:pt idx="16">
                  <c:v>61.73333333333332</c:v>
                </c:pt>
                <c:pt idx="17">
                  <c:v>61.766666666666666</c:v>
                </c:pt>
                <c:pt idx="18">
                  <c:v>60.788888888888891</c:v>
                </c:pt>
                <c:pt idx="19">
                  <c:v>60.722222222222221</c:v>
                </c:pt>
                <c:pt idx="20">
                  <c:v>59.625</c:v>
                </c:pt>
                <c:pt idx="21">
                  <c:v>58.800000000000004</c:v>
                </c:pt>
                <c:pt idx="22">
                  <c:v>57.949999999999989</c:v>
                </c:pt>
                <c:pt idx="23">
                  <c:v>58.375</c:v>
                </c:pt>
                <c:pt idx="24">
                  <c:v>58.137499999999989</c:v>
                </c:pt>
                <c:pt idx="25">
                  <c:v>56.375</c:v>
                </c:pt>
                <c:pt idx="26">
                  <c:v>56.5</c:v>
                </c:pt>
                <c:pt idx="27">
                  <c:v>56.787500000000001</c:v>
                </c:pt>
                <c:pt idx="28">
                  <c:v>55.262499999999996</c:v>
                </c:pt>
                <c:pt idx="29">
                  <c:v>54.975000000000009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E3-4335-9C8B-B891EC8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22.016666666666666</c:v>
                </c:pt>
                <c:pt idx="6">
                  <c:v>19.74285714285714</c:v>
                </c:pt>
                <c:pt idx="7">
                  <c:v>18.201428571428572</c:v>
                </c:pt>
                <c:pt idx="8">
                  <c:v>18.3</c:v>
                </c:pt>
                <c:pt idx="9">
                  <c:v>18.12857142857143</c:v>
                </c:pt>
                <c:pt idx="10">
                  <c:v>29.031250000000004</c:v>
                </c:pt>
                <c:pt idx="11">
                  <c:v>28.712499999999999</c:v>
                </c:pt>
                <c:pt idx="12">
                  <c:v>27.798749999999998</c:v>
                </c:pt>
                <c:pt idx="13">
                  <c:v>26.849999999999998</c:v>
                </c:pt>
                <c:pt idx="14">
                  <c:v>26.102499999999999</c:v>
                </c:pt>
                <c:pt idx="15">
                  <c:v>48.206250000000004</c:v>
                </c:pt>
                <c:pt idx="16">
                  <c:v>49.9</c:v>
                </c:pt>
                <c:pt idx="17">
                  <c:v>49.462499999999991</c:v>
                </c:pt>
                <c:pt idx="18">
                  <c:v>48.175000000000004</c:v>
                </c:pt>
                <c:pt idx="19">
                  <c:v>48.05</c:v>
                </c:pt>
                <c:pt idx="20">
                  <c:v>49.396249999999995</c:v>
                </c:pt>
                <c:pt idx="21">
                  <c:v>49.150000000000006</c:v>
                </c:pt>
                <c:pt idx="22">
                  <c:v>48.173750000000005</c:v>
                </c:pt>
                <c:pt idx="23">
                  <c:v>48.637500000000003</c:v>
                </c:pt>
                <c:pt idx="24">
                  <c:v>47.274999999999991</c:v>
                </c:pt>
                <c:pt idx="25">
                  <c:v>49.475000000000001</c:v>
                </c:pt>
                <c:pt idx="26">
                  <c:v>46.95</c:v>
                </c:pt>
                <c:pt idx="27">
                  <c:v>47.275000000000006</c:v>
                </c:pt>
                <c:pt idx="28">
                  <c:v>47.012500000000003</c:v>
                </c:pt>
                <c:pt idx="29">
                  <c:v>42.958750000000009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4-4BE0-BE00-9BC385A66DA0}"/>
            </c:ext>
          </c:extLst>
        </c:ser>
        <c:ser>
          <c:idx val="1"/>
          <c:order val="1"/>
          <c:tx>
            <c:strRef>
              <c:f>'[1]Avgs no fails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29.088888888888889</c:v>
                </c:pt>
                <c:pt idx="6">
                  <c:v>29.755555555555564</c:v>
                </c:pt>
                <c:pt idx="7">
                  <c:v>29.56666666666667</c:v>
                </c:pt>
                <c:pt idx="8">
                  <c:v>29.555555555555561</c:v>
                </c:pt>
                <c:pt idx="9">
                  <c:v>29.866666666666667</c:v>
                </c:pt>
                <c:pt idx="10">
                  <c:v>46.466666666666669</c:v>
                </c:pt>
                <c:pt idx="11">
                  <c:v>45.355555555555554</c:v>
                </c:pt>
                <c:pt idx="12">
                  <c:v>46.377777777777773</c:v>
                </c:pt>
                <c:pt idx="13">
                  <c:v>46.844444444444441</c:v>
                </c:pt>
                <c:pt idx="14">
                  <c:v>45.633333333333333</c:v>
                </c:pt>
                <c:pt idx="15">
                  <c:v>57.277777777777779</c:v>
                </c:pt>
                <c:pt idx="16">
                  <c:v>57.544444444444444</c:v>
                </c:pt>
                <c:pt idx="17">
                  <c:v>56.411111111111119</c:v>
                </c:pt>
                <c:pt idx="18">
                  <c:v>57.577777777777769</c:v>
                </c:pt>
                <c:pt idx="19">
                  <c:v>55.94444444444445</c:v>
                </c:pt>
                <c:pt idx="20">
                  <c:v>61.233333333333334</c:v>
                </c:pt>
                <c:pt idx="21">
                  <c:v>62.688888888888897</c:v>
                </c:pt>
                <c:pt idx="22">
                  <c:v>61.56666666666667</c:v>
                </c:pt>
                <c:pt idx="23">
                  <c:v>61.288888888888891</c:v>
                </c:pt>
                <c:pt idx="24">
                  <c:v>60.777777777777779</c:v>
                </c:pt>
                <c:pt idx="25">
                  <c:v>63.811111111111103</c:v>
                </c:pt>
                <c:pt idx="26">
                  <c:v>64.066666666666663</c:v>
                </c:pt>
                <c:pt idx="27">
                  <c:v>63.388888888888886</c:v>
                </c:pt>
                <c:pt idx="28">
                  <c:v>63.488888888888901</c:v>
                </c:pt>
                <c:pt idx="29">
                  <c:v>62.099999999999994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4-4BE0-BE00-9BC385A66DA0}"/>
            </c:ext>
          </c:extLst>
        </c:ser>
        <c:ser>
          <c:idx val="2"/>
          <c:order val="2"/>
          <c:tx>
            <c:strRef>
              <c:f>'[1]Avgs no fails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33.68888888888889</c:v>
                </c:pt>
                <c:pt idx="6">
                  <c:v>32.966666666666661</c:v>
                </c:pt>
                <c:pt idx="7">
                  <c:v>31.855555555555554</c:v>
                </c:pt>
                <c:pt idx="8">
                  <c:v>31.800000000000004</c:v>
                </c:pt>
                <c:pt idx="9">
                  <c:v>31.822222222222219</c:v>
                </c:pt>
                <c:pt idx="10">
                  <c:v>38.577777777777776</c:v>
                </c:pt>
                <c:pt idx="11">
                  <c:v>38.666666666666664</c:v>
                </c:pt>
                <c:pt idx="12">
                  <c:v>38.300000000000004</c:v>
                </c:pt>
                <c:pt idx="13">
                  <c:v>37.166666666666664</c:v>
                </c:pt>
                <c:pt idx="14">
                  <c:v>37.055555555555557</c:v>
                </c:pt>
                <c:pt idx="15">
                  <c:v>44.24444444444444</c:v>
                </c:pt>
                <c:pt idx="16">
                  <c:v>44.155555555555551</c:v>
                </c:pt>
                <c:pt idx="17">
                  <c:v>43.166666666666664</c:v>
                </c:pt>
                <c:pt idx="18">
                  <c:v>44.733333333333334</c:v>
                </c:pt>
                <c:pt idx="19">
                  <c:v>43.388888888888886</c:v>
                </c:pt>
                <c:pt idx="20">
                  <c:v>57.422222222222231</c:v>
                </c:pt>
                <c:pt idx="21">
                  <c:v>58.533333333333331</c:v>
                </c:pt>
                <c:pt idx="22">
                  <c:v>58.444444444444443</c:v>
                </c:pt>
                <c:pt idx="23">
                  <c:v>58.544444444444444</c:v>
                </c:pt>
                <c:pt idx="24">
                  <c:v>58.511111111111113</c:v>
                </c:pt>
                <c:pt idx="25">
                  <c:v>64.87777777777778</c:v>
                </c:pt>
                <c:pt idx="26">
                  <c:v>64.666666666666671</c:v>
                </c:pt>
                <c:pt idx="27">
                  <c:v>64.088888888888889</c:v>
                </c:pt>
                <c:pt idx="28">
                  <c:v>63.455555555555556</c:v>
                </c:pt>
                <c:pt idx="29">
                  <c:v>62.300000000000004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4-4BE0-BE00-9BC385A66DA0}"/>
            </c:ext>
          </c:extLst>
        </c:ser>
        <c:ser>
          <c:idx val="3"/>
          <c:order val="3"/>
          <c:tx>
            <c:strRef>
              <c:f>'[1]Avgs no fails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Accuracy'!$G$112:$G$141</c:f>
              <c:numCache>
                <c:formatCode>General</c:formatCode>
                <c:ptCount val="30"/>
                <c:pt idx="0">
                  <c:v>0.64444444444444438</c:v>
                </c:pt>
                <c:pt idx="1">
                  <c:v>0.92222222222222228</c:v>
                </c:pt>
                <c:pt idx="2">
                  <c:v>0.65555555555555556</c:v>
                </c:pt>
                <c:pt idx="3">
                  <c:v>0.5</c:v>
                </c:pt>
                <c:pt idx="4">
                  <c:v>0.52222222222222225</c:v>
                </c:pt>
                <c:pt idx="5">
                  <c:v>45.644444444444446</c:v>
                </c:pt>
                <c:pt idx="6">
                  <c:v>45.37777777777778</c:v>
                </c:pt>
                <c:pt idx="7">
                  <c:v>44.388888888888893</c:v>
                </c:pt>
                <c:pt idx="8">
                  <c:v>43.966666666666669</c:v>
                </c:pt>
                <c:pt idx="9">
                  <c:v>42.8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56.022222222222226</c:v>
                </c:pt>
                <c:pt idx="16">
                  <c:v>56.711111111111109</c:v>
                </c:pt>
                <c:pt idx="17">
                  <c:v>55.422222222222217</c:v>
                </c:pt>
                <c:pt idx="18">
                  <c:v>55.077777777777769</c:v>
                </c:pt>
                <c:pt idx="19">
                  <c:v>54.222222222222229</c:v>
                </c:pt>
                <c:pt idx="20">
                  <c:v>55.712500000000006</c:v>
                </c:pt>
                <c:pt idx="21">
                  <c:v>58.475000000000001</c:v>
                </c:pt>
                <c:pt idx="22">
                  <c:v>57.337499999999999</c:v>
                </c:pt>
                <c:pt idx="23">
                  <c:v>57.212500000000013</c:v>
                </c:pt>
                <c:pt idx="24">
                  <c:v>55.6</c:v>
                </c:pt>
                <c:pt idx="25">
                  <c:v>59.174999999999997</c:v>
                </c:pt>
                <c:pt idx="26">
                  <c:v>62.024999999999999</c:v>
                </c:pt>
                <c:pt idx="27">
                  <c:v>61.187499999999993</c:v>
                </c:pt>
                <c:pt idx="28">
                  <c:v>60.337499999999991</c:v>
                </c:pt>
                <c:pt idx="29">
                  <c:v>59.043749999999996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94-4BE0-BE00-9BC385A66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Accuracy'!$D$148:$D$177</c:f>
              <c:numCache>
                <c:formatCode>General</c:formatCode>
                <c:ptCount val="30"/>
                <c:pt idx="0">
                  <c:v>30.355555555555554</c:v>
                </c:pt>
                <c:pt idx="1">
                  <c:v>28.711111111111116</c:v>
                </c:pt>
                <c:pt idx="2">
                  <c:v>29.366666666666667</c:v>
                </c:pt>
                <c:pt idx="3">
                  <c:v>29.077777777777776</c:v>
                </c:pt>
                <c:pt idx="4">
                  <c:v>28.688888888888886</c:v>
                </c:pt>
                <c:pt idx="5">
                  <c:v>50.011111111111113</c:v>
                </c:pt>
                <c:pt idx="6">
                  <c:v>49.86666666666666</c:v>
                </c:pt>
                <c:pt idx="7">
                  <c:v>49.611111111111114</c:v>
                </c:pt>
                <c:pt idx="8">
                  <c:v>49.877777777777773</c:v>
                </c:pt>
                <c:pt idx="9">
                  <c:v>48.5</c:v>
                </c:pt>
                <c:pt idx="10">
                  <c:v>49.133333333333333</c:v>
                </c:pt>
                <c:pt idx="11">
                  <c:v>48.466666666666669</c:v>
                </c:pt>
                <c:pt idx="12">
                  <c:v>48.722222222222229</c:v>
                </c:pt>
                <c:pt idx="13">
                  <c:v>48.699999999999996</c:v>
                </c:pt>
                <c:pt idx="14">
                  <c:v>48.344444444444449</c:v>
                </c:pt>
                <c:pt idx="15">
                  <c:v>56.300000000000004</c:v>
                </c:pt>
                <c:pt idx="16">
                  <c:v>55.088888888888881</c:v>
                </c:pt>
                <c:pt idx="17">
                  <c:v>54.811111111111103</c:v>
                </c:pt>
                <c:pt idx="18">
                  <c:v>54.74444444444444</c:v>
                </c:pt>
                <c:pt idx="19">
                  <c:v>54.62222222222222</c:v>
                </c:pt>
                <c:pt idx="20">
                  <c:v>62.82222222222223</c:v>
                </c:pt>
                <c:pt idx="21">
                  <c:v>62.177777777777777</c:v>
                </c:pt>
                <c:pt idx="22">
                  <c:v>62</c:v>
                </c:pt>
                <c:pt idx="23">
                  <c:v>61.599999999999994</c:v>
                </c:pt>
                <c:pt idx="24">
                  <c:v>60.311111111111103</c:v>
                </c:pt>
                <c:pt idx="25">
                  <c:v>64.577777777777783</c:v>
                </c:pt>
                <c:pt idx="26">
                  <c:v>63.422222222222217</c:v>
                </c:pt>
                <c:pt idx="27">
                  <c:v>63.666666666666664</c:v>
                </c:pt>
                <c:pt idx="28">
                  <c:v>62.566666666666656</c:v>
                </c:pt>
                <c:pt idx="29">
                  <c:v>61.255555555555553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9-4060-9227-F69BB6FBF534}"/>
            </c:ext>
          </c:extLst>
        </c:ser>
        <c:ser>
          <c:idx val="1"/>
          <c:order val="1"/>
          <c:tx>
            <c:strRef>
              <c:f>'[1]Avgs no fails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Accuracy'!$E$148:$E$177</c:f>
              <c:numCache>
                <c:formatCode>General</c:formatCode>
                <c:ptCount val="30"/>
                <c:pt idx="0">
                  <c:v>51.355555555555554</c:v>
                </c:pt>
                <c:pt idx="1">
                  <c:v>50.7</c:v>
                </c:pt>
                <c:pt idx="2">
                  <c:v>50.655555555555551</c:v>
                </c:pt>
                <c:pt idx="3">
                  <c:v>50.333333333333343</c:v>
                </c:pt>
                <c:pt idx="4">
                  <c:v>49.2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9-4060-9227-F69BB6FBF534}"/>
            </c:ext>
          </c:extLst>
        </c:ser>
        <c:ser>
          <c:idx val="2"/>
          <c:order val="2"/>
          <c:tx>
            <c:strRef>
              <c:f>'[1]Avgs no fails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Accuracy'!$F$148:$F$177</c:f>
              <c:numCache>
                <c:formatCode>General</c:formatCode>
                <c:ptCount val="30"/>
                <c:pt idx="0">
                  <c:v>48.388888888888893</c:v>
                </c:pt>
                <c:pt idx="1">
                  <c:v>46.900000000000006</c:v>
                </c:pt>
                <c:pt idx="2">
                  <c:v>46.611111111111114</c:v>
                </c:pt>
                <c:pt idx="3">
                  <c:v>46.055555555555557</c:v>
                </c:pt>
                <c:pt idx="4">
                  <c:v>44.622222222222227</c:v>
                </c:pt>
                <c:pt idx="5">
                  <c:v>43.8</c:v>
                </c:pt>
                <c:pt idx="6">
                  <c:v>42.077777777777776</c:v>
                </c:pt>
                <c:pt idx="7">
                  <c:v>43.333333333333343</c:v>
                </c:pt>
                <c:pt idx="8">
                  <c:v>43.144444444444446</c:v>
                </c:pt>
                <c:pt idx="9">
                  <c:v>40.644444444444439</c:v>
                </c:pt>
                <c:pt idx="10">
                  <c:v>42.611111111111114</c:v>
                </c:pt>
                <c:pt idx="11">
                  <c:v>41.166666666666664</c:v>
                </c:pt>
                <c:pt idx="12">
                  <c:v>41.70000000000001</c:v>
                </c:pt>
                <c:pt idx="13">
                  <c:v>40.277777777777786</c:v>
                </c:pt>
                <c:pt idx="14">
                  <c:v>39.111111111111107</c:v>
                </c:pt>
                <c:pt idx="15">
                  <c:v>52.699999999999996</c:v>
                </c:pt>
                <c:pt idx="16">
                  <c:v>51.644444444444439</c:v>
                </c:pt>
                <c:pt idx="17">
                  <c:v>53.477777777777781</c:v>
                </c:pt>
                <c:pt idx="18">
                  <c:v>50.411111111111104</c:v>
                </c:pt>
                <c:pt idx="19">
                  <c:v>50.12222222222222</c:v>
                </c:pt>
                <c:pt idx="20">
                  <c:v>60.900000000000006</c:v>
                </c:pt>
                <c:pt idx="21">
                  <c:v>62.13333333333334</c:v>
                </c:pt>
                <c:pt idx="22">
                  <c:v>61.17777777777777</c:v>
                </c:pt>
                <c:pt idx="23">
                  <c:v>60.74444444444444</c:v>
                </c:pt>
                <c:pt idx="24">
                  <c:v>60.06666666666667</c:v>
                </c:pt>
                <c:pt idx="25">
                  <c:v>65.099999999999994</c:v>
                </c:pt>
                <c:pt idx="26">
                  <c:v>66.433333333333337</c:v>
                </c:pt>
                <c:pt idx="27">
                  <c:v>66.25555555555556</c:v>
                </c:pt>
                <c:pt idx="28">
                  <c:v>65.5</c:v>
                </c:pt>
                <c:pt idx="29">
                  <c:v>63.611111111111114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9-4060-9227-F69BB6FBF534}"/>
            </c:ext>
          </c:extLst>
        </c:ser>
        <c:ser>
          <c:idx val="3"/>
          <c:order val="3"/>
          <c:tx>
            <c:strRef>
              <c:f>'[1]Avgs no fails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60.188888888888883</c:v>
                </c:pt>
                <c:pt idx="16">
                  <c:v>60.155555555555551</c:v>
                </c:pt>
                <c:pt idx="17">
                  <c:v>59.977777777777789</c:v>
                </c:pt>
                <c:pt idx="18">
                  <c:v>59.277777777777779</c:v>
                </c:pt>
                <c:pt idx="19">
                  <c:v>58.344444444444449</c:v>
                </c:pt>
                <c:pt idx="20">
                  <c:v>58.38750000000001</c:v>
                </c:pt>
                <c:pt idx="21">
                  <c:v>59.825000000000003</c:v>
                </c:pt>
                <c:pt idx="22">
                  <c:v>59.55</c:v>
                </c:pt>
                <c:pt idx="23">
                  <c:v>59.9375</c:v>
                </c:pt>
                <c:pt idx="24">
                  <c:v>59.525000000000006</c:v>
                </c:pt>
                <c:pt idx="25">
                  <c:v>58.387499999999989</c:v>
                </c:pt>
                <c:pt idx="26">
                  <c:v>59.374999999999993</c:v>
                </c:pt>
                <c:pt idx="27">
                  <c:v>60.0625</c:v>
                </c:pt>
                <c:pt idx="28">
                  <c:v>58.275000000000013</c:v>
                </c:pt>
                <c:pt idx="29">
                  <c:v>57.125000000000007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C9-4060-9227-F69BB6FB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Accuracy'!$D$184:$D$213</c:f>
              <c:numCache>
                <c:formatCode>General</c:formatCode>
                <c:ptCount val="30"/>
                <c:pt idx="0">
                  <c:v>36.75555555555556</c:v>
                </c:pt>
                <c:pt idx="1">
                  <c:v>35.788888888888891</c:v>
                </c:pt>
                <c:pt idx="2">
                  <c:v>35.39</c:v>
                </c:pt>
                <c:pt idx="3">
                  <c:v>35.944444444444443</c:v>
                </c:pt>
                <c:pt idx="4">
                  <c:v>34.62222222222222</c:v>
                </c:pt>
                <c:pt idx="5">
                  <c:v>44.566666666666663</c:v>
                </c:pt>
                <c:pt idx="6">
                  <c:v>44.313333333333333</c:v>
                </c:pt>
                <c:pt idx="7">
                  <c:v>44.622222222222227</c:v>
                </c:pt>
                <c:pt idx="8">
                  <c:v>43.211111111111116</c:v>
                </c:pt>
                <c:pt idx="9">
                  <c:v>42.017777777777788</c:v>
                </c:pt>
                <c:pt idx="10">
                  <c:v>45.377777777777773</c:v>
                </c:pt>
                <c:pt idx="11">
                  <c:v>46.75555555555556</c:v>
                </c:pt>
                <c:pt idx="12">
                  <c:v>46.697777777777773</c:v>
                </c:pt>
                <c:pt idx="13">
                  <c:v>46.077777777777776</c:v>
                </c:pt>
                <c:pt idx="14">
                  <c:v>44.988888888888887</c:v>
                </c:pt>
                <c:pt idx="15">
                  <c:v>46.966666666666669</c:v>
                </c:pt>
                <c:pt idx="16">
                  <c:v>50.43333333333333</c:v>
                </c:pt>
                <c:pt idx="17">
                  <c:v>50.233333333333334</c:v>
                </c:pt>
                <c:pt idx="18">
                  <c:v>47.833333333333329</c:v>
                </c:pt>
                <c:pt idx="19">
                  <c:v>44.488888888888894</c:v>
                </c:pt>
                <c:pt idx="20">
                  <c:v>49.425000000000004</c:v>
                </c:pt>
                <c:pt idx="21">
                  <c:v>53.550000000000004</c:v>
                </c:pt>
                <c:pt idx="22">
                  <c:v>53.287500000000001</c:v>
                </c:pt>
                <c:pt idx="23">
                  <c:v>50.012500000000003</c:v>
                </c:pt>
                <c:pt idx="24">
                  <c:v>47.612500000000004</c:v>
                </c:pt>
                <c:pt idx="25">
                  <c:v>55.857142857142854</c:v>
                </c:pt>
                <c:pt idx="26">
                  <c:v>57.157142857142851</c:v>
                </c:pt>
                <c:pt idx="27">
                  <c:v>56.742857142857147</c:v>
                </c:pt>
                <c:pt idx="28">
                  <c:v>54.928571428571431</c:v>
                </c:pt>
                <c:pt idx="29">
                  <c:v>51.304285714285712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E-44AF-AA9B-E66B9C6C5641}"/>
            </c:ext>
          </c:extLst>
        </c:ser>
        <c:ser>
          <c:idx val="1"/>
          <c:order val="1"/>
          <c:tx>
            <c:strRef>
              <c:f>'[1]Avgs no fails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Accuracy'!$E$184:$E$213</c:f>
              <c:numCache>
                <c:formatCode>General</c:formatCode>
                <c:ptCount val="30"/>
                <c:pt idx="0">
                  <c:v>48.3</c:v>
                </c:pt>
                <c:pt idx="1">
                  <c:v>47.322222222222223</c:v>
                </c:pt>
                <c:pt idx="2">
                  <c:v>47.555555555555557</c:v>
                </c:pt>
                <c:pt idx="3">
                  <c:v>46.077777777777776</c:v>
                </c:pt>
                <c:pt idx="4">
                  <c:v>44.611111111111114</c:v>
                </c:pt>
                <c:pt idx="5">
                  <c:v>63.055555555555557</c:v>
                </c:pt>
                <c:pt idx="6">
                  <c:v>58.134444444444448</c:v>
                </c:pt>
                <c:pt idx="7">
                  <c:v>57.533333333333331</c:v>
                </c:pt>
                <c:pt idx="8">
                  <c:v>55.633333333333333</c:v>
                </c:pt>
                <c:pt idx="9">
                  <c:v>52.088888888888881</c:v>
                </c:pt>
                <c:pt idx="10">
                  <c:v>63.477777777777774</c:v>
                </c:pt>
                <c:pt idx="11">
                  <c:v>59.988888888888901</c:v>
                </c:pt>
                <c:pt idx="12">
                  <c:v>57.477777777777774</c:v>
                </c:pt>
                <c:pt idx="13">
                  <c:v>55.744444444444447</c:v>
                </c:pt>
                <c:pt idx="14">
                  <c:v>52.122222222222213</c:v>
                </c:pt>
                <c:pt idx="15">
                  <c:v>63.188888888888883</c:v>
                </c:pt>
                <c:pt idx="16">
                  <c:v>59.311111111111117</c:v>
                </c:pt>
                <c:pt idx="17">
                  <c:v>57.155555555555551</c:v>
                </c:pt>
                <c:pt idx="18">
                  <c:v>54.666666666666664</c:v>
                </c:pt>
                <c:pt idx="19">
                  <c:v>51.188888888888883</c:v>
                </c:pt>
                <c:pt idx="20">
                  <c:v>64.612499999999997</c:v>
                </c:pt>
                <c:pt idx="21">
                  <c:v>60.5625</c:v>
                </c:pt>
                <c:pt idx="22">
                  <c:v>57.462499999999999</c:v>
                </c:pt>
                <c:pt idx="23">
                  <c:v>54.8</c:v>
                </c:pt>
                <c:pt idx="24">
                  <c:v>50.711249999999993</c:v>
                </c:pt>
                <c:pt idx="25">
                  <c:v>64.114285714285714</c:v>
                </c:pt>
                <c:pt idx="26">
                  <c:v>58.64</c:v>
                </c:pt>
                <c:pt idx="27">
                  <c:v>56.171428571428578</c:v>
                </c:pt>
                <c:pt idx="28">
                  <c:v>53.157142857142851</c:v>
                </c:pt>
                <c:pt idx="29">
                  <c:v>48.214285714285715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E-44AF-AA9B-E66B9C6C5641}"/>
            </c:ext>
          </c:extLst>
        </c:ser>
        <c:ser>
          <c:idx val="2"/>
          <c:order val="2"/>
          <c:tx>
            <c:strRef>
              <c:f>'[1]Avgs no fails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Accuracy'!$F$184:$F$213</c:f>
              <c:numCache>
                <c:formatCode>General</c:formatCode>
                <c:ptCount val="30"/>
                <c:pt idx="0">
                  <c:v>45.555555555555557</c:v>
                </c:pt>
                <c:pt idx="1">
                  <c:v>45.877777777777773</c:v>
                </c:pt>
                <c:pt idx="2">
                  <c:v>44.677777777777777</c:v>
                </c:pt>
                <c:pt idx="3">
                  <c:v>44.277777777777779</c:v>
                </c:pt>
                <c:pt idx="4">
                  <c:v>44.011111111111106</c:v>
                </c:pt>
                <c:pt idx="5">
                  <c:v>48.300000000000004</c:v>
                </c:pt>
                <c:pt idx="6">
                  <c:v>42.344444444444441</c:v>
                </c:pt>
                <c:pt idx="7">
                  <c:v>42.955555555555563</c:v>
                </c:pt>
                <c:pt idx="8">
                  <c:v>41.544444444444451</c:v>
                </c:pt>
                <c:pt idx="9">
                  <c:v>39.055555555555557</c:v>
                </c:pt>
                <c:pt idx="10">
                  <c:v>47.177777777777777</c:v>
                </c:pt>
                <c:pt idx="11">
                  <c:v>46.29999999999999</c:v>
                </c:pt>
                <c:pt idx="12">
                  <c:v>46.088888888888881</c:v>
                </c:pt>
                <c:pt idx="13">
                  <c:v>44.76666666666668</c:v>
                </c:pt>
                <c:pt idx="14">
                  <c:v>42.077777777777783</c:v>
                </c:pt>
                <c:pt idx="15">
                  <c:v>47.888888888888886</c:v>
                </c:pt>
                <c:pt idx="16">
                  <c:v>47.177777777777777</c:v>
                </c:pt>
                <c:pt idx="17">
                  <c:v>46.699999999999996</c:v>
                </c:pt>
                <c:pt idx="18">
                  <c:v>45.500000000000007</c:v>
                </c:pt>
                <c:pt idx="19">
                  <c:v>42.966666666666669</c:v>
                </c:pt>
                <c:pt idx="20">
                  <c:v>48.737499999999997</c:v>
                </c:pt>
                <c:pt idx="21">
                  <c:v>47.537500000000001</c:v>
                </c:pt>
                <c:pt idx="22">
                  <c:v>47.3</c:v>
                </c:pt>
                <c:pt idx="23">
                  <c:v>44.95</c:v>
                </c:pt>
                <c:pt idx="24">
                  <c:v>40.675000000000004</c:v>
                </c:pt>
                <c:pt idx="25">
                  <c:v>48.5</c:v>
                </c:pt>
                <c:pt idx="26">
                  <c:v>47.01428571428572</c:v>
                </c:pt>
                <c:pt idx="27">
                  <c:v>47.028571428571418</c:v>
                </c:pt>
                <c:pt idx="28">
                  <c:v>45.971428571428575</c:v>
                </c:pt>
                <c:pt idx="29">
                  <c:v>42.48571428571428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E-44AF-AA9B-E66B9C6C5641}"/>
            </c:ext>
          </c:extLst>
        </c:ser>
        <c:ser>
          <c:idx val="3"/>
          <c:order val="3"/>
          <c:tx>
            <c:strRef>
              <c:f>'[1]Avgs no fails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8.9888888888888889</c:v>
                </c:pt>
                <c:pt idx="2">
                  <c:v>9.0444444444444443</c:v>
                </c:pt>
                <c:pt idx="3">
                  <c:v>9.0666666666666682</c:v>
                </c:pt>
                <c:pt idx="4">
                  <c:v>8.7555555555555546</c:v>
                </c:pt>
                <c:pt idx="5">
                  <c:v>36.999999999999993</c:v>
                </c:pt>
                <c:pt idx="6">
                  <c:v>37.18888888888889</c:v>
                </c:pt>
                <c:pt idx="7">
                  <c:v>36.300000000000004</c:v>
                </c:pt>
                <c:pt idx="8">
                  <c:v>35.444444444444436</c:v>
                </c:pt>
                <c:pt idx="9">
                  <c:v>33.966666666666661</c:v>
                </c:pt>
                <c:pt idx="10">
                  <c:v>39.122222222222227</c:v>
                </c:pt>
                <c:pt idx="11">
                  <c:v>37.56666666666667</c:v>
                </c:pt>
                <c:pt idx="12">
                  <c:v>36.6</c:v>
                </c:pt>
                <c:pt idx="13">
                  <c:v>35.900000000000006</c:v>
                </c:pt>
                <c:pt idx="14">
                  <c:v>34.211111111111116</c:v>
                </c:pt>
                <c:pt idx="15">
                  <c:v>46.550000000000004</c:v>
                </c:pt>
                <c:pt idx="16">
                  <c:v>44.849999999999994</c:v>
                </c:pt>
                <c:pt idx="17">
                  <c:v>43.783333333333331</c:v>
                </c:pt>
                <c:pt idx="18">
                  <c:v>42.35</c:v>
                </c:pt>
                <c:pt idx="19">
                  <c:v>41.449999999999996</c:v>
                </c:pt>
                <c:pt idx="20">
                  <c:v>49.366666666666667</c:v>
                </c:pt>
                <c:pt idx="21">
                  <c:v>49.733333333333327</c:v>
                </c:pt>
                <c:pt idx="22">
                  <c:v>45.699999999999996</c:v>
                </c:pt>
                <c:pt idx="23">
                  <c:v>46.5</c:v>
                </c:pt>
                <c:pt idx="24">
                  <c:v>43.6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9E-44AF-AA9B-E66B9C6C5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787186416926634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Accuracy'!$D$220:$D$249</c:f>
              <c:numCache>
                <c:formatCode>General</c:formatCode>
                <c:ptCount val="30"/>
                <c:pt idx="0">
                  <c:v>15.244444444444447</c:v>
                </c:pt>
                <c:pt idx="1">
                  <c:v>18.202222222222222</c:v>
                </c:pt>
                <c:pt idx="2">
                  <c:v>19.899999999999999</c:v>
                </c:pt>
                <c:pt idx="3">
                  <c:v>17.036666666666669</c:v>
                </c:pt>
                <c:pt idx="4">
                  <c:v>15.27222222222222</c:v>
                </c:pt>
                <c:pt idx="5">
                  <c:v>12.675555555555555</c:v>
                </c:pt>
                <c:pt idx="6">
                  <c:v>20.163333333333334</c:v>
                </c:pt>
                <c:pt idx="7">
                  <c:v>19.801111111111108</c:v>
                </c:pt>
                <c:pt idx="8">
                  <c:v>20.366666666666667</c:v>
                </c:pt>
                <c:pt idx="9">
                  <c:v>18.939999999999998</c:v>
                </c:pt>
                <c:pt idx="10">
                  <c:v>15.253333333333334</c:v>
                </c:pt>
                <c:pt idx="11">
                  <c:v>16.288888888888888</c:v>
                </c:pt>
                <c:pt idx="12">
                  <c:v>15.233333333333333</c:v>
                </c:pt>
                <c:pt idx="13">
                  <c:v>14.951111111111114</c:v>
                </c:pt>
                <c:pt idx="14">
                  <c:v>15.311111111111112</c:v>
                </c:pt>
                <c:pt idx="15">
                  <c:v>18.425000000000004</c:v>
                </c:pt>
                <c:pt idx="16">
                  <c:v>18.805000000000003</c:v>
                </c:pt>
                <c:pt idx="17">
                  <c:v>17.787500000000001</c:v>
                </c:pt>
                <c:pt idx="18">
                  <c:v>16.912499999999998</c:v>
                </c:pt>
                <c:pt idx="19">
                  <c:v>16.0625</c:v>
                </c:pt>
                <c:pt idx="20">
                  <c:v>22.9</c:v>
                </c:pt>
                <c:pt idx="21">
                  <c:v>24.520000000000003</c:v>
                </c:pt>
                <c:pt idx="22">
                  <c:v>23.8</c:v>
                </c:pt>
                <c:pt idx="23">
                  <c:v>23.236000000000001</c:v>
                </c:pt>
                <c:pt idx="24">
                  <c:v>23.24</c:v>
                </c:pt>
                <c:pt idx="25">
                  <c:v>26.099999999999998</c:v>
                </c:pt>
                <c:pt idx="26">
                  <c:v>27.466666666666669</c:v>
                </c:pt>
                <c:pt idx="27">
                  <c:v>26.766666666666666</c:v>
                </c:pt>
                <c:pt idx="28">
                  <c:v>25.933333333333334</c:v>
                </c:pt>
                <c:pt idx="29">
                  <c:v>26.633333333333336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A-4112-8D08-AE4541D8AAB5}"/>
            </c:ext>
          </c:extLst>
        </c:ser>
        <c:ser>
          <c:idx val="1"/>
          <c:order val="1"/>
          <c:tx>
            <c:strRef>
              <c:f>'[1]Avgs no fails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Accuracy'!$E$220:$E$249</c:f>
              <c:numCache>
                <c:formatCode>General</c:formatCode>
                <c:ptCount val="30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21.177777777777777</c:v>
                </c:pt>
                <c:pt idx="6">
                  <c:v>20.466666666666665</c:v>
                </c:pt>
                <c:pt idx="7">
                  <c:v>19.81111111111111</c:v>
                </c:pt>
                <c:pt idx="8">
                  <c:v>20.633333333333333</c:v>
                </c:pt>
                <c:pt idx="9">
                  <c:v>19.922222222222224</c:v>
                </c:pt>
                <c:pt idx="10">
                  <c:v>25.155555555555555</c:v>
                </c:pt>
                <c:pt idx="11">
                  <c:v>24.62222222222222</c:v>
                </c:pt>
                <c:pt idx="12">
                  <c:v>24.533333333333335</c:v>
                </c:pt>
                <c:pt idx="13">
                  <c:v>24.733333333333334</c:v>
                </c:pt>
                <c:pt idx="14">
                  <c:v>24.177777777777777</c:v>
                </c:pt>
                <c:pt idx="15">
                  <c:v>30.600000000000005</c:v>
                </c:pt>
                <c:pt idx="16">
                  <c:v>30.177777777777781</c:v>
                </c:pt>
                <c:pt idx="17">
                  <c:v>29.227777777777778</c:v>
                </c:pt>
                <c:pt idx="18">
                  <c:v>29.133333333333333</c:v>
                </c:pt>
                <c:pt idx="19">
                  <c:v>27.988888888888884</c:v>
                </c:pt>
                <c:pt idx="20">
                  <c:v>36.49166666666666</c:v>
                </c:pt>
                <c:pt idx="21">
                  <c:v>34.716666666666669</c:v>
                </c:pt>
                <c:pt idx="22">
                  <c:v>32.93333333333333</c:v>
                </c:pt>
                <c:pt idx="23">
                  <c:v>32.138333333333328</c:v>
                </c:pt>
                <c:pt idx="24">
                  <c:v>31.150000000000002</c:v>
                </c:pt>
                <c:pt idx="25">
                  <c:v>32.733333333333334</c:v>
                </c:pt>
                <c:pt idx="26">
                  <c:v>28.566666666666666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A-4112-8D08-AE4541D8AAB5}"/>
            </c:ext>
          </c:extLst>
        </c:ser>
        <c:ser>
          <c:idx val="2"/>
          <c:order val="2"/>
          <c:tx>
            <c:strRef>
              <c:f>'[1]Avgs no fails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Accuracy'!$F$220:$F$249</c:f>
              <c:numCache>
                <c:formatCode>General</c:formatCode>
                <c:ptCount val="30"/>
                <c:pt idx="0">
                  <c:v>18.744444444444444</c:v>
                </c:pt>
                <c:pt idx="1">
                  <c:v>19.566666666666666</c:v>
                </c:pt>
                <c:pt idx="2">
                  <c:v>19.06666666666667</c:v>
                </c:pt>
                <c:pt idx="3">
                  <c:v>19.544444444444444</c:v>
                </c:pt>
                <c:pt idx="4">
                  <c:v>19.955555555555556</c:v>
                </c:pt>
                <c:pt idx="5">
                  <c:v>30.544444444444448</c:v>
                </c:pt>
                <c:pt idx="6">
                  <c:v>29.984444444444438</c:v>
                </c:pt>
                <c:pt idx="7">
                  <c:v>29.511111111111113</c:v>
                </c:pt>
                <c:pt idx="8">
                  <c:v>29.244444444444444</c:v>
                </c:pt>
                <c:pt idx="9">
                  <c:v>28.700000000000003</c:v>
                </c:pt>
                <c:pt idx="10">
                  <c:v>28.133333333333333</c:v>
                </c:pt>
                <c:pt idx="11">
                  <c:v>26.955555555555556</c:v>
                </c:pt>
                <c:pt idx="12">
                  <c:v>27.188888888888886</c:v>
                </c:pt>
                <c:pt idx="13">
                  <c:v>27.477777777777778</c:v>
                </c:pt>
                <c:pt idx="14">
                  <c:v>26.744444444444444</c:v>
                </c:pt>
                <c:pt idx="15">
                  <c:v>29.762499999999999</c:v>
                </c:pt>
                <c:pt idx="16">
                  <c:v>29.450000000000003</c:v>
                </c:pt>
                <c:pt idx="17">
                  <c:v>29.25</c:v>
                </c:pt>
                <c:pt idx="18">
                  <c:v>29.212499999999999</c:v>
                </c:pt>
                <c:pt idx="19">
                  <c:v>28.95</c:v>
                </c:pt>
                <c:pt idx="20">
                  <c:v>26.425000000000001</c:v>
                </c:pt>
                <c:pt idx="21">
                  <c:v>26.125</c:v>
                </c:pt>
                <c:pt idx="22">
                  <c:v>28.025000000000002</c:v>
                </c:pt>
                <c:pt idx="23">
                  <c:v>25.824999999999999</c:v>
                </c:pt>
                <c:pt idx="24">
                  <c:v>26.85</c:v>
                </c:pt>
                <c:pt idx="25">
                  <c:v>22</c:v>
                </c:pt>
                <c:pt idx="26">
                  <c:v>22.5</c:v>
                </c:pt>
                <c:pt idx="27">
                  <c:v>23.9</c:v>
                </c:pt>
                <c:pt idx="28">
                  <c:v>22.35</c:v>
                </c:pt>
                <c:pt idx="29">
                  <c:v>21.55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A-4112-8D08-AE4541D8AAB5}"/>
            </c:ext>
          </c:extLst>
        </c:ser>
        <c:ser>
          <c:idx val="3"/>
          <c:order val="3"/>
          <c:tx>
            <c:strRef>
              <c:f>'[1]Avgs no fails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Accuracy'!$G$220:$G$249</c:f>
              <c:numCache>
                <c:formatCode>General</c:formatCode>
                <c:ptCount val="30"/>
                <c:pt idx="0">
                  <c:v>13.833333333333336</c:v>
                </c:pt>
                <c:pt idx="1">
                  <c:v>13.600000000000001</c:v>
                </c:pt>
                <c:pt idx="2">
                  <c:v>13.433333333333334</c:v>
                </c:pt>
                <c:pt idx="3">
                  <c:v>13.222222222222221</c:v>
                </c:pt>
                <c:pt idx="4">
                  <c:v>13.122222222222224</c:v>
                </c:pt>
                <c:pt idx="5">
                  <c:v>26.955555555555559</c:v>
                </c:pt>
                <c:pt idx="6">
                  <c:v>27.411111111111111</c:v>
                </c:pt>
                <c:pt idx="7">
                  <c:v>27.188888888888883</c:v>
                </c:pt>
                <c:pt idx="8">
                  <c:v>27.355555555555554</c:v>
                </c:pt>
                <c:pt idx="9">
                  <c:v>27.511111111111109</c:v>
                </c:pt>
                <c:pt idx="10">
                  <c:v>19.999999999999996</c:v>
                </c:pt>
                <c:pt idx="11">
                  <c:v>19.677777777777777</c:v>
                </c:pt>
                <c:pt idx="12">
                  <c:v>19.744444444444444</c:v>
                </c:pt>
                <c:pt idx="13">
                  <c:v>19.600000000000001</c:v>
                </c:pt>
                <c:pt idx="14">
                  <c:v>19.611111111111111</c:v>
                </c:pt>
                <c:pt idx="15">
                  <c:v>21.82</c:v>
                </c:pt>
                <c:pt idx="16">
                  <c:v>22.259999999999998</c:v>
                </c:pt>
                <c:pt idx="17">
                  <c:v>22.66</c:v>
                </c:pt>
                <c:pt idx="18">
                  <c:v>25.125</c:v>
                </c:pt>
                <c:pt idx="19">
                  <c:v>33.4</c:v>
                </c:pt>
                <c:pt idx="20">
                  <c:v>23.8</c:v>
                </c:pt>
                <c:pt idx="21">
                  <c:v>23.799999999999997</c:v>
                </c:pt>
                <c:pt idx="22">
                  <c:v>25.15</c:v>
                </c:pt>
                <c:pt idx="23">
                  <c:v>22.3</c:v>
                </c:pt>
                <c:pt idx="24">
                  <c:v>23.75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A-4112-8D08-AE4541D8A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Performance Trends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Modus ponens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Accuracy'!$K$16</c:f>
              <c:numCache>
                <c:formatCode>General</c:formatCode>
                <c:ptCount val="1"/>
                <c:pt idx="0">
                  <c:v>21.087777777777774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7-431A-890F-C43368ECBD37}"/>
            </c:ext>
          </c:extLst>
        </c:ser>
        <c:ser>
          <c:idx val="1"/>
          <c:order val="1"/>
          <c:tx>
            <c:v>Modus ponens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Accuracy'!$K$4:$K$9</c:f>
              <c:numCache>
                <c:formatCode>General</c:formatCode>
                <c:ptCount val="6"/>
                <c:pt idx="0">
                  <c:v>17.229742050045651</c:v>
                </c:pt>
                <c:pt idx="1">
                  <c:v>16.104479823029678</c:v>
                </c:pt>
                <c:pt idx="2">
                  <c:v>14.731086838534505</c:v>
                </c:pt>
                <c:pt idx="3">
                  <c:v>6.3538960927668748</c:v>
                </c:pt>
                <c:pt idx="4">
                  <c:v>3.50044813168785</c:v>
                </c:pt>
                <c:pt idx="5">
                  <c:v>3.510995278305066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7-431A-890F-C43368ECBD37}"/>
            </c:ext>
          </c:extLst>
        </c:ser>
        <c:ser>
          <c:idx val="2"/>
          <c:order val="2"/>
          <c:tx>
            <c:v>Description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Accuracy'!$K$52:$K$57</c:f>
              <c:numCache>
                <c:formatCode>General</c:formatCode>
                <c:ptCount val="6"/>
                <c:pt idx="0">
                  <c:v>38.298888888888889</c:v>
                </c:pt>
                <c:pt idx="1">
                  <c:v>50.390499999999989</c:v>
                </c:pt>
                <c:pt idx="2">
                  <c:v>50.926611111111114</c:v>
                </c:pt>
                <c:pt idx="3">
                  <c:v>55.396111111111111</c:v>
                </c:pt>
                <c:pt idx="4">
                  <c:v>59.911666666666669</c:v>
                </c:pt>
                <c:pt idx="5">
                  <c:v>62.246708333333331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7-431A-890F-C43368ECBD37}"/>
            </c:ext>
          </c:extLst>
        </c:ser>
        <c:ser>
          <c:idx val="3"/>
          <c:order val="3"/>
          <c:tx>
            <c:v>Description (σ)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Accuracy'!$K$40:$K$45</c:f>
              <c:numCache>
                <c:formatCode>General</c:formatCode>
                <c:ptCount val="6"/>
                <c:pt idx="0">
                  <c:v>18.517992551789952</c:v>
                </c:pt>
                <c:pt idx="1">
                  <c:v>5.657209641054501</c:v>
                </c:pt>
                <c:pt idx="2">
                  <c:v>6.7469386242489682</c:v>
                </c:pt>
                <c:pt idx="3">
                  <c:v>4.2970651411353415</c:v>
                </c:pt>
                <c:pt idx="4">
                  <c:v>1.8530269772312649</c:v>
                </c:pt>
                <c:pt idx="5">
                  <c:v>2.7248447193199579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7-431A-890F-C43368ECBD37}"/>
            </c:ext>
          </c:extLst>
        </c:ser>
        <c:ser>
          <c:idx val="4"/>
          <c:order val="4"/>
          <c:tx>
            <c:v>DE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Accuracy'!$K$88:$K$93</c:f>
              <c:numCache>
                <c:formatCode>General</c:formatCode>
                <c:ptCount val="6"/>
                <c:pt idx="0">
                  <c:v>36.516722222222221</c:v>
                </c:pt>
                <c:pt idx="1">
                  <c:v>50.381666666666661</c:v>
                </c:pt>
                <c:pt idx="2">
                  <c:v>51.62166666666667</c:v>
                </c:pt>
                <c:pt idx="3">
                  <c:v>55.628611111111113</c:v>
                </c:pt>
                <c:pt idx="4">
                  <c:v>59.717152777777777</c:v>
                </c:pt>
                <c:pt idx="5">
                  <c:v>61.596055555555552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17-431A-890F-C43368ECBD37}"/>
            </c:ext>
          </c:extLst>
        </c:ser>
        <c:ser>
          <c:idx val="5"/>
          <c:order val="5"/>
          <c:tx>
            <c:v>DE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Accuracy'!$K$76:$K$81</c:f>
              <c:numCache>
                <c:formatCode>General</c:formatCode>
                <c:ptCount val="6"/>
                <c:pt idx="0">
                  <c:v>19.424585527062046</c:v>
                </c:pt>
                <c:pt idx="1">
                  <c:v>5.6459340499421886</c:v>
                </c:pt>
                <c:pt idx="2">
                  <c:v>5.3766567644738847</c:v>
                </c:pt>
                <c:pt idx="3">
                  <c:v>3.9792057007974906</c:v>
                </c:pt>
                <c:pt idx="4">
                  <c:v>1.5675415700301751</c:v>
                </c:pt>
                <c:pt idx="5">
                  <c:v>3.5137196715952674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17-431A-890F-C43368ECBD37}"/>
            </c:ext>
          </c:extLst>
        </c:ser>
        <c:ser>
          <c:idx val="6"/>
          <c:order val="6"/>
          <c:tx>
            <c:v>APO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Accuracy'!$K$160:$K$165</c:f>
              <c:numCache>
                <c:formatCode>General</c:formatCode>
                <c:ptCount val="6"/>
                <c:pt idx="0">
                  <c:v>32.927777777777791</c:v>
                </c:pt>
                <c:pt idx="1">
                  <c:v>49.97</c:v>
                </c:pt>
                <c:pt idx="2">
                  <c:v>50.148333333333341</c:v>
                </c:pt>
                <c:pt idx="3">
                  <c:v>55.716111111111118</c:v>
                </c:pt>
                <c:pt idx="4">
                  <c:v>60.645694444444452</c:v>
                </c:pt>
                <c:pt idx="5">
                  <c:v>62.329027777777767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17-431A-890F-C43368ECBD37}"/>
            </c:ext>
          </c:extLst>
        </c:ser>
        <c:ser>
          <c:idx val="7"/>
          <c:order val="7"/>
          <c:tx>
            <c:v>APO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Accuracy'!$K$148:$K$153</c:f>
              <c:numCache>
                <c:formatCode>General</c:formatCode>
                <c:ptCount val="6"/>
                <c:pt idx="0">
                  <c:v>17.744864845781755</c:v>
                </c:pt>
                <c:pt idx="1">
                  <c:v>5.0287115155050541</c:v>
                </c:pt>
                <c:pt idx="2">
                  <c:v>6.1294525514312017</c:v>
                </c:pt>
                <c:pt idx="3">
                  <c:v>3.057370117770672</c:v>
                </c:pt>
                <c:pt idx="4">
                  <c:v>1.1927199294630737</c:v>
                </c:pt>
                <c:pt idx="5">
                  <c:v>2.7266416400927458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17-431A-890F-C43368ECBD37}"/>
            </c:ext>
          </c:extLst>
        </c:ser>
        <c:ser>
          <c:idx val="8"/>
          <c:order val="8"/>
          <c:tx>
            <c:v>CoT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Accuracy'!$K$196</c:f>
              <c:numCache>
                <c:formatCode>General</c:formatCode>
                <c:ptCount val="1"/>
                <c:pt idx="0">
                  <c:v>34.064499999999995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17-431A-890F-C43368ECBD37}"/>
            </c:ext>
          </c:extLst>
        </c:ser>
        <c:ser>
          <c:idx val="9"/>
          <c:order val="9"/>
          <c:tx>
            <c:v>CoT (σ)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'[1]Avgs no fails Accuracy'!$K$112:$K$117</c:f>
              <c:numCache>
                <c:formatCode>General</c:formatCode>
                <c:ptCount val="6"/>
                <c:pt idx="0">
                  <c:v>0.29085654688213142</c:v>
                </c:pt>
                <c:pt idx="1">
                  <c:v>9.0170351993235975</c:v>
                </c:pt>
                <c:pt idx="2">
                  <c:v>8.0208284180600646</c:v>
                </c:pt>
                <c:pt idx="3">
                  <c:v>5.2968288672697144</c:v>
                </c:pt>
                <c:pt idx="4">
                  <c:v>4.9833180922501166</c:v>
                </c:pt>
                <c:pt idx="5">
                  <c:v>7.0988165551859188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17-431A-890F-C43368ECB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Shots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77649364567817991"/>
          <c:h val="0.12891783003752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2">
          <a:lumMod val="50000"/>
          <a:alpha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5.7333333333333343</c:v>
                </c:pt>
                <c:pt idx="6">
                  <c:v>6.3000000000000007</c:v>
                </c:pt>
                <c:pt idx="7">
                  <c:v>5.2888888888888896</c:v>
                </c:pt>
                <c:pt idx="8">
                  <c:v>5.1111111111111107</c:v>
                </c:pt>
                <c:pt idx="9">
                  <c:v>5.3000000000000007</c:v>
                </c:pt>
                <c:pt idx="10">
                  <c:v>18.277777777777779</c:v>
                </c:pt>
                <c:pt idx="11">
                  <c:v>15.377777777777778</c:v>
                </c:pt>
                <c:pt idx="12">
                  <c:v>14.288888888888888</c:v>
                </c:pt>
                <c:pt idx="13">
                  <c:v>13.333333333333334</c:v>
                </c:pt>
                <c:pt idx="14">
                  <c:v>13.333333333333332</c:v>
                </c:pt>
                <c:pt idx="15">
                  <c:v>45.777777777777771</c:v>
                </c:pt>
                <c:pt idx="16">
                  <c:v>45.900000000000006</c:v>
                </c:pt>
                <c:pt idx="17">
                  <c:v>44.978888888888882</c:v>
                </c:pt>
                <c:pt idx="18">
                  <c:v>45.066666666666663</c:v>
                </c:pt>
                <c:pt idx="19">
                  <c:v>44.12222222222222</c:v>
                </c:pt>
                <c:pt idx="20">
                  <c:v>58.444444444444443</c:v>
                </c:pt>
                <c:pt idx="21">
                  <c:v>58.56666666666667</c:v>
                </c:pt>
                <c:pt idx="22">
                  <c:v>57.56666666666667</c:v>
                </c:pt>
                <c:pt idx="23">
                  <c:v>57.122222222222213</c:v>
                </c:pt>
                <c:pt idx="24">
                  <c:v>56.399999999999991</c:v>
                </c:pt>
                <c:pt idx="25">
                  <c:v>62.188888888888897</c:v>
                </c:pt>
                <c:pt idx="26">
                  <c:v>61.633333333333326</c:v>
                </c:pt>
                <c:pt idx="27">
                  <c:v>60.903333333333336</c:v>
                </c:pt>
                <c:pt idx="28">
                  <c:v>60.033333333333331</c:v>
                </c:pt>
                <c:pt idx="29">
                  <c:v>58.67777777777777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C-4F22-B114-758F352E0EBA}"/>
            </c:ext>
          </c:extLst>
        </c:ser>
        <c:ser>
          <c:idx val="1"/>
          <c:order val="1"/>
          <c:tx>
            <c:strRef>
              <c:f>'Averages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Accuracy'!$E$4:$E$33</c:f>
              <c:numCache>
                <c:formatCode>General</c:formatCode>
                <c:ptCount val="30"/>
                <c:pt idx="0">
                  <c:v>8.5222222222222221</c:v>
                </c:pt>
                <c:pt idx="1">
                  <c:v>8.3999999999999986</c:v>
                </c:pt>
                <c:pt idx="2">
                  <c:v>7.7333333333333325</c:v>
                </c:pt>
                <c:pt idx="3">
                  <c:v>7.6111111111111107</c:v>
                </c:pt>
                <c:pt idx="4">
                  <c:v>6.6999999999999993</c:v>
                </c:pt>
                <c:pt idx="5">
                  <c:v>27.744444444444444</c:v>
                </c:pt>
                <c:pt idx="6">
                  <c:v>25.611111111111111</c:v>
                </c:pt>
                <c:pt idx="7">
                  <c:v>24.933333333333334</c:v>
                </c:pt>
                <c:pt idx="8">
                  <c:v>24.888888888888889</c:v>
                </c:pt>
                <c:pt idx="9">
                  <c:v>24.111111111111111</c:v>
                </c:pt>
                <c:pt idx="10">
                  <c:v>42.777777777777786</c:v>
                </c:pt>
                <c:pt idx="11">
                  <c:v>39.755555555555553</c:v>
                </c:pt>
                <c:pt idx="12">
                  <c:v>40.81111111111111</c:v>
                </c:pt>
                <c:pt idx="13">
                  <c:v>40.244444444444447</c:v>
                </c:pt>
                <c:pt idx="14">
                  <c:v>40.444444444444443</c:v>
                </c:pt>
                <c:pt idx="15">
                  <c:v>55.422222222222231</c:v>
                </c:pt>
                <c:pt idx="16">
                  <c:v>55.25555555555556</c:v>
                </c:pt>
                <c:pt idx="17">
                  <c:v>55.277777777777771</c:v>
                </c:pt>
                <c:pt idx="18">
                  <c:v>54.666666666666664</c:v>
                </c:pt>
                <c:pt idx="19">
                  <c:v>54.644444444444453</c:v>
                </c:pt>
                <c:pt idx="20">
                  <c:v>61.988888888888887</c:v>
                </c:pt>
                <c:pt idx="21">
                  <c:v>62.766666666666666</c:v>
                </c:pt>
                <c:pt idx="22">
                  <c:v>62.144444444444439</c:v>
                </c:pt>
                <c:pt idx="23">
                  <c:v>61.477777777777789</c:v>
                </c:pt>
                <c:pt idx="24">
                  <c:v>60.933333333333344</c:v>
                </c:pt>
                <c:pt idx="25">
                  <c:v>64.422222222222231</c:v>
                </c:pt>
                <c:pt idx="26">
                  <c:v>64.655555555555551</c:v>
                </c:pt>
                <c:pt idx="27">
                  <c:v>63.077777777777769</c:v>
                </c:pt>
                <c:pt idx="28">
                  <c:v>62.977777777777789</c:v>
                </c:pt>
                <c:pt idx="29">
                  <c:v>61.511111111111113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C-4F22-B114-758F352E0EBA}"/>
            </c:ext>
          </c:extLst>
        </c:ser>
        <c:ser>
          <c:idx val="2"/>
          <c:order val="2"/>
          <c:tx>
            <c:strRef>
              <c:f>'Averages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Accuracy'!$F$4:$F$33</c:f>
              <c:numCache>
                <c:formatCode>General</c:formatCode>
                <c:ptCount val="30"/>
                <c:pt idx="0">
                  <c:v>38.25555555555556</c:v>
                </c:pt>
                <c:pt idx="1">
                  <c:v>37.111111111111114</c:v>
                </c:pt>
                <c:pt idx="2">
                  <c:v>35.988888888888894</c:v>
                </c:pt>
                <c:pt idx="3">
                  <c:v>35.766666666666673</c:v>
                </c:pt>
                <c:pt idx="4">
                  <c:v>34.911111111111111</c:v>
                </c:pt>
                <c:pt idx="5">
                  <c:v>43.233333333333327</c:v>
                </c:pt>
                <c:pt idx="6">
                  <c:v>40.255555555555553</c:v>
                </c:pt>
                <c:pt idx="7">
                  <c:v>40.488888888888887</c:v>
                </c:pt>
                <c:pt idx="8">
                  <c:v>39.588888888888889</c:v>
                </c:pt>
                <c:pt idx="9">
                  <c:v>40.488888888888901</c:v>
                </c:pt>
                <c:pt idx="10">
                  <c:v>46.444444444444443</c:v>
                </c:pt>
                <c:pt idx="11">
                  <c:v>47.444444444444436</c:v>
                </c:pt>
                <c:pt idx="12">
                  <c:v>47.311111111111117</c:v>
                </c:pt>
                <c:pt idx="13">
                  <c:v>46.122222222222227</c:v>
                </c:pt>
                <c:pt idx="14">
                  <c:v>45.800000000000004</c:v>
                </c:pt>
                <c:pt idx="15">
                  <c:v>48.766666666666666</c:v>
                </c:pt>
                <c:pt idx="16">
                  <c:v>50.222222222222221</c:v>
                </c:pt>
                <c:pt idx="17">
                  <c:v>49.444444444444443</c:v>
                </c:pt>
                <c:pt idx="18">
                  <c:v>49.344444444444449</c:v>
                </c:pt>
                <c:pt idx="19">
                  <c:v>49.011111111111106</c:v>
                </c:pt>
                <c:pt idx="20">
                  <c:v>59.122222222222227</c:v>
                </c:pt>
                <c:pt idx="21">
                  <c:v>61.122222222222227</c:v>
                </c:pt>
                <c:pt idx="22">
                  <c:v>60.255555555555553</c:v>
                </c:pt>
                <c:pt idx="23">
                  <c:v>60.255555555555553</c:v>
                </c:pt>
                <c:pt idx="24">
                  <c:v>59.222222222222221</c:v>
                </c:pt>
                <c:pt idx="25">
                  <c:v>64.311111111111103</c:v>
                </c:pt>
                <c:pt idx="26">
                  <c:v>64.577777777777783</c:v>
                </c:pt>
                <c:pt idx="27">
                  <c:v>64.24444444444444</c:v>
                </c:pt>
                <c:pt idx="28">
                  <c:v>63.522222222222211</c:v>
                </c:pt>
                <c:pt idx="29">
                  <c:v>62.511111111111099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C-4F22-B114-758F352E0EBA}"/>
            </c:ext>
          </c:extLst>
        </c:ser>
        <c:ser>
          <c:idx val="3"/>
          <c:order val="3"/>
          <c:tx>
            <c:strRef>
              <c:f>'Averages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Accuracy'!$G$4:$G$33</c:f>
              <c:numCache>
                <c:formatCode>General</c:formatCode>
                <c:ptCount val="30"/>
                <c:pt idx="0">
                  <c:v>38.222222222222221</c:v>
                </c:pt>
                <c:pt idx="1">
                  <c:v>38.555555555555557</c:v>
                </c:pt>
                <c:pt idx="2">
                  <c:v>37.633333333333326</c:v>
                </c:pt>
                <c:pt idx="3">
                  <c:v>36.822222222222223</c:v>
                </c:pt>
                <c:pt idx="4">
                  <c:v>37.288888888888891</c:v>
                </c:pt>
                <c:pt idx="5">
                  <c:v>46.733333333333327</c:v>
                </c:pt>
                <c:pt idx="6">
                  <c:v>46.5</c:v>
                </c:pt>
                <c:pt idx="7">
                  <c:v>46.733333333333334</c:v>
                </c:pt>
                <c:pt idx="8">
                  <c:v>46.022222222222226</c:v>
                </c:pt>
                <c:pt idx="9">
                  <c:v>46.055555555555564</c:v>
                </c:pt>
                <c:pt idx="10">
                  <c:v>47.055555555555564</c:v>
                </c:pt>
                <c:pt idx="11">
                  <c:v>47.144444444444439</c:v>
                </c:pt>
                <c:pt idx="12">
                  <c:v>48.29999999999999</c:v>
                </c:pt>
                <c:pt idx="13">
                  <c:v>47.355555555555547</c:v>
                </c:pt>
                <c:pt idx="14">
                  <c:v>46.86666666666666</c:v>
                </c:pt>
                <c:pt idx="15">
                  <c:v>54.011111111111113</c:v>
                </c:pt>
                <c:pt idx="16">
                  <c:v>53.422222222222217</c:v>
                </c:pt>
                <c:pt idx="17">
                  <c:v>52.755555555555553</c:v>
                </c:pt>
                <c:pt idx="18">
                  <c:v>52.855555555555547</c:v>
                </c:pt>
                <c:pt idx="19">
                  <c:v>51.744444444444447</c:v>
                </c:pt>
                <c:pt idx="20">
                  <c:v>49.955555555555556</c:v>
                </c:pt>
                <c:pt idx="21">
                  <c:v>51.18888888888889</c:v>
                </c:pt>
                <c:pt idx="22">
                  <c:v>51.411111111111126</c:v>
                </c:pt>
                <c:pt idx="23">
                  <c:v>51.033333333333331</c:v>
                </c:pt>
                <c:pt idx="24">
                  <c:v>49.733333333333334</c:v>
                </c:pt>
                <c:pt idx="25">
                  <c:v>50.800000000000004</c:v>
                </c:pt>
                <c:pt idx="26">
                  <c:v>52.333333333333329</c:v>
                </c:pt>
                <c:pt idx="27">
                  <c:v>52.522222222222219</c:v>
                </c:pt>
                <c:pt idx="28">
                  <c:v>50.955555555555556</c:v>
                </c:pt>
                <c:pt idx="29">
                  <c:v>50.255555555555553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2C-4F22-B114-758F352E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Accuracy'!$D$40:$D$69</c:f>
              <c:numCache>
                <c:formatCode>General</c:formatCode>
                <c:ptCount val="30"/>
                <c:pt idx="0">
                  <c:v>43.43333333333333</c:v>
                </c:pt>
                <c:pt idx="1">
                  <c:v>43.094444444444441</c:v>
                </c:pt>
                <c:pt idx="2">
                  <c:v>43.511111111111113</c:v>
                </c:pt>
                <c:pt idx="3">
                  <c:v>43.611111111111114</c:v>
                </c:pt>
                <c:pt idx="4">
                  <c:v>42.7</c:v>
                </c:pt>
                <c:pt idx="5">
                  <c:v>54.5</c:v>
                </c:pt>
                <c:pt idx="6">
                  <c:v>54.333333333333343</c:v>
                </c:pt>
                <c:pt idx="7">
                  <c:v>54.788888888888891</c:v>
                </c:pt>
                <c:pt idx="8">
                  <c:v>53.866666666666667</c:v>
                </c:pt>
                <c:pt idx="9">
                  <c:v>52.589999999999996</c:v>
                </c:pt>
                <c:pt idx="10">
                  <c:v>54.815555555555555</c:v>
                </c:pt>
                <c:pt idx="11">
                  <c:v>53.823333333333338</c:v>
                </c:pt>
                <c:pt idx="12">
                  <c:v>53.811111111111117</c:v>
                </c:pt>
                <c:pt idx="13">
                  <c:v>54.311111111111117</c:v>
                </c:pt>
                <c:pt idx="14">
                  <c:v>53.255555555555553</c:v>
                </c:pt>
                <c:pt idx="15">
                  <c:v>59.088888888888881</c:v>
                </c:pt>
                <c:pt idx="16">
                  <c:v>57.777777777777779</c:v>
                </c:pt>
                <c:pt idx="17">
                  <c:v>58.766666666666666</c:v>
                </c:pt>
                <c:pt idx="18">
                  <c:v>58.388888888888886</c:v>
                </c:pt>
                <c:pt idx="19">
                  <c:v>58.144444444444439</c:v>
                </c:pt>
                <c:pt idx="20">
                  <c:v>63.011111111111113</c:v>
                </c:pt>
                <c:pt idx="21">
                  <c:v>62.688888888888883</c:v>
                </c:pt>
                <c:pt idx="22">
                  <c:v>62.711111111111109</c:v>
                </c:pt>
                <c:pt idx="23">
                  <c:v>62.222222222222221</c:v>
                </c:pt>
                <c:pt idx="24">
                  <c:v>61.422222222222217</c:v>
                </c:pt>
                <c:pt idx="25">
                  <c:v>65.73333333333332</c:v>
                </c:pt>
                <c:pt idx="26">
                  <c:v>65.300000000000011</c:v>
                </c:pt>
                <c:pt idx="27">
                  <c:v>64.544444444444437</c:v>
                </c:pt>
                <c:pt idx="28">
                  <c:v>64.422222222222231</c:v>
                </c:pt>
                <c:pt idx="29">
                  <c:v>62.833333333333336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E-450C-8E3B-D9D159B745BD}"/>
            </c:ext>
          </c:extLst>
        </c:ser>
        <c:ser>
          <c:idx val="1"/>
          <c:order val="1"/>
          <c:tx>
            <c:strRef>
              <c:f>'Averages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Accuracy'!$E$40:$E$69</c:f>
              <c:numCache>
                <c:formatCode>General</c:formatCode>
                <c:ptCount val="30"/>
                <c:pt idx="0">
                  <c:v>55.25555555555556</c:v>
                </c:pt>
                <c:pt idx="1">
                  <c:v>53.711111111111116</c:v>
                </c:pt>
                <c:pt idx="2">
                  <c:v>53.977777777777781</c:v>
                </c:pt>
                <c:pt idx="3">
                  <c:v>52.811111111111103</c:v>
                </c:pt>
                <c:pt idx="4">
                  <c:v>51.088888888888881</c:v>
                </c:pt>
                <c:pt idx="5">
                  <c:v>56.466666666666661</c:v>
                </c:pt>
                <c:pt idx="6">
                  <c:v>55.955555555555549</c:v>
                </c:pt>
                <c:pt idx="7">
                  <c:v>55.5</c:v>
                </c:pt>
                <c:pt idx="8">
                  <c:v>55.455555555555549</c:v>
                </c:pt>
                <c:pt idx="9">
                  <c:v>54.055555555555557</c:v>
                </c:pt>
                <c:pt idx="10">
                  <c:v>57.655555555555551</c:v>
                </c:pt>
                <c:pt idx="11">
                  <c:v>56.2</c:v>
                </c:pt>
                <c:pt idx="12">
                  <c:v>54.922222222222217</c:v>
                </c:pt>
                <c:pt idx="13">
                  <c:v>54.63333333333334</c:v>
                </c:pt>
                <c:pt idx="14">
                  <c:v>53.666666666666664</c:v>
                </c:pt>
                <c:pt idx="15">
                  <c:v>56.433333333333344</c:v>
                </c:pt>
                <c:pt idx="16">
                  <c:v>55.844444444444449</c:v>
                </c:pt>
                <c:pt idx="17">
                  <c:v>54.388888888888886</c:v>
                </c:pt>
                <c:pt idx="18">
                  <c:v>54.166666666666664</c:v>
                </c:pt>
                <c:pt idx="19">
                  <c:v>53.577777777777783</c:v>
                </c:pt>
                <c:pt idx="20">
                  <c:v>60.29999999999999</c:v>
                </c:pt>
                <c:pt idx="21">
                  <c:v>59.377777777777787</c:v>
                </c:pt>
                <c:pt idx="22">
                  <c:v>58.388888888888886</c:v>
                </c:pt>
                <c:pt idx="23">
                  <c:v>57.211111111111109</c:v>
                </c:pt>
                <c:pt idx="24">
                  <c:v>56.377777777777773</c:v>
                </c:pt>
                <c:pt idx="25">
                  <c:v>62.855555555555561</c:v>
                </c:pt>
                <c:pt idx="26">
                  <c:v>61.911111111111119</c:v>
                </c:pt>
                <c:pt idx="27">
                  <c:v>60.788888888888877</c:v>
                </c:pt>
                <c:pt idx="28">
                  <c:v>60.033333333333331</c:v>
                </c:pt>
                <c:pt idx="29">
                  <c:v>59.833333333333336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E-450C-8E3B-D9D159B745BD}"/>
            </c:ext>
          </c:extLst>
        </c:ser>
        <c:ser>
          <c:idx val="2"/>
          <c:order val="2"/>
          <c:tx>
            <c:strRef>
              <c:f>'Averages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Accuracy'!$F$40:$F$69</c:f>
              <c:numCache>
                <c:formatCode>General</c:formatCode>
                <c:ptCount val="30"/>
                <c:pt idx="0">
                  <c:v>49.099999999999994</c:v>
                </c:pt>
                <c:pt idx="1">
                  <c:v>47.36666666666666</c:v>
                </c:pt>
                <c:pt idx="2">
                  <c:v>45.98888888888888</c:v>
                </c:pt>
                <c:pt idx="3">
                  <c:v>46.599999999999994</c:v>
                </c:pt>
                <c:pt idx="4">
                  <c:v>43.622222222222227</c:v>
                </c:pt>
                <c:pt idx="5">
                  <c:v>41.51111111111112</c:v>
                </c:pt>
                <c:pt idx="6">
                  <c:v>39.822222222222223</c:v>
                </c:pt>
                <c:pt idx="7">
                  <c:v>37.93333333333333</c:v>
                </c:pt>
                <c:pt idx="8">
                  <c:v>39.288888888888884</c:v>
                </c:pt>
                <c:pt idx="9">
                  <c:v>36.655555555555551</c:v>
                </c:pt>
                <c:pt idx="10">
                  <c:v>38.822222222222223</c:v>
                </c:pt>
                <c:pt idx="11">
                  <c:v>38.511111111111113</c:v>
                </c:pt>
                <c:pt idx="12">
                  <c:v>37.488888888888887</c:v>
                </c:pt>
                <c:pt idx="13">
                  <c:v>37.588888888888881</c:v>
                </c:pt>
                <c:pt idx="14">
                  <c:v>36.533333333333331</c:v>
                </c:pt>
                <c:pt idx="15">
                  <c:v>48.411111111111104</c:v>
                </c:pt>
                <c:pt idx="16">
                  <c:v>48.433333333333344</c:v>
                </c:pt>
                <c:pt idx="17">
                  <c:v>48.36666666666666</c:v>
                </c:pt>
                <c:pt idx="18">
                  <c:v>46.655555555555551</c:v>
                </c:pt>
                <c:pt idx="19">
                  <c:v>46.177777777777777</c:v>
                </c:pt>
                <c:pt idx="20">
                  <c:v>59.033333333333339</c:v>
                </c:pt>
                <c:pt idx="21">
                  <c:v>59.255555555555553</c:v>
                </c:pt>
                <c:pt idx="22">
                  <c:v>58.355555555555561</c:v>
                </c:pt>
                <c:pt idx="23">
                  <c:v>59.344444444444449</c:v>
                </c:pt>
                <c:pt idx="24">
                  <c:v>58.911111111111119</c:v>
                </c:pt>
                <c:pt idx="25">
                  <c:v>64.699999999999989</c:v>
                </c:pt>
                <c:pt idx="26">
                  <c:v>66.033333333333331</c:v>
                </c:pt>
                <c:pt idx="27">
                  <c:v>65.63333333333334</c:v>
                </c:pt>
                <c:pt idx="28">
                  <c:v>65.088888888888889</c:v>
                </c:pt>
                <c:pt idx="29">
                  <c:v>62.811111111111103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FE-450C-8E3B-D9D159B745BD}"/>
            </c:ext>
          </c:extLst>
        </c:ser>
        <c:ser>
          <c:idx val="3"/>
          <c:order val="3"/>
          <c:tx>
            <c:strRef>
              <c:f>'Averages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6.5555555555555554</c:v>
                </c:pt>
                <c:pt idx="2">
                  <c:v>6.6888888888888891</c:v>
                </c:pt>
                <c:pt idx="3">
                  <c:v>6.7777777777777777</c:v>
                </c:pt>
                <c:pt idx="4">
                  <c:v>6.5333333333333332</c:v>
                </c:pt>
                <c:pt idx="5">
                  <c:v>51.188888888888883</c:v>
                </c:pt>
                <c:pt idx="6">
                  <c:v>51.444444444444443</c:v>
                </c:pt>
                <c:pt idx="7">
                  <c:v>51.666666666666671</c:v>
                </c:pt>
                <c:pt idx="8">
                  <c:v>51.222222222222221</c:v>
                </c:pt>
                <c:pt idx="9">
                  <c:v>50.7</c:v>
                </c:pt>
                <c:pt idx="10">
                  <c:v>54.25555555555556</c:v>
                </c:pt>
                <c:pt idx="11">
                  <c:v>54.3</c:v>
                </c:pt>
                <c:pt idx="12">
                  <c:v>55.066666666666663</c:v>
                </c:pt>
                <c:pt idx="13">
                  <c:v>55.188888888888897</c:v>
                </c:pt>
                <c:pt idx="14">
                  <c:v>54.800000000000004</c:v>
                </c:pt>
                <c:pt idx="15">
                  <c:v>60.23333333333332</c:v>
                </c:pt>
                <c:pt idx="16">
                  <c:v>60.13333333333334</c:v>
                </c:pt>
                <c:pt idx="17">
                  <c:v>59.866666666666674</c:v>
                </c:pt>
                <c:pt idx="18">
                  <c:v>59.333333333333336</c:v>
                </c:pt>
                <c:pt idx="19">
                  <c:v>58.277777777777779</c:v>
                </c:pt>
                <c:pt idx="20">
                  <c:v>51.933333333333337</c:v>
                </c:pt>
                <c:pt idx="21">
                  <c:v>52.43333333333333</c:v>
                </c:pt>
                <c:pt idx="22">
                  <c:v>51.911111111111104</c:v>
                </c:pt>
                <c:pt idx="23">
                  <c:v>52.255555555555553</c:v>
                </c:pt>
                <c:pt idx="24">
                  <c:v>52.077777777777776</c:v>
                </c:pt>
                <c:pt idx="25">
                  <c:v>51.74444444444444</c:v>
                </c:pt>
                <c:pt idx="26">
                  <c:v>53.111111111111114</c:v>
                </c:pt>
                <c:pt idx="27">
                  <c:v>53.566666666666677</c:v>
                </c:pt>
                <c:pt idx="28">
                  <c:v>52.188888888888883</c:v>
                </c:pt>
                <c:pt idx="29">
                  <c:v>50.966666666666661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FE-450C-8E3B-D9D159B7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Accuracy'!$D$76:$D$105</c:f>
              <c:numCache>
                <c:formatCode>General</c:formatCode>
                <c:ptCount val="30"/>
                <c:pt idx="0">
                  <c:v>46.988888888888887</c:v>
                </c:pt>
                <c:pt idx="1">
                  <c:v>45.44444444444445</c:v>
                </c:pt>
                <c:pt idx="2">
                  <c:v>46.007777777777768</c:v>
                </c:pt>
                <c:pt idx="3">
                  <c:v>46.142222222222216</c:v>
                </c:pt>
                <c:pt idx="4">
                  <c:v>45.111111111111114</c:v>
                </c:pt>
                <c:pt idx="5">
                  <c:v>50.711111111111116</c:v>
                </c:pt>
                <c:pt idx="6">
                  <c:v>50.333333333333343</c:v>
                </c:pt>
                <c:pt idx="7">
                  <c:v>50.055555555555557</c:v>
                </c:pt>
                <c:pt idx="8">
                  <c:v>49.010000000000005</c:v>
                </c:pt>
                <c:pt idx="9">
                  <c:v>47.922222222222231</c:v>
                </c:pt>
                <c:pt idx="10">
                  <c:v>51.077777777777783</c:v>
                </c:pt>
                <c:pt idx="11">
                  <c:v>51.81111111111111</c:v>
                </c:pt>
                <c:pt idx="12">
                  <c:v>50.511111111111106</c:v>
                </c:pt>
                <c:pt idx="13">
                  <c:v>50.599999999999994</c:v>
                </c:pt>
                <c:pt idx="14">
                  <c:v>50.288888888888891</c:v>
                </c:pt>
                <c:pt idx="15">
                  <c:v>55.655555555555566</c:v>
                </c:pt>
                <c:pt idx="16">
                  <c:v>55.70000000000001</c:v>
                </c:pt>
                <c:pt idx="17">
                  <c:v>55.522222222222219</c:v>
                </c:pt>
                <c:pt idx="18">
                  <c:v>55.533333333333331</c:v>
                </c:pt>
                <c:pt idx="19">
                  <c:v>55.655555555555537</c:v>
                </c:pt>
                <c:pt idx="20">
                  <c:v>59.333333333333321</c:v>
                </c:pt>
                <c:pt idx="21">
                  <c:v>62.144444444444453</c:v>
                </c:pt>
                <c:pt idx="22">
                  <c:v>61.13333333333334</c:v>
                </c:pt>
                <c:pt idx="23">
                  <c:v>60.988888888888887</c:v>
                </c:pt>
                <c:pt idx="24">
                  <c:v>58.911111111111119</c:v>
                </c:pt>
                <c:pt idx="25">
                  <c:v>65.111111111111114</c:v>
                </c:pt>
                <c:pt idx="26">
                  <c:v>64.337777777777788</c:v>
                </c:pt>
                <c:pt idx="27">
                  <c:v>65.211111111111109</c:v>
                </c:pt>
                <c:pt idx="28">
                  <c:v>63.855555555555561</c:v>
                </c:pt>
                <c:pt idx="29">
                  <c:v>62.655555555555551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7-4F9D-BE43-BF64CA8990DF}"/>
            </c:ext>
          </c:extLst>
        </c:ser>
        <c:ser>
          <c:idx val="1"/>
          <c:order val="1"/>
          <c:tx>
            <c:strRef>
              <c:f>'Averages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Accuracy'!$E$76:$E$105</c:f>
              <c:numCache>
                <c:formatCode>General</c:formatCode>
                <c:ptCount val="30"/>
                <c:pt idx="0">
                  <c:v>56.2</c:v>
                </c:pt>
                <c:pt idx="1">
                  <c:v>53.8</c:v>
                </c:pt>
                <c:pt idx="2">
                  <c:v>53.677777777777777</c:v>
                </c:pt>
                <c:pt idx="3">
                  <c:v>52.655555555555551</c:v>
                </c:pt>
                <c:pt idx="4">
                  <c:v>50.877777777777773</c:v>
                </c:pt>
                <c:pt idx="5">
                  <c:v>58.966666666666669</c:v>
                </c:pt>
                <c:pt idx="6">
                  <c:v>57.555555555555557</c:v>
                </c:pt>
                <c:pt idx="7">
                  <c:v>57.67777777777777</c:v>
                </c:pt>
                <c:pt idx="8">
                  <c:v>56.911111111111104</c:v>
                </c:pt>
                <c:pt idx="9">
                  <c:v>55.222222222222221</c:v>
                </c:pt>
                <c:pt idx="10">
                  <c:v>58.899999999999991</c:v>
                </c:pt>
                <c:pt idx="11">
                  <c:v>56.63333333333334</c:v>
                </c:pt>
                <c:pt idx="12">
                  <c:v>56.133333333333333</c:v>
                </c:pt>
                <c:pt idx="13">
                  <c:v>55.488888888888887</c:v>
                </c:pt>
                <c:pt idx="14">
                  <c:v>54.31111111111111</c:v>
                </c:pt>
                <c:pt idx="15">
                  <c:v>57.699999999999996</c:v>
                </c:pt>
                <c:pt idx="16">
                  <c:v>56.86666666666666</c:v>
                </c:pt>
                <c:pt idx="17">
                  <c:v>55.055555555555564</c:v>
                </c:pt>
                <c:pt idx="18">
                  <c:v>55.111111111111114</c:v>
                </c:pt>
                <c:pt idx="19">
                  <c:v>54.377777777777773</c:v>
                </c:pt>
                <c:pt idx="20">
                  <c:v>62.67777777777777</c:v>
                </c:pt>
                <c:pt idx="21">
                  <c:v>61.277777777777779</c:v>
                </c:pt>
                <c:pt idx="22">
                  <c:v>59.977777777777774</c:v>
                </c:pt>
                <c:pt idx="23">
                  <c:v>59.444444444444443</c:v>
                </c:pt>
                <c:pt idx="24">
                  <c:v>58.266666666666666</c:v>
                </c:pt>
                <c:pt idx="25">
                  <c:v>64.088888888888889</c:v>
                </c:pt>
                <c:pt idx="26">
                  <c:v>62.855555555555547</c:v>
                </c:pt>
                <c:pt idx="27">
                  <c:v>62.055555555555557</c:v>
                </c:pt>
                <c:pt idx="28">
                  <c:v>61.377777777777773</c:v>
                </c:pt>
                <c:pt idx="29">
                  <c:v>60.851111111111109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7-4F9D-BE43-BF64CA8990DF}"/>
            </c:ext>
          </c:extLst>
        </c:ser>
        <c:ser>
          <c:idx val="2"/>
          <c:order val="2"/>
          <c:tx>
            <c:strRef>
              <c:f>'Averages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Accuracy'!$F$76:$F$105</c:f>
              <c:numCache>
                <c:formatCode>General</c:formatCode>
                <c:ptCount val="30"/>
                <c:pt idx="0">
                  <c:v>40.766666666666673</c:v>
                </c:pt>
                <c:pt idx="1">
                  <c:v>39.266666666666666</c:v>
                </c:pt>
                <c:pt idx="2">
                  <c:v>37.833333333333336</c:v>
                </c:pt>
                <c:pt idx="3">
                  <c:v>37.299999999999997</c:v>
                </c:pt>
                <c:pt idx="4">
                  <c:v>36.43333333333333</c:v>
                </c:pt>
                <c:pt idx="5">
                  <c:v>41.511111111111113</c:v>
                </c:pt>
                <c:pt idx="6">
                  <c:v>39.788888888888884</c:v>
                </c:pt>
                <c:pt idx="7">
                  <c:v>39.777777777777779</c:v>
                </c:pt>
                <c:pt idx="8">
                  <c:v>39.93333333333333</c:v>
                </c:pt>
                <c:pt idx="9">
                  <c:v>39.62222222222222</c:v>
                </c:pt>
                <c:pt idx="10">
                  <c:v>41.055555555555557</c:v>
                </c:pt>
                <c:pt idx="11">
                  <c:v>41.444444444444443</c:v>
                </c:pt>
                <c:pt idx="12">
                  <c:v>42.266666666666673</c:v>
                </c:pt>
                <c:pt idx="13">
                  <c:v>42.055555555555557</c:v>
                </c:pt>
                <c:pt idx="14">
                  <c:v>42.31111111111111</c:v>
                </c:pt>
                <c:pt idx="15">
                  <c:v>47.355555555555561</c:v>
                </c:pt>
                <c:pt idx="16">
                  <c:v>48.500000000000007</c:v>
                </c:pt>
                <c:pt idx="17">
                  <c:v>46.56666666666667</c:v>
                </c:pt>
                <c:pt idx="18">
                  <c:v>47.077777777777783</c:v>
                </c:pt>
                <c:pt idx="19">
                  <c:v>45.966666666666661</c:v>
                </c:pt>
                <c:pt idx="20">
                  <c:v>61.144444444444453</c:v>
                </c:pt>
                <c:pt idx="21">
                  <c:v>62.422222222222217</c:v>
                </c:pt>
                <c:pt idx="22">
                  <c:v>61.811111111111117</c:v>
                </c:pt>
                <c:pt idx="23">
                  <c:v>61.17777777777777</c:v>
                </c:pt>
                <c:pt idx="24">
                  <c:v>60.900000000000006</c:v>
                </c:pt>
                <c:pt idx="25">
                  <c:v>64.955555555555563</c:v>
                </c:pt>
                <c:pt idx="26">
                  <c:v>66.022222222222211</c:v>
                </c:pt>
                <c:pt idx="27">
                  <c:v>65.655555555555551</c:v>
                </c:pt>
                <c:pt idx="28">
                  <c:v>64.555555555555557</c:v>
                </c:pt>
                <c:pt idx="29">
                  <c:v>62.800000000000004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7-4F9D-BE43-BF64CA8990DF}"/>
            </c:ext>
          </c:extLst>
        </c:ser>
        <c:ser>
          <c:idx val="3"/>
          <c:order val="3"/>
          <c:tx>
            <c:strRef>
              <c:f>'Averages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Accuracy'!$G$76:$G$105</c:f>
              <c:numCache>
                <c:formatCode>General</c:formatCode>
                <c:ptCount val="30"/>
                <c:pt idx="0">
                  <c:v>3.7222222222222223</c:v>
                </c:pt>
                <c:pt idx="1">
                  <c:v>4.3000000000000007</c:v>
                </c:pt>
                <c:pt idx="2">
                  <c:v>4.3888888888888893</c:v>
                </c:pt>
                <c:pt idx="3">
                  <c:v>4.1333333333333329</c:v>
                </c:pt>
                <c:pt idx="4">
                  <c:v>4.3000000000000007</c:v>
                </c:pt>
                <c:pt idx="5">
                  <c:v>52.011111111111106</c:v>
                </c:pt>
                <c:pt idx="6">
                  <c:v>54.25555555555556</c:v>
                </c:pt>
                <c:pt idx="7">
                  <c:v>53.444444444444436</c:v>
                </c:pt>
                <c:pt idx="8">
                  <c:v>52.833333333333336</c:v>
                </c:pt>
                <c:pt idx="9">
                  <c:v>52.955555555555556</c:v>
                </c:pt>
                <c:pt idx="10">
                  <c:v>55.322222222222223</c:v>
                </c:pt>
                <c:pt idx="11">
                  <c:v>55.466666666666661</c:v>
                </c:pt>
                <c:pt idx="12">
                  <c:v>56.31111111111111</c:v>
                </c:pt>
                <c:pt idx="13">
                  <c:v>55.522222222222226</c:v>
                </c:pt>
                <c:pt idx="14">
                  <c:v>56.24444444444444</c:v>
                </c:pt>
                <c:pt idx="15">
                  <c:v>61.222222222222221</c:v>
                </c:pt>
                <c:pt idx="16">
                  <c:v>61.677777777777777</c:v>
                </c:pt>
                <c:pt idx="17">
                  <c:v>61.82222222222223</c:v>
                </c:pt>
                <c:pt idx="18">
                  <c:v>60.8888888888889</c:v>
                </c:pt>
                <c:pt idx="19">
                  <c:v>60.544444444444451</c:v>
                </c:pt>
                <c:pt idx="20">
                  <c:v>53.011111111111099</c:v>
                </c:pt>
                <c:pt idx="21">
                  <c:v>52.18888888888889</c:v>
                </c:pt>
                <c:pt idx="22">
                  <c:v>51.533333333333331</c:v>
                </c:pt>
                <c:pt idx="23">
                  <c:v>51.822222222222223</c:v>
                </c:pt>
                <c:pt idx="24">
                  <c:v>51.577777777777783</c:v>
                </c:pt>
                <c:pt idx="25">
                  <c:v>50.188888888888883</c:v>
                </c:pt>
                <c:pt idx="26">
                  <c:v>50.377777777777773</c:v>
                </c:pt>
                <c:pt idx="27">
                  <c:v>50.388888888888893</c:v>
                </c:pt>
                <c:pt idx="28">
                  <c:v>49.06666666666667</c:v>
                </c:pt>
                <c:pt idx="29">
                  <c:v>48.744444444444447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7-4F9D-BE43-BF64CA899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14.522222222222224</c:v>
                </c:pt>
                <c:pt idx="6">
                  <c:v>15.177777777777777</c:v>
                </c:pt>
                <c:pt idx="7">
                  <c:v>14.077777777777776</c:v>
                </c:pt>
                <c:pt idx="8">
                  <c:v>13.911111111111111</c:v>
                </c:pt>
                <c:pt idx="9">
                  <c:v>14.245555555555553</c:v>
                </c:pt>
                <c:pt idx="10">
                  <c:v>26.003333333333334</c:v>
                </c:pt>
                <c:pt idx="11">
                  <c:v>26.095555555555553</c:v>
                </c:pt>
                <c:pt idx="12">
                  <c:v>24.788888888888888</c:v>
                </c:pt>
                <c:pt idx="13">
                  <c:v>23.611111111111111</c:v>
                </c:pt>
                <c:pt idx="14">
                  <c:v>22.611111111111111</c:v>
                </c:pt>
                <c:pt idx="15">
                  <c:v>43.177777777777777</c:v>
                </c:pt>
                <c:pt idx="16">
                  <c:v>43.266666666666666</c:v>
                </c:pt>
                <c:pt idx="17">
                  <c:v>43.452222222222218</c:v>
                </c:pt>
                <c:pt idx="18">
                  <c:v>42.988888888888887</c:v>
                </c:pt>
                <c:pt idx="19">
                  <c:v>42.833333333333336</c:v>
                </c:pt>
                <c:pt idx="20">
                  <c:v>44.233333333333327</c:v>
                </c:pt>
                <c:pt idx="21">
                  <c:v>44.6</c:v>
                </c:pt>
                <c:pt idx="22">
                  <c:v>43.56666666666667</c:v>
                </c:pt>
                <c:pt idx="23">
                  <c:v>43.466666666666661</c:v>
                </c:pt>
                <c:pt idx="24">
                  <c:v>42.177777777777777</c:v>
                </c:pt>
                <c:pt idx="25">
                  <c:v>43.923333333333332</c:v>
                </c:pt>
                <c:pt idx="26">
                  <c:v>41.834444444444451</c:v>
                </c:pt>
                <c:pt idx="27">
                  <c:v>41.777777777777771</c:v>
                </c:pt>
                <c:pt idx="28">
                  <c:v>40.995555555555555</c:v>
                </c:pt>
                <c:pt idx="29">
                  <c:v>38.854444444444447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6-465C-9117-CB0EE3AF7EF6}"/>
            </c:ext>
          </c:extLst>
        </c:ser>
        <c:ser>
          <c:idx val="1"/>
          <c:order val="1"/>
          <c:tx>
            <c:strRef>
              <c:f>'Averages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28.966666666666672</c:v>
                </c:pt>
                <c:pt idx="6">
                  <c:v>29.56666666666667</c:v>
                </c:pt>
                <c:pt idx="7">
                  <c:v>29.255555555555556</c:v>
                </c:pt>
                <c:pt idx="8">
                  <c:v>30.166666666666668</c:v>
                </c:pt>
                <c:pt idx="9">
                  <c:v>29.755555555555549</c:v>
                </c:pt>
                <c:pt idx="10">
                  <c:v>46.488888888888887</c:v>
                </c:pt>
                <c:pt idx="11">
                  <c:v>45.788888888888891</c:v>
                </c:pt>
                <c:pt idx="12">
                  <c:v>46.233333333333341</c:v>
                </c:pt>
                <c:pt idx="13">
                  <c:v>46.666666666666664</c:v>
                </c:pt>
                <c:pt idx="14">
                  <c:v>46.311111111111103</c:v>
                </c:pt>
                <c:pt idx="15">
                  <c:v>57.56666666666667</c:v>
                </c:pt>
                <c:pt idx="16">
                  <c:v>57.522222222222211</c:v>
                </c:pt>
                <c:pt idx="17">
                  <c:v>56.344444444444449</c:v>
                </c:pt>
                <c:pt idx="18">
                  <c:v>56.944444444444443</c:v>
                </c:pt>
                <c:pt idx="19">
                  <c:v>56.277777777777779</c:v>
                </c:pt>
                <c:pt idx="20">
                  <c:v>61.36666666666666</c:v>
                </c:pt>
                <c:pt idx="21">
                  <c:v>62.188888888888883</c:v>
                </c:pt>
                <c:pt idx="22">
                  <c:v>61.355555555555547</c:v>
                </c:pt>
                <c:pt idx="23">
                  <c:v>61.044444444444444</c:v>
                </c:pt>
                <c:pt idx="24">
                  <c:v>60.122222222222227</c:v>
                </c:pt>
                <c:pt idx="25">
                  <c:v>64.217777777777783</c:v>
                </c:pt>
                <c:pt idx="26">
                  <c:v>63.923333333333325</c:v>
                </c:pt>
                <c:pt idx="27">
                  <c:v>63.577777777777769</c:v>
                </c:pt>
                <c:pt idx="28">
                  <c:v>62.744444444444447</c:v>
                </c:pt>
                <c:pt idx="29">
                  <c:v>61.56666666666667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56-465C-9117-CB0EE3AF7EF6}"/>
            </c:ext>
          </c:extLst>
        </c:ser>
        <c:ser>
          <c:idx val="2"/>
          <c:order val="2"/>
          <c:tx>
            <c:strRef>
              <c:f>'Averages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35.644444444444446</c:v>
                </c:pt>
                <c:pt idx="6">
                  <c:v>35.155555555555559</c:v>
                </c:pt>
                <c:pt idx="7">
                  <c:v>34.522222222222226</c:v>
                </c:pt>
                <c:pt idx="8">
                  <c:v>34.5</c:v>
                </c:pt>
                <c:pt idx="9">
                  <c:v>33.888888888888886</c:v>
                </c:pt>
                <c:pt idx="10">
                  <c:v>39.099999999999994</c:v>
                </c:pt>
                <c:pt idx="11">
                  <c:v>38.844444444444449</c:v>
                </c:pt>
                <c:pt idx="12">
                  <c:v>39.144444444444446</c:v>
                </c:pt>
                <c:pt idx="13">
                  <c:v>39.166666666666664</c:v>
                </c:pt>
                <c:pt idx="14">
                  <c:v>39.155555555555559</c:v>
                </c:pt>
                <c:pt idx="15">
                  <c:v>44.044444444444444</c:v>
                </c:pt>
                <c:pt idx="16">
                  <c:v>46.955555555555549</c:v>
                </c:pt>
                <c:pt idx="17">
                  <c:v>45.922222222222231</c:v>
                </c:pt>
                <c:pt idx="18">
                  <c:v>46.988888888888894</c:v>
                </c:pt>
                <c:pt idx="19">
                  <c:v>45.911111111111119</c:v>
                </c:pt>
                <c:pt idx="20">
                  <c:v>57.477777777777774</c:v>
                </c:pt>
                <c:pt idx="21">
                  <c:v>60.177777777777777</c:v>
                </c:pt>
                <c:pt idx="22">
                  <c:v>59.444444444444443</c:v>
                </c:pt>
                <c:pt idx="23">
                  <c:v>59.522222222222226</c:v>
                </c:pt>
                <c:pt idx="24">
                  <c:v>58.966666666666661</c:v>
                </c:pt>
                <c:pt idx="25">
                  <c:v>64.422222222222217</c:v>
                </c:pt>
                <c:pt idx="26">
                  <c:v>64.644444444444446</c:v>
                </c:pt>
                <c:pt idx="27">
                  <c:v>64.277777777777771</c:v>
                </c:pt>
                <c:pt idx="28">
                  <c:v>63.344444444444449</c:v>
                </c:pt>
                <c:pt idx="29">
                  <c:v>62.555555555555557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56-465C-9117-CB0EE3AF7EF6}"/>
            </c:ext>
          </c:extLst>
        </c:ser>
        <c:ser>
          <c:idx val="3"/>
          <c:order val="3"/>
          <c:tx>
            <c:strRef>
              <c:f>'Averages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Accuracy'!$G$112:$G$141</c:f>
              <c:numCache>
                <c:formatCode>General</c:formatCode>
                <c:ptCount val="30"/>
                <c:pt idx="0">
                  <c:v>0.60000000000000009</c:v>
                </c:pt>
                <c:pt idx="1">
                  <c:v>0.77777777777777779</c:v>
                </c:pt>
                <c:pt idx="2">
                  <c:v>0.61111111111111116</c:v>
                </c:pt>
                <c:pt idx="3">
                  <c:v>0.44444444444444442</c:v>
                </c:pt>
                <c:pt idx="4">
                  <c:v>0.55555555555555558</c:v>
                </c:pt>
                <c:pt idx="5">
                  <c:v>45.400000000000006</c:v>
                </c:pt>
                <c:pt idx="6">
                  <c:v>45.244444444444447</c:v>
                </c:pt>
                <c:pt idx="7">
                  <c:v>44.3</c:v>
                </c:pt>
                <c:pt idx="8">
                  <c:v>44.077777777777776</c:v>
                </c:pt>
                <c:pt idx="9">
                  <c:v>43.133333333333333</c:v>
                </c:pt>
                <c:pt idx="10">
                  <c:v>47.722222222222221</c:v>
                </c:pt>
                <c:pt idx="11">
                  <c:v>47.588888888888881</c:v>
                </c:pt>
                <c:pt idx="12">
                  <c:v>48.43333333333333</c:v>
                </c:pt>
                <c:pt idx="13">
                  <c:v>47.277777777777779</c:v>
                </c:pt>
                <c:pt idx="14">
                  <c:v>47.677777777777777</c:v>
                </c:pt>
                <c:pt idx="15">
                  <c:v>56.222222222222221</c:v>
                </c:pt>
                <c:pt idx="16">
                  <c:v>56.511111111111113</c:v>
                </c:pt>
                <c:pt idx="17">
                  <c:v>55.444444444444443</c:v>
                </c:pt>
                <c:pt idx="18">
                  <c:v>54.844444444444449</c:v>
                </c:pt>
                <c:pt idx="19">
                  <c:v>54.277777777777779</c:v>
                </c:pt>
                <c:pt idx="20">
                  <c:v>49.644444444444446</c:v>
                </c:pt>
                <c:pt idx="21">
                  <c:v>51.788888888888891</c:v>
                </c:pt>
                <c:pt idx="22">
                  <c:v>50.866666666666667</c:v>
                </c:pt>
                <c:pt idx="23">
                  <c:v>51.077777777777783</c:v>
                </c:pt>
                <c:pt idx="24">
                  <c:v>49.355555555555554</c:v>
                </c:pt>
                <c:pt idx="25">
                  <c:v>52.588888888888896</c:v>
                </c:pt>
                <c:pt idx="26">
                  <c:v>54.577777777777783</c:v>
                </c:pt>
                <c:pt idx="27">
                  <c:v>54.355555555555547</c:v>
                </c:pt>
                <c:pt idx="28">
                  <c:v>53.74444444444444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56-465C-9117-CB0EE3AF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Accuracy'!$D$148:$D$177</c:f>
              <c:numCache>
                <c:formatCode>General</c:formatCode>
                <c:ptCount val="30"/>
                <c:pt idx="0">
                  <c:v>30.722222222222221</c:v>
                </c:pt>
                <c:pt idx="1">
                  <c:v>29.044444444444441</c:v>
                </c:pt>
                <c:pt idx="2">
                  <c:v>29.244444444444444</c:v>
                </c:pt>
                <c:pt idx="3">
                  <c:v>29.277777777777779</c:v>
                </c:pt>
                <c:pt idx="4">
                  <c:v>28.866666666666667</c:v>
                </c:pt>
                <c:pt idx="5">
                  <c:v>50.2</c:v>
                </c:pt>
                <c:pt idx="6">
                  <c:v>49.977777777777774</c:v>
                </c:pt>
                <c:pt idx="7">
                  <c:v>49.866666666666667</c:v>
                </c:pt>
                <c:pt idx="8">
                  <c:v>49.500000000000007</c:v>
                </c:pt>
                <c:pt idx="9">
                  <c:v>48.688888888888897</c:v>
                </c:pt>
                <c:pt idx="10">
                  <c:v>49.12222222222222</c:v>
                </c:pt>
                <c:pt idx="11">
                  <c:v>48.433333333333337</c:v>
                </c:pt>
                <c:pt idx="12">
                  <c:v>48.222222222222221</c:v>
                </c:pt>
                <c:pt idx="13">
                  <c:v>48.577777777777783</c:v>
                </c:pt>
                <c:pt idx="14">
                  <c:v>48.1</c:v>
                </c:pt>
                <c:pt idx="15">
                  <c:v>55.922222222222217</c:v>
                </c:pt>
                <c:pt idx="16">
                  <c:v>55.033333333333331</c:v>
                </c:pt>
                <c:pt idx="17">
                  <c:v>55.011111111111113</c:v>
                </c:pt>
                <c:pt idx="18">
                  <c:v>54.577777777777776</c:v>
                </c:pt>
                <c:pt idx="19">
                  <c:v>54.63333333333334</c:v>
                </c:pt>
                <c:pt idx="20">
                  <c:v>63.3888888888889</c:v>
                </c:pt>
                <c:pt idx="21">
                  <c:v>62.75555555555556</c:v>
                </c:pt>
                <c:pt idx="22">
                  <c:v>62.444444444444443</c:v>
                </c:pt>
                <c:pt idx="23">
                  <c:v>61.777777777777779</c:v>
                </c:pt>
                <c:pt idx="24">
                  <c:v>60.86666666666666</c:v>
                </c:pt>
                <c:pt idx="25">
                  <c:v>65.355555555555554</c:v>
                </c:pt>
                <c:pt idx="26">
                  <c:v>64.322222222222223</c:v>
                </c:pt>
                <c:pt idx="27">
                  <c:v>64.51111111111112</c:v>
                </c:pt>
                <c:pt idx="28">
                  <c:v>63.900000000000006</c:v>
                </c:pt>
                <c:pt idx="29">
                  <c:v>62.366666666666674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3-4B2F-A3E3-7ED6BCD84BB6}"/>
            </c:ext>
          </c:extLst>
        </c:ser>
        <c:ser>
          <c:idx val="1"/>
          <c:order val="1"/>
          <c:tx>
            <c:strRef>
              <c:f>'Averages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Accuracy'!$E$148:$E$177</c:f>
              <c:numCache>
                <c:formatCode>General</c:formatCode>
                <c:ptCount val="30"/>
                <c:pt idx="0">
                  <c:v>51.2</c:v>
                </c:pt>
                <c:pt idx="1">
                  <c:v>50.762222222222221</c:v>
                </c:pt>
                <c:pt idx="2">
                  <c:v>51.12222222222222</c:v>
                </c:pt>
                <c:pt idx="3">
                  <c:v>50.377777777777773</c:v>
                </c:pt>
                <c:pt idx="4">
                  <c:v>49.277777777777786</c:v>
                </c:pt>
                <c:pt idx="5">
                  <c:v>58.111111111111114</c:v>
                </c:pt>
                <c:pt idx="6">
                  <c:v>56.666666666666664</c:v>
                </c:pt>
                <c:pt idx="7">
                  <c:v>56.522222222222211</c:v>
                </c:pt>
                <c:pt idx="8">
                  <c:v>56.222222222222221</c:v>
                </c:pt>
                <c:pt idx="9">
                  <c:v>54.555555555555557</c:v>
                </c:pt>
                <c:pt idx="10">
                  <c:v>59.75555555555556</c:v>
                </c:pt>
                <c:pt idx="11">
                  <c:v>57.144444444444439</c:v>
                </c:pt>
                <c:pt idx="12">
                  <c:v>55.611111111111107</c:v>
                </c:pt>
                <c:pt idx="13">
                  <c:v>54.655555555555544</c:v>
                </c:pt>
                <c:pt idx="14">
                  <c:v>53.455555555555556</c:v>
                </c:pt>
                <c:pt idx="15">
                  <c:v>58.622222222222213</c:v>
                </c:pt>
                <c:pt idx="16">
                  <c:v>57.035555555555561</c:v>
                </c:pt>
                <c:pt idx="17">
                  <c:v>55.888888888888886</c:v>
                </c:pt>
                <c:pt idx="18">
                  <c:v>55.644444444444439</c:v>
                </c:pt>
                <c:pt idx="19">
                  <c:v>54.355555555555561</c:v>
                </c:pt>
                <c:pt idx="20">
                  <c:v>63.555555555555557</c:v>
                </c:pt>
                <c:pt idx="21">
                  <c:v>61.74444444444444</c:v>
                </c:pt>
                <c:pt idx="22">
                  <c:v>60.544444444444444</c:v>
                </c:pt>
                <c:pt idx="23">
                  <c:v>59.144444444444439</c:v>
                </c:pt>
                <c:pt idx="24">
                  <c:v>58.155555555555551</c:v>
                </c:pt>
                <c:pt idx="25">
                  <c:v>64.688888888888897</c:v>
                </c:pt>
                <c:pt idx="26">
                  <c:v>62.899999999999991</c:v>
                </c:pt>
                <c:pt idx="27">
                  <c:v>61.755555555555553</c:v>
                </c:pt>
                <c:pt idx="28">
                  <c:v>59.714444444444453</c:v>
                </c:pt>
                <c:pt idx="29">
                  <c:v>60.411111111111119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3-4B2F-A3E3-7ED6BCD84BB6}"/>
            </c:ext>
          </c:extLst>
        </c:ser>
        <c:ser>
          <c:idx val="2"/>
          <c:order val="2"/>
          <c:tx>
            <c:strRef>
              <c:f>'Averages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Accuracy'!$F$148:$F$177</c:f>
              <c:numCache>
                <c:formatCode>General</c:formatCode>
                <c:ptCount val="30"/>
                <c:pt idx="0">
                  <c:v>47.733333333333334</c:v>
                </c:pt>
                <c:pt idx="1">
                  <c:v>46.555555555555557</c:v>
                </c:pt>
                <c:pt idx="2">
                  <c:v>46.633333333333333</c:v>
                </c:pt>
                <c:pt idx="3">
                  <c:v>45.900000000000006</c:v>
                </c:pt>
                <c:pt idx="4">
                  <c:v>44.544444444444444</c:v>
                </c:pt>
                <c:pt idx="5">
                  <c:v>46.222222222222221</c:v>
                </c:pt>
                <c:pt idx="6">
                  <c:v>41.888888888888886</c:v>
                </c:pt>
                <c:pt idx="7">
                  <c:v>42.622222222222227</c:v>
                </c:pt>
                <c:pt idx="8">
                  <c:v>41.93333333333333</c:v>
                </c:pt>
                <c:pt idx="9">
                  <c:v>40.24444444444444</c:v>
                </c:pt>
                <c:pt idx="10">
                  <c:v>40.511111111111113</c:v>
                </c:pt>
                <c:pt idx="11">
                  <c:v>40.044444444444444</c:v>
                </c:pt>
                <c:pt idx="12">
                  <c:v>39.144444444444446</c:v>
                </c:pt>
                <c:pt idx="13">
                  <c:v>38.822222222222223</c:v>
                </c:pt>
                <c:pt idx="14">
                  <c:v>37.622222222222227</c:v>
                </c:pt>
                <c:pt idx="15">
                  <c:v>49.855555555555561</c:v>
                </c:pt>
                <c:pt idx="16">
                  <c:v>49.400000000000006</c:v>
                </c:pt>
                <c:pt idx="17">
                  <c:v>48.611111111111107</c:v>
                </c:pt>
                <c:pt idx="18">
                  <c:v>48.655555555555559</c:v>
                </c:pt>
                <c:pt idx="19">
                  <c:v>46.633333333333333</c:v>
                </c:pt>
                <c:pt idx="20">
                  <c:v>60</c:v>
                </c:pt>
                <c:pt idx="21">
                  <c:v>60.377777777777787</c:v>
                </c:pt>
                <c:pt idx="22">
                  <c:v>59.188888888888897</c:v>
                </c:pt>
                <c:pt idx="23">
                  <c:v>59.944444444444443</c:v>
                </c:pt>
                <c:pt idx="24">
                  <c:v>59.422222222222217</c:v>
                </c:pt>
                <c:pt idx="25">
                  <c:v>65.211111111111109</c:v>
                </c:pt>
                <c:pt idx="26">
                  <c:v>66.533333333333331</c:v>
                </c:pt>
                <c:pt idx="27">
                  <c:v>66.3888888888889</c:v>
                </c:pt>
                <c:pt idx="28">
                  <c:v>65.63333333333334</c:v>
                </c:pt>
                <c:pt idx="29">
                  <c:v>63.577777777777783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3-4B2F-A3E3-7ED6BCD84BB6}"/>
            </c:ext>
          </c:extLst>
        </c:ser>
        <c:ser>
          <c:idx val="3"/>
          <c:order val="3"/>
          <c:tx>
            <c:strRef>
              <c:f>'Averages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51.044444444444451</c:v>
                </c:pt>
                <c:pt idx="6">
                  <c:v>51.244444444444447</c:v>
                </c:pt>
                <c:pt idx="7">
                  <c:v>51.577777777777776</c:v>
                </c:pt>
                <c:pt idx="8">
                  <c:v>51.355555555555554</c:v>
                </c:pt>
                <c:pt idx="9">
                  <c:v>50.56666666666667</c:v>
                </c:pt>
                <c:pt idx="10">
                  <c:v>54.322222222222223</c:v>
                </c:pt>
                <c:pt idx="11">
                  <c:v>54.388888888888886</c:v>
                </c:pt>
                <c:pt idx="12">
                  <c:v>55.077777777777783</c:v>
                </c:pt>
                <c:pt idx="13">
                  <c:v>55.011111111111113</c:v>
                </c:pt>
                <c:pt idx="14">
                  <c:v>54.877777777777773</c:v>
                </c:pt>
                <c:pt idx="15">
                  <c:v>60.311111111111103</c:v>
                </c:pt>
                <c:pt idx="16">
                  <c:v>60.122222222222227</c:v>
                </c:pt>
                <c:pt idx="17">
                  <c:v>59.86666666666666</c:v>
                </c:pt>
                <c:pt idx="18">
                  <c:v>59.555555555555557</c:v>
                </c:pt>
                <c:pt idx="19">
                  <c:v>58.344444444444434</c:v>
                </c:pt>
                <c:pt idx="20">
                  <c:v>52.044444444444451</c:v>
                </c:pt>
                <c:pt idx="21">
                  <c:v>53.099999999999994</c:v>
                </c:pt>
                <c:pt idx="22">
                  <c:v>52.811111111111103</c:v>
                </c:pt>
                <c:pt idx="23">
                  <c:v>53.266666666666659</c:v>
                </c:pt>
                <c:pt idx="24">
                  <c:v>52.933333333333323</c:v>
                </c:pt>
                <c:pt idx="25">
                  <c:v>52</c:v>
                </c:pt>
                <c:pt idx="26">
                  <c:v>52.599999999999994</c:v>
                </c:pt>
                <c:pt idx="27">
                  <c:v>53.222222222222221</c:v>
                </c:pt>
                <c:pt idx="28">
                  <c:v>51.844444444444449</c:v>
                </c:pt>
                <c:pt idx="29">
                  <c:v>50.566666666666663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3-4B2F-A3E3-7ED6BCD8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Accuracy'!$D$184:$D$213</c:f>
              <c:numCache>
                <c:formatCode>General</c:formatCode>
                <c:ptCount val="30"/>
                <c:pt idx="0">
                  <c:v>39.000000000000007</c:v>
                </c:pt>
                <c:pt idx="1">
                  <c:v>37.166666666666657</c:v>
                </c:pt>
                <c:pt idx="2">
                  <c:v>37.222222222222221</c:v>
                </c:pt>
                <c:pt idx="3">
                  <c:v>36.633333333333333</c:v>
                </c:pt>
                <c:pt idx="4">
                  <c:v>36.588888888888889</c:v>
                </c:pt>
                <c:pt idx="5">
                  <c:v>46.408888888888882</c:v>
                </c:pt>
                <c:pt idx="6">
                  <c:v>45.966666666666661</c:v>
                </c:pt>
                <c:pt idx="7">
                  <c:v>44.624444444444435</c:v>
                </c:pt>
                <c:pt idx="8">
                  <c:v>43.888888888888886</c:v>
                </c:pt>
                <c:pt idx="9">
                  <c:v>43.455555555555549</c:v>
                </c:pt>
                <c:pt idx="10">
                  <c:v>49.550000000000004</c:v>
                </c:pt>
                <c:pt idx="11">
                  <c:v>49.394444444444446</c:v>
                </c:pt>
                <c:pt idx="12">
                  <c:v>50.077777777777776</c:v>
                </c:pt>
                <c:pt idx="13">
                  <c:v>49.111111111111114</c:v>
                </c:pt>
                <c:pt idx="14">
                  <c:v>47.277777777777779</c:v>
                </c:pt>
                <c:pt idx="15">
                  <c:v>53.18888888888889</c:v>
                </c:pt>
                <c:pt idx="16">
                  <c:v>52.788888888888891</c:v>
                </c:pt>
                <c:pt idx="17">
                  <c:v>52.786666666666662</c:v>
                </c:pt>
                <c:pt idx="18">
                  <c:v>51.197777777777773</c:v>
                </c:pt>
                <c:pt idx="19">
                  <c:v>48.502222222222223</c:v>
                </c:pt>
                <c:pt idx="20">
                  <c:v>50.835555555555551</c:v>
                </c:pt>
                <c:pt idx="21">
                  <c:v>48.33</c:v>
                </c:pt>
                <c:pt idx="22">
                  <c:v>48.772222222222226</c:v>
                </c:pt>
                <c:pt idx="23">
                  <c:v>46.936666666666675</c:v>
                </c:pt>
                <c:pt idx="24">
                  <c:v>44.287777777777784</c:v>
                </c:pt>
                <c:pt idx="25">
                  <c:v>47.977777777777789</c:v>
                </c:pt>
                <c:pt idx="26">
                  <c:v>45.655555555555559</c:v>
                </c:pt>
                <c:pt idx="27">
                  <c:v>45.300000000000004</c:v>
                </c:pt>
                <c:pt idx="28">
                  <c:v>43.911111111111119</c:v>
                </c:pt>
                <c:pt idx="29">
                  <c:v>40.800000000000004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9-40EE-AE79-C4390885D462}"/>
            </c:ext>
          </c:extLst>
        </c:ser>
        <c:ser>
          <c:idx val="1"/>
          <c:order val="1"/>
          <c:tx>
            <c:strRef>
              <c:f>'Averages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Accuracy'!$E$184:$E$213</c:f>
              <c:numCache>
                <c:formatCode>General</c:formatCode>
                <c:ptCount val="30"/>
                <c:pt idx="0">
                  <c:v>48.844444444444441</c:v>
                </c:pt>
                <c:pt idx="1">
                  <c:v>47.011111111111106</c:v>
                </c:pt>
                <c:pt idx="2">
                  <c:v>47.522222222222226</c:v>
                </c:pt>
                <c:pt idx="3">
                  <c:v>46.144444444444439</c:v>
                </c:pt>
                <c:pt idx="4">
                  <c:v>44.722222222222221</c:v>
                </c:pt>
                <c:pt idx="5">
                  <c:v>63.533333333333339</c:v>
                </c:pt>
                <c:pt idx="6">
                  <c:v>59.066666666666656</c:v>
                </c:pt>
                <c:pt idx="7">
                  <c:v>57.511111111111113</c:v>
                </c:pt>
                <c:pt idx="8">
                  <c:v>55.322222222222223</c:v>
                </c:pt>
                <c:pt idx="9">
                  <c:v>51.638888888888886</c:v>
                </c:pt>
                <c:pt idx="10">
                  <c:v>63.344444444444449</c:v>
                </c:pt>
                <c:pt idx="11">
                  <c:v>59.966666666666661</c:v>
                </c:pt>
                <c:pt idx="12">
                  <c:v>57.266666666666666</c:v>
                </c:pt>
                <c:pt idx="13">
                  <c:v>55.766666666666666</c:v>
                </c:pt>
                <c:pt idx="14">
                  <c:v>51.782222222222217</c:v>
                </c:pt>
                <c:pt idx="15">
                  <c:v>63.222222222222221</c:v>
                </c:pt>
                <c:pt idx="16">
                  <c:v>59.388888888888886</c:v>
                </c:pt>
                <c:pt idx="17">
                  <c:v>56.74444444444444</c:v>
                </c:pt>
                <c:pt idx="18">
                  <c:v>54.699999999999996</c:v>
                </c:pt>
                <c:pt idx="19">
                  <c:v>51.288888888888884</c:v>
                </c:pt>
                <c:pt idx="20">
                  <c:v>57.699999999999996</c:v>
                </c:pt>
                <c:pt idx="21">
                  <c:v>53.495555555555562</c:v>
                </c:pt>
                <c:pt idx="22">
                  <c:v>51.117777777777775</c:v>
                </c:pt>
                <c:pt idx="23">
                  <c:v>48.911111111111111</c:v>
                </c:pt>
                <c:pt idx="24">
                  <c:v>45.344444444444449</c:v>
                </c:pt>
                <c:pt idx="25">
                  <c:v>49.922222222222217</c:v>
                </c:pt>
                <c:pt idx="26">
                  <c:v>45.911111111111119</c:v>
                </c:pt>
                <c:pt idx="27">
                  <c:v>43.227777777777781</c:v>
                </c:pt>
                <c:pt idx="28">
                  <c:v>41.48888888888888</c:v>
                </c:pt>
                <c:pt idx="29">
                  <c:v>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9-40EE-AE79-C4390885D462}"/>
            </c:ext>
          </c:extLst>
        </c:ser>
        <c:ser>
          <c:idx val="2"/>
          <c:order val="2"/>
          <c:tx>
            <c:strRef>
              <c:f>'Averages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Accuracy'!$F$184:$F$213</c:f>
              <c:numCache>
                <c:formatCode>General</c:formatCode>
                <c:ptCount val="30"/>
                <c:pt idx="0">
                  <c:v>44.277777777777779</c:v>
                </c:pt>
                <c:pt idx="1">
                  <c:v>43.777777777777771</c:v>
                </c:pt>
                <c:pt idx="2">
                  <c:v>43.777777777777779</c:v>
                </c:pt>
                <c:pt idx="3">
                  <c:v>44.655555555555551</c:v>
                </c:pt>
                <c:pt idx="4">
                  <c:v>42.911111111111119</c:v>
                </c:pt>
                <c:pt idx="5">
                  <c:v>45.488888888888894</c:v>
                </c:pt>
                <c:pt idx="6">
                  <c:v>42.911111111111119</c:v>
                </c:pt>
                <c:pt idx="7">
                  <c:v>42.977777777777774</c:v>
                </c:pt>
                <c:pt idx="8">
                  <c:v>41.644444444444446</c:v>
                </c:pt>
                <c:pt idx="9">
                  <c:v>39.599999999999994</c:v>
                </c:pt>
                <c:pt idx="10">
                  <c:v>47.533333333333331</c:v>
                </c:pt>
                <c:pt idx="11">
                  <c:v>45.711111111111116</c:v>
                </c:pt>
                <c:pt idx="12">
                  <c:v>45.611111111111107</c:v>
                </c:pt>
                <c:pt idx="13">
                  <c:v>44.788888888888884</c:v>
                </c:pt>
                <c:pt idx="14">
                  <c:v>41.75555555555556</c:v>
                </c:pt>
                <c:pt idx="15">
                  <c:v>48.133333333333333</c:v>
                </c:pt>
                <c:pt idx="16">
                  <c:v>47.199999999999996</c:v>
                </c:pt>
                <c:pt idx="17">
                  <c:v>46.555555555555557</c:v>
                </c:pt>
                <c:pt idx="18">
                  <c:v>45.833333333333336</c:v>
                </c:pt>
                <c:pt idx="19">
                  <c:v>43.31111111111111</c:v>
                </c:pt>
                <c:pt idx="20">
                  <c:v>43.255555555555553</c:v>
                </c:pt>
                <c:pt idx="21">
                  <c:v>42.4</c:v>
                </c:pt>
                <c:pt idx="22">
                  <c:v>42.222222222222221</c:v>
                </c:pt>
                <c:pt idx="23">
                  <c:v>40.12222222222222</c:v>
                </c:pt>
                <c:pt idx="24">
                  <c:v>36.677777777777777</c:v>
                </c:pt>
                <c:pt idx="25">
                  <c:v>37.644444444444439</c:v>
                </c:pt>
                <c:pt idx="26">
                  <c:v>36.555555555555557</c:v>
                </c:pt>
                <c:pt idx="27">
                  <c:v>36.25555555555556</c:v>
                </c:pt>
                <c:pt idx="28">
                  <c:v>35.544444444444444</c:v>
                </c:pt>
                <c:pt idx="29">
                  <c:v>33.200000000000003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9-40EE-AE79-C4390885D462}"/>
            </c:ext>
          </c:extLst>
        </c:ser>
        <c:ser>
          <c:idx val="3"/>
          <c:order val="3"/>
          <c:tx>
            <c:strRef>
              <c:f>'Averages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9</c:v>
                </c:pt>
                <c:pt idx="2">
                  <c:v>9.0777777777777775</c:v>
                </c:pt>
                <c:pt idx="3">
                  <c:v>9.0888888888888886</c:v>
                </c:pt>
                <c:pt idx="4">
                  <c:v>8.8222222222222229</c:v>
                </c:pt>
                <c:pt idx="5">
                  <c:v>37.24444444444444</c:v>
                </c:pt>
                <c:pt idx="6">
                  <c:v>36.799999999999997</c:v>
                </c:pt>
                <c:pt idx="7">
                  <c:v>36.822222222222223</c:v>
                </c:pt>
                <c:pt idx="8">
                  <c:v>35.577777777777776</c:v>
                </c:pt>
                <c:pt idx="9">
                  <c:v>34.177777777777777</c:v>
                </c:pt>
                <c:pt idx="10">
                  <c:v>39.011111111111106</c:v>
                </c:pt>
                <c:pt idx="11">
                  <c:v>37.400000000000006</c:v>
                </c:pt>
                <c:pt idx="12">
                  <c:v>36.588888888888889</c:v>
                </c:pt>
                <c:pt idx="13">
                  <c:v>35.744444444444447</c:v>
                </c:pt>
                <c:pt idx="14">
                  <c:v>34.322222222222223</c:v>
                </c:pt>
                <c:pt idx="15">
                  <c:v>30.944444444444443</c:v>
                </c:pt>
                <c:pt idx="16">
                  <c:v>30.177777777777781</c:v>
                </c:pt>
                <c:pt idx="17">
                  <c:v>28.966666666666665</c:v>
                </c:pt>
                <c:pt idx="18">
                  <c:v>28.188888888888886</c:v>
                </c:pt>
                <c:pt idx="19">
                  <c:v>27.644444444444442</c:v>
                </c:pt>
                <c:pt idx="20">
                  <c:v>16.799999999999997</c:v>
                </c:pt>
                <c:pt idx="21">
                  <c:v>16.5</c:v>
                </c:pt>
                <c:pt idx="22">
                  <c:v>15.077777777777776</c:v>
                </c:pt>
                <c:pt idx="23">
                  <c:v>15.41111111111111</c:v>
                </c:pt>
                <c:pt idx="24">
                  <c:v>14.5</c:v>
                </c:pt>
                <c:pt idx="25">
                  <c:v>6.7111111111111112</c:v>
                </c:pt>
                <c:pt idx="26">
                  <c:v>6.155555555555555</c:v>
                </c:pt>
                <c:pt idx="27">
                  <c:v>6.3777777777777773</c:v>
                </c:pt>
                <c:pt idx="28">
                  <c:v>6.0444444444444443</c:v>
                </c:pt>
                <c:pt idx="29">
                  <c:v>6.1999999999999993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D9-40EE-AE79-C4390885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</a:t>
            </a: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Shuffled; </a:t>
            </a:r>
            <a:r>
              <a:rPr lang="en-GB" sz="2000" baseline="0"/>
              <a:t>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Accuracy'!$D$220:$D$248</c:f>
              <c:numCache>
                <c:formatCode>General</c:formatCode>
                <c:ptCount val="29"/>
                <c:pt idx="0">
                  <c:v>18.755555555555553</c:v>
                </c:pt>
                <c:pt idx="1">
                  <c:v>19.5</c:v>
                </c:pt>
                <c:pt idx="2">
                  <c:v>20.083333333333329</c:v>
                </c:pt>
                <c:pt idx="3">
                  <c:v>17.272222222222222</c:v>
                </c:pt>
                <c:pt idx="4">
                  <c:v>15.100000000000001</c:v>
                </c:pt>
                <c:pt idx="5">
                  <c:v>18.666666666666668</c:v>
                </c:pt>
                <c:pt idx="6">
                  <c:v>20.088888888888889</c:v>
                </c:pt>
                <c:pt idx="7">
                  <c:v>19.677777777777777</c:v>
                </c:pt>
                <c:pt idx="8">
                  <c:v>19.838888888888892</c:v>
                </c:pt>
                <c:pt idx="9">
                  <c:v>19.445555555555558</c:v>
                </c:pt>
                <c:pt idx="10">
                  <c:v>16.222222222222218</c:v>
                </c:pt>
                <c:pt idx="11">
                  <c:v>16.108888888888888</c:v>
                </c:pt>
                <c:pt idx="12">
                  <c:v>16.466666666666669</c:v>
                </c:pt>
                <c:pt idx="13">
                  <c:v>15.566666666666666</c:v>
                </c:pt>
                <c:pt idx="14">
                  <c:v>15.433333333333334</c:v>
                </c:pt>
                <c:pt idx="15">
                  <c:v>15.877777777777778</c:v>
                </c:pt>
                <c:pt idx="16">
                  <c:v>16.333333333333329</c:v>
                </c:pt>
                <c:pt idx="17">
                  <c:v>16.013333333333335</c:v>
                </c:pt>
                <c:pt idx="18">
                  <c:v>15.18888888888889</c:v>
                </c:pt>
                <c:pt idx="19">
                  <c:v>14.055555555555555</c:v>
                </c:pt>
                <c:pt idx="20">
                  <c:v>12.937777777777777</c:v>
                </c:pt>
                <c:pt idx="21">
                  <c:v>13.822222222222223</c:v>
                </c:pt>
                <c:pt idx="22">
                  <c:v>13.1</c:v>
                </c:pt>
                <c:pt idx="23">
                  <c:v>12.811111111111112</c:v>
                </c:pt>
                <c:pt idx="24">
                  <c:v>13.066666666666666</c:v>
                </c:pt>
                <c:pt idx="25">
                  <c:v>8.7666666666666675</c:v>
                </c:pt>
                <c:pt idx="26">
                  <c:v>9.2666666666666675</c:v>
                </c:pt>
                <c:pt idx="27">
                  <c:v>9.0222222222222221</c:v>
                </c:pt>
                <c:pt idx="28">
                  <c:v>8.5888888888888903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9-4DFF-B90D-9475411AB23F}"/>
            </c:ext>
          </c:extLst>
        </c:ser>
        <c:ser>
          <c:idx val="1"/>
          <c:order val="1"/>
          <c:tx>
            <c:strRef>
              <c:f>'Averages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Accuracy'!$E$220:$E$248</c:f>
              <c:numCache>
                <c:formatCode>General</c:formatCode>
                <c:ptCount val="29"/>
                <c:pt idx="0">
                  <c:v>11.777777777777779</c:v>
                </c:pt>
                <c:pt idx="1">
                  <c:v>12.1</c:v>
                </c:pt>
                <c:pt idx="2">
                  <c:v>12.68888888888889</c:v>
                </c:pt>
                <c:pt idx="3">
                  <c:v>13.144444444444442</c:v>
                </c:pt>
                <c:pt idx="4">
                  <c:v>13.2</c:v>
                </c:pt>
                <c:pt idx="5">
                  <c:v>21.344444444444449</c:v>
                </c:pt>
                <c:pt idx="6">
                  <c:v>20.944444444444446</c:v>
                </c:pt>
                <c:pt idx="7">
                  <c:v>21.000000000000004</c:v>
                </c:pt>
                <c:pt idx="8">
                  <c:v>20.166666666666668</c:v>
                </c:pt>
                <c:pt idx="9">
                  <c:v>19.899999999999999</c:v>
                </c:pt>
                <c:pt idx="10">
                  <c:v>25.99</c:v>
                </c:pt>
                <c:pt idx="11">
                  <c:v>25.75555555555556</c:v>
                </c:pt>
                <c:pt idx="12">
                  <c:v>24.415555555555553</c:v>
                </c:pt>
                <c:pt idx="13">
                  <c:v>24.722222222222221</c:v>
                </c:pt>
                <c:pt idx="14">
                  <c:v>24.455555555555556</c:v>
                </c:pt>
                <c:pt idx="15">
                  <c:v>30.166666666666668</c:v>
                </c:pt>
                <c:pt idx="16">
                  <c:v>30.156666666666663</c:v>
                </c:pt>
                <c:pt idx="17">
                  <c:v>28.967777777777776</c:v>
                </c:pt>
                <c:pt idx="18">
                  <c:v>28.834444444444443</c:v>
                </c:pt>
                <c:pt idx="19">
                  <c:v>27.211111111111109</c:v>
                </c:pt>
                <c:pt idx="20">
                  <c:v>24.017777777777773</c:v>
                </c:pt>
                <c:pt idx="21">
                  <c:v>22.944444444444446</c:v>
                </c:pt>
                <c:pt idx="22">
                  <c:v>22.117777777777775</c:v>
                </c:pt>
                <c:pt idx="23">
                  <c:v>21.478888888888889</c:v>
                </c:pt>
                <c:pt idx="24">
                  <c:v>20.466666666666669</c:v>
                </c:pt>
                <c:pt idx="25">
                  <c:v>10.844444444444443</c:v>
                </c:pt>
                <c:pt idx="26">
                  <c:v>9.1666666666666661</c:v>
                </c:pt>
                <c:pt idx="27">
                  <c:v>9.4777777777777779</c:v>
                </c:pt>
                <c:pt idx="28">
                  <c:v>8.9888888888888889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79-4DFF-B90D-9475411AB23F}"/>
            </c:ext>
          </c:extLst>
        </c:ser>
        <c:ser>
          <c:idx val="2"/>
          <c:order val="2"/>
          <c:tx>
            <c:strRef>
              <c:f>'Averages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Accuracy'!$F$220:$F$248</c:f>
              <c:numCache>
                <c:formatCode>General</c:formatCode>
                <c:ptCount val="29"/>
                <c:pt idx="0">
                  <c:v>18.688888888888886</c:v>
                </c:pt>
                <c:pt idx="1">
                  <c:v>17.955555555555556</c:v>
                </c:pt>
                <c:pt idx="2">
                  <c:v>17.566666666666663</c:v>
                </c:pt>
                <c:pt idx="3">
                  <c:v>18.8</c:v>
                </c:pt>
                <c:pt idx="4">
                  <c:v>19.788888888888888</c:v>
                </c:pt>
                <c:pt idx="5">
                  <c:v>30.599999999999998</c:v>
                </c:pt>
                <c:pt idx="6">
                  <c:v>30.133333333333333</c:v>
                </c:pt>
                <c:pt idx="7">
                  <c:v>30.233333333333334</c:v>
                </c:pt>
                <c:pt idx="8">
                  <c:v>29.544444444444448</c:v>
                </c:pt>
                <c:pt idx="9">
                  <c:v>28.744444444444451</c:v>
                </c:pt>
                <c:pt idx="10">
                  <c:v>28.066666666666666</c:v>
                </c:pt>
                <c:pt idx="11">
                  <c:v>26.899999999999995</c:v>
                </c:pt>
                <c:pt idx="12">
                  <c:v>26.93333333333333</c:v>
                </c:pt>
                <c:pt idx="13">
                  <c:v>27.611111111111111</c:v>
                </c:pt>
                <c:pt idx="14">
                  <c:v>27.333333333333332</c:v>
                </c:pt>
                <c:pt idx="15">
                  <c:v>26.166666666666668</c:v>
                </c:pt>
                <c:pt idx="16">
                  <c:v>25.8</c:v>
                </c:pt>
                <c:pt idx="17">
                  <c:v>26.388888888888889</c:v>
                </c:pt>
                <c:pt idx="18">
                  <c:v>26.188888888888886</c:v>
                </c:pt>
                <c:pt idx="19">
                  <c:v>25.766666666666666</c:v>
                </c:pt>
                <c:pt idx="20">
                  <c:v>11.366666666666667</c:v>
                </c:pt>
                <c:pt idx="21">
                  <c:v>11.111111111111111</c:v>
                </c:pt>
                <c:pt idx="22">
                  <c:v>11.511111111111113</c:v>
                </c:pt>
                <c:pt idx="23">
                  <c:v>12.277777777777779</c:v>
                </c:pt>
                <c:pt idx="24">
                  <c:v>11.333333333333334</c:v>
                </c:pt>
                <c:pt idx="25">
                  <c:v>4.9666666666666659</c:v>
                </c:pt>
                <c:pt idx="26">
                  <c:v>5.0666666666666664</c:v>
                </c:pt>
                <c:pt idx="27">
                  <c:v>4.9333333333333336</c:v>
                </c:pt>
                <c:pt idx="28">
                  <c:v>5.0777777777777784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79-4DFF-B90D-9475411AB23F}"/>
            </c:ext>
          </c:extLst>
        </c:ser>
        <c:ser>
          <c:idx val="3"/>
          <c:order val="3"/>
          <c:tx>
            <c:strRef>
              <c:f>'Averages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Accuracy'!$G$220:$G$248</c:f>
              <c:numCache>
                <c:formatCode>General</c:formatCode>
                <c:ptCount val="29"/>
                <c:pt idx="0">
                  <c:v>13.78888888888889</c:v>
                </c:pt>
                <c:pt idx="1">
                  <c:v>13.899999999999999</c:v>
                </c:pt>
                <c:pt idx="2">
                  <c:v>13.2</c:v>
                </c:pt>
                <c:pt idx="3">
                  <c:v>13.133333333333333</c:v>
                </c:pt>
                <c:pt idx="4">
                  <c:v>12.877777777777776</c:v>
                </c:pt>
                <c:pt idx="5">
                  <c:v>27.011111111111113</c:v>
                </c:pt>
                <c:pt idx="6">
                  <c:v>27.733333333333334</c:v>
                </c:pt>
                <c:pt idx="7">
                  <c:v>27.099999999999998</c:v>
                </c:pt>
                <c:pt idx="8">
                  <c:v>27.822222222222223</c:v>
                </c:pt>
                <c:pt idx="9">
                  <c:v>27.633333333333336</c:v>
                </c:pt>
                <c:pt idx="10">
                  <c:v>18.955555555555559</c:v>
                </c:pt>
                <c:pt idx="11">
                  <c:v>19.577777777777779</c:v>
                </c:pt>
                <c:pt idx="12">
                  <c:v>20</c:v>
                </c:pt>
                <c:pt idx="13">
                  <c:v>20.044444444444448</c:v>
                </c:pt>
                <c:pt idx="14">
                  <c:v>19.399999999999999</c:v>
                </c:pt>
                <c:pt idx="15">
                  <c:v>12.055555555555555</c:v>
                </c:pt>
                <c:pt idx="16">
                  <c:v>12.233333333333334</c:v>
                </c:pt>
                <c:pt idx="17">
                  <c:v>12.533333333333333</c:v>
                </c:pt>
                <c:pt idx="18">
                  <c:v>13.022222222222224</c:v>
                </c:pt>
                <c:pt idx="19">
                  <c:v>12.344444444444445</c:v>
                </c:pt>
                <c:pt idx="20">
                  <c:v>5.5111111111111102</c:v>
                </c:pt>
                <c:pt idx="21">
                  <c:v>5.3000000000000007</c:v>
                </c:pt>
                <c:pt idx="22">
                  <c:v>5.1444444444444448</c:v>
                </c:pt>
                <c:pt idx="23">
                  <c:v>5.4222222222222216</c:v>
                </c:pt>
                <c:pt idx="24">
                  <c:v>5.0222222222222221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79-4DFF-B90D-9475411A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8.xml"/><Relationship Id="rId18" Type="http://schemas.openxmlformats.org/officeDocument/2006/relationships/chart" Target="../charts/chart93.xml"/><Relationship Id="rId26" Type="http://schemas.openxmlformats.org/officeDocument/2006/relationships/chart" Target="../charts/chart101.xml"/><Relationship Id="rId39" Type="http://schemas.openxmlformats.org/officeDocument/2006/relationships/chart" Target="../charts/chart114.xml"/><Relationship Id="rId21" Type="http://schemas.openxmlformats.org/officeDocument/2006/relationships/chart" Target="../charts/chart96.xml"/><Relationship Id="rId34" Type="http://schemas.openxmlformats.org/officeDocument/2006/relationships/chart" Target="../charts/chart109.xml"/><Relationship Id="rId42" Type="http://schemas.openxmlformats.org/officeDocument/2006/relationships/chart" Target="../charts/chart117.xml"/><Relationship Id="rId47" Type="http://schemas.openxmlformats.org/officeDocument/2006/relationships/chart" Target="../charts/chart122.xml"/><Relationship Id="rId50" Type="http://schemas.openxmlformats.org/officeDocument/2006/relationships/chart" Target="../charts/chart125.xml"/><Relationship Id="rId55" Type="http://schemas.openxmlformats.org/officeDocument/2006/relationships/chart" Target="../charts/chart130.xml"/><Relationship Id="rId63" Type="http://schemas.openxmlformats.org/officeDocument/2006/relationships/chart" Target="../charts/chart138.xml"/><Relationship Id="rId7" Type="http://schemas.openxmlformats.org/officeDocument/2006/relationships/chart" Target="../charts/chart82.xml"/><Relationship Id="rId2" Type="http://schemas.openxmlformats.org/officeDocument/2006/relationships/chart" Target="../charts/chart77.xml"/><Relationship Id="rId16" Type="http://schemas.openxmlformats.org/officeDocument/2006/relationships/chart" Target="../charts/chart91.xml"/><Relationship Id="rId29" Type="http://schemas.openxmlformats.org/officeDocument/2006/relationships/chart" Target="../charts/chart104.xml"/><Relationship Id="rId11" Type="http://schemas.openxmlformats.org/officeDocument/2006/relationships/chart" Target="../charts/chart86.xml"/><Relationship Id="rId24" Type="http://schemas.openxmlformats.org/officeDocument/2006/relationships/chart" Target="../charts/chart99.xml"/><Relationship Id="rId32" Type="http://schemas.openxmlformats.org/officeDocument/2006/relationships/chart" Target="../charts/chart107.xml"/><Relationship Id="rId37" Type="http://schemas.openxmlformats.org/officeDocument/2006/relationships/chart" Target="../charts/chart112.xml"/><Relationship Id="rId40" Type="http://schemas.openxmlformats.org/officeDocument/2006/relationships/chart" Target="../charts/chart115.xml"/><Relationship Id="rId45" Type="http://schemas.openxmlformats.org/officeDocument/2006/relationships/chart" Target="../charts/chart120.xml"/><Relationship Id="rId53" Type="http://schemas.openxmlformats.org/officeDocument/2006/relationships/chart" Target="../charts/chart128.xml"/><Relationship Id="rId58" Type="http://schemas.openxmlformats.org/officeDocument/2006/relationships/chart" Target="../charts/chart133.xml"/><Relationship Id="rId5" Type="http://schemas.openxmlformats.org/officeDocument/2006/relationships/chart" Target="../charts/chart80.xml"/><Relationship Id="rId61" Type="http://schemas.openxmlformats.org/officeDocument/2006/relationships/chart" Target="../charts/chart136.xml"/><Relationship Id="rId19" Type="http://schemas.openxmlformats.org/officeDocument/2006/relationships/chart" Target="../charts/chart94.xml"/><Relationship Id="rId14" Type="http://schemas.openxmlformats.org/officeDocument/2006/relationships/chart" Target="../charts/chart89.xml"/><Relationship Id="rId22" Type="http://schemas.openxmlformats.org/officeDocument/2006/relationships/chart" Target="../charts/chart97.xml"/><Relationship Id="rId27" Type="http://schemas.openxmlformats.org/officeDocument/2006/relationships/chart" Target="../charts/chart102.xml"/><Relationship Id="rId30" Type="http://schemas.openxmlformats.org/officeDocument/2006/relationships/chart" Target="../charts/chart105.xml"/><Relationship Id="rId35" Type="http://schemas.openxmlformats.org/officeDocument/2006/relationships/chart" Target="../charts/chart110.xml"/><Relationship Id="rId43" Type="http://schemas.openxmlformats.org/officeDocument/2006/relationships/chart" Target="../charts/chart118.xml"/><Relationship Id="rId48" Type="http://schemas.openxmlformats.org/officeDocument/2006/relationships/chart" Target="../charts/chart123.xml"/><Relationship Id="rId56" Type="http://schemas.openxmlformats.org/officeDocument/2006/relationships/chart" Target="../charts/chart131.xml"/><Relationship Id="rId8" Type="http://schemas.openxmlformats.org/officeDocument/2006/relationships/chart" Target="../charts/chart83.xml"/><Relationship Id="rId51" Type="http://schemas.openxmlformats.org/officeDocument/2006/relationships/chart" Target="../charts/chart126.xml"/><Relationship Id="rId3" Type="http://schemas.openxmlformats.org/officeDocument/2006/relationships/chart" Target="../charts/chart78.xml"/><Relationship Id="rId12" Type="http://schemas.openxmlformats.org/officeDocument/2006/relationships/chart" Target="../charts/chart87.xml"/><Relationship Id="rId17" Type="http://schemas.openxmlformats.org/officeDocument/2006/relationships/chart" Target="../charts/chart92.xml"/><Relationship Id="rId25" Type="http://schemas.openxmlformats.org/officeDocument/2006/relationships/chart" Target="../charts/chart100.xml"/><Relationship Id="rId33" Type="http://schemas.openxmlformats.org/officeDocument/2006/relationships/chart" Target="../charts/chart108.xml"/><Relationship Id="rId38" Type="http://schemas.openxmlformats.org/officeDocument/2006/relationships/chart" Target="../charts/chart113.xml"/><Relationship Id="rId46" Type="http://schemas.openxmlformats.org/officeDocument/2006/relationships/chart" Target="../charts/chart121.xml"/><Relationship Id="rId59" Type="http://schemas.openxmlformats.org/officeDocument/2006/relationships/chart" Target="../charts/chart134.xml"/><Relationship Id="rId20" Type="http://schemas.openxmlformats.org/officeDocument/2006/relationships/chart" Target="../charts/chart95.xml"/><Relationship Id="rId41" Type="http://schemas.openxmlformats.org/officeDocument/2006/relationships/chart" Target="../charts/chart116.xml"/><Relationship Id="rId54" Type="http://schemas.openxmlformats.org/officeDocument/2006/relationships/chart" Target="../charts/chart129.xml"/><Relationship Id="rId62" Type="http://schemas.openxmlformats.org/officeDocument/2006/relationships/chart" Target="../charts/chart13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15" Type="http://schemas.openxmlformats.org/officeDocument/2006/relationships/chart" Target="../charts/chart90.xml"/><Relationship Id="rId23" Type="http://schemas.openxmlformats.org/officeDocument/2006/relationships/chart" Target="../charts/chart98.xml"/><Relationship Id="rId28" Type="http://schemas.openxmlformats.org/officeDocument/2006/relationships/chart" Target="../charts/chart103.xml"/><Relationship Id="rId36" Type="http://schemas.openxmlformats.org/officeDocument/2006/relationships/chart" Target="../charts/chart111.xml"/><Relationship Id="rId49" Type="http://schemas.openxmlformats.org/officeDocument/2006/relationships/chart" Target="../charts/chart124.xml"/><Relationship Id="rId57" Type="http://schemas.openxmlformats.org/officeDocument/2006/relationships/chart" Target="../charts/chart132.xml"/><Relationship Id="rId10" Type="http://schemas.openxmlformats.org/officeDocument/2006/relationships/chart" Target="../charts/chart85.xml"/><Relationship Id="rId31" Type="http://schemas.openxmlformats.org/officeDocument/2006/relationships/chart" Target="../charts/chart106.xml"/><Relationship Id="rId44" Type="http://schemas.openxmlformats.org/officeDocument/2006/relationships/chart" Target="../charts/chart119.xml"/><Relationship Id="rId52" Type="http://schemas.openxmlformats.org/officeDocument/2006/relationships/chart" Target="../charts/chart127.xml"/><Relationship Id="rId60" Type="http://schemas.openxmlformats.org/officeDocument/2006/relationships/chart" Target="../charts/chart135.xml"/><Relationship Id="rId4" Type="http://schemas.openxmlformats.org/officeDocument/2006/relationships/chart" Target="../charts/chart79.xml"/><Relationship Id="rId9" Type="http://schemas.openxmlformats.org/officeDocument/2006/relationships/chart" Target="../charts/chart84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6.xml"/><Relationship Id="rId13" Type="http://schemas.openxmlformats.org/officeDocument/2006/relationships/chart" Target="../charts/chart151.xml"/><Relationship Id="rId3" Type="http://schemas.openxmlformats.org/officeDocument/2006/relationships/chart" Target="../charts/chart141.xml"/><Relationship Id="rId7" Type="http://schemas.openxmlformats.org/officeDocument/2006/relationships/chart" Target="../charts/chart145.xml"/><Relationship Id="rId12" Type="http://schemas.openxmlformats.org/officeDocument/2006/relationships/chart" Target="../charts/chart150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6" Type="http://schemas.openxmlformats.org/officeDocument/2006/relationships/chart" Target="../charts/chart144.xml"/><Relationship Id="rId11" Type="http://schemas.openxmlformats.org/officeDocument/2006/relationships/chart" Target="../charts/chart149.xml"/><Relationship Id="rId5" Type="http://schemas.openxmlformats.org/officeDocument/2006/relationships/chart" Target="../charts/chart143.xml"/><Relationship Id="rId15" Type="http://schemas.openxmlformats.org/officeDocument/2006/relationships/chart" Target="../charts/chart153.xml"/><Relationship Id="rId10" Type="http://schemas.openxmlformats.org/officeDocument/2006/relationships/chart" Target="../charts/chart148.xml"/><Relationship Id="rId4" Type="http://schemas.openxmlformats.org/officeDocument/2006/relationships/chart" Target="../charts/chart142.xml"/><Relationship Id="rId9" Type="http://schemas.openxmlformats.org/officeDocument/2006/relationships/chart" Target="../charts/chart147.xml"/><Relationship Id="rId14" Type="http://schemas.openxmlformats.org/officeDocument/2006/relationships/chart" Target="../charts/chart15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7" Type="http://schemas.openxmlformats.org/officeDocument/2006/relationships/chart" Target="../charts/chart160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5" Type="http://schemas.openxmlformats.org/officeDocument/2006/relationships/chart" Target="../charts/chart158.xml"/><Relationship Id="rId4" Type="http://schemas.openxmlformats.org/officeDocument/2006/relationships/chart" Target="../charts/chart1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434289</xdr:colOff>
      <xdr:row>9</xdr:row>
      <xdr:rowOff>118222</xdr:rowOff>
    </xdr:from>
    <xdr:to>
      <xdr:col>53</xdr:col>
      <xdr:colOff>367229</xdr:colOff>
      <xdr:row>30</xdr:row>
      <xdr:rowOff>35590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222BF-423D-4464-AE10-415A3ED53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499844</xdr:colOff>
      <xdr:row>31</xdr:row>
      <xdr:rowOff>55682</xdr:rowOff>
    </xdr:from>
    <xdr:to>
      <xdr:col>53</xdr:col>
      <xdr:colOff>435959</xdr:colOff>
      <xdr:row>51</xdr:row>
      <xdr:rowOff>138045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DDADB-260E-4DD4-8652-6C6A012EA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548778</xdr:colOff>
      <xdr:row>52</xdr:row>
      <xdr:rowOff>99288</xdr:rowOff>
    </xdr:from>
    <xdr:to>
      <xdr:col>53</xdr:col>
      <xdr:colOff>481718</xdr:colOff>
      <xdr:row>72</xdr:row>
      <xdr:rowOff>175639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A231BD-1AD5-4807-91BF-BD8838DFE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454460</xdr:colOff>
      <xdr:row>74</xdr:row>
      <xdr:rowOff>19565</xdr:rowOff>
    </xdr:from>
    <xdr:to>
      <xdr:col>53</xdr:col>
      <xdr:colOff>387400</xdr:colOff>
      <xdr:row>94</xdr:row>
      <xdr:rowOff>78673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728B18-5452-492E-90CD-A2FEB6141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501524</xdr:colOff>
      <xdr:row>95</xdr:row>
      <xdr:rowOff>128370</xdr:rowOff>
    </xdr:from>
    <xdr:to>
      <xdr:col>53</xdr:col>
      <xdr:colOff>434464</xdr:colOff>
      <xdr:row>116</xdr:row>
      <xdr:rowOff>19513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502C59-C844-418C-81C1-69E128824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473509</xdr:colOff>
      <xdr:row>117</xdr:row>
      <xdr:rowOff>117316</xdr:rowOff>
    </xdr:from>
    <xdr:to>
      <xdr:col>53</xdr:col>
      <xdr:colOff>415974</xdr:colOff>
      <xdr:row>138</xdr:row>
      <xdr:rowOff>8459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B3D85-BD2C-405C-AD9E-6809CDB5D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509182</xdr:colOff>
      <xdr:row>139</xdr:row>
      <xdr:rowOff>85407</xdr:rowOff>
    </xdr:from>
    <xdr:to>
      <xdr:col>53</xdr:col>
      <xdr:colOff>445297</xdr:colOff>
      <xdr:row>159</xdr:row>
      <xdr:rowOff>163563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A0DC9B-7368-4A51-83D8-A885D1B18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238124</xdr:colOff>
      <xdr:row>31</xdr:row>
      <xdr:rowOff>93807</xdr:rowOff>
    </xdr:from>
    <xdr:to>
      <xdr:col>40</xdr:col>
      <xdr:colOff>389751</xdr:colOff>
      <xdr:row>51</xdr:row>
      <xdr:rowOff>171873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D4D79AE-19B2-4A7F-B3FD-8B682B346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7176</xdr:colOff>
      <xdr:row>13</xdr:row>
      <xdr:rowOff>129562</xdr:rowOff>
    </xdr:from>
    <xdr:to>
      <xdr:col>45</xdr:col>
      <xdr:colOff>401246</xdr:colOff>
      <xdr:row>34</xdr:row>
      <xdr:rowOff>50711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64E52-AF60-430E-9C38-72A37B73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72731</xdr:colOff>
      <xdr:row>35</xdr:row>
      <xdr:rowOff>70801</xdr:rowOff>
    </xdr:from>
    <xdr:to>
      <xdr:col>45</xdr:col>
      <xdr:colOff>469976</xdr:colOff>
      <xdr:row>55</xdr:row>
      <xdr:rowOff>149385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08FA7-9442-428A-998E-5729C500B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121665</xdr:colOff>
      <xdr:row>56</xdr:row>
      <xdr:rowOff>110628</xdr:rowOff>
    </xdr:from>
    <xdr:to>
      <xdr:col>45</xdr:col>
      <xdr:colOff>515735</xdr:colOff>
      <xdr:row>77</xdr:row>
      <xdr:rowOff>5550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FC0B2-888E-4775-A606-0E419B9D6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27347</xdr:colOff>
      <xdr:row>78</xdr:row>
      <xdr:rowOff>34685</xdr:rowOff>
    </xdr:from>
    <xdr:to>
      <xdr:col>45</xdr:col>
      <xdr:colOff>421417</xdr:colOff>
      <xdr:row>98</xdr:row>
      <xdr:rowOff>90013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6E5CA0-E652-4D2A-AF45-73C0DED30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74411</xdr:colOff>
      <xdr:row>99</xdr:row>
      <xdr:rowOff>139710</xdr:rowOff>
    </xdr:from>
    <xdr:to>
      <xdr:col>45</xdr:col>
      <xdr:colOff>468481</xdr:colOff>
      <xdr:row>120</xdr:row>
      <xdr:rowOff>34633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620D65-7FEA-4F18-8C6E-D6C9C2D30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46396</xdr:colOff>
      <xdr:row>121</xdr:row>
      <xdr:rowOff>128656</xdr:rowOff>
    </xdr:from>
    <xdr:to>
      <xdr:col>45</xdr:col>
      <xdr:colOff>449991</xdr:colOff>
      <xdr:row>142</xdr:row>
      <xdr:rowOff>23579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D6FCE8-1247-4E75-9DF5-908B2B0E5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82069</xdr:colOff>
      <xdr:row>143</xdr:row>
      <xdr:rowOff>100526</xdr:rowOff>
    </xdr:from>
    <xdr:to>
      <xdr:col>45</xdr:col>
      <xdr:colOff>479314</xdr:colOff>
      <xdr:row>163</xdr:row>
      <xdr:rowOff>174903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3C5AB7-530E-4E3C-96C5-DC42D89C2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69978</xdr:colOff>
      <xdr:row>12</xdr:row>
      <xdr:rowOff>38847</xdr:rowOff>
    </xdr:from>
    <xdr:to>
      <xdr:col>45</xdr:col>
      <xdr:colOff>336699</xdr:colOff>
      <xdr:row>32</xdr:row>
      <xdr:rowOff>141425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6BEC4-41E1-4BE3-BD93-F9CCC3536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135533</xdr:colOff>
      <xdr:row>33</xdr:row>
      <xdr:rowOff>161515</xdr:rowOff>
    </xdr:from>
    <xdr:to>
      <xdr:col>45</xdr:col>
      <xdr:colOff>405429</xdr:colOff>
      <xdr:row>54</xdr:row>
      <xdr:rowOff>58670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E2088-0994-4E46-9864-746D552E2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184467</xdr:colOff>
      <xdr:row>55</xdr:row>
      <xdr:rowOff>19913</xdr:rowOff>
    </xdr:from>
    <xdr:to>
      <xdr:col>45</xdr:col>
      <xdr:colOff>451188</xdr:colOff>
      <xdr:row>75</xdr:row>
      <xdr:rowOff>96264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BDAA3-5A4D-48DC-85F2-F21470CBA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90149</xdr:colOff>
      <xdr:row>76</xdr:row>
      <xdr:rowOff>125399</xdr:rowOff>
    </xdr:from>
    <xdr:to>
      <xdr:col>45</xdr:col>
      <xdr:colOff>356870</xdr:colOff>
      <xdr:row>96</xdr:row>
      <xdr:rowOff>182472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3FD526-B01D-4839-B94B-D5097A95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137213</xdr:colOff>
      <xdr:row>98</xdr:row>
      <xdr:rowOff>48996</xdr:rowOff>
    </xdr:from>
    <xdr:to>
      <xdr:col>45</xdr:col>
      <xdr:colOff>403934</xdr:colOff>
      <xdr:row>118</xdr:row>
      <xdr:rowOff>125347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EEDB7E-87DD-4A6F-B689-418FD8941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109198</xdr:colOff>
      <xdr:row>120</xdr:row>
      <xdr:rowOff>37941</xdr:rowOff>
    </xdr:from>
    <xdr:to>
      <xdr:col>45</xdr:col>
      <xdr:colOff>385444</xdr:colOff>
      <xdr:row>140</xdr:row>
      <xdr:rowOff>114293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AEAF6-58DC-4282-8601-0C9BCB27A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144871</xdr:colOff>
      <xdr:row>142</xdr:row>
      <xdr:rowOff>8067</xdr:rowOff>
    </xdr:from>
    <xdr:to>
      <xdr:col>45</xdr:col>
      <xdr:colOff>414767</xdr:colOff>
      <xdr:row>162</xdr:row>
      <xdr:rowOff>84189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FBA2C4-789F-48CD-BB6D-A6ECC75C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794959</xdr:colOff>
      <xdr:row>12</xdr:row>
      <xdr:rowOff>139110</xdr:rowOff>
    </xdr:from>
    <xdr:to>
      <xdr:col>47</xdr:col>
      <xdr:colOff>546867</xdr:colOff>
      <xdr:row>33</xdr:row>
      <xdr:rowOff>41161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53CB6-CDD8-445F-820F-1730E30E0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860514</xdr:colOff>
      <xdr:row>34</xdr:row>
      <xdr:rowOff>61251</xdr:rowOff>
    </xdr:from>
    <xdr:to>
      <xdr:col>48</xdr:col>
      <xdr:colOff>14018</xdr:colOff>
      <xdr:row>54</xdr:row>
      <xdr:rowOff>158933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96893-FDF2-4942-BA70-133C840BA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7080</xdr:colOff>
      <xdr:row>55</xdr:row>
      <xdr:rowOff>120176</xdr:rowOff>
    </xdr:from>
    <xdr:to>
      <xdr:col>48</xdr:col>
      <xdr:colOff>59777</xdr:colOff>
      <xdr:row>75</xdr:row>
      <xdr:rowOff>196527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56658-8D8E-40D7-9462-698F071C8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815130</xdr:colOff>
      <xdr:row>77</xdr:row>
      <xdr:rowOff>25136</xdr:rowOff>
    </xdr:from>
    <xdr:to>
      <xdr:col>47</xdr:col>
      <xdr:colOff>567038</xdr:colOff>
      <xdr:row>97</xdr:row>
      <xdr:rowOff>99560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79D95B-86F9-4E69-BCB6-8EDB1EE4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862194</xdr:colOff>
      <xdr:row>98</xdr:row>
      <xdr:rowOff>149259</xdr:rowOff>
    </xdr:from>
    <xdr:to>
      <xdr:col>48</xdr:col>
      <xdr:colOff>12523</xdr:colOff>
      <xdr:row>119</xdr:row>
      <xdr:rowOff>25083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19C0DA-0FC9-419E-A808-F859E60C2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834179</xdr:colOff>
      <xdr:row>120</xdr:row>
      <xdr:rowOff>138204</xdr:rowOff>
    </xdr:from>
    <xdr:to>
      <xdr:col>47</xdr:col>
      <xdr:colOff>595612</xdr:colOff>
      <xdr:row>141</xdr:row>
      <xdr:rowOff>14029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4B8D62-DE05-46D1-BB82-2904C274D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869852</xdr:colOff>
      <xdr:row>142</xdr:row>
      <xdr:rowOff>90976</xdr:rowOff>
    </xdr:from>
    <xdr:to>
      <xdr:col>48</xdr:col>
      <xdr:colOff>23356</xdr:colOff>
      <xdr:row>162</xdr:row>
      <xdr:rowOff>184451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2513F0-4FB6-4BAA-9F72-76AECD80E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153097</xdr:colOff>
      <xdr:row>4</xdr:row>
      <xdr:rowOff>148969</xdr:rowOff>
    </xdr:from>
    <xdr:to>
      <xdr:col>70</xdr:col>
      <xdr:colOff>534960</xdr:colOff>
      <xdr:row>25</xdr:row>
      <xdr:rowOff>60544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CB2E4E6-6AEE-4C3E-BF66-A28D42082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218652</xdr:colOff>
      <xdr:row>26</xdr:row>
      <xdr:rowOff>71110</xdr:rowOff>
    </xdr:from>
    <xdr:to>
      <xdr:col>71</xdr:col>
      <xdr:colOff>8461</xdr:colOff>
      <xdr:row>46</xdr:row>
      <xdr:rowOff>175141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824220-FA37-450C-AF22-E36C622B4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267586</xdr:colOff>
      <xdr:row>47</xdr:row>
      <xdr:rowOff>129395</xdr:rowOff>
    </xdr:from>
    <xdr:to>
      <xdr:col>71</xdr:col>
      <xdr:colOff>28436</xdr:colOff>
      <xdr:row>68</xdr:row>
      <xdr:rowOff>5860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C143B3C-78CD-4370-AE52-263BFA2B7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58</xdr:col>
      <xdr:colOff>170093</xdr:colOff>
      <xdr:row>69</xdr:row>
      <xdr:rowOff>41344</xdr:rowOff>
    </xdr:from>
    <xdr:to>
      <xdr:col>70</xdr:col>
      <xdr:colOff>561481</xdr:colOff>
      <xdr:row>89</xdr:row>
      <xdr:rowOff>118305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194D0E-2FF7-4883-B243-ABFA07868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58</xdr:col>
      <xdr:colOff>220332</xdr:colOff>
      <xdr:row>90</xdr:row>
      <xdr:rowOff>165468</xdr:rowOff>
    </xdr:from>
    <xdr:to>
      <xdr:col>71</xdr:col>
      <xdr:colOff>6966</xdr:colOff>
      <xdr:row>111</xdr:row>
      <xdr:rowOff>41292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5E1A0B2-9C11-4CED-87A0-0D694750A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58</xdr:col>
      <xdr:colOff>189142</xdr:colOff>
      <xdr:row>112</xdr:row>
      <xdr:rowOff>148063</xdr:rowOff>
    </xdr:from>
    <xdr:to>
      <xdr:col>70</xdr:col>
      <xdr:colOff>590055</xdr:colOff>
      <xdr:row>133</xdr:row>
      <xdr:rowOff>23888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53891F1-A6F0-489B-81BB-94CF7AD77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58</xdr:col>
      <xdr:colOff>218465</xdr:colOff>
      <xdr:row>134</xdr:row>
      <xdr:rowOff>127509</xdr:rowOff>
    </xdr:from>
    <xdr:to>
      <xdr:col>71</xdr:col>
      <xdr:colOff>1540</xdr:colOff>
      <xdr:row>155</xdr:row>
      <xdr:rowOff>3308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71BD91C-A834-460F-8FFD-BD56E1546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50</xdr:col>
      <xdr:colOff>29765</xdr:colOff>
      <xdr:row>44</xdr:row>
      <xdr:rowOff>51740</xdr:rowOff>
    </xdr:from>
    <xdr:to>
      <xdr:col>64</xdr:col>
      <xdr:colOff>153004</xdr:colOff>
      <xdr:row>65</xdr:row>
      <xdr:rowOff>175998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49F4623-1960-4A41-A4DC-8D1BCAEBB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572294</xdr:colOff>
      <xdr:row>69</xdr:row>
      <xdr:rowOff>100263</xdr:rowOff>
    </xdr:from>
    <xdr:to>
      <xdr:col>64</xdr:col>
      <xdr:colOff>86727</xdr:colOff>
      <xdr:row>91</xdr:row>
      <xdr:rowOff>25082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B9CB9C9-73AB-47EB-87F7-F2383EE1A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13362</xdr:colOff>
      <xdr:row>3</xdr:row>
      <xdr:rowOff>125439</xdr:rowOff>
    </xdr:from>
    <xdr:to>
      <xdr:col>54</xdr:col>
      <xdr:colOff>360013</xdr:colOff>
      <xdr:row>24</xdr:row>
      <xdr:rowOff>54833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E59D4-0B4F-4964-ADC9-699283747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78917</xdr:colOff>
      <xdr:row>25</xdr:row>
      <xdr:rowOff>74925</xdr:rowOff>
    </xdr:from>
    <xdr:to>
      <xdr:col>54</xdr:col>
      <xdr:colOff>428743</xdr:colOff>
      <xdr:row>45</xdr:row>
      <xdr:rowOff>145261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699B9-5AEE-405B-A3EC-EE709F14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127851</xdr:colOff>
      <xdr:row>46</xdr:row>
      <xdr:rowOff>106504</xdr:rowOff>
    </xdr:from>
    <xdr:to>
      <xdr:col>54</xdr:col>
      <xdr:colOff>474502</xdr:colOff>
      <xdr:row>67</xdr:row>
      <xdr:rowOff>9673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3B434-CC31-4D4B-8E80-DFF367D07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33533</xdr:colOff>
      <xdr:row>68</xdr:row>
      <xdr:rowOff>38808</xdr:rowOff>
    </xdr:from>
    <xdr:to>
      <xdr:col>54</xdr:col>
      <xdr:colOff>380184</xdr:colOff>
      <xdr:row>88</xdr:row>
      <xdr:rowOff>85889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735855-12E8-4503-9C1C-6194AE31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80597</xdr:colOff>
      <xdr:row>89</xdr:row>
      <xdr:rowOff>135587</xdr:rowOff>
    </xdr:from>
    <xdr:to>
      <xdr:col>54</xdr:col>
      <xdr:colOff>427248</xdr:colOff>
      <xdr:row>110</xdr:row>
      <xdr:rowOff>38756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555EA9-48B4-450A-A116-8ED6D2D26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52582</xdr:colOff>
      <xdr:row>111</xdr:row>
      <xdr:rowOff>124532</xdr:rowOff>
    </xdr:from>
    <xdr:to>
      <xdr:col>54</xdr:col>
      <xdr:colOff>408758</xdr:colOff>
      <xdr:row>132</xdr:row>
      <xdr:rowOff>27702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9AE9EC-5491-4526-AE95-F4171F8A2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88255</xdr:colOff>
      <xdr:row>133</xdr:row>
      <xdr:rowOff>104649</xdr:rowOff>
    </xdr:from>
    <xdr:to>
      <xdr:col>54</xdr:col>
      <xdr:colOff>438081</xdr:colOff>
      <xdr:row>153</xdr:row>
      <xdr:rowOff>170779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5C813-7CDC-4049-94CF-5E41C7E5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40122</xdr:colOff>
      <xdr:row>91</xdr:row>
      <xdr:rowOff>135371</xdr:rowOff>
    </xdr:from>
    <xdr:to>
      <xdr:col>40</xdr:col>
      <xdr:colOff>248586</xdr:colOff>
      <xdr:row>111</xdr:row>
      <xdr:rowOff>96600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97E803-4BEC-459C-8997-A9A8C897F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143248</xdr:colOff>
      <xdr:row>4</xdr:row>
      <xdr:rowOff>88980</xdr:rowOff>
    </xdr:from>
    <xdr:to>
      <xdr:col>54</xdr:col>
      <xdr:colOff>496734</xdr:colOff>
      <xdr:row>24</xdr:row>
      <xdr:rowOff>191556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8B6B4-F420-429E-A35B-FF36CBEA7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208803</xdr:colOff>
      <xdr:row>26</xdr:row>
      <xdr:rowOff>11121</xdr:rowOff>
    </xdr:from>
    <xdr:to>
      <xdr:col>54</xdr:col>
      <xdr:colOff>565464</xdr:colOff>
      <xdr:row>46</xdr:row>
      <xdr:rowOff>108802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18006-9415-4295-9575-3B7B1EF55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257737</xdr:colOff>
      <xdr:row>47</xdr:row>
      <xdr:rowOff>70045</xdr:rowOff>
    </xdr:from>
    <xdr:to>
      <xdr:col>55</xdr:col>
      <xdr:colOff>9644</xdr:colOff>
      <xdr:row>67</xdr:row>
      <xdr:rowOff>146397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4A66A-08C2-48AE-B773-D1F955645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163419</xdr:colOff>
      <xdr:row>68</xdr:row>
      <xdr:rowOff>175532</xdr:rowOff>
    </xdr:from>
    <xdr:to>
      <xdr:col>54</xdr:col>
      <xdr:colOff>516905</xdr:colOff>
      <xdr:row>89</xdr:row>
      <xdr:rowOff>49430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41AF89-89EA-4411-B02F-BA54DB8CD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210483</xdr:colOff>
      <xdr:row>90</xdr:row>
      <xdr:rowOff>99129</xdr:rowOff>
    </xdr:from>
    <xdr:to>
      <xdr:col>54</xdr:col>
      <xdr:colOff>563969</xdr:colOff>
      <xdr:row>110</xdr:row>
      <xdr:rowOff>175479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A2911D-730C-436C-B981-F7BF8A4A4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182468</xdr:colOff>
      <xdr:row>112</xdr:row>
      <xdr:rowOff>88074</xdr:rowOff>
    </xdr:from>
    <xdr:to>
      <xdr:col>54</xdr:col>
      <xdr:colOff>545479</xdr:colOff>
      <xdr:row>132</xdr:row>
      <xdr:rowOff>164425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390A-314F-4CDB-B79B-960724371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218141</xdr:colOff>
      <xdr:row>134</xdr:row>
      <xdr:rowOff>40846</xdr:rowOff>
    </xdr:from>
    <xdr:to>
      <xdr:col>54</xdr:col>
      <xdr:colOff>574802</xdr:colOff>
      <xdr:row>154</xdr:row>
      <xdr:rowOff>134320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EF1A1-3573-42BA-B5BF-A6C69E25F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41</xdr:row>
      <xdr:rowOff>68036</xdr:rowOff>
    </xdr:from>
    <xdr:to>
      <xdr:col>45</xdr:col>
      <xdr:colOff>255950</xdr:colOff>
      <xdr:row>61</xdr:row>
      <xdr:rowOff>44442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31BD2D-4C18-4F2A-86A8-09298E53E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238498</xdr:colOff>
      <xdr:row>3</xdr:row>
      <xdr:rowOff>86472</xdr:rowOff>
    </xdr:from>
    <xdr:to>
      <xdr:col>52</xdr:col>
      <xdr:colOff>494229</xdr:colOff>
      <xdr:row>23</xdr:row>
      <xdr:rowOff>189049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6FF2D-AFD7-4202-AD2B-6A654FBBE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304053</xdr:colOff>
      <xdr:row>25</xdr:row>
      <xdr:rowOff>18640</xdr:rowOff>
    </xdr:from>
    <xdr:to>
      <xdr:col>52</xdr:col>
      <xdr:colOff>562959</xdr:colOff>
      <xdr:row>45</xdr:row>
      <xdr:rowOff>106295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8A93C-8153-427B-8E2F-2F331695A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352987</xdr:colOff>
      <xdr:row>46</xdr:row>
      <xdr:rowOff>67538</xdr:rowOff>
    </xdr:from>
    <xdr:to>
      <xdr:col>52</xdr:col>
      <xdr:colOff>608718</xdr:colOff>
      <xdr:row>66</xdr:row>
      <xdr:rowOff>143889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D3B04-9472-4F7B-BEF1-2945F49CC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258669</xdr:colOff>
      <xdr:row>67</xdr:row>
      <xdr:rowOff>173024</xdr:rowOff>
    </xdr:from>
    <xdr:to>
      <xdr:col>52</xdr:col>
      <xdr:colOff>514400</xdr:colOff>
      <xdr:row>88</xdr:row>
      <xdr:rowOff>46923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B8D219-065A-47E0-8C3B-4BA85911A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305733</xdr:colOff>
      <xdr:row>89</xdr:row>
      <xdr:rowOff>96621</xdr:rowOff>
    </xdr:from>
    <xdr:to>
      <xdr:col>52</xdr:col>
      <xdr:colOff>561464</xdr:colOff>
      <xdr:row>109</xdr:row>
      <xdr:rowOff>172972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37884C-E7DA-4B2E-8C4D-F8F9BAAEC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277718</xdr:colOff>
      <xdr:row>111</xdr:row>
      <xdr:rowOff>85566</xdr:rowOff>
    </xdr:from>
    <xdr:to>
      <xdr:col>52</xdr:col>
      <xdr:colOff>542974</xdr:colOff>
      <xdr:row>131</xdr:row>
      <xdr:rowOff>161918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6C025D-0C10-4135-B6B6-3DC7A23C3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313391</xdr:colOff>
      <xdr:row>133</xdr:row>
      <xdr:rowOff>48365</xdr:rowOff>
    </xdr:from>
    <xdr:to>
      <xdr:col>52</xdr:col>
      <xdr:colOff>572297</xdr:colOff>
      <xdr:row>153</xdr:row>
      <xdr:rowOff>131813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67C450-8D1F-49EC-8476-FA70378A8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571873</xdr:colOff>
      <xdr:row>5</xdr:row>
      <xdr:rowOff>134097</xdr:rowOff>
    </xdr:from>
    <xdr:to>
      <xdr:col>53</xdr:col>
      <xdr:colOff>208479</xdr:colOff>
      <xdr:row>26</xdr:row>
      <xdr:rowOff>46174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ABE5A-3E06-4897-ACEA-160314276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18303</xdr:colOff>
      <xdr:row>27</xdr:row>
      <xdr:rowOff>66265</xdr:rowOff>
    </xdr:from>
    <xdr:to>
      <xdr:col>53</xdr:col>
      <xdr:colOff>277209</xdr:colOff>
      <xdr:row>47</xdr:row>
      <xdr:rowOff>153920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F8C8A-20F3-410D-A6EA-A1330FD00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67237</xdr:colOff>
      <xdr:row>48</xdr:row>
      <xdr:rowOff>115163</xdr:rowOff>
    </xdr:from>
    <xdr:to>
      <xdr:col>53</xdr:col>
      <xdr:colOff>322968</xdr:colOff>
      <xdr:row>69</xdr:row>
      <xdr:rowOff>1014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5F43B-7CEA-4837-A7D5-84B25D91D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592044</xdr:colOff>
      <xdr:row>70</xdr:row>
      <xdr:rowOff>30149</xdr:rowOff>
    </xdr:from>
    <xdr:to>
      <xdr:col>53</xdr:col>
      <xdr:colOff>228650</xdr:colOff>
      <xdr:row>90</xdr:row>
      <xdr:rowOff>94548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C88D7-2162-43C5-93E2-91DD31FC7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19983</xdr:colOff>
      <xdr:row>91</xdr:row>
      <xdr:rowOff>144246</xdr:rowOff>
    </xdr:from>
    <xdr:to>
      <xdr:col>53</xdr:col>
      <xdr:colOff>275714</xdr:colOff>
      <xdr:row>112</xdr:row>
      <xdr:rowOff>30097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BDE271-F1B2-4BD4-9F01-5064733D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611093</xdr:colOff>
      <xdr:row>113</xdr:row>
      <xdr:rowOff>133191</xdr:rowOff>
    </xdr:from>
    <xdr:to>
      <xdr:col>53</xdr:col>
      <xdr:colOff>257224</xdr:colOff>
      <xdr:row>134</xdr:row>
      <xdr:rowOff>19043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4444D-CDDA-4AD1-A3B1-DD2EE5FFA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27641</xdr:colOff>
      <xdr:row>135</xdr:row>
      <xdr:rowOff>95990</xdr:rowOff>
    </xdr:from>
    <xdr:to>
      <xdr:col>53</xdr:col>
      <xdr:colOff>286547</xdr:colOff>
      <xdr:row>155</xdr:row>
      <xdr:rowOff>179438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A2F072-6677-4C3A-812C-295F8B03B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446316</xdr:colOff>
      <xdr:row>4</xdr:row>
      <xdr:rowOff>38848</xdr:rowOff>
    </xdr:from>
    <xdr:to>
      <xdr:col>53</xdr:col>
      <xdr:colOff>186831</xdr:colOff>
      <xdr:row>24</xdr:row>
      <xdr:rowOff>141424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0CA6F-2ED2-46B9-A68E-4679E64CF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511871</xdr:colOff>
      <xdr:row>25</xdr:row>
      <xdr:rowOff>161516</xdr:rowOff>
    </xdr:from>
    <xdr:to>
      <xdr:col>53</xdr:col>
      <xdr:colOff>255561</xdr:colOff>
      <xdr:row>46</xdr:row>
      <xdr:rowOff>58670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B0B80-E4B2-4EB0-81E4-69FDD663D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560805</xdr:colOff>
      <xdr:row>47</xdr:row>
      <xdr:rowOff>19914</xdr:rowOff>
    </xdr:from>
    <xdr:to>
      <xdr:col>53</xdr:col>
      <xdr:colOff>301320</xdr:colOff>
      <xdr:row>67</xdr:row>
      <xdr:rowOff>96264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1750B-564A-4911-943E-92103425B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466487</xdr:colOff>
      <xdr:row>68</xdr:row>
      <xdr:rowOff>125399</xdr:rowOff>
    </xdr:from>
    <xdr:to>
      <xdr:col>53</xdr:col>
      <xdr:colOff>207002</xdr:colOff>
      <xdr:row>88</xdr:row>
      <xdr:rowOff>172480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450315-0516-40DD-A2BF-0831A8EA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513551</xdr:colOff>
      <xdr:row>90</xdr:row>
      <xdr:rowOff>48996</xdr:rowOff>
    </xdr:from>
    <xdr:to>
      <xdr:col>53</xdr:col>
      <xdr:colOff>254066</xdr:colOff>
      <xdr:row>110</xdr:row>
      <xdr:rowOff>125347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7391E-1EA3-476C-9572-B9E69D1E2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485536</xdr:colOff>
      <xdr:row>112</xdr:row>
      <xdr:rowOff>37941</xdr:rowOff>
    </xdr:from>
    <xdr:to>
      <xdr:col>53</xdr:col>
      <xdr:colOff>235576</xdr:colOff>
      <xdr:row>132</xdr:row>
      <xdr:rowOff>114293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A5D0FA-D1B2-4674-9C4A-A554BBA76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521209</xdr:colOff>
      <xdr:row>134</xdr:row>
      <xdr:rowOff>18058</xdr:rowOff>
    </xdr:from>
    <xdr:to>
      <xdr:col>53</xdr:col>
      <xdr:colOff>264899</xdr:colOff>
      <xdr:row>154</xdr:row>
      <xdr:rowOff>84188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9AD25D-3BB3-475E-8919-43738CDB5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247920</xdr:colOff>
      <xdr:row>21</xdr:row>
      <xdr:rowOff>110137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C69E6-66FC-4801-A492-0BD4F0754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65555</xdr:colOff>
      <xdr:row>22</xdr:row>
      <xdr:rowOff>140307</xdr:rowOff>
    </xdr:from>
    <xdr:to>
      <xdr:col>11</xdr:col>
      <xdr:colOff>316650</xdr:colOff>
      <xdr:row>44</xdr:row>
      <xdr:rowOff>55101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8BAD6-5271-4521-896E-EDD10C137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114489</xdr:colOff>
      <xdr:row>45</xdr:row>
      <xdr:rowOff>26423</xdr:rowOff>
    </xdr:from>
    <xdr:to>
      <xdr:col>11</xdr:col>
      <xdr:colOff>362409</xdr:colOff>
      <xdr:row>66</xdr:row>
      <xdr:rowOff>110334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00F27-1264-4E72-9D29-F1C9FE152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20171</xdr:colOff>
      <xdr:row>67</xdr:row>
      <xdr:rowOff>149548</xdr:rowOff>
    </xdr:from>
    <xdr:to>
      <xdr:col>11</xdr:col>
      <xdr:colOff>268091</xdr:colOff>
      <xdr:row>89</xdr:row>
      <xdr:rowOff>28386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311FA6-E0EF-4457-86D0-3D9789FF6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67235</xdr:colOff>
      <xdr:row>90</xdr:row>
      <xdr:rowOff>100864</xdr:rowOff>
    </xdr:from>
    <xdr:to>
      <xdr:col>11</xdr:col>
      <xdr:colOff>315155</xdr:colOff>
      <xdr:row>111</xdr:row>
      <xdr:rowOff>184774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56EA5E-ED25-4CDB-B47D-C274ADF48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39220</xdr:colOff>
      <xdr:row>113</xdr:row>
      <xdr:rowOff>117527</xdr:rowOff>
    </xdr:from>
    <xdr:to>
      <xdr:col>11</xdr:col>
      <xdr:colOff>296665</xdr:colOff>
      <xdr:row>135</xdr:row>
      <xdr:rowOff>7411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9DA06F-7096-4B94-896A-0DAED30B5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74893</xdr:colOff>
      <xdr:row>136</xdr:row>
      <xdr:rowOff>94437</xdr:rowOff>
    </xdr:from>
    <xdr:to>
      <xdr:col>11</xdr:col>
      <xdr:colOff>325988</xdr:colOff>
      <xdr:row>158</xdr:row>
      <xdr:rowOff>5024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67A36C-0D82-4A17-A891-E5EE1DA4E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45668</xdr:colOff>
      <xdr:row>0</xdr:row>
      <xdr:rowOff>0</xdr:rowOff>
    </xdr:from>
    <xdr:to>
      <xdr:col>23</xdr:col>
      <xdr:colOff>225097</xdr:colOff>
      <xdr:row>21</xdr:row>
      <xdr:rowOff>37950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813D47-9F75-4D8E-A32A-EE4697031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65555</xdr:colOff>
      <xdr:row>22</xdr:row>
      <xdr:rowOff>67362</xdr:rowOff>
    </xdr:from>
    <xdr:to>
      <xdr:col>23</xdr:col>
      <xdr:colOff>248159</xdr:colOff>
      <xdr:row>43</xdr:row>
      <xdr:rowOff>93565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A31590-E8C5-4278-A6D7-498591EC8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114489</xdr:colOff>
      <xdr:row>44</xdr:row>
      <xdr:rowOff>60953</xdr:rowOff>
    </xdr:from>
    <xdr:to>
      <xdr:col>23</xdr:col>
      <xdr:colOff>293918</xdr:colOff>
      <xdr:row>65</xdr:row>
      <xdr:rowOff>75852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88214E-06AD-4144-B954-D3F08CFE5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20171</xdr:colOff>
      <xdr:row>66</xdr:row>
      <xdr:rowOff>111133</xdr:rowOff>
    </xdr:from>
    <xdr:to>
      <xdr:col>23</xdr:col>
      <xdr:colOff>199600</xdr:colOff>
      <xdr:row>87</xdr:row>
      <xdr:rowOff>114080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1BD2B7-28F3-4E16-A94C-E971DD256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67235</xdr:colOff>
      <xdr:row>88</xdr:row>
      <xdr:rowOff>169923</xdr:rowOff>
    </xdr:from>
    <xdr:to>
      <xdr:col>23</xdr:col>
      <xdr:colOff>246664</xdr:colOff>
      <xdr:row>110</xdr:row>
      <xdr:rowOff>468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7535376-B91E-4A81-87EE-C06140FA6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39220</xdr:colOff>
      <xdr:row>111</xdr:row>
      <xdr:rowOff>109707</xdr:rowOff>
    </xdr:from>
    <xdr:to>
      <xdr:col>23</xdr:col>
      <xdr:colOff>228174</xdr:colOff>
      <xdr:row>132</xdr:row>
      <xdr:rowOff>124607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0F001FF-99A5-4927-A343-7357889D5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74893</xdr:colOff>
      <xdr:row>134</xdr:row>
      <xdr:rowOff>23345</xdr:rowOff>
    </xdr:from>
    <xdr:to>
      <xdr:col>23</xdr:col>
      <xdr:colOff>257497</xdr:colOff>
      <xdr:row>155</xdr:row>
      <xdr:rowOff>45341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91B60B6-8ABF-4F21-9DF4-30CC43865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35</xdr:col>
      <xdr:colOff>92115</xdr:colOff>
      <xdr:row>22</xdr:row>
      <xdr:rowOff>15521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D5AACC-312C-4633-934C-897940D1F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65555</xdr:colOff>
      <xdr:row>23</xdr:row>
      <xdr:rowOff>49695</xdr:rowOff>
    </xdr:from>
    <xdr:to>
      <xdr:col>35</xdr:col>
      <xdr:colOff>160845</xdr:colOff>
      <xdr:row>45</xdr:row>
      <xdr:rowOff>58230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1A0412A-B28D-446C-96DC-F153B90C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114489</xdr:colOff>
      <xdr:row>46</xdr:row>
      <xdr:rowOff>33556</xdr:rowOff>
    </xdr:from>
    <xdr:to>
      <xdr:col>35</xdr:col>
      <xdr:colOff>206604</xdr:colOff>
      <xdr:row>68</xdr:row>
      <xdr:rowOff>22851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4067A69-BA45-4F53-B329-C79238966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20171</xdr:colOff>
      <xdr:row>69</xdr:row>
      <xdr:rowOff>66068</xdr:rowOff>
    </xdr:from>
    <xdr:to>
      <xdr:col>35</xdr:col>
      <xdr:colOff>112286</xdr:colOff>
      <xdr:row>91</xdr:row>
      <xdr:rowOff>44999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255DC40-95A9-46DC-96F5-2E9EE398A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67235</xdr:colOff>
      <xdr:row>92</xdr:row>
      <xdr:rowOff>115129</xdr:rowOff>
    </xdr:from>
    <xdr:to>
      <xdr:col>35</xdr:col>
      <xdr:colOff>159350</xdr:colOff>
      <xdr:row>114</xdr:row>
      <xdr:rowOff>104423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66743AC-E2F7-4E2E-B758-DE58FAD6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39220</xdr:colOff>
      <xdr:row>116</xdr:row>
      <xdr:rowOff>45183</xdr:rowOff>
    </xdr:from>
    <xdr:to>
      <xdr:col>35</xdr:col>
      <xdr:colOff>140860</xdr:colOff>
      <xdr:row>138</xdr:row>
      <xdr:rowOff>34478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7823FFB-1FF9-409D-BA67-91EEF0E6B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24</xdr:col>
      <xdr:colOff>74893</xdr:colOff>
      <xdr:row>139</xdr:row>
      <xdr:rowOff>125508</xdr:rowOff>
    </xdr:from>
    <xdr:to>
      <xdr:col>35</xdr:col>
      <xdr:colOff>170183</xdr:colOff>
      <xdr:row>161</xdr:row>
      <xdr:rowOff>129837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F7BBB5C-A20F-405F-9FC0-E102F6191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47</xdr:col>
      <xdr:colOff>89925</xdr:colOff>
      <xdr:row>20</xdr:row>
      <xdr:rowOff>10855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79713D7-EBFE-4F7F-8A9C-3D4ADCD84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65555</xdr:colOff>
      <xdr:row>21</xdr:row>
      <xdr:rowOff>16834</xdr:rowOff>
    </xdr:from>
    <xdr:to>
      <xdr:col>47</xdr:col>
      <xdr:colOff>158655</xdr:colOff>
      <xdr:row>39</xdr:row>
      <xdr:rowOff>189156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5C36327-B272-49C6-950A-025091C50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36</xdr:col>
      <xdr:colOff>114489</xdr:colOff>
      <xdr:row>40</xdr:row>
      <xdr:rowOff>136288</xdr:rowOff>
    </xdr:from>
    <xdr:to>
      <xdr:col>47</xdr:col>
      <xdr:colOff>204414</xdr:colOff>
      <xdr:row>59</xdr:row>
      <xdr:rowOff>120917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51140B3-F0B6-4FCF-914E-DFD98233C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20171</xdr:colOff>
      <xdr:row>60</xdr:row>
      <xdr:rowOff>135941</xdr:rowOff>
    </xdr:from>
    <xdr:to>
      <xdr:col>47</xdr:col>
      <xdr:colOff>110096</xdr:colOff>
      <xdr:row>79</xdr:row>
      <xdr:rowOff>91331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E6D5C88-E4E1-43BB-AD2D-E5260D158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67235</xdr:colOff>
      <xdr:row>80</xdr:row>
      <xdr:rowOff>130093</xdr:rowOff>
    </xdr:from>
    <xdr:to>
      <xdr:col>47</xdr:col>
      <xdr:colOff>157160</xdr:colOff>
      <xdr:row>99</xdr:row>
      <xdr:rowOff>114722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86BBA27-2F51-4FAF-9FAB-8CC21795C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</xdr:col>
      <xdr:colOff>39220</xdr:colOff>
      <xdr:row>100</xdr:row>
      <xdr:rowOff>189594</xdr:rowOff>
    </xdr:from>
    <xdr:to>
      <xdr:col>47</xdr:col>
      <xdr:colOff>138670</xdr:colOff>
      <xdr:row>119</xdr:row>
      <xdr:rowOff>174224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12FAEE9-315D-45E0-B4DE-309F861F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74893</xdr:colOff>
      <xdr:row>121</xdr:row>
      <xdr:rowOff>49734</xdr:rowOff>
    </xdr:from>
    <xdr:to>
      <xdr:col>47</xdr:col>
      <xdr:colOff>167993</xdr:colOff>
      <xdr:row>140</xdr:row>
      <xdr:rowOff>24174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21F5361-AE8B-48FC-9FFA-32B9837EA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59</xdr:col>
      <xdr:colOff>326133</xdr:colOff>
      <xdr:row>23</xdr:row>
      <xdr:rowOff>52882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DF5537-6B2B-4473-B811-EBD513B0C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65555</xdr:colOff>
      <xdr:row>24</xdr:row>
      <xdr:rowOff>89538</xdr:rowOff>
    </xdr:from>
    <xdr:to>
      <xdr:col>59</xdr:col>
      <xdr:colOff>394863</xdr:colOff>
      <xdr:row>46</xdr:row>
      <xdr:rowOff>144063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7CC1654-8C44-4B1F-A008-53820F4B2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114489</xdr:colOff>
      <xdr:row>47</xdr:row>
      <xdr:rowOff>121871</xdr:rowOff>
    </xdr:from>
    <xdr:to>
      <xdr:col>59</xdr:col>
      <xdr:colOff>440622</xdr:colOff>
      <xdr:row>69</xdr:row>
      <xdr:rowOff>148526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9C4C474-C5DA-4192-9828-14C5C2F63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20171</xdr:colOff>
      <xdr:row>71</xdr:row>
      <xdr:rowOff>3726</xdr:rowOff>
    </xdr:from>
    <xdr:to>
      <xdr:col>59</xdr:col>
      <xdr:colOff>346304</xdr:colOff>
      <xdr:row>93</xdr:row>
      <xdr:rowOff>19120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2B3B2C3C-5050-4700-AA3D-3EF16D417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48</xdr:col>
      <xdr:colOff>67235</xdr:colOff>
      <xdr:row>94</xdr:row>
      <xdr:rowOff>101258</xdr:rowOff>
    </xdr:from>
    <xdr:to>
      <xdr:col>59</xdr:col>
      <xdr:colOff>393368</xdr:colOff>
      <xdr:row>116</xdr:row>
      <xdr:rowOff>127913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E01E384-3EF5-45B3-8D70-B9FF87DC3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48</xdr:col>
      <xdr:colOff>39220</xdr:colOff>
      <xdr:row>118</xdr:row>
      <xdr:rowOff>73638</xdr:rowOff>
    </xdr:from>
    <xdr:to>
      <xdr:col>59</xdr:col>
      <xdr:colOff>374878</xdr:colOff>
      <xdr:row>140</xdr:row>
      <xdr:rowOff>100294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BFA80D9-EE6B-443B-B4E7-0554392B2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48</xdr:col>
      <xdr:colOff>74893</xdr:colOff>
      <xdr:row>142</xdr:row>
      <xdr:rowOff>3306</xdr:rowOff>
    </xdr:from>
    <xdr:to>
      <xdr:col>59</xdr:col>
      <xdr:colOff>404201</xdr:colOff>
      <xdr:row>164</xdr:row>
      <xdr:rowOff>53624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EF5124B-3D73-4471-9D82-C772A995F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60</xdr:col>
      <xdr:colOff>0</xdr:colOff>
      <xdr:row>0</xdr:row>
      <xdr:rowOff>0</xdr:rowOff>
    </xdr:from>
    <xdr:to>
      <xdr:col>71</xdr:col>
      <xdr:colOff>198581</xdr:colOff>
      <xdr:row>20</xdr:row>
      <xdr:rowOff>102577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869E738-566D-4598-8309-AEA26EEA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60</xdr:col>
      <xdr:colOff>65555</xdr:colOff>
      <xdr:row>21</xdr:row>
      <xdr:rowOff>122668</xdr:rowOff>
    </xdr:from>
    <xdr:to>
      <xdr:col>71</xdr:col>
      <xdr:colOff>267311</xdr:colOff>
      <xdr:row>42</xdr:row>
      <xdr:rowOff>19823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ABF68B1-3CD0-457B-B01D-B7766D1D0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114489</xdr:colOff>
      <xdr:row>42</xdr:row>
      <xdr:rowOff>171566</xdr:rowOff>
    </xdr:from>
    <xdr:to>
      <xdr:col>71</xdr:col>
      <xdr:colOff>313070</xdr:colOff>
      <xdr:row>63</xdr:row>
      <xdr:rowOff>57417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500270E-6590-4A00-90EB-5A3F7EE14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60</xdr:col>
      <xdr:colOff>20171</xdr:colOff>
      <xdr:row>64</xdr:row>
      <xdr:rowOff>86552</xdr:rowOff>
    </xdr:from>
    <xdr:to>
      <xdr:col>71</xdr:col>
      <xdr:colOff>218752</xdr:colOff>
      <xdr:row>84</xdr:row>
      <xdr:rowOff>150951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A8F51EB-FA86-48D1-8B34-4CD8BC9BB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60</xdr:col>
      <xdr:colOff>67235</xdr:colOff>
      <xdr:row>86</xdr:row>
      <xdr:rowOff>10149</xdr:rowOff>
    </xdr:from>
    <xdr:to>
      <xdr:col>71</xdr:col>
      <xdr:colOff>265816</xdr:colOff>
      <xdr:row>106</xdr:row>
      <xdr:rowOff>86500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194ECEE-31EC-4B6D-B04D-7B2027775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60</xdr:col>
      <xdr:colOff>39220</xdr:colOff>
      <xdr:row>107</xdr:row>
      <xdr:rowOff>189594</xdr:rowOff>
    </xdr:from>
    <xdr:to>
      <xdr:col>71</xdr:col>
      <xdr:colOff>247326</xdr:colOff>
      <xdr:row>128</xdr:row>
      <xdr:rowOff>75446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DCDACF2-9311-480F-BC08-47DE00DD3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60</xdr:col>
      <xdr:colOff>74893</xdr:colOff>
      <xdr:row>129</xdr:row>
      <xdr:rowOff>152393</xdr:rowOff>
    </xdr:from>
    <xdr:to>
      <xdr:col>71</xdr:col>
      <xdr:colOff>276649</xdr:colOff>
      <xdr:row>150</xdr:row>
      <xdr:rowOff>45341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7853E36-0AC2-4822-B042-2D9FF19DB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82</xdr:col>
      <xdr:colOff>598177</xdr:colOff>
      <xdr:row>19</xdr:row>
      <xdr:rowOff>111649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1803E16-A9AC-4084-B0EC-502CB4B7F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72</xdr:col>
      <xdr:colOff>65555</xdr:colOff>
      <xdr:row>20</xdr:row>
      <xdr:rowOff>122668</xdr:rowOff>
    </xdr:from>
    <xdr:to>
      <xdr:col>83</xdr:col>
      <xdr:colOff>47782</xdr:colOff>
      <xdr:row>40</xdr:row>
      <xdr:rowOff>19823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D58C7FE-559E-4FD9-BAD3-9B65FD4C4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114489</xdr:colOff>
      <xdr:row>40</xdr:row>
      <xdr:rowOff>162495</xdr:rowOff>
    </xdr:from>
    <xdr:to>
      <xdr:col>83</xdr:col>
      <xdr:colOff>93541</xdr:colOff>
      <xdr:row>60</xdr:row>
      <xdr:rowOff>57417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13A34440-E51C-4697-A857-AC31A46FC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72</xdr:col>
      <xdr:colOff>20171</xdr:colOff>
      <xdr:row>61</xdr:row>
      <xdr:rowOff>77481</xdr:rowOff>
    </xdr:from>
    <xdr:to>
      <xdr:col>82</xdr:col>
      <xdr:colOff>618348</xdr:colOff>
      <xdr:row>80</xdr:row>
      <xdr:rowOff>141880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429EA09D-1638-48EA-9F3F-6587EB43A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72</xdr:col>
      <xdr:colOff>67235</xdr:colOff>
      <xdr:row>81</xdr:row>
      <xdr:rowOff>182506</xdr:rowOff>
    </xdr:from>
    <xdr:to>
      <xdr:col>83</xdr:col>
      <xdr:colOff>46287</xdr:colOff>
      <xdr:row>101</xdr:row>
      <xdr:rowOff>77429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9EA8DA6-F28E-4B43-8213-63F546AF9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72</xdr:col>
      <xdr:colOff>39220</xdr:colOff>
      <xdr:row>102</xdr:row>
      <xdr:rowOff>162380</xdr:rowOff>
    </xdr:from>
    <xdr:to>
      <xdr:col>83</xdr:col>
      <xdr:colOff>27797</xdr:colOff>
      <xdr:row>122</xdr:row>
      <xdr:rowOff>57303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F43E042-1A5D-476C-830A-051490FFC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72</xdr:col>
      <xdr:colOff>74893</xdr:colOff>
      <xdr:row>123</xdr:row>
      <xdr:rowOff>125179</xdr:rowOff>
    </xdr:from>
    <xdr:to>
      <xdr:col>83</xdr:col>
      <xdr:colOff>57120</xdr:colOff>
      <xdr:row>143</xdr:row>
      <xdr:rowOff>18127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035317-C781-47F9-9130-B153603AE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83</xdr:col>
      <xdr:colOff>190500</xdr:colOff>
      <xdr:row>0</xdr:row>
      <xdr:rowOff>0</xdr:rowOff>
    </xdr:from>
    <xdr:to>
      <xdr:col>94</xdr:col>
      <xdr:colOff>322406</xdr:colOff>
      <xdr:row>20</xdr:row>
      <xdr:rowOff>105752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54C28CB6-0E55-4AC9-ACEA-AC1E894F9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83</xdr:col>
      <xdr:colOff>256055</xdr:colOff>
      <xdr:row>21</xdr:row>
      <xdr:rowOff>122668</xdr:rowOff>
    </xdr:from>
    <xdr:to>
      <xdr:col>94</xdr:col>
      <xdr:colOff>391136</xdr:colOff>
      <xdr:row>42</xdr:row>
      <xdr:rowOff>19823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3FBFAED-6B18-4B4F-BB9C-2FB7ACDC2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83</xdr:col>
      <xdr:colOff>304989</xdr:colOff>
      <xdr:row>42</xdr:row>
      <xdr:rowOff>171566</xdr:rowOff>
    </xdr:from>
    <xdr:to>
      <xdr:col>94</xdr:col>
      <xdr:colOff>436895</xdr:colOff>
      <xdr:row>63</xdr:row>
      <xdr:rowOff>57417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9928B83-C7D4-47D9-A072-D8FD171EB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83</xdr:col>
      <xdr:colOff>210671</xdr:colOff>
      <xdr:row>64</xdr:row>
      <xdr:rowOff>86552</xdr:rowOff>
    </xdr:from>
    <xdr:to>
      <xdr:col>94</xdr:col>
      <xdr:colOff>342577</xdr:colOff>
      <xdr:row>84</xdr:row>
      <xdr:rowOff>150951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A38E65E4-9AAE-48A2-901E-A44C63C0C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83</xdr:col>
      <xdr:colOff>257735</xdr:colOff>
      <xdr:row>86</xdr:row>
      <xdr:rowOff>10149</xdr:rowOff>
    </xdr:from>
    <xdr:to>
      <xdr:col>94</xdr:col>
      <xdr:colOff>389641</xdr:colOff>
      <xdr:row>106</xdr:row>
      <xdr:rowOff>86500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9D7416F1-E731-4127-87FC-B4289FB1B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83</xdr:col>
      <xdr:colOff>229720</xdr:colOff>
      <xdr:row>107</xdr:row>
      <xdr:rowOff>189594</xdr:rowOff>
    </xdr:from>
    <xdr:to>
      <xdr:col>94</xdr:col>
      <xdr:colOff>371151</xdr:colOff>
      <xdr:row>128</xdr:row>
      <xdr:rowOff>75446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89FF513-0249-4DFB-9F4E-E052D5160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83</xdr:col>
      <xdr:colOff>265393</xdr:colOff>
      <xdr:row>129</xdr:row>
      <xdr:rowOff>152393</xdr:rowOff>
    </xdr:from>
    <xdr:to>
      <xdr:col>94</xdr:col>
      <xdr:colOff>400474</xdr:colOff>
      <xdr:row>150</xdr:row>
      <xdr:rowOff>48516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2016BEBF-97FD-4AC9-AAFF-5B6D2C5E6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95</xdr:col>
      <xdr:colOff>0</xdr:colOff>
      <xdr:row>0</xdr:row>
      <xdr:rowOff>0</xdr:rowOff>
    </xdr:from>
    <xdr:to>
      <xdr:col>106</xdr:col>
      <xdr:colOff>128731</xdr:colOff>
      <xdr:row>20</xdr:row>
      <xdr:rowOff>102577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5A4A4F-7E6E-4BAD-B0AD-C48A333A5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95</xdr:col>
      <xdr:colOff>65555</xdr:colOff>
      <xdr:row>21</xdr:row>
      <xdr:rowOff>122668</xdr:rowOff>
    </xdr:from>
    <xdr:to>
      <xdr:col>106</xdr:col>
      <xdr:colOff>197461</xdr:colOff>
      <xdr:row>42</xdr:row>
      <xdr:rowOff>19823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D5992CFB-A04A-4D80-A99D-549C40265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95</xdr:col>
      <xdr:colOff>114489</xdr:colOff>
      <xdr:row>42</xdr:row>
      <xdr:rowOff>171566</xdr:rowOff>
    </xdr:from>
    <xdr:to>
      <xdr:col>106</xdr:col>
      <xdr:colOff>243220</xdr:colOff>
      <xdr:row>63</xdr:row>
      <xdr:rowOff>57417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6FE74BC3-4291-47E9-A65A-F35CC6416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95</xdr:col>
      <xdr:colOff>20171</xdr:colOff>
      <xdr:row>64</xdr:row>
      <xdr:rowOff>86552</xdr:rowOff>
    </xdr:from>
    <xdr:to>
      <xdr:col>106</xdr:col>
      <xdr:colOff>148902</xdr:colOff>
      <xdr:row>84</xdr:row>
      <xdr:rowOff>150951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1EEFF2E8-F586-4D43-808E-7C1B5D972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95</xdr:col>
      <xdr:colOff>67235</xdr:colOff>
      <xdr:row>86</xdr:row>
      <xdr:rowOff>10149</xdr:rowOff>
    </xdr:from>
    <xdr:to>
      <xdr:col>106</xdr:col>
      <xdr:colOff>195966</xdr:colOff>
      <xdr:row>106</xdr:row>
      <xdr:rowOff>86500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88F4491D-A297-475A-AB75-B91BB5376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95</xdr:col>
      <xdr:colOff>39220</xdr:colOff>
      <xdr:row>107</xdr:row>
      <xdr:rowOff>189594</xdr:rowOff>
    </xdr:from>
    <xdr:to>
      <xdr:col>106</xdr:col>
      <xdr:colOff>177476</xdr:colOff>
      <xdr:row>128</xdr:row>
      <xdr:rowOff>75446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154B834-AD25-4E96-995F-0EC61492C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95</xdr:col>
      <xdr:colOff>74893</xdr:colOff>
      <xdr:row>129</xdr:row>
      <xdr:rowOff>152393</xdr:rowOff>
    </xdr:from>
    <xdr:to>
      <xdr:col>106</xdr:col>
      <xdr:colOff>206799</xdr:colOff>
      <xdr:row>150</xdr:row>
      <xdr:rowOff>45341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B3595E2-FDB5-4298-B594-E6FEC86F4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508583</xdr:colOff>
      <xdr:row>24</xdr:row>
      <xdr:rowOff>6289</xdr:rowOff>
    </xdr:from>
    <xdr:to>
      <xdr:col>42</xdr:col>
      <xdr:colOff>193135</xdr:colOff>
      <xdr:row>47</xdr:row>
      <xdr:rowOff>76138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4EECA-D796-46F5-A6C2-D352AE34E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466529</xdr:colOff>
      <xdr:row>48</xdr:row>
      <xdr:rowOff>28904</xdr:rowOff>
    </xdr:from>
    <xdr:to>
      <xdr:col>42</xdr:col>
      <xdr:colOff>180432</xdr:colOff>
      <xdr:row>71</xdr:row>
      <xdr:rowOff>95578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A606F-BE0B-4D50-9A2B-AA5DA149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505407</xdr:colOff>
      <xdr:row>72</xdr:row>
      <xdr:rowOff>142361</xdr:rowOff>
    </xdr:from>
    <xdr:to>
      <xdr:col>42</xdr:col>
      <xdr:colOff>303416</xdr:colOff>
      <xdr:row>96</xdr:row>
      <xdr:rowOff>17823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1695D3-F8E6-42DB-A1E5-013E7EF16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583162</xdr:colOff>
      <xdr:row>96</xdr:row>
      <xdr:rowOff>161800</xdr:rowOff>
    </xdr:from>
    <xdr:to>
      <xdr:col>42</xdr:col>
      <xdr:colOff>322855</xdr:colOff>
      <xdr:row>120</xdr:row>
      <xdr:rowOff>37261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292AD-5F62-4BDB-90F3-B007D5D6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120</xdr:row>
      <xdr:rowOff>142360</xdr:rowOff>
    </xdr:from>
    <xdr:to>
      <xdr:col>42</xdr:col>
      <xdr:colOff>248787</xdr:colOff>
      <xdr:row>144</xdr:row>
      <xdr:rowOff>17823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F1279C-23FD-4422-BECC-87D361D3D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77754</xdr:colOff>
      <xdr:row>145</xdr:row>
      <xdr:rowOff>9464</xdr:rowOff>
    </xdr:from>
    <xdr:to>
      <xdr:col>42</xdr:col>
      <xdr:colOff>190469</xdr:colOff>
      <xdr:row>168</xdr:row>
      <xdr:rowOff>76139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3EB1B8-5D79-4BDE-AE4F-640A547B5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97194</xdr:colOff>
      <xdr:row>169</xdr:row>
      <xdr:rowOff>28903</xdr:rowOff>
    </xdr:from>
    <xdr:to>
      <xdr:col>42</xdr:col>
      <xdr:colOff>132154</xdr:colOff>
      <xdr:row>192</xdr:row>
      <xdr:rowOff>95579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46D7DD-E910-418E-AB2B-FAB642C55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251772</xdr:colOff>
      <xdr:row>23</xdr:row>
      <xdr:rowOff>197758</xdr:rowOff>
    </xdr:from>
    <xdr:to>
      <xdr:col>55</xdr:col>
      <xdr:colOff>67912</xdr:colOff>
      <xdr:row>47</xdr:row>
      <xdr:rowOff>96157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C85410-0D33-4042-83F1-CF310A535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275758</xdr:colOff>
      <xdr:row>48</xdr:row>
      <xdr:rowOff>15804</xdr:rowOff>
    </xdr:from>
    <xdr:to>
      <xdr:col>55</xdr:col>
      <xdr:colOff>85712</xdr:colOff>
      <xdr:row>71</xdr:row>
      <xdr:rowOff>49822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960BEF-69F9-463C-9E1D-B6B3E5A5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380051</xdr:colOff>
      <xdr:row>72</xdr:row>
      <xdr:rowOff>132856</xdr:rowOff>
    </xdr:from>
    <xdr:to>
      <xdr:col>55</xdr:col>
      <xdr:colOff>209055</xdr:colOff>
      <xdr:row>95</xdr:row>
      <xdr:rowOff>199530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91BD26-889A-4B19-A012-81438230E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429861</xdr:colOff>
      <xdr:row>96</xdr:row>
      <xdr:rowOff>133433</xdr:rowOff>
    </xdr:from>
    <xdr:to>
      <xdr:col>55</xdr:col>
      <xdr:colOff>268225</xdr:colOff>
      <xdr:row>120</xdr:row>
      <xdr:rowOff>46594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1EF7EB-1BAA-4F6A-B793-C8202205B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304882</xdr:colOff>
      <xdr:row>120</xdr:row>
      <xdr:rowOff>95373</xdr:rowOff>
    </xdr:from>
    <xdr:to>
      <xdr:col>55</xdr:col>
      <xdr:colOff>142792</xdr:colOff>
      <xdr:row>143</xdr:row>
      <xdr:rowOff>132567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6323E1D-DE1A-4650-8D5E-0A9984B88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285543</xdr:colOff>
      <xdr:row>144</xdr:row>
      <xdr:rowOff>181346</xdr:rowOff>
    </xdr:from>
    <xdr:to>
      <xdr:col>55</xdr:col>
      <xdr:colOff>123453</xdr:colOff>
      <xdr:row>168</xdr:row>
      <xdr:rowOff>37357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179D3F2-CC4E-4175-B0CD-761FCE74F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256679</xdr:colOff>
      <xdr:row>168</xdr:row>
      <xdr:rowOff>162296</xdr:rowOff>
    </xdr:from>
    <xdr:to>
      <xdr:col>55</xdr:col>
      <xdr:colOff>104114</xdr:colOff>
      <xdr:row>192</xdr:row>
      <xdr:rowOff>75458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B03EF84-81D3-4066-BD01-22BF5EBB9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353117</xdr:colOff>
      <xdr:row>0</xdr:row>
      <xdr:rowOff>171619</xdr:rowOff>
    </xdr:from>
    <xdr:to>
      <xdr:col>54</xdr:col>
      <xdr:colOff>408766</xdr:colOff>
      <xdr:row>23</xdr:row>
      <xdr:rowOff>37536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FDF6A57-AD49-4B56-AEA7-64F18C0D2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21</xdr:col>
      <xdr:colOff>428626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70BB0-2E17-408A-9BBA-71F12F29A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21</xdr:col>
      <xdr:colOff>428626</xdr:colOff>
      <xdr:row>62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C12C1-3330-4B03-B0DE-E209D68FB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21</xdr:col>
      <xdr:colOff>428626</xdr:colOff>
      <xdr:row>98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9E68C-CB78-481C-B0A6-05B6E9163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111</xdr:row>
      <xdr:rowOff>0</xdr:rowOff>
    </xdr:from>
    <xdr:to>
      <xdr:col>21</xdr:col>
      <xdr:colOff>428626</xdr:colOff>
      <xdr:row>134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6065D-6474-46BC-80AE-09CECCAED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504825</xdr:colOff>
      <xdr:row>147</xdr:row>
      <xdr:rowOff>133350</xdr:rowOff>
    </xdr:from>
    <xdr:to>
      <xdr:col>21</xdr:col>
      <xdr:colOff>323851</xdr:colOff>
      <xdr:row>171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771354-7ACE-4AA3-9B85-7B3C2871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514350</xdr:colOff>
      <xdr:row>185</xdr:row>
      <xdr:rowOff>57150</xdr:rowOff>
    </xdr:from>
    <xdr:to>
      <xdr:col>21</xdr:col>
      <xdr:colOff>333376</xdr:colOff>
      <xdr:row>208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A90D8C-88FD-471D-A818-A25A2F130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590550</xdr:colOff>
      <xdr:row>221</xdr:row>
      <xdr:rowOff>19050</xdr:rowOff>
    </xdr:from>
    <xdr:to>
      <xdr:col>21</xdr:col>
      <xdr:colOff>409576</xdr:colOff>
      <xdr:row>244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8BD7ED-C3DE-46E9-807F-ED825D4D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ewynter\Downloads\Annotator\all_results_no_shuffle_punished.xlsx" TargetMode="External"/><Relationship Id="rId1" Type="http://schemas.openxmlformats.org/officeDocument/2006/relationships/externalLinkPath" Target="all_results_no_shuffle_punish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ITY Accuracy"/>
      <sheetName val="PARITY Errors"/>
      <sheetName val="Pattern_Matching Accuracy"/>
      <sheetName val="Pattern_Matching Errors"/>
      <sheetName val="Reversal Accuracy"/>
      <sheetName val="Reversal Errors"/>
      <sheetName val="Stack Accuracy"/>
      <sheetName val="Stack Errors"/>
      <sheetName val="Vending_Machine Accuracy"/>
      <sheetName val="Vending_Machine Errors"/>
      <sheetName val="Vending_Machine_Sum Accuracy"/>
      <sheetName val="Vending_Machine_Sum Errors"/>
      <sheetName val="MazeComplete Accuracy"/>
      <sheetName val="MazeComplete Errors"/>
      <sheetName val="MazeSolve Accuracy"/>
      <sheetName val="MazeSolve Errors"/>
      <sheetName val="Hamiltonian Accuracy"/>
      <sheetName val="Hamiltonian Errors"/>
      <sheetName val="PlotsAll"/>
      <sheetName val="AllAveragePlots"/>
      <sheetName val="Avgs no fails Accuracy"/>
      <sheetName val="Avgs no fails Accuracy no VMS"/>
      <sheetName val="Averages Accuracy"/>
      <sheetName val="Averages Errors"/>
      <sheetName val="Avgs no fails Errors"/>
      <sheetName val="Failure Counts Errors"/>
      <sheetName val="Failure Counts Accuracy"/>
      <sheetName val="Failure Counts Accuracy (2)"/>
    </sheetNames>
    <sheetDataSet>
      <sheetData sheetId="0">
        <row r="12">
          <cell r="K12">
            <v>-4.0193433770099638</v>
          </cell>
        </row>
        <row r="58">
          <cell r="AC58" t="str">
            <v>GPT-4 Turbo</v>
          </cell>
          <cell r="AD58" t="str">
            <v>GPT-4o</v>
          </cell>
          <cell r="AE58" t="str">
            <v xml:space="preserve"> Phi-3.5 MoE</v>
          </cell>
          <cell r="AF58" t="str">
            <v>Mixtral 7x8B</v>
          </cell>
        </row>
        <row r="59">
          <cell r="AC59">
            <v>36.14</v>
          </cell>
          <cell r="AD59">
            <v>32.339999999999996</v>
          </cell>
          <cell r="AE59">
            <v>46.8</v>
          </cell>
          <cell r="AF59">
            <v>24.1</v>
          </cell>
        </row>
        <row r="60">
          <cell r="AC60">
            <v>36.42</v>
          </cell>
          <cell r="AD60">
            <v>31.54</v>
          </cell>
          <cell r="AE60">
            <v>46.160000000000004</v>
          </cell>
          <cell r="AF60">
            <v>24.02</v>
          </cell>
        </row>
        <row r="61">
          <cell r="AC61">
            <v>36.019999999999996</v>
          </cell>
          <cell r="AD61">
            <v>30.940000000000005</v>
          </cell>
          <cell r="AE61">
            <v>45.38</v>
          </cell>
          <cell r="AF61">
            <v>25.48</v>
          </cell>
        </row>
        <row r="62">
          <cell r="AC62">
            <v>37.979999999999997</v>
          </cell>
          <cell r="AD62">
            <v>31.640000000000004</v>
          </cell>
          <cell r="AE62">
            <v>45.18</v>
          </cell>
          <cell r="AF62">
            <v>24.800000000000004</v>
          </cell>
        </row>
        <row r="63">
          <cell r="AC63">
            <v>37.1</v>
          </cell>
          <cell r="AD63">
            <v>30.54</v>
          </cell>
          <cell r="AE63">
            <v>44.78</v>
          </cell>
          <cell r="AF63">
            <v>24.979999999999997</v>
          </cell>
        </row>
        <row r="64">
          <cell r="AC64">
            <v>34.6</v>
          </cell>
          <cell r="AD64">
            <v>44.1</v>
          </cell>
          <cell r="AE64">
            <v>48.82</v>
          </cell>
          <cell r="AF64">
            <v>50.900000000000006</v>
          </cell>
        </row>
        <row r="65">
          <cell r="AC65">
            <v>38.5</v>
          </cell>
          <cell r="AD65">
            <v>43.28</v>
          </cell>
          <cell r="AE65">
            <v>47.44</v>
          </cell>
          <cell r="AF65">
            <v>51.179999999999993</v>
          </cell>
        </row>
        <row r="66">
          <cell r="AC66">
            <v>38.86</v>
          </cell>
          <cell r="AD66">
            <v>42.92</v>
          </cell>
          <cell r="AE66">
            <v>45.839999999999996</v>
          </cell>
          <cell r="AF66">
            <v>51.6</v>
          </cell>
        </row>
        <row r="67">
          <cell r="AC67">
            <v>38.06</v>
          </cell>
          <cell r="AD67">
            <v>43.86</v>
          </cell>
          <cell r="AE67">
            <v>48.040000000000006</v>
          </cell>
          <cell r="AF67">
            <v>52.44</v>
          </cell>
        </row>
        <row r="68">
          <cell r="AC68">
            <v>38.520000000000003</v>
          </cell>
          <cell r="AD68">
            <v>43.64</v>
          </cell>
          <cell r="AE68">
            <v>46.679999999999993</v>
          </cell>
          <cell r="AF68">
            <v>53.459999999999994</v>
          </cell>
        </row>
        <row r="69">
          <cell r="AC69">
            <v>33.44</v>
          </cell>
          <cell r="AD69">
            <v>45.64</v>
          </cell>
          <cell r="AE69">
            <v>46.9</v>
          </cell>
          <cell r="AF69">
            <v>47</v>
          </cell>
        </row>
        <row r="70">
          <cell r="AC70">
            <v>34.42</v>
          </cell>
          <cell r="AD70">
            <v>47.260000000000005</v>
          </cell>
          <cell r="AE70">
            <v>48.26</v>
          </cell>
          <cell r="AF70">
            <v>47.940000000000005</v>
          </cell>
        </row>
        <row r="71">
          <cell r="AC71">
            <v>34.78</v>
          </cell>
          <cell r="AD71">
            <v>47.7</v>
          </cell>
          <cell r="AE71">
            <v>49.2</v>
          </cell>
          <cell r="AF71">
            <v>48.900000000000006</v>
          </cell>
        </row>
        <row r="72">
          <cell r="AC72">
            <v>33.120000000000005</v>
          </cell>
          <cell r="AD72">
            <v>48.320000000000007</v>
          </cell>
          <cell r="AE72">
            <v>47.58</v>
          </cell>
          <cell r="AF72">
            <v>48.019999999999996</v>
          </cell>
        </row>
        <row r="73">
          <cell r="AC73">
            <v>34.14</v>
          </cell>
          <cell r="AD73">
            <v>47.220000000000006</v>
          </cell>
          <cell r="AE73">
            <v>48.720000000000006</v>
          </cell>
          <cell r="AF73">
            <v>48.760000000000005</v>
          </cell>
        </row>
        <row r="74">
          <cell r="AC74">
            <v>46.919999999999995</v>
          </cell>
          <cell r="AD74">
            <v>54.239999999999995</v>
          </cell>
          <cell r="AE74">
            <v>59.320000000000007</v>
          </cell>
          <cell r="AF74">
            <v>55.98</v>
          </cell>
        </row>
        <row r="75">
          <cell r="AC75">
            <v>48.679999999999993</v>
          </cell>
          <cell r="AD75">
            <v>54.6</v>
          </cell>
          <cell r="AE75">
            <v>59.56</v>
          </cell>
          <cell r="AF75">
            <v>53.7</v>
          </cell>
        </row>
        <row r="76">
          <cell r="AC76">
            <v>48.46</v>
          </cell>
          <cell r="AD76">
            <v>52.1</v>
          </cell>
          <cell r="AE76">
            <v>59.659999999999989</v>
          </cell>
          <cell r="AF76">
            <v>54.52</v>
          </cell>
        </row>
        <row r="77">
          <cell r="AC77">
            <v>48.46</v>
          </cell>
          <cell r="AD77">
            <v>55.06</v>
          </cell>
          <cell r="AE77">
            <v>60.940000000000012</v>
          </cell>
          <cell r="AF77">
            <v>56.779999999999994</v>
          </cell>
        </row>
        <row r="78">
          <cell r="AC78">
            <v>48.339999999999996</v>
          </cell>
          <cell r="AD78">
            <v>52.52</v>
          </cell>
          <cell r="AE78">
            <v>60.320000000000007</v>
          </cell>
          <cell r="AF78">
            <v>55.4</v>
          </cell>
        </row>
        <row r="79">
          <cell r="AC79">
            <v>57.620000000000005</v>
          </cell>
          <cell r="AD79">
            <v>67.900000000000006</v>
          </cell>
          <cell r="AE79">
            <v>70.039999999999992</v>
          </cell>
          <cell r="AF79">
            <v>66.359999999999985</v>
          </cell>
        </row>
        <row r="80">
          <cell r="AC80">
            <v>57.96</v>
          </cell>
          <cell r="AD80">
            <v>67.28</v>
          </cell>
          <cell r="AE80">
            <v>69.820000000000007</v>
          </cell>
          <cell r="AF80">
            <v>64.56</v>
          </cell>
        </row>
        <row r="81">
          <cell r="AC81">
            <v>58.94</v>
          </cell>
          <cell r="AD81">
            <v>67.62</v>
          </cell>
          <cell r="AE81">
            <v>70.400000000000006</v>
          </cell>
          <cell r="AF81">
            <v>64.42</v>
          </cell>
        </row>
        <row r="82">
          <cell r="AC82">
            <v>57.279999999999994</v>
          </cell>
          <cell r="AD82">
            <v>67.28</v>
          </cell>
          <cell r="AE82">
            <v>69</v>
          </cell>
          <cell r="AF82">
            <v>63.279999999999994</v>
          </cell>
        </row>
        <row r="83">
          <cell r="AC83">
            <v>55.879999999999995</v>
          </cell>
          <cell r="AD83">
            <v>67.099999999999994</v>
          </cell>
          <cell r="AE83">
            <v>68.039999999999992</v>
          </cell>
          <cell r="AF83">
            <v>63.879999999999995</v>
          </cell>
        </row>
        <row r="84">
          <cell r="AC84">
            <v>58.219999999999992</v>
          </cell>
          <cell r="AD84">
            <v>80.84</v>
          </cell>
          <cell r="AE84">
            <v>71.819999999999993</v>
          </cell>
          <cell r="AF84">
            <v>62.86</v>
          </cell>
        </row>
        <row r="85">
          <cell r="AC85">
            <v>58.46</v>
          </cell>
          <cell r="AD85">
            <v>78.099999999999994</v>
          </cell>
          <cell r="AE85">
            <v>71.16</v>
          </cell>
          <cell r="AF85">
            <v>60.760000000000012</v>
          </cell>
        </row>
        <row r="86">
          <cell r="AC86">
            <v>58.840000000000011</v>
          </cell>
          <cell r="AD86">
            <v>80.2</v>
          </cell>
          <cell r="AE86">
            <v>73.14</v>
          </cell>
          <cell r="AF86">
            <v>61.819999999999993</v>
          </cell>
        </row>
        <row r="87">
          <cell r="AC87">
            <v>58.679999999999993</v>
          </cell>
          <cell r="AD87">
            <v>79.760000000000005</v>
          </cell>
          <cell r="AE87">
            <v>72.760000000000005</v>
          </cell>
          <cell r="AF87">
            <v>62.02</v>
          </cell>
        </row>
        <row r="88">
          <cell r="AC88">
            <v>58.540000000000006</v>
          </cell>
          <cell r="AD88">
            <v>80.140000000000015</v>
          </cell>
          <cell r="AE88">
            <v>70.62</v>
          </cell>
          <cell r="AF88">
            <v>61.240000000000009</v>
          </cell>
        </row>
      </sheetData>
      <sheetData sheetId="1"/>
      <sheetData sheetId="2">
        <row r="12">
          <cell r="K12">
            <v>3.3801873648240233</v>
          </cell>
        </row>
      </sheetData>
      <sheetData sheetId="3"/>
      <sheetData sheetId="4">
        <row r="12">
          <cell r="K12">
            <v>-4.2218445588333786</v>
          </cell>
        </row>
      </sheetData>
      <sheetData sheetId="5"/>
      <sheetData sheetId="6">
        <row r="3">
          <cell r="D3" t="str">
            <v>GPT-4 Turbo</v>
          </cell>
          <cell r="E3" t="str">
            <v>GPT-4o</v>
          </cell>
          <cell r="F3" t="str">
            <v xml:space="preserve"> Phi-3.5 MoE</v>
          </cell>
          <cell r="G3" t="str">
            <v>Mixtral 7x8B</v>
          </cell>
        </row>
        <row r="4">
          <cell r="D4">
            <v>0</v>
          </cell>
          <cell r="E4">
            <v>0</v>
          </cell>
          <cell r="F4">
            <v>43.1</v>
          </cell>
          <cell r="G4">
            <v>51.1</v>
          </cell>
        </row>
        <row r="5">
          <cell r="D5">
            <v>0</v>
          </cell>
          <cell r="E5">
            <v>0</v>
          </cell>
          <cell r="F5">
            <v>37.4</v>
          </cell>
          <cell r="G5">
            <v>51.1</v>
          </cell>
        </row>
        <row r="6">
          <cell r="D6">
            <v>0</v>
          </cell>
          <cell r="E6">
            <v>0</v>
          </cell>
          <cell r="F6">
            <v>37.799999999999997</v>
          </cell>
          <cell r="G6">
            <v>49.1</v>
          </cell>
        </row>
        <row r="7">
          <cell r="D7">
            <v>0</v>
          </cell>
          <cell r="E7">
            <v>0</v>
          </cell>
          <cell r="F7">
            <v>34.299999999999997</v>
          </cell>
          <cell r="G7">
            <v>48.4</v>
          </cell>
        </row>
        <row r="8">
          <cell r="D8">
            <v>0</v>
          </cell>
          <cell r="E8">
            <v>0</v>
          </cell>
          <cell r="F8">
            <v>33.299999999999997</v>
          </cell>
          <cell r="G8">
            <v>48.2</v>
          </cell>
        </row>
        <row r="9">
          <cell r="D9">
            <v>36.5</v>
          </cell>
          <cell r="E9">
            <v>30.8</v>
          </cell>
          <cell r="F9">
            <v>40.4</v>
          </cell>
          <cell r="G9">
            <v>51.6</v>
          </cell>
        </row>
        <row r="10">
          <cell r="D10">
            <v>42.6</v>
          </cell>
          <cell r="E10">
            <v>13.7</v>
          </cell>
          <cell r="F10">
            <v>42.2</v>
          </cell>
          <cell r="G10">
            <v>50.4</v>
          </cell>
        </row>
        <row r="11">
          <cell r="D11">
            <v>34.799999999999997</v>
          </cell>
          <cell r="E11">
            <v>8.5</v>
          </cell>
          <cell r="F11">
            <v>43.2</v>
          </cell>
          <cell r="G11">
            <v>48.5</v>
          </cell>
        </row>
        <row r="12">
          <cell r="D12">
            <v>32.6</v>
          </cell>
          <cell r="E12">
            <v>8</v>
          </cell>
          <cell r="F12">
            <v>44.5</v>
          </cell>
          <cell r="G12">
            <v>47.5</v>
          </cell>
        </row>
        <row r="13">
          <cell r="D13">
            <v>33</v>
          </cell>
          <cell r="E13">
            <v>8.4</v>
          </cell>
          <cell r="F13">
            <v>44.8</v>
          </cell>
          <cell r="G13">
            <v>46.6</v>
          </cell>
          <cell r="AC13" t="str">
            <v>GPT-4 Turbo</v>
          </cell>
          <cell r="AD13" t="str">
            <v>GPT-4o</v>
          </cell>
          <cell r="AE13" t="str">
            <v xml:space="preserve"> Phi-3.5 MoE</v>
          </cell>
          <cell r="AF13" t="str">
            <v>Mixtral 7x8B</v>
          </cell>
        </row>
        <row r="14">
          <cell r="D14">
            <v>42.2</v>
          </cell>
          <cell r="E14">
            <v>46.8</v>
          </cell>
          <cell r="F14">
            <v>42.2</v>
          </cell>
          <cell r="G14">
            <v>48.7</v>
          </cell>
          <cell r="AC14">
            <v>36.357142857142854</v>
          </cell>
          <cell r="AD14">
            <v>37.128571428571426</v>
          </cell>
          <cell r="AE14">
            <v>39.357142857142854</v>
          </cell>
          <cell r="AF14">
            <v>14.785714285714286</v>
          </cell>
        </row>
        <row r="15">
          <cell r="D15">
            <v>48.8</v>
          </cell>
          <cell r="E15">
            <v>31.3</v>
          </cell>
          <cell r="F15">
            <v>46.3</v>
          </cell>
          <cell r="G15">
            <v>49.6</v>
          </cell>
          <cell r="AC15">
            <v>35.385714285714286</v>
          </cell>
          <cell r="AD15">
            <v>36.25714285714286</v>
          </cell>
          <cell r="AE15">
            <v>37.31428571428571</v>
          </cell>
          <cell r="AF15">
            <v>15.828571428571431</v>
          </cell>
        </row>
        <row r="16">
          <cell r="D16">
            <v>43.2</v>
          </cell>
          <cell r="E16">
            <v>28.2</v>
          </cell>
          <cell r="F16">
            <v>46.2</v>
          </cell>
          <cell r="G16">
            <v>51.8</v>
          </cell>
          <cell r="AC16">
            <v>34.871428571428567</v>
          </cell>
          <cell r="AD16">
            <v>35.628571428571426</v>
          </cell>
          <cell r="AE16">
            <v>36.357142857142854</v>
          </cell>
          <cell r="AF16">
            <v>14.428571428571429</v>
          </cell>
        </row>
        <row r="17">
          <cell r="D17">
            <v>39.5</v>
          </cell>
          <cell r="E17">
            <v>24.6</v>
          </cell>
          <cell r="F17">
            <v>45.1</v>
          </cell>
          <cell r="G17">
            <v>52.3</v>
          </cell>
          <cell r="AC17">
            <v>35.24285714285714</v>
          </cell>
          <cell r="AD17">
            <v>35.699999999999996</v>
          </cell>
          <cell r="AE17">
            <v>34.6</v>
          </cell>
          <cell r="AF17">
            <v>14.257142857142856</v>
          </cell>
        </row>
        <row r="18">
          <cell r="D18">
            <v>39.700000000000003</v>
          </cell>
          <cell r="E18">
            <v>29.1</v>
          </cell>
          <cell r="F18">
            <v>39.799999999999997</v>
          </cell>
          <cell r="G18">
            <v>52.8</v>
          </cell>
          <cell r="AC18">
            <v>36.028571428571432</v>
          </cell>
          <cell r="AD18">
            <v>36.128571428571426</v>
          </cell>
          <cell r="AE18">
            <v>33.9</v>
          </cell>
          <cell r="AF18">
            <v>14.585714285714285</v>
          </cell>
        </row>
        <row r="19">
          <cell r="D19">
            <v>48.6</v>
          </cell>
          <cell r="E19">
            <v>49.3</v>
          </cell>
          <cell r="F19">
            <v>35.299999999999997</v>
          </cell>
          <cell r="G19">
            <v>48.9</v>
          </cell>
          <cell r="AC19">
            <v>46.225714285714282</v>
          </cell>
          <cell r="AD19">
            <v>57.4</v>
          </cell>
          <cell r="AE19">
            <v>39.614285714285714</v>
          </cell>
          <cell r="AF19">
            <v>50.528571428571432</v>
          </cell>
        </row>
        <row r="20">
          <cell r="D20">
            <v>50.6</v>
          </cell>
          <cell r="E20">
            <v>49.1</v>
          </cell>
          <cell r="F20">
            <v>37.4</v>
          </cell>
          <cell r="G20">
            <v>52.7</v>
          </cell>
          <cell r="AC20">
            <v>58.185714285714276</v>
          </cell>
          <cell r="AD20">
            <v>54.1</v>
          </cell>
          <cell r="AE20">
            <v>36.714285714285715</v>
          </cell>
          <cell r="AF20">
            <v>51.042857142857137</v>
          </cell>
        </row>
        <row r="21">
          <cell r="D21">
            <v>48.5</v>
          </cell>
          <cell r="E21">
            <v>53.2</v>
          </cell>
          <cell r="F21">
            <v>36.5</v>
          </cell>
          <cell r="G21">
            <v>49.1</v>
          </cell>
          <cell r="AC21">
            <v>54.214285714285715</v>
          </cell>
          <cell r="AD21">
            <v>51.714285714285715</v>
          </cell>
          <cell r="AE21">
            <v>36.74285714285714</v>
          </cell>
          <cell r="AF21">
            <v>48.68571428571429</v>
          </cell>
        </row>
        <row r="22">
          <cell r="D22">
            <v>47.6</v>
          </cell>
          <cell r="E22">
            <v>50.9</v>
          </cell>
          <cell r="F22">
            <v>36.200000000000003</v>
          </cell>
          <cell r="G22">
            <v>47.4</v>
          </cell>
          <cell r="AC22">
            <v>55.228571428571435</v>
          </cell>
          <cell r="AD22">
            <v>52.199999999999996</v>
          </cell>
          <cell r="AE22">
            <v>36.771428571428565</v>
          </cell>
          <cell r="AF22">
            <v>46.857142857142847</v>
          </cell>
        </row>
        <row r="23">
          <cell r="D23">
            <v>49.3</v>
          </cell>
          <cell r="E23">
            <v>55.6</v>
          </cell>
          <cell r="F23">
            <v>33.700000000000003</v>
          </cell>
          <cell r="G23">
            <v>47.4</v>
          </cell>
          <cell r="AC23">
            <v>55.028571428571425</v>
          </cell>
          <cell r="AD23">
            <v>52.571428571428562</v>
          </cell>
          <cell r="AE23">
            <v>35.999999999999993</v>
          </cell>
          <cell r="AF23">
            <v>46.957142857142856</v>
          </cell>
        </row>
        <row r="24">
          <cell r="D24">
            <v>52.6</v>
          </cell>
          <cell r="E24">
            <v>51.2</v>
          </cell>
          <cell r="F24">
            <v>35.799999999999997</v>
          </cell>
          <cell r="G24">
            <v>50.6</v>
          </cell>
          <cell r="AC24">
            <v>57.268571428571427</v>
          </cell>
          <cell r="AD24">
            <v>59.871428571428567</v>
          </cell>
          <cell r="AE24">
            <v>38.25714285714286</v>
          </cell>
          <cell r="AF24">
            <v>49.128571428571426</v>
          </cell>
        </row>
        <row r="25">
          <cell r="D25">
            <v>47.8</v>
          </cell>
          <cell r="E25">
            <v>57.9</v>
          </cell>
          <cell r="F25">
            <v>54.7</v>
          </cell>
          <cell r="G25">
            <v>65</v>
          </cell>
          <cell r="AC25">
            <v>60.228571428571421</v>
          </cell>
          <cell r="AD25">
            <v>53.271428571428579</v>
          </cell>
          <cell r="AE25">
            <v>38</v>
          </cell>
          <cell r="AF25">
            <v>49.257142857142853</v>
          </cell>
        </row>
        <row r="26">
          <cell r="D26">
            <v>47.2</v>
          </cell>
          <cell r="E26">
            <v>54.3</v>
          </cell>
          <cell r="F26">
            <v>46.4</v>
          </cell>
          <cell r="G26">
            <v>61.7</v>
          </cell>
          <cell r="AC26">
            <v>57.098571428571425</v>
          </cell>
          <cell r="AD26">
            <v>52.028571428571425</v>
          </cell>
          <cell r="AE26">
            <v>37.414285714285711</v>
          </cell>
          <cell r="AF26">
            <v>50.371428571428574</v>
          </cell>
        </row>
        <row r="27">
          <cell r="D27">
            <v>48.5</v>
          </cell>
          <cell r="E27">
            <v>59.6</v>
          </cell>
          <cell r="F27">
            <v>46.7</v>
          </cell>
          <cell r="G27">
            <v>59.5</v>
          </cell>
          <cell r="AC27">
            <v>57.480000000000004</v>
          </cell>
          <cell r="AD27">
            <v>50.328571428571422</v>
          </cell>
          <cell r="AE27">
            <v>37.371428571428567</v>
          </cell>
          <cell r="AF27">
            <v>51.25714285714286</v>
          </cell>
        </row>
        <row r="28">
          <cell r="D28">
            <v>49.4</v>
          </cell>
          <cell r="E28">
            <v>60.3</v>
          </cell>
          <cell r="F28">
            <v>44.2</v>
          </cell>
          <cell r="G28">
            <v>59.6</v>
          </cell>
          <cell r="AC28">
            <v>59.257142857142867</v>
          </cell>
          <cell r="AD28">
            <v>50.600000000000009</v>
          </cell>
          <cell r="AE28">
            <v>36.414285714285711</v>
          </cell>
          <cell r="AF28">
            <v>51.5</v>
          </cell>
        </row>
        <row r="29">
          <cell r="D29">
            <v>54.1</v>
          </cell>
          <cell r="E29">
            <v>54.1</v>
          </cell>
          <cell r="F29">
            <v>49.8</v>
          </cell>
          <cell r="G29">
            <v>49.1</v>
          </cell>
          <cell r="AC29">
            <v>63.01428571428572</v>
          </cell>
          <cell r="AD29">
            <v>60.914285714285711</v>
          </cell>
          <cell r="AE29">
            <v>35.171428571428571</v>
          </cell>
          <cell r="AF29">
            <v>49.216666666666669</v>
          </cell>
        </row>
        <row r="30">
          <cell r="D30">
            <v>48</v>
          </cell>
          <cell r="E30">
            <v>52.2</v>
          </cell>
          <cell r="F30">
            <v>60</v>
          </cell>
          <cell r="G30">
            <v>67.900000000000006</v>
          </cell>
          <cell r="AC30">
            <v>63.785714285714285</v>
          </cell>
          <cell r="AD30">
            <v>57.385714285714286</v>
          </cell>
          <cell r="AE30">
            <v>33.48571428571428</v>
          </cell>
          <cell r="AF30">
            <v>52.133333333333333</v>
          </cell>
        </row>
        <row r="31">
          <cell r="D31">
            <v>48.6</v>
          </cell>
          <cell r="E31">
            <v>51</v>
          </cell>
          <cell r="F31">
            <v>57.1</v>
          </cell>
          <cell r="G31">
            <v>67.5</v>
          </cell>
          <cell r="AC31">
            <v>63.957142857142863</v>
          </cell>
          <cell r="AD31">
            <v>56.214285714285715</v>
          </cell>
          <cell r="AE31">
            <v>32.871428571428574</v>
          </cell>
          <cell r="AF31">
            <v>49.916666666666664</v>
          </cell>
        </row>
        <row r="32">
          <cell r="D32">
            <v>46.4</v>
          </cell>
          <cell r="E32">
            <v>50.1</v>
          </cell>
          <cell r="F32">
            <v>58</v>
          </cell>
          <cell r="G32">
            <v>66.2</v>
          </cell>
          <cell r="AC32">
            <v>63.585714285714282</v>
          </cell>
          <cell r="AD32">
            <v>54.871428571428574</v>
          </cell>
          <cell r="AE32">
            <v>32.842857142857142</v>
          </cell>
          <cell r="AF32">
            <v>49.183333333333337</v>
          </cell>
        </row>
        <row r="33">
          <cell r="D33">
            <v>47</v>
          </cell>
          <cell r="E33">
            <v>51.6</v>
          </cell>
          <cell r="F33">
            <v>57.6</v>
          </cell>
          <cell r="G33">
            <v>62.7</v>
          </cell>
          <cell r="AC33">
            <v>65.357142857142861</v>
          </cell>
          <cell r="AD33">
            <v>55.285714285714285</v>
          </cell>
          <cell r="AE33">
            <v>32.628571428571426</v>
          </cell>
          <cell r="AF33">
            <v>49.483333333333341</v>
          </cell>
        </row>
        <row r="34">
          <cell r="AC34">
            <v>63.528571428571425</v>
          </cell>
          <cell r="AD34">
            <v>62.214285714285722</v>
          </cell>
          <cell r="AE34">
            <v>37.614285714285714</v>
          </cell>
          <cell r="AF34">
            <v>48.739999999999995</v>
          </cell>
        </row>
        <row r="35">
          <cell r="AC35">
            <v>62.857142857142854</v>
          </cell>
          <cell r="AD35">
            <v>58.642857142857146</v>
          </cell>
          <cell r="AE35">
            <v>46.071428571428569</v>
          </cell>
          <cell r="AF35">
            <v>63.059999999999988</v>
          </cell>
        </row>
        <row r="36">
          <cell r="AC36">
            <v>63.414285714285718</v>
          </cell>
          <cell r="AD36">
            <v>56.271428571428579</v>
          </cell>
          <cell r="AE36">
            <v>45.18571428571429</v>
          </cell>
          <cell r="AF36">
            <v>59.160000000000004</v>
          </cell>
        </row>
        <row r="37">
          <cell r="AC37">
            <v>62.75714285714286</v>
          </cell>
          <cell r="AD37">
            <v>55.714285714285715</v>
          </cell>
          <cell r="AE37">
            <v>46.000000000000007</v>
          </cell>
          <cell r="AF37">
            <v>57.660000000000004</v>
          </cell>
        </row>
        <row r="38">
          <cell r="AC38">
            <v>64.914285714285725</v>
          </cell>
          <cell r="AD38">
            <v>55.970000000000006</v>
          </cell>
          <cell r="AE38">
            <v>43.385714285714286</v>
          </cell>
          <cell r="AF38">
            <v>57.8</v>
          </cell>
        </row>
        <row r="39">
          <cell r="D39" t="str">
            <v>GPT-4 Turbo</v>
          </cell>
          <cell r="E39" t="str">
            <v>GPT-4o</v>
          </cell>
          <cell r="F39" t="str">
            <v xml:space="preserve"> Phi-3.5 MoE</v>
          </cell>
          <cell r="G39" t="str">
            <v>Mixtral 7x8B</v>
          </cell>
          <cell r="AC39">
            <v>62.828571428571436</v>
          </cell>
          <cell r="AD39">
            <v>64.216666666666654</v>
          </cell>
          <cell r="AE39">
            <v>50.85</v>
          </cell>
          <cell r="AF39">
            <v>49.8</v>
          </cell>
        </row>
        <row r="40">
          <cell r="D40">
            <v>52.3</v>
          </cell>
          <cell r="E40">
            <v>59</v>
          </cell>
          <cell r="F40">
            <v>50.6</v>
          </cell>
          <cell r="G40">
            <v>0.7</v>
          </cell>
          <cell r="AC40">
            <v>59.271428571428565</v>
          </cell>
          <cell r="AD40">
            <v>56.849999999999994</v>
          </cell>
          <cell r="AE40">
            <v>59.54999999999999</v>
          </cell>
          <cell r="AF40">
            <v>64.679999999999993</v>
          </cell>
        </row>
        <row r="41">
          <cell r="D41">
            <v>48.7</v>
          </cell>
          <cell r="E41">
            <v>54.2</v>
          </cell>
          <cell r="F41">
            <v>41.1</v>
          </cell>
          <cell r="G41">
            <v>0.2</v>
          </cell>
          <cell r="AC41">
            <v>59.542857142857152</v>
          </cell>
          <cell r="AD41">
            <v>55.15</v>
          </cell>
          <cell r="AE41">
            <v>56.849999999999994</v>
          </cell>
          <cell r="AF41">
            <v>64.34</v>
          </cell>
        </row>
        <row r="42">
          <cell r="D42">
            <v>43.9</v>
          </cell>
          <cell r="E42">
            <v>51.8</v>
          </cell>
          <cell r="F42">
            <v>41.3</v>
          </cell>
          <cell r="G42">
            <v>0</v>
          </cell>
          <cell r="AC42">
            <v>60.6</v>
          </cell>
          <cell r="AD42">
            <v>53.9</v>
          </cell>
          <cell r="AE42">
            <v>56.566666666666663</v>
          </cell>
          <cell r="AF42">
            <v>63.660000000000004</v>
          </cell>
        </row>
        <row r="43">
          <cell r="D43">
            <v>47.4</v>
          </cell>
          <cell r="E43">
            <v>52.5</v>
          </cell>
          <cell r="F43">
            <v>39.299999999999997</v>
          </cell>
          <cell r="G43">
            <v>0</v>
          </cell>
          <cell r="AC43">
            <v>60.185714285714276</v>
          </cell>
          <cell r="AD43">
            <v>54.733333333333341</v>
          </cell>
          <cell r="AE43">
            <v>55.266666666666673</v>
          </cell>
          <cell r="AF43">
            <v>61.38000000000001</v>
          </cell>
        </row>
        <row r="44">
          <cell r="D44">
            <v>48.6</v>
          </cell>
          <cell r="E44">
            <v>53.2</v>
          </cell>
          <cell r="F44">
            <v>37.6</v>
          </cell>
          <cell r="G44">
            <v>0.5</v>
          </cell>
        </row>
        <row r="45">
          <cell r="D45">
            <v>54</v>
          </cell>
          <cell r="E45">
            <v>61.9</v>
          </cell>
          <cell r="F45">
            <v>28.8</v>
          </cell>
          <cell r="G45">
            <v>51.1</v>
          </cell>
        </row>
        <row r="46">
          <cell r="D46">
            <v>49.1</v>
          </cell>
          <cell r="E46">
            <v>62.8</v>
          </cell>
          <cell r="F46">
            <v>27.9</v>
          </cell>
          <cell r="G46">
            <v>51.2</v>
          </cell>
        </row>
        <row r="47">
          <cell r="D47">
            <v>50.8</v>
          </cell>
          <cell r="E47">
            <v>65.8</v>
          </cell>
          <cell r="F47">
            <v>25.8</v>
          </cell>
          <cell r="G47">
            <v>49.3</v>
          </cell>
        </row>
        <row r="48">
          <cell r="D48">
            <v>52.6</v>
          </cell>
          <cell r="E48">
            <v>65.3</v>
          </cell>
          <cell r="F48">
            <v>25.2</v>
          </cell>
          <cell r="G48">
            <v>48.5</v>
          </cell>
        </row>
        <row r="49">
          <cell r="D49">
            <v>52.8</v>
          </cell>
          <cell r="E49">
            <v>66.5</v>
          </cell>
          <cell r="F49">
            <v>26.3</v>
          </cell>
          <cell r="G49">
            <v>48</v>
          </cell>
        </row>
        <row r="50">
          <cell r="D50">
            <v>61.4</v>
          </cell>
          <cell r="E50">
            <v>59.6</v>
          </cell>
          <cell r="F50">
            <v>26.5</v>
          </cell>
          <cell r="G50">
            <v>48.7</v>
          </cell>
        </row>
        <row r="51">
          <cell r="D51">
            <v>59.5</v>
          </cell>
          <cell r="E51">
            <v>53.8</v>
          </cell>
          <cell r="F51">
            <v>25.3</v>
          </cell>
          <cell r="G51">
            <v>48.5</v>
          </cell>
        </row>
        <row r="52">
          <cell r="D52">
            <v>55.4</v>
          </cell>
          <cell r="E52">
            <v>54.7</v>
          </cell>
          <cell r="F52">
            <v>26.8</v>
          </cell>
          <cell r="G52">
            <v>50.6</v>
          </cell>
        </row>
        <row r="53">
          <cell r="D53">
            <v>59.3</v>
          </cell>
          <cell r="E53">
            <v>52.9</v>
          </cell>
          <cell r="F53">
            <v>27.5</v>
          </cell>
          <cell r="G53">
            <v>51.4</v>
          </cell>
        </row>
        <row r="54">
          <cell r="D54">
            <v>56.6</v>
          </cell>
          <cell r="E54">
            <v>51.3</v>
          </cell>
          <cell r="F54">
            <v>27.3</v>
          </cell>
          <cell r="G54">
            <v>52.2</v>
          </cell>
        </row>
        <row r="55">
          <cell r="D55">
            <v>67.400000000000006</v>
          </cell>
          <cell r="E55">
            <v>60.5</v>
          </cell>
          <cell r="F55">
            <v>29.5</v>
          </cell>
          <cell r="G55">
            <v>49.5</v>
          </cell>
        </row>
        <row r="56">
          <cell r="D56">
            <v>64.5</v>
          </cell>
          <cell r="E56">
            <v>54.3</v>
          </cell>
          <cell r="F56">
            <v>25</v>
          </cell>
          <cell r="G56">
            <v>50.7</v>
          </cell>
        </row>
        <row r="57">
          <cell r="D57">
            <v>66.5</v>
          </cell>
          <cell r="E57">
            <v>57.4</v>
          </cell>
          <cell r="F57">
            <v>28.7</v>
          </cell>
          <cell r="G57">
            <v>49.7</v>
          </cell>
        </row>
        <row r="58">
          <cell r="D58">
            <v>65.5</v>
          </cell>
          <cell r="E58">
            <v>52.9</v>
          </cell>
          <cell r="F58">
            <v>25</v>
          </cell>
          <cell r="G58">
            <v>49</v>
          </cell>
          <cell r="AC58" t="str">
            <v>GPT-4 Turbo</v>
          </cell>
          <cell r="AD58" t="str">
            <v>GPT-4o</v>
          </cell>
          <cell r="AE58" t="str">
            <v xml:space="preserve"> Phi-3.5 MoE</v>
          </cell>
          <cell r="AF58" t="str">
            <v>Mixtral 7x8B</v>
          </cell>
        </row>
        <row r="59">
          <cell r="D59">
            <v>69.7</v>
          </cell>
          <cell r="E59">
            <v>54.2</v>
          </cell>
          <cell r="F59">
            <v>25.3</v>
          </cell>
          <cell r="G59">
            <v>48</v>
          </cell>
          <cell r="AC59">
            <v>40.839999999999996</v>
          </cell>
          <cell r="AD59">
            <v>43.46</v>
          </cell>
          <cell r="AE59">
            <v>45.08</v>
          </cell>
          <cell r="AF59">
            <v>19.46</v>
          </cell>
        </row>
        <row r="60">
          <cell r="D60">
            <v>66.900000000000006</v>
          </cell>
          <cell r="E60">
            <v>60.4</v>
          </cell>
          <cell r="F60">
            <v>23.6</v>
          </cell>
          <cell r="G60">
            <v>47.1</v>
          </cell>
          <cell r="AC60">
            <v>39.440000000000005</v>
          </cell>
          <cell r="AD60">
            <v>42.339999999999996</v>
          </cell>
          <cell r="AE60">
            <v>41.120000000000005</v>
          </cell>
          <cell r="AF60">
            <v>20.380000000000003</v>
          </cell>
        </row>
        <row r="61">
          <cell r="D61">
            <v>62.7</v>
          </cell>
          <cell r="E61">
            <v>53.4</v>
          </cell>
          <cell r="F61">
            <v>40.700000000000003</v>
          </cell>
          <cell r="G61">
            <v>62.8</v>
          </cell>
          <cell r="AC61">
            <v>38.979999999999997</v>
          </cell>
          <cell r="AD61">
            <v>42.040000000000006</v>
          </cell>
          <cell r="AE61">
            <v>40.86</v>
          </cell>
          <cell r="AF61">
            <v>19.02</v>
          </cell>
        </row>
        <row r="62">
          <cell r="D62">
            <v>65.5</v>
          </cell>
          <cell r="E62">
            <v>55.5</v>
          </cell>
          <cell r="F62">
            <v>41.9</v>
          </cell>
          <cell r="G62">
            <v>59.2</v>
          </cell>
          <cell r="AC62">
            <v>39.92</v>
          </cell>
          <cell r="AD62">
            <v>42.44</v>
          </cell>
          <cell r="AE62">
            <v>38.200000000000003</v>
          </cell>
          <cell r="AF62">
            <v>19.059999999999999</v>
          </cell>
        </row>
        <row r="63">
          <cell r="D63">
            <v>63.9</v>
          </cell>
          <cell r="E63">
            <v>51.8</v>
          </cell>
          <cell r="F63">
            <v>43.7</v>
          </cell>
          <cell r="G63">
            <v>56.7</v>
          </cell>
          <cell r="AC63">
            <v>40.86</v>
          </cell>
          <cell r="AD63">
            <v>42.660000000000004</v>
          </cell>
          <cell r="AE63">
            <v>37.200000000000003</v>
          </cell>
          <cell r="AF63">
            <v>19.399999999999999</v>
          </cell>
        </row>
        <row r="64">
          <cell r="D64">
            <v>66.3</v>
          </cell>
          <cell r="E64">
            <v>53.3</v>
          </cell>
          <cell r="F64">
            <v>37.5</v>
          </cell>
          <cell r="G64">
            <v>57.8</v>
          </cell>
          <cell r="AC64">
            <v>46.795999999999999</v>
          </cell>
          <cell r="AD64">
            <v>52.14</v>
          </cell>
          <cell r="AE64">
            <v>36.280000000000008</v>
          </cell>
          <cell r="AF64">
            <v>50.4</v>
          </cell>
        </row>
        <row r="65">
          <cell r="D65">
            <v>64.099999999999994</v>
          </cell>
          <cell r="E65">
            <v>59.8</v>
          </cell>
          <cell r="F65">
            <v>50.6</v>
          </cell>
          <cell r="G65">
            <v>49.4</v>
          </cell>
          <cell r="AC65">
            <v>59.46</v>
          </cell>
          <cell r="AD65">
            <v>49.239999999999995</v>
          </cell>
          <cell r="AE65">
            <v>33.559999999999995</v>
          </cell>
          <cell r="AF65">
            <v>51.1</v>
          </cell>
        </row>
        <row r="66">
          <cell r="D66">
            <v>60.4</v>
          </cell>
          <cell r="E66">
            <v>50.9</v>
          </cell>
          <cell r="F66">
            <v>62</v>
          </cell>
          <cell r="G66">
            <v>62.6</v>
          </cell>
          <cell r="AC66">
            <v>57.279999999999994</v>
          </cell>
          <cell r="AD66">
            <v>48.160000000000004</v>
          </cell>
          <cell r="AE66">
            <v>33.94</v>
          </cell>
          <cell r="AF66">
            <v>48.96</v>
          </cell>
        </row>
        <row r="67">
          <cell r="D67">
            <v>57.5</v>
          </cell>
          <cell r="E67">
            <v>52.2</v>
          </cell>
          <cell r="F67">
            <v>58.5</v>
          </cell>
          <cell r="G67">
            <v>64</v>
          </cell>
          <cell r="AC67">
            <v>58.740000000000009</v>
          </cell>
          <cell r="AD67">
            <v>48.459999999999994</v>
          </cell>
          <cell r="AE67">
            <v>33.940000000000005</v>
          </cell>
          <cell r="AF67">
            <v>48.12</v>
          </cell>
        </row>
        <row r="68">
          <cell r="D68">
            <v>60.2</v>
          </cell>
          <cell r="E68">
            <v>48.4</v>
          </cell>
          <cell r="F68">
            <v>56.9</v>
          </cell>
          <cell r="G68">
            <v>64.2</v>
          </cell>
          <cell r="AC68">
            <v>58.320000000000007</v>
          </cell>
          <cell r="AD68">
            <v>49.239999999999995</v>
          </cell>
          <cell r="AE68">
            <v>32.94</v>
          </cell>
          <cell r="AF68">
            <v>48.08</v>
          </cell>
        </row>
        <row r="69">
          <cell r="D69">
            <v>58.7</v>
          </cell>
          <cell r="E69">
            <v>51.2</v>
          </cell>
          <cell r="F69">
            <v>55.6</v>
          </cell>
          <cell r="G69">
            <v>62.8</v>
          </cell>
          <cell r="AC69">
            <v>59.015999999999998</v>
          </cell>
          <cell r="AD69">
            <v>55.46</v>
          </cell>
          <cell r="AE69">
            <v>37.28</v>
          </cell>
          <cell r="AF69">
            <v>48.980000000000004</v>
          </cell>
        </row>
        <row r="70">
          <cell r="AC70">
            <v>62.9</v>
          </cell>
          <cell r="AD70">
            <v>48.7</v>
          </cell>
          <cell r="AE70">
            <v>36.979999999999997</v>
          </cell>
          <cell r="AF70">
            <v>49.28</v>
          </cell>
        </row>
        <row r="71">
          <cell r="AC71">
            <v>58.677999999999997</v>
          </cell>
          <cell r="AD71">
            <v>48.239999999999995</v>
          </cell>
          <cell r="AE71">
            <v>36.14</v>
          </cell>
          <cell r="AF71">
            <v>50.64</v>
          </cell>
        </row>
        <row r="72">
          <cell r="AC72">
            <v>59.491999999999997</v>
          </cell>
          <cell r="AD72">
            <v>46.4</v>
          </cell>
          <cell r="AE72">
            <v>36.36</v>
          </cell>
          <cell r="AF72">
            <v>51.339999999999996</v>
          </cell>
        </row>
        <row r="73">
          <cell r="AC73">
            <v>60.96</v>
          </cell>
          <cell r="AD73">
            <v>47.4</v>
          </cell>
          <cell r="AE73">
            <v>34.42</v>
          </cell>
          <cell r="AF73">
            <v>51.819999999999993</v>
          </cell>
        </row>
        <row r="74">
          <cell r="AC74">
            <v>65.320000000000007</v>
          </cell>
          <cell r="AD74">
            <v>57.1</v>
          </cell>
          <cell r="AE74">
            <v>32.76</v>
          </cell>
          <cell r="AF74">
            <v>39.38000000000001</v>
          </cell>
        </row>
        <row r="75">
          <cell r="D75" t="str">
            <v>GPT-4 Turbo</v>
          </cell>
          <cell r="E75" t="str">
            <v>GPT-4o</v>
          </cell>
          <cell r="F75" t="str">
            <v xml:space="preserve"> Phi-3.5 MoE</v>
          </cell>
          <cell r="G75" t="str">
            <v>Mixtral 7x8B</v>
          </cell>
          <cell r="AC75">
            <v>65.86</v>
          </cell>
          <cell r="AD75">
            <v>53.760000000000005</v>
          </cell>
          <cell r="AE75">
            <v>29.9</v>
          </cell>
          <cell r="AF75">
            <v>41.679999999999993</v>
          </cell>
        </row>
        <row r="76">
          <cell r="D76">
            <v>57.8</v>
          </cell>
          <cell r="E76">
            <v>56.4</v>
          </cell>
          <cell r="F76">
            <v>42.2</v>
          </cell>
          <cell r="G76">
            <v>1.4</v>
          </cell>
          <cell r="AC76">
            <v>65.559999999999988</v>
          </cell>
          <cell r="AD76">
            <v>54.5</v>
          </cell>
          <cell r="AE76">
            <v>30.380000000000003</v>
          </cell>
          <cell r="AF76">
            <v>39.840000000000003</v>
          </cell>
        </row>
        <row r="77">
          <cell r="D77">
            <v>52.1</v>
          </cell>
          <cell r="E77">
            <v>51.3</v>
          </cell>
          <cell r="F77">
            <v>33.700000000000003</v>
          </cell>
          <cell r="G77">
            <v>0.9</v>
          </cell>
          <cell r="AC77">
            <v>65.78</v>
          </cell>
          <cell r="AD77">
            <v>52.959999999999994</v>
          </cell>
          <cell r="AE77">
            <v>29.4</v>
          </cell>
          <cell r="AF77">
            <v>39</v>
          </cell>
        </row>
        <row r="78">
          <cell r="D78">
            <v>52.4</v>
          </cell>
          <cell r="E78">
            <v>51.2</v>
          </cell>
          <cell r="F78">
            <v>31.9</v>
          </cell>
          <cell r="G78">
            <v>0.6</v>
          </cell>
          <cell r="AC78">
            <v>68.040000000000006</v>
          </cell>
          <cell r="AD78">
            <v>54.08</v>
          </cell>
          <cell r="AE78">
            <v>29.46</v>
          </cell>
          <cell r="AF78">
            <v>38.660000000000004</v>
          </cell>
        </row>
        <row r="79">
          <cell r="D79">
            <v>53</v>
          </cell>
          <cell r="E79">
            <v>53.2</v>
          </cell>
          <cell r="F79">
            <v>27.6</v>
          </cell>
          <cell r="G79">
            <v>0.4</v>
          </cell>
          <cell r="AC79">
            <v>65.02</v>
          </cell>
          <cell r="AD79">
            <v>58.54</v>
          </cell>
          <cell r="AE79">
            <v>35.760000000000005</v>
          </cell>
          <cell r="AF79">
            <v>39.239999999999995</v>
          </cell>
        </row>
        <row r="80">
          <cell r="D80">
            <v>55.7</v>
          </cell>
          <cell r="E80">
            <v>52.2</v>
          </cell>
          <cell r="F80">
            <v>25.4</v>
          </cell>
          <cell r="G80">
            <v>0.3</v>
          </cell>
          <cell r="AC80">
            <v>63.620000000000005</v>
          </cell>
          <cell r="AD80">
            <v>54.660000000000004</v>
          </cell>
          <cell r="AE80">
            <v>47.540000000000006</v>
          </cell>
          <cell r="AF80">
            <v>49.54</v>
          </cell>
        </row>
        <row r="81">
          <cell r="D81">
            <v>54</v>
          </cell>
          <cell r="E81">
            <v>61.3</v>
          </cell>
          <cell r="F81">
            <v>28.1</v>
          </cell>
          <cell r="G81">
            <v>51.1</v>
          </cell>
          <cell r="AC81">
            <v>64.78</v>
          </cell>
          <cell r="AD81">
            <v>54.3</v>
          </cell>
          <cell r="AE81">
            <v>45.98</v>
          </cell>
          <cell r="AF81">
            <v>46.8</v>
          </cell>
        </row>
        <row r="82">
          <cell r="D82">
            <v>57.2</v>
          </cell>
          <cell r="E82">
            <v>58.1</v>
          </cell>
          <cell r="F82">
            <v>27.1</v>
          </cell>
          <cell r="G82">
            <v>50.9</v>
          </cell>
          <cell r="AC82">
            <v>64.61999999999999</v>
          </cell>
          <cell r="AD82">
            <v>54</v>
          </cell>
          <cell r="AE82">
            <v>46.42</v>
          </cell>
          <cell r="AF82">
            <v>46.02</v>
          </cell>
        </row>
        <row r="83">
          <cell r="D83">
            <v>53.9</v>
          </cell>
          <cell r="E83">
            <v>60.5</v>
          </cell>
          <cell r="F83">
            <v>33.1</v>
          </cell>
          <cell r="G83">
            <v>49.5</v>
          </cell>
          <cell r="AC83">
            <v>66.960000000000008</v>
          </cell>
          <cell r="AD83">
            <v>54.64</v>
          </cell>
          <cell r="AE83">
            <v>43.96</v>
          </cell>
          <cell r="AF83">
            <v>46.260000000000005</v>
          </cell>
        </row>
        <row r="84">
          <cell r="D84">
            <v>58.1</v>
          </cell>
          <cell r="E84">
            <v>61.9</v>
          </cell>
          <cell r="F84">
            <v>31</v>
          </cell>
          <cell r="G84">
            <v>48.5</v>
          </cell>
          <cell r="AC84">
            <v>62.92</v>
          </cell>
          <cell r="AD84">
            <v>48.239999999999995</v>
          </cell>
          <cell r="AE84">
            <v>40.620000000000005</v>
          </cell>
          <cell r="AF84">
            <v>40.08</v>
          </cell>
        </row>
        <row r="85">
          <cell r="D85">
            <v>56.8</v>
          </cell>
          <cell r="E85">
            <v>63.3</v>
          </cell>
          <cell r="F85">
            <v>29.4</v>
          </cell>
          <cell r="G85">
            <v>48.1</v>
          </cell>
          <cell r="AC85">
            <v>60.46</v>
          </cell>
          <cell r="AD85">
            <v>42.339999999999996</v>
          </cell>
          <cell r="AE85">
            <v>49.76</v>
          </cell>
          <cell r="AF85">
            <v>49.440000000000005</v>
          </cell>
        </row>
        <row r="86">
          <cell r="D86">
            <v>62.7</v>
          </cell>
          <cell r="E86">
            <v>60.2</v>
          </cell>
          <cell r="F86">
            <v>35.9</v>
          </cell>
          <cell r="G86">
            <v>48.7</v>
          </cell>
          <cell r="AC86">
            <v>60.940000000000012</v>
          </cell>
          <cell r="AD86">
            <v>41.92</v>
          </cell>
          <cell r="AE86">
            <v>47.3</v>
          </cell>
          <cell r="AF86">
            <v>49.92</v>
          </cell>
        </row>
        <row r="87">
          <cell r="D87">
            <v>64.900000000000006</v>
          </cell>
          <cell r="E87">
            <v>56.5</v>
          </cell>
          <cell r="F87">
            <v>40.4</v>
          </cell>
          <cell r="G87">
            <v>48.9</v>
          </cell>
          <cell r="AC87">
            <v>61.879999999999995</v>
          </cell>
          <cell r="AD87">
            <v>40.86</v>
          </cell>
          <cell r="AE87">
            <v>46.56</v>
          </cell>
          <cell r="AF87">
            <v>49.04</v>
          </cell>
        </row>
        <row r="88">
          <cell r="D88">
            <v>60.4</v>
          </cell>
          <cell r="E88">
            <v>57.4</v>
          </cell>
          <cell r="F88">
            <v>35.4</v>
          </cell>
          <cell r="G88">
            <v>50.5</v>
          </cell>
          <cell r="AC88">
            <v>61.42</v>
          </cell>
          <cell r="AD88">
            <v>42.040000000000006</v>
          </cell>
          <cell r="AE88">
            <v>45.92</v>
          </cell>
          <cell r="AF88">
            <v>47.38</v>
          </cell>
        </row>
        <row r="89">
          <cell r="D89">
            <v>65.599999999999994</v>
          </cell>
          <cell r="E89">
            <v>56.1</v>
          </cell>
          <cell r="F89">
            <v>38.200000000000003</v>
          </cell>
          <cell r="G89">
            <v>51.5</v>
          </cell>
        </row>
        <row r="90">
          <cell r="D90">
            <v>66</v>
          </cell>
          <cell r="E90">
            <v>55.1</v>
          </cell>
          <cell r="F90">
            <v>34.299999999999997</v>
          </cell>
          <cell r="G90">
            <v>52.2</v>
          </cell>
        </row>
        <row r="91">
          <cell r="D91">
            <v>70</v>
          </cell>
          <cell r="E91">
            <v>65.099999999999994</v>
          </cell>
          <cell r="F91">
            <v>30.1</v>
          </cell>
          <cell r="G91">
            <v>48.7</v>
          </cell>
        </row>
        <row r="92">
          <cell r="D92">
            <v>68.2</v>
          </cell>
          <cell r="E92">
            <v>59.3</v>
          </cell>
          <cell r="F92">
            <v>28.6</v>
          </cell>
          <cell r="G92">
            <v>53.8</v>
          </cell>
        </row>
        <row r="93">
          <cell r="D93">
            <v>67.5</v>
          </cell>
          <cell r="E93">
            <v>58.3</v>
          </cell>
          <cell r="F93">
            <v>28.1</v>
          </cell>
          <cell r="G93">
            <v>51</v>
          </cell>
        </row>
        <row r="94">
          <cell r="D94">
            <v>73.8</v>
          </cell>
          <cell r="E94">
            <v>60.4</v>
          </cell>
          <cell r="F94">
            <v>25.9</v>
          </cell>
          <cell r="G94">
            <v>49.6</v>
          </cell>
        </row>
        <row r="95">
          <cell r="D95">
            <v>74.400000000000006</v>
          </cell>
          <cell r="E95">
            <v>57.1</v>
          </cell>
          <cell r="F95">
            <v>30.2</v>
          </cell>
          <cell r="G95">
            <v>49.7</v>
          </cell>
        </row>
        <row r="96">
          <cell r="D96">
            <v>67.900000000000006</v>
          </cell>
          <cell r="E96">
            <v>65.5</v>
          </cell>
          <cell r="F96">
            <v>50.7</v>
          </cell>
          <cell r="G96">
            <v>50.4</v>
          </cell>
        </row>
        <row r="97">
          <cell r="D97">
            <v>67.3</v>
          </cell>
          <cell r="E97">
            <v>56.5</v>
          </cell>
          <cell r="F97">
            <v>58.7</v>
          </cell>
          <cell r="G97">
            <v>51.3</v>
          </cell>
        </row>
        <row r="98">
          <cell r="D98">
            <v>67.3</v>
          </cell>
          <cell r="E98">
            <v>59.2</v>
          </cell>
          <cell r="F98">
            <v>55.9</v>
          </cell>
          <cell r="G98">
            <v>47.6</v>
          </cell>
        </row>
        <row r="99">
          <cell r="D99">
            <v>69.8</v>
          </cell>
          <cell r="E99">
            <v>56.9</v>
          </cell>
          <cell r="F99">
            <v>55.7</v>
          </cell>
          <cell r="G99">
            <v>47.2</v>
          </cell>
        </row>
        <row r="100">
          <cell r="D100">
            <v>73</v>
          </cell>
          <cell r="E100">
            <v>56.4</v>
          </cell>
          <cell r="F100">
            <v>56.2</v>
          </cell>
          <cell r="G100">
            <v>46.9</v>
          </cell>
        </row>
        <row r="101">
          <cell r="D101">
            <v>65.400000000000006</v>
          </cell>
          <cell r="E101">
            <v>64.099999999999994</v>
          </cell>
          <cell r="F101">
            <v>50.2</v>
          </cell>
          <cell r="G101">
            <v>52.5</v>
          </cell>
        </row>
        <row r="102">
          <cell r="D102">
            <v>62.1</v>
          </cell>
          <cell r="E102">
            <v>56.3</v>
          </cell>
          <cell r="F102">
            <v>61.2</v>
          </cell>
          <cell r="G102">
            <v>55.8</v>
          </cell>
        </row>
        <row r="103">
          <cell r="D103">
            <v>64.7</v>
          </cell>
          <cell r="E103">
            <v>57</v>
          </cell>
          <cell r="F103">
            <v>57.8</v>
          </cell>
          <cell r="G103">
            <v>55.8</v>
          </cell>
        </row>
        <row r="104">
          <cell r="D104">
            <v>67.099999999999994</v>
          </cell>
          <cell r="E104">
            <v>54.3</v>
          </cell>
          <cell r="F104">
            <v>55.9</v>
          </cell>
          <cell r="G104">
            <v>54.1</v>
          </cell>
        </row>
        <row r="105">
          <cell r="D105">
            <v>64.900000000000006</v>
          </cell>
          <cell r="E105">
            <v>55.4</v>
          </cell>
          <cell r="F105">
            <v>54.6</v>
          </cell>
          <cell r="G105">
            <v>51.3</v>
          </cell>
        </row>
        <row r="111">
          <cell r="D111" t="str">
            <v>GPT-4 Turbo</v>
          </cell>
          <cell r="E111" t="str">
            <v>GPT-4o</v>
          </cell>
          <cell r="F111" t="str">
            <v xml:space="preserve"> Phi-3.5 MoE</v>
          </cell>
          <cell r="G111" t="str">
            <v>Mixtral 7x8B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5.8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8.3000000000000007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5.9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4.5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4.7</v>
          </cell>
        </row>
        <row r="117">
          <cell r="D117">
            <v>32.299999999999997</v>
          </cell>
          <cell r="E117">
            <v>49.9</v>
          </cell>
          <cell r="F117">
            <v>37.6</v>
          </cell>
          <cell r="G117">
            <v>51.3</v>
          </cell>
        </row>
        <row r="118">
          <cell r="D118">
            <v>39.1</v>
          </cell>
          <cell r="E118">
            <v>51.5</v>
          </cell>
          <cell r="F118">
            <v>35.700000000000003</v>
          </cell>
          <cell r="G118">
            <v>45.4</v>
          </cell>
        </row>
        <row r="119">
          <cell r="D119">
            <v>26.3</v>
          </cell>
          <cell r="E119">
            <v>50.2</v>
          </cell>
          <cell r="F119">
            <v>32.799999999999997</v>
          </cell>
          <cell r="G119">
            <v>42.4</v>
          </cell>
        </row>
        <row r="120">
          <cell r="D120">
            <v>24.8</v>
          </cell>
          <cell r="E120">
            <v>52.1</v>
          </cell>
          <cell r="F120">
            <v>35.9</v>
          </cell>
          <cell r="G120">
            <v>36</v>
          </cell>
        </row>
        <row r="121">
          <cell r="D121">
            <v>23.9</v>
          </cell>
          <cell r="E121">
            <v>53.2</v>
          </cell>
          <cell r="F121">
            <v>34.200000000000003</v>
          </cell>
          <cell r="G121">
            <v>37.1</v>
          </cell>
        </row>
        <row r="122">
          <cell r="D122">
            <v>43.4</v>
          </cell>
          <cell r="E122">
            <v>50.6</v>
          </cell>
          <cell r="F122">
            <v>24.5</v>
          </cell>
          <cell r="G122">
            <v>49.7</v>
          </cell>
        </row>
        <row r="123">
          <cell r="D123">
            <v>47.7</v>
          </cell>
          <cell r="E123">
            <v>48.5</v>
          </cell>
          <cell r="F123">
            <v>27</v>
          </cell>
          <cell r="G123">
            <v>48.7</v>
          </cell>
        </row>
        <row r="124">
          <cell r="D124">
            <v>44.2</v>
          </cell>
          <cell r="E124">
            <v>51.2</v>
          </cell>
          <cell r="F124">
            <v>28.9</v>
          </cell>
          <cell r="G124">
            <v>50.7</v>
          </cell>
        </row>
        <row r="125">
          <cell r="D125">
            <v>39.799999999999997</v>
          </cell>
          <cell r="E125">
            <v>50.2</v>
          </cell>
          <cell r="F125">
            <v>27.5</v>
          </cell>
          <cell r="G125">
            <v>51.4</v>
          </cell>
        </row>
        <row r="126">
          <cell r="D126">
            <v>44.4</v>
          </cell>
          <cell r="E126">
            <v>50.5</v>
          </cell>
          <cell r="F126">
            <v>29.7</v>
          </cell>
          <cell r="G126">
            <v>51.9</v>
          </cell>
        </row>
        <row r="127">
          <cell r="D127">
            <v>48.2</v>
          </cell>
          <cell r="E127">
            <v>49.9</v>
          </cell>
          <cell r="F127">
            <v>24.3</v>
          </cell>
          <cell r="G127">
            <v>48.9</v>
          </cell>
        </row>
        <row r="128">
          <cell r="D128">
            <v>50.2</v>
          </cell>
          <cell r="E128">
            <v>51.6</v>
          </cell>
          <cell r="F128">
            <v>29.6</v>
          </cell>
          <cell r="G128">
            <v>54.9</v>
          </cell>
        </row>
        <row r="129">
          <cell r="D129">
            <v>50.6</v>
          </cell>
          <cell r="E129">
            <v>49.3</v>
          </cell>
          <cell r="F129">
            <v>23.7</v>
          </cell>
          <cell r="G129">
            <v>52.1</v>
          </cell>
        </row>
        <row r="130">
          <cell r="D130">
            <v>48.6</v>
          </cell>
          <cell r="E130">
            <v>48.8</v>
          </cell>
          <cell r="F130">
            <v>27.9</v>
          </cell>
          <cell r="G130">
            <v>50.6</v>
          </cell>
        </row>
        <row r="131">
          <cell r="D131">
            <v>51</v>
          </cell>
          <cell r="E131">
            <v>49.2</v>
          </cell>
          <cell r="F131">
            <v>27.2</v>
          </cell>
          <cell r="G131">
            <v>50.3</v>
          </cell>
        </row>
        <row r="132">
          <cell r="D132">
            <v>50.1</v>
          </cell>
          <cell r="E132">
            <v>51.2</v>
          </cell>
          <cell r="F132">
            <v>27</v>
          </cell>
          <cell r="G132">
            <v>47.5</v>
          </cell>
        </row>
        <row r="133">
          <cell r="D133">
            <v>52.5</v>
          </cell>
          <cell r="E133">
            <v>56.3</v>
          </cell>
          <cell r="F133">
            <v>32.299999999999997</v>
          </cell>
          <cell r="G133">
            <v>67.599999999999994</v>
          </cell>
        </row>
        <row r="134">
          <cell r="D134">
            <v>48.9</v>
          </cell>
          <cell r="E134">
            <v>50.8</v>
          </cell>
          <cell r="F134">
            <v>33.1</v>
          </cell>
          <cell r="G134">
            <v>61.8</v>
          </cell>
        </row>
        <row r="135">
          <cell r="D135">
            <v>48.3</v>
          </cell>
          <cell r="E135">
            <v>51.3</v>
          </cell>
          <cell r="F135">
            <v>35.5</v>
          </cell>
          <cell r="G135">
            <v>58.2</v>
          </cell>
        </row>
        <row r="136">
          <cell r="D136">
            <v>47.7</v>
          </cell>
          <cell r="E136">
            <v>54.4</v>
          </cell>
          <cell r="F136">
            <v>35.4</v>
          </cell>
          <cell r="G136">
            <v>57.7</v>
          </cell>
        </row>
        <row r="137">
          <cell r="D137">
            <v>56.1</v>
          </cell>
          <cell r="E137">
            <v>52.2</v>
          </cell>
          <cell r="F137">
            <v>49.9</v>
          </cell>
          <cell r="G137">
            <v>48.6</v>
          </cell>
        </row>
        <row r="138">
          <cell r="D138">
            <v>43.5</v>
          </cell>
          <cell r="E138">
            <v>47.6</v>
          </cell>
          <cell r="F138">
            <v>57.5</v>
          </cell>
          <cell r="G138">
            <v>76.2</v>
          </cell>
        </row>
        <row r="139">
          <cell r="D139">
            <v>41.8</v>
          </cell>
          <cell r="E139">
            <v>50.3</v>
          </cell>
          <cell r="F139">
            <v>54.7</v>
          </cell>
          <cell r="G139">
            <v>72.099999999999994</v>
          </cell>
        </row>
        <row r="140">
          <cell r="D140">
            <v>45.3</v>
          </cell>
          <cell r="E140">
            <v>49.5</v>
          </cell>
          <cell r="F140">
            <v>54.1</v>
          </cell>
          <cell r="G140">
            <v>73.099999999999994</v>
          </cell>
        </row>
        <row r="141">
          <cell r="D141">
            <v>41.1</v>
          </cell>
          <cell r="E141">
            <v>51.7</v>
          </cell>
          <cell r="F141">
            <v>54</v>
          </cell>
          <cell r="G141">
            <v>70</v>
          </cell>
        </row>
        <row r="147">
          <cell r="D147" t="str">
            <v>GPT-4 Turbo</v>
          </cell>
          <cell r="E147" t="str">
            <v>GPT-4o</v>
          </cell>
          <cell r="F147" t="str">
            <v xml:space="preserve"> Phi-3.5 MoE</v>
          </cell>
          <cell r="G147" t="str">
            <v>Mixtral 7x8B</v>
          </cell>
        </row>
        <row r="148">
          <cell r="D148">
            <v>62.8</v>
          </cell>
          <cell r="E148">
            <v>57.4</v>
          </cell>
          <cell r="F148">
            <v>53.5</v>
          </cell>
          <cell r="G148">
            <v>0</v>
          </cell>
        </row>
        <row r="149">
          <cell r="D149">
            <v>53.8</v>
          </cell>
          <cell r="E149">
            <v>59.9</v>
          </cell>
          <cell r="F149">
            <v>51.7</v>
          </cell>
          <cell r="G149">
            <v>0</v>
          </cell>
        </row>
        <row r="150">
          <cell r="D150">
            <v>56.4</v>
          </cell>
          <cell r="E150">
            <v>59.8</v>
          </cell>
          <cell r="F150">
            <v>53.7</v>
          </cell>
          <cell r="G150">
            <v>0</v>
          </cell>
        </row>
        <row r="151">
          <cell r="D151">
            <v>56.6</v>
          </cell>
          <cell r="E151">
            <v>59</v>
          </cell>
          <cell r="F151">
            <v>50.1</v>
          </cell>
          <cell r="G151">
            <v>0</v>
          </cell>
        </row>
        <row r="152">
          <cell r="D152">
            <v>56</v>
          </cell>
          <cell r="E152">
            <v>58.5</v>
          </cell>
          <cell r="F152">
            <v>47.1</v>
          </cell>
          <cell r="G152">
            <v>0</v>
          </cell>
        </row>
        <row r="153">
          <cell r="D153">
            <v>58.1</v>
          </cell>
          <cell r="E153">
            <v>59.2</v>
          </cell>
          <cell r="F153">
            <v>40.299999999999997</v>
          </cell>
          <cell r="G153">
            <v>51.1</v>
          </cell>
        </row>
        <row r="154">
          <cell r="D154">
            <v>62.5</v>
          </cell>
          <cell r="E154">
            <v>61.6</v>
          </cell>
          <cell r="F154">
            <v>29.6</v>
          </cell>
          <cell r="G154">
            <v>51.1</v>
          </cell>
        </row>
        <row r="155">
          <cell r="D155">
            <v>62.8</v>
          </cell>
          <cell r="E155">
            <v>57.5</v>
          </cell>
          <cell r="F155">
            <v>30.9</v>
          </cell>
          <cell r="G155">
            <v>49.5</v>
          </cell>
        </row>
        <row r="156">
          <cell r="D156">
            <v>64.900000000000006</v>
          </cell>
          <cell r="E156">
            <v>58.2</v>
          </cell>
          <cell r="F156">
            <v>31.1</v>
          </cell>
          <cell r="G156">
            <v>48.2</v>
          </cell>
        </row>
        <row r="157">
          <cell r="D157">
            <v>67</v>
          </cell>
          <cell r="E157">
            <v>57.2</v>
          </cell>
          <cell r="F157">
            <v>28.7</v>
          </cell>
          <cell r="G157">
            <v>47.1</v>
          </cell>
        </row>
        <row r="158">
          <cell r="D158">
            <v>69.099999999999994</v>
          </cell>
          <cell r="E158">
            <v>61.8</v>
          </cell>
          <cell r="F158">
            <v>40.4</v>
          </cell>
          <cell r="G158">
            <v>48.9</v>
          </cell>
        </row>
        <row r="159">
          <cell r="D159">
            <v>62.5</v>
          </cell>
          <cell r="E159">
            <v>51.1</v>
          </cell>
          <cell r="F159">
            <v>32.200000000000003</v>
          </cell>
          <cell r="G159">
            <v>48.5</v>
          </cell>
        </row>
        <row r="160">
          <cell r="D160">
            <v>63.2</v>
          </cell>
          <cell r="E160">
            <v>51.6</v>
          </cell>
          <cell r="F160">
            <v>34.6</v>
          </cell>
          <cell r="G160">
            <v>50.7</v>
          </cell>
        </row>
        <row r="161">
          <cell r="D161">
            <v>61.8</v>
          </cell>
          <cell r="E161">
            <v>49</v>
          </cell>
          <cell r="F161">
            <v>32.6</v>
          </cell>
          <cell r="G161">
            <v>51.7</v>
          </cell>
        </row>
        <row r="162">
          <cell r="D162">
            <v>66.400000000000006</v>
          </cell>
          <cell r="E162">
            <v>49.9</v>
          </cell>
          <cell r="F162">
            <v>31.7</v>
          </cell>
          <cell r="G162">
            <v>52.1</v>
          </cell>
        </row>
        <row r="163">
          <cell r="D163">
            <v>72.2</v>
          </cell>
          <cell r="E163">
            <v>63.5</v>
          </cell>
          <cell r="F163">
            <v>40.299999999999997</v>
          </cell>
          <cell r="G163">
            <v>49.8</v>
          </cell>
        </row>
        <row r="164">
          <cell r="D164">
            <v>70.8</v>
          </cell>
          <cell r="E164">
            <v>53</v>
          </cell>
          <cell r="F164">
            <v>30.2</v>
          </cell>
          <cell r="G164">
            <v>51.2</v>
          </cell>
        </row>
        <row r="165">
          <cell r="D165">
            <v>70.2</v>
          </cell>
          <cell r="E165">
            <v>54.1</v>
          </cell>
          <cell r="F165">
            <v>28.9</v>
          </cell>
          <cell r="G165">
            <v>49.4</v>
          </cell>
        </row>
        <row r="166">
          <cell r="D166">
            <v>71.7</v>
          </cell>
          <cell r="E166">
            <v>51.6</v>
          </cell>
          <cell r="F166">
            <v>30.5</v>
          </cell>
          <cell r="G166">
            <v>49</v>
          </cell>
        </row>
        <row r="167">
          <cell r="D167">
            <v>75.7</v>
          </cell>
          <cell r="E167">
            <v>51.5</v>
          </cell>
          <cell r="F167">
            <v>31.2</v>
          </cell>
          <cell r="G167">
            <v>48.2</v>
          </cell>
        </row>
        <row r="168">
          <cell r="D168">
            <v>70</v>
          </cell>
          <cell r="E168">
            <v>63.8</v>
          </cell>
          <cell r="F168">
            <v>39.4</v>
          </cell>
          <cell r="G168">
            <v>48.1</v>
          </cell>
        </row>
        <row r="169">
          <cell r="D169">
            <v>66.7</v>
          </cell>
          <cell r="E169">
            <v>53.5</v>
          </cell>
          <cell r="F169">
            <v>54.2</v>
          </cell>
          <cell r="G169">
            <v>68.599999999999994</v>
          </cell>
        </row>
        <row r="170">
          <cell r="D170">
            <v>68.099999999999994</v>
          </cell>
          <cell r="E170">
            <v>51.8</v>
          </cell>
          <cell r="F170">
            <v>52.9</v>
          </cell>
          <cell r="G170">
            <v>65.5</v>
          </cell>
        </row>
        <row r="171">
          <cell r="D171">
            <v>67.7</v>
          </cell>
          <cell r="E171">
            <v>50.9</v>
          </cell>
          <cell r="F171">
            <v>55.9</v>
          </cell>
          <cell r="G171">
            <v>66.7</v>
          </cell>
        </row>
        <row r="172">
          <cell r="D172">
            <v>71.3</v>
          </cell>
          <cell r="E172">
            <v>49.9</v>
          </cell>
          <cell r="F172">
            <v>52.6</v>
          </cell>
          <cell r="G172">
            <v>67</v>
          </cell>
        </row>
        <row r="173">
          <cell r="D173">
            <v>67.400000000000006</v>
          </cell>
          <cell r="E173">
            <v>63.2</v>
          </cell>
          <cell r="F173">
            <v>52.5</v>
          </cell>
          <cell r="G173">
            <v>49.4</v>
          </cell>
        </row>
        <row r="174">
          <cell r="D174">
            <v>65.3</v>
          </cell>
          <cell r="E174">
            <v>52.3</v>
          </cell>
          <cell r="F174">
            <v>65.599999999999994</v>
          </cell>
          <cell r="G174">
            <v>60.9</v>
          </cell>
        </row>
        <row r="175">
          <cell r="D175">
            <v>66.3</v>
          </cell>
          <cell r="E175">
            <v>49.4</v>
          </cell>
          <cell r="F175">
            <v>63.1</v>
          </cell>
          <cell r="G175">
            <v>62.3</v>
          </cell>
        </row>
        <row r="176">
          <cell r="D176">
            <v>68.5</v>
          </cell>
          <cell r="E176">
            <v>51.5</v>
          </cell>
          <cell r="F176">
            <v>62</v>
          </cell>
          <cell r="G176">
            <v>60.7</v>
          </cell>
        </row>
        <row r="177">
          <cell r="D177">
            <v>67.099999999999994</v>
          </cell>
          <cell r="E177">
            <v>52</v>
          </cell>
          <cell r="F177">
            <v>61.8</v>
          </cell>
          <cell r="G177">
            <v>60.1</v>
          </cell>
        </row>
        <row r="183">
          <cell r="D183" t="str">
            <v>GPT-4 Turbo</v>
          </cell>
          <cell r="E183" t="str">
            <v>GPT-4o</v>
          </cell>
          <cell r="F183" t="str">
            <v xml:space="preserve"> Phi-3.5 MoE</v>
          </cell>
          <cell r="G183" t="str">
            <v>Mixtral 7x8B</v>
          </cell>
        </row>
        <row r="184">
          <cell r="D184">
            <v>50.3</v>
          </cell>
          <cell r="E184">
            <v>42.6</v>
          </cell>
          <cell r="F184">
            <v>50.1</v>
          </cell>
          <cell r="G184">
            <v>0.4</v>
          </cell>
        </row>
        <row r="185">
          <cell r="D185">
            <v>50.5</v>
          </cell>
          <cell r="E185">
            <v>42.1</v>
          </cell>
          <cell r="F185">
            <v>55.6</v>
          </cell>
          <cell r="G185">
            <v>0.6</v>
          </cell>
        </row>
        <row r="186">
          <cell r="D186">
            <v>49.2</v>
          </cell>
          <cell r="E186">
            <v>39.200000000000003</v>
          </cell>
          <cell r="F186">
            <v>50.2</v>
          </cell>
          <cell r="G186">
            <v>0</v>
          </cell>
        </row>
        <row r="187">
          <cell r="D187">
            <v>47.1</v>
          </cell>
          <cell r="E187">
            <v>37.700000000000003</v>
          </cell>
          <cell r="F187">
            <v>51.2</v>
          </cell>
          <cell r="G187">
            <v>0</v>
          </cell>
        </row>
        <row r="188">
          <cell r="D188">
            <v>47.9</v>
          </cell>
          <cell r="E188">
            <v>39.6</v>
          </cell>
          <cell r="F188">
            <v>51.3</v>
          </cell>
          <cell r="G188">
            <v>0.4</v>
          </cell>
        </row>
        <row r="189">
          <cell r="D189">
            <v>57.3</v>
          </cell>
          <cell r="E189">
            <v>91.2</v>
          </cell>
          <cell r="F189">
            <v>58.3</v>
          </cell>
          <cell r="G189">
            <v>50.4</v>
          </cell>
        </row>
        <row r="190">
          <cell r="D190">
            <v>70.900000000000006</v>
          </cell>
          <cell r="E190">
            <v>81</v>
          </cell>
          <cell r="F190">
            <v>53.5</v>
          </cell>
          <cell r="G190">
            <v>56.4</v>
          </cell>
        </row>
        <row r="191">
          <cell r="D191">
            <v>66.8</v>
          </cell>
          <cell r="E191">
            <v>71</v>
          </cell>
          <cell r="F191">
            <v>54.7</v>
          </cell>
          <cell r="G191">
            <v>53.6</v>
          </cell>
        </row>
        <row r="192">
          <cell r="D192">
            <v>68.099999999999994</v>
          </cell>
          <cell r="E192">
            <v>71</v>
          </cell>
          <cell r="F192">
            <v>51.8</v>
          </cell>
          <cell r="G192">
            <v>51.4</v>
          </cell>
        </row>
        <row r="193">
          <cell r="D193">
            <v>69.7</v>
          </cell>
          <cell r="E193">
            <v>68.599999999999994</v>
          </cell>
          <cell r="F193">
            <v>53.1</v>
          </cell>
          <cell r="G193">
            <v>51.2</v>
          </cell>
        </row>
        <row r="194">
          <cell r="D194">
            <v>62.4</v>
          </cell>
          <cell r="E194">
            <v>91.2</v>
          </cell>
          <cell r="F194">
            <v>56.9</v>
          </cell>
          <cell r="G194">
            <v>49.3</v>
          </cell>
        </row>
        <row r="195">
          <cell r="D195">
            <v>59.4</v>
          </cell>
          <cell r="E195">
            <v>80.900000000000006</v>
          </cell>
          <cell r="F195">
            <v>54.1</v>
          </cell>
          <cell r="G195">
            <v>49.7</v>
          </cell>
        </row>
        <row r="196">
          <cell r="D196">
            <v>62.1</v>
          </cell>
          <cell r="E196">
            <v>71.8</v>
          </cell>
          <cell r="F196">
            <v>52.3</v>
          </cell>
          <cell r="G196">
            <v>48.7</v>
          </cell>
        </row>
        <row r="197">
          <cell r="D197">
            <v>65.099999999999994</v>
          </cell>
          <cell r="E197">
            <v>70.099999999999994</v>
          </cell>
          <cell r="F197">
            <v>52.3</v>
          </cell>
          <cell r="G197">
            <v>50.7</v>
          </cell>
        </row>
        <row r="198">
          <cell r="D198">
            <v>65.599999999999994</v>
          </cell>
          <cell r="E198">
            <v>66.7</v>
          </cell>
          <cell r="F198">
            <v>53.1</v>
          </cell>
          <cell r="G198">
            <v>49.5</v>
          </cell>
        </row>
        <row r="199">
          <cell r="D199">
            <v>66.3</v>
          </cell>
          <cell r="E199">
            <v>91</v>
          </cell>
          <cell r="F199">
            <v>58.1</v>
          </cell>
          <cell r="G199">
            <v>49.5</v>
          </cell>
        </row>
        <row r="200">
          <cell r="D200">
            <v>67</v>
          </cell>
          <cell r="E200">
            <v>81.3</v>
          </cell>
          <cell r="F200">
            <v>55.3</v>
          </cell>
          <cell r="G200">
            <v>49.5</v>
          </cell>
        </row>
        <row r="201">
          <cell r="D201">
            <v>69.3</v>
          </cell>
          <cell r="E201">
            <v>71.7</v>
          </cell>
          <cell r="F201">
            <v>54.5</v>
          </cell>
          <cell r="G201">
            <v>48.2</v>
          </cell>
        </row>
        <row r="202">
          <cell r="D202">
            <v>67.599999999999994</v>
          </cell>
          <cell r="E202">
            <v>70.5</v>
          </cell>
          <cell r="F202">
            <v>55</v>
          </cell>
          <cell r="G202">
            <v>49.5</v>
          </cell>
        </row>
        <row r="203">
          <cell r="D203">
            <v>66.3</v>
          </cell>
          <cell r="E203">
            <v>67.400000000000006</v>
          </cell>
          <cell r="F203">
            <v>53.9</v>
          </cell>
          <cell r="G203">
            <v>53.3</v>
          </cell>
        </row>
        <row r="204">
          <cell r="D204">
            <v>69.5</v>
          </cell>
          <cell r="E204">
            <v>91.6</v>
          </cell>
          <cell r="F204">
            <v>57.5</v>
          </cell>
          <cell r="G204">
            <v>0</v>
          </cell>
        </row>
        <row r="205">
          <cell r="D205">
            <v>69.400000000000006</v>
          </cell>
          <cell r="E205">
            <v>80.900000000000006</v>
          </cell>
          <cell r="F205">
            <v>52.5</v>
          </cell>
          <cell r="G205">
            <v>0</v>
          </cell>
        </row>
        <row r="206">
          <cell r="D206">
            <v>71.099999999999994</v>
          </cell>
          <cell r="E206">
            <v>71.599999999999994</v>
          </cell>
          <cell r="F206">
            <v>53.3</v>
          </cell>
          <cell r="G206">
            <v>0</v>
          </cell>
        </row>
        <row r="207">
          <cell r="D207">
            <v>67.900000000000006</v>
          </cell>
          <cell r="E207">
            <v>68.7</v>
          </cell>
          <cell r="F207">
            <v>54.4</v>
          </cell>
          <cell r="G207">
            <v>0</v>
          </cell>
        </row>
        <row r="208">
          <cell r="D208">
            <v>71.900000000000006</v>
          </cell>
          <cell r="E208">
            <v>64.19</v>
          </cell>
          <cell r="F208">
            <v>48.5</v>
          </cell>
          <cell r="G208">
            <v>0</v>
          </cell>
        </row>
        <row r="209">
          <cell r="D209">
            <v>69.099999999999994</v>
          </cell>
          <cell r="E209">
            <v>91.9</v>
          </cell>
          <cell r="F209">
            <v>52.1</v>
          </cell>
          <cell r="G209">
            <v>0</v>
          </cell>
        </row>
        <row r="210">
          <cell r="D210">
            <v>69.099999999999994</v>
          </cell>
          <cell r="E210">
            <v>81.8</v>
          </cell>
          <cell r="F210">
            <v>51</v>
          </cell>
          <cell r="G210">
            <v>0</v>
          </cell>
        </row>
        <row r="211">
          <cell r="D211">
            <v>70.3</v>
          </cell>
          <cell r="E211">
            <v>71</v>
          </cell>
          <cell r="F211">
            <v>49.9</v>
          </cell>
          <cell r="G211">
            <v>0</v>
          </cell>
        </row>
        <row r="212">
          <cell r="D212">
            <v>69.5</v>
          </cell>
          <cell r="E212">
            <v>69.599999999999994</v>
          </cell>
          <cell r="F212">
            <v>52.5</v>
          </cell>
          <cell r="G212">
            <v>0</v>
          </cell>
        </row>
        <row r="213">
          <cell r="D213">
            <v>73.099999999999994</v>
          </cell>
          <cell r="E213">
            <v>66.5</v>
          </cell>
          <cell r="F213">
            <v>48</v>
          </cell>
          <cell r="G213">
            <v>0</v>
          </cell>
        </row>
        <row r="219">
          <cell r="D219" t="str">
            <v>GPT-4 Turbo</v>
          </cell>
          <cell r="E219" t="str">
            <v>GPT-4o</v>
          </cell>
          <cell r="F219" t="str">
            <v xml:space="preserve"> Phi-3.5 MoE</v>
          </cell>
          <cell r="G219" t="str">
            <v>Mixtral 7x8B</v>
          </cell>
        </row>
        <row r="220">
          <cell r="D220">
            <v>31.3</v>
          </cell>
          <cell r="E220">
            <v>44.5</v>
          </cell>
          <cell r="F220">
            <v>36</v>
          </cell>
          <cell r="G220">
            <v>44.1</v>
          </cell>
        </row>
        <row r="221">
          <cell r="D221">
            <v>42.6</v>
          </cell>
          <cell r="E221">
            <v>46.3</v>
          </cell>
          <cell r="F221">
            <v>41.7</v>
          </cell>
          <cell r="G221">
            <v>49.7</v>
          </cell>
        </row>
        <row r="222">
          <cell r="D222">
            <v>42.2</v>
          </cell>
          <cell r="E222">
            <v>47.4</v>
          </cell>
          <cell r="F222">
            <v>39.6</v>
          </cell>
          <cell r="G222">
            <v>45.4</v>
          </cell>
        </row>
        <row r="223">
          <cell r="D223">
            <v>42.6</v>
          </cell>
          <cell r="E223">
            <v>47.5</v>
          </cell>
          <cell r="F223">
            <v>39.700000000000003</v>
          </cell>
          <cell r="G223">
            <v>46.5</v>
          </cell>
        </row>
        <row r="224">
          <cell r="D224">
            <v>44</v>
          </cell>
          <cell r="E224">
            <v>49.4</v>
          </cell>
          <cell r="F224">
            <v>42.6</v>
          </cell>
          <cell r="G224">
            <v>48</v>
          </cell>
        </row>
        <row r="225">
          <cell r="D225">
            <v>31.38</v>
          </cell>
          <cell r="E225">
            <v>47.5</v>
          </cell>
          <cell r="F225">
            <v>43.8</v>
          </cell>
          <cell r="G225">
            <v>47.1</v>
          </cell>
        </row>
        <row r="226">
          <cell r="D226">
            <v>85.9</v>
          </cell>
          <cell r="E226">
            <v>50</v>
          </cell>
          <cell r="F226">
            <v>41</v>
          </cell>
          <cell r="G226">
            <v>51.9</v>
          </cell>
        </row>
        <row r="227">
          <cell r="D227">
            <v>84.1</v>
          </cell>
          <cell r="E227">
            <v>48.5</v>
          </cell>
          <cell r="F227">
            <v>36.700000000000003</v>
          </cell>
          <cell r="G227">
            <v>48</v>
          </cell>
        </row>
        <row r="228">
          <cell r="D228">
            <v>85.5</v>
          </cell>
          <cell r="E228">
            <v>48.9</v>
          </cell>
          <cell r="F228">
            <v>37.9</v>
          </cell>
          <cell r="G228">
            <v>47.9</v>
          </cell>
        </row>
        <row r="229">
          <cell r="D229">
            <v>82</v>
          </cell>
          <cell r="E229">
            <v>50.8</v>
          </cell>
          <cell r="F229">
            <v>35.5</v>
          </cell>
          <cell r="G229">
            <v>50.6</v>
          </cell>
        </row>
        <row r="230">
          <cell r="D230">
            <v>59.68</v>
          </cell>
          <cell r="E230">
            <v>48.9</v>
          </cell>
          <cell r="F230">
            <v>41.4</v>
          </cell>
          <cell r="G230">
            <v>49.9</v>
          </cell>
        </row>
        <row r="231">
          <cell r="D231">
            <v>78.8</v>
          </cell>
          <cell r="E231">
            <v>50.8</v>
          </cell>
          <cell r="F231">
            <v>40.700000000000003</v>
          </cell>
          <cell r="G231">
            <v>50.9</v>
          </cell>
        </row>
        <row r="232">
          <cell r="D232">
            <v>71.19</v>
          </cell>
          <cell r="E232">
            <v>49.3</v>
          </cell>
          <cell r="F232">
            <v>37.700000000000003</v>
          </cell>
          <cell r="G232">
            <v>49.6</v>
          </cell>
        </row>
        <row r="233">
          <cell r="D233">
            <v>71.260000000000005</v>
          </cell>
          <cell r="E233">
            <v>49.4</v>
          </cell>
          <cell r="F233">
            <v>38.4</v>
          </cell>
          <cell r="G233">
            <v>49.8</v>
          </cell>
        </row>
        <row r="234">
          <cell r="D234">
            <v>76.099999999999994</v>
          </cell>
          <cell r="E234">
            <v>51.6</v>
          </cell>
          <cell r="F234">
            <v>39</v>
          </cell>
          <cell r="G234">
            <v>49.8</v>
          </cell>
        </row>
        <row r="235">
          <cell r="D235">
            <v>68.400000000000006</v>
          </cell>
          <cell r="E235">
            <v>47.1</v>
          </cell>
          <cell r="F235">
            <v>28.6</v>
          </cell>
          <cell r="G235">
            <v>0</v>
          </cell>
        </row>
        <row r="236">
          <cell r="D236">
            <v>75.2</v>
          </cell>
          <cell r="E236">
            <v>53.1</v>
          </cell>
          <cell r="F236">
            <v>28.3</v>
          </cell>
          <cell r="G236">
            <v>0</v>
          </cell>
        </row>
        <row r="237">
          <cell r="D237">
            <v>75.099999999999994</v>
          </cell>
          <cell r="E237">
            <v>49.5</v>
          </cell>
          <cell r="F237">
            <v>29.7</v>
          </cell>
          <cell r="G237">
            <v>0</v>
          </cell>
        </row>
        <row r="238">
          <cell r="D238">
            <v>70.3</v>
          </cell>
          <cell r="E238">
            <v>49</v>
          </cell>
          <cell r="F238">
            <v>29.4</v>
          </cell>
          <cell r="G238">
            <v>0</v>
          </cell>
        </row>
        <row r="239">
          <cell r="D239">
            <v>71.099999999999994</v>
          </cell>
          <cell r="E239">
            <v>52</v>
          </cell>
          <cell r="F239">
            <v>26.9</v>
          </cell>
          <cell r="G239">
            <v>0</v>
          </cell>
        </row>
        <row r="240">
          <cell r="D240">
            <v>67.7</v>
          </cell>
          <cell r="E240">
            <v>51.8</v>
          </cell>
          <cell r="F240">
            <v>29.3</v>
          </cell>
          <cell r="G240">
            <v>0</v>
          </cell>
        </row>
        <row r="241">
          <cell r="D241">
            <v>73.599999999999994</v>
          </cell>
          <cell r="E241">
            <v>52</v>
          </cell>
          <cell r="F241">
            <v>29.4</v>
          </cell>
          <cell r="G241">
            <v>0</v>
          </cell>
        </row>
        <row r="242">
          <cell r="D242">
            <v>75.8</v>
          </cell>
          <cell r="E242">
            <v>50.7</v>
          </cell>
          <cell r="F242">
            <v>32.799999999999997</v>
          </cell>
          <cell r="G242">
            <v>0</v>
          </cell>
        </row>
        <row r="243">
          <cell r="D243">
            <v>73.2</v>
          </cell>
          <cell r="E243">
            <v>50.8</v>
          </cell>
          <cell r="F243">
            <v>30.1</v>
          </cell>
          <cell r="G243">
            <v>0</v>
          </cell>
        </row>
        <row r="244">
          <cell r="D244">
            <v>74.8</v>
          </cell>
          <cell r="E244">
            <v>53.3</v>
          </cell>
          <cell r="F244">
            <v>29.3</v>
          </cell>
          <cell r="G244">
            <v>0</v>
          </cell>
        </row>
        <row r="245">
          <cell r="D245">
            <v>63.6</v>
          </cell>
          <cell r="E245">
            <v>0</v>
          </cell>
          <cell r="F245">
            <v>0</v>
          </cell>
          <cell r="G245">
            <v>0</v>
          </cell>
        </row>
        <row r="246">
          <cell r="D246">
            <v>66.5</v>
          </cell>
          <cell r="E246">
            <v>0</v>
          </cell>
          <cell r="F246">
            <v>0</v>
          </cell>
          <cell r="G246">
            <v>0</v>
          </cell>
        </row>
        <row r="247">
          <cell r="D247">
            <v>67.599999999999994</v>
          </cell>
          <cell r="E247">
            <v>0</v>
          </cell>
          <cell r="F247">
            <v>0</v>
          </cell>
          <cell r="G247">
            <v>0</v>
          </cell>
        </row>
        <row r="248">
          <cell r="D248">
            <v>67.2</v>
          </cell>
          <cell r="E248">
            <v>0</v>
          </cell>
          <cell r="F248">
            <v>0</v>
          </cell>
          <cell r="G248">
            <v>0</v>
          </cell>
        </row>
        <row r="249">
          <cell r="D249">
            <v>69.400000000000006</v>
          </cell>
          <cell r="E249">
            <v>0</v>
          </cell>
          <cell r="F249">
            <v>0</v>
          </cell>
          <cell r="G249">
            <v>0</v>
          </cell>
        </row>
      </sheetData>
      <sheetData sheetId="7"/>
      <sheetData sheetId="8">
        <row r="12">
          <cell r="K12">
            <v>-4.1737425640451296</v>
          </cell>
        </row>
        <row r="13">
          <cell r="AC13" t="str">
            <v>GPT-4 Turbo</v>
          </cell>
          <cell r="AD13" t="str">
            <v>GPT-4o</v>
          </cell>
          <cell r="AE13" t="str">
            <v xml:space="preserve"> Phi-3.5 MoE</v>
          </cell>
          <cell r="AF13" t="str">
            <v>Mixtral 7x8B</v>
          </cell>
        </row>
        <row r="14">
          <cell r="AC14">
            <v>25.1</v>
          </cell>
          <cell r="AD14">
            <v>33.799999999999997</v>
          </cell>
          <cell r="AE14">
            <v>36.285714285714285</v>
          </cell>
          <cell r="AF14">
            <v>12.228571428571428</v>
          </cell>
        </row>
        <row r="15">
          <cell r="AC15">
            <v>23.900000000000002</v>
          </cell>
          <cell r="AD15">
            <v>33.299999999999997</v>
          </cell>
          <cell r="AE15">
            <v>38.271428571428565</v>
          </cell>
          <cell r="AF15">
            <v>11.928571428571429</v>
          </cell>
        </row>
        <row r="16">
          <cell r="AC16">
            <v>23.199999999999996</v>
          </cell>
          <cell r="AD16">
            <v>33.828571428571422</v>
          </cell>
          <cell r="AE16">
            <v>38.914285714285711</v>
          </cell>
          <cell r="AF16">
            <v>11.285714285714286</v>
          </cell>
        </row>
        <row r="17">
          <cell r="AC17">
            <v>23.585714285714285</v>
          </cell>
          <cell r="AD17">
            <v>33.728571428571428</v>
          </cell>
          <cell r="AE17">
            <v>38.385714285714293</v>
          </cell>
          <cell r="AF17">
            <v>11.185714285714285</v>
          </cell>
        </row>
        <row r="18">
          <cell r="AC18">
            <v>22.731428571428573</v>
          </cell>
          <cell r="AD18">
            <v>32.914285714285718</v>
          </cell>
          <cell r="AE18">
            <v>37.357142857142854</v>
          </cell>
          <cell r="AF18">
            <v>10.714285714285714</v>
          </cell>
        </row>
        <row r="19">
          <cell r="AC19">
            <v>44.01428571428572</v>
          </cell>
          <cell r="AD19">
            <v>57.342857142857149</v>
          </cell>
          <cell r="AE19">
            <v>46.771428571428565</v>
          </cell>
          <cell r="AF19">
            <v>49.899999999999991</v>
          </cell>
        </row>
        <row r="20">
          <cell r="AC20">
            <v>45.11</v>
          </cell>
          <cell r="AD20">
            <v>56.914285714285718</v>
          </cell>
          <cell r="AE20">
            <v>44.01428571428572</v>
          </cell>
          <cell r="AF20">
            <v>50.114285714285714</v>
          </cell>
        </row>
        <row r="21">
          <cell r="AC21">
            <v>44.485714285714288</v>
          </cell>
          <cell r="AD21">
            <v>58.442857142857136</v>
          </cell>
          <cell r="AE21">
            <v>44.014285714285712</v>
          </cell>
          <cell r="AF21">
            <v>49.542857142857144</v>
          </cell>
        </row>
        <row r="22">
          <cell r="AC22">
            <v>43.3</v>
          </cell>
          <cell r="AD22">
            <v>57.171428571428571</v>
          </cell>
          <cell r="AE22">
            <v>43.142857142857153</v>
          </cell>
          <cell r="AF22">
            <v>50.042857142857144</v>
          </cell>
        </row>
        <row r="23">
          <cell r="AC23">
            <v>40.08</v>
          </cell>
          <cell r="AD23">
            <v>54.928571428571423</v>
          </cell>
          <cell r="AE23">
            <v>42.628571428571426</v>
          </cell>
          <cell r="AF23">
            <v>49.8</v>
          </cell>
        </row>
        <row r="24">
          <cell r="AC24">
            <v>38.242857142857147</v>
          </cell>
          <cell r="AD24">
            <v>60.428571428571431</v>
          </cell>
          <cell r="AE24">
            <v>45.885714285714286</v>
          </cell>
          <cell r="AF24">
            <v>56.871428571428574</v>
          </cell>
        </row>
        <row r="25">
          <cell r="AC25">
            <v>38.342857142857149</v>
          </cell>
          <cell r="AD25">
            <v>59.771428571428565</v>
          </cell>
          <cell r="AE25">
            <v>42.914285714285718</v>
          </cell>
          <cell r="AF25">
            <v>54.914285714285711</v>
          </cell>
        </row>
        <row r="26">
          <cell r="AC26">
            <v>37.487142857142864</v>
          </cell>
          <cell r="AD26">
            <v>59.414285714285711</v>
          </cell>
          <cell r="AE26">
            <v>44.271428571428565</v>
          </cell>
          <cell r="AF26">
            <v>55.885714285714286</v>
          </cell>
        </row>
        <row r="27">
          <cell r="AC27">
            <v>36.842857142857142</v>
          </cell>
          <cell r="AD27">
            <v>58.328571428571429</v>
          </cell>
          <cell r="AE27">
            <v>45.214285714285715</v>
          </cell>
          <cell r="AF27">
            <v>56.414285714285718</v>
          </cell>
        </row>
        <row r="28">
          <cell r="AC28">
            <v>36.688571428571429</v>
          </cell>
          <cell r="AD28">
            <v>56.1</v>
          </cell>
          <cell r="AE28">
            <v>42.414285714285711</v>
          </cell>
          <cell r="AF28">
            <v>53.785714285714285</v>
          </cell>
        </row>
        <row r="29">
          <cell r="AC29">
            <v>55.664285714285718</v>
          </cell>
          <cell r="AD29">
            <v>58.785714285714285</v>
          </cell>
          <cell r="AE29">
            <v>53.685714285714276</v>
          </cell>
          <cell r="AF29">
            <v>64.628571428571419</v>
          </cell>
        </row>
        <row r="30">
          <cell r="AC30">
            <v>56.691428571428574</v>
          </cell>
          <cell r="AD30">
            <v>59.628571428571426</v>
          </cell>
          <cell r="AE30">
            <v>51.028571428571432</v>
          </cell>
          <cell r="AF30">
            <v>65.185714285714283</v>
          </cell>
        </row>
        <row r="31">
          <cell r="AC31">
            <v>54.800000000000004</v>
          </cell>
          <cell r="AD31">
            <v>57.857142857142847</v>
          </cell>
          <cell r="AE31">
            <v>50.114285714285714</v>
          </cell>
          <cell r="AF31">
            <v>63.185714285714276</v>
          </cell>
        </row>
        <row r="32">
          <cell r="AC32">
            <v>53.042857142857144</v>
          </cell>
          <cell r="AD32">
            <v>56.185714285714276</v>
          </cell>
          <cell r="AE32">
            <v>49.1</v>
          </cell>
          <cell r="AF32">
            <v>62.228571428571435</v>
          </cell>
        </row>
        <row r="33">
          <cell r="AC33">
            <v>52.385714285714286</v>
          </cell>
          <cell r="AD33">
            <v>55.471428571428575</v>
          </cell>
          <cell r="AE33">
            <v>47.471428571428575</v>
          </cell>
          <cell r="AF33">
            <v>58.6</v>
          </cell>
        </row>
        <row r="34">
          <cell r="AC34">
            <v>64.614285714285714</v>
          </cell>
          <cell r="AD34">
            <v>70.892857142857153</v>
          </cell>
          <cell r="AE34">
            <v>73.433333333333337</v>
          </cell>
          <cell r="AF34">
            <v>61.220000000000006</v>
          </cell>
        </row>
        <row r="35">
          <cell r="AC35">
            <v>65.642857142857153</v>
          </cell>
          <cell r="AD35">
            <v>70.585714285714289</v>
          </cell>
          <cell r="AE35">
            <v>75.116666666666674</v>
          </cell>
          <cell r="AF35">
            <v>59.64</v>
          </cell>
        </row>
        <row r="36">
          <cell r="AC36">
            <v>63.284285714285716</v>
          </cell>
          <cell r="AD36">
            <v>68.671428571428578</v>
          </cell>
          <cell r="AE36">
            <v>71.083333333333329</v>
          </cell>
          <cell r="AF36">
            <v>59.660000000000004</v>
          </cell>
        </row>
        <row r="37">
          <cell r="AC37">
            <v>62.214285714285722</v>
          </cell>
          <cell r="AD37">
            <v>65.648571428571429</v>
          </cell>
          <cell r="AE37">
            <v>70</v>
          </cell>
          <cell r="AF37">
            <v>60.94</v>
          </cell>
        </row>
        <row r="38">
          <cell r="AC38">
            <v>58.285714285714285</v>
          </cell>
          <cell r="AD38">
            <v>61.9</v>
          </cell>
          <cell r="AE38">
            <v>64.033333333333346</v>
          </cell>
          <cell r="AF38">
            <v>57.419999999999995</v>
          </cell>
        </row>
        <row r="39">
          <cell r="AC39">
            <v>80.333333333333329</v>
          </cell>
          <cell r="AD39">
            <v>75.86666666666666</v>
          </cell>
          <cell r="AE39">
            <v>78.183333333333337</v>
          </cell>
          <cell r="AF39">
            <v>67.38</v>
          </cell>
        </row>
        <row r="40">
          <cell r="AC40">
            <v>81.066666666666663</v>
          </cell>
          <cell r="AD40">
            <v>75.646666666666675</v>
          </cell>
          <cell r="AE40">
            <v>77.7</v>
          </cell>
          <cell r="AF40">
            <v>67.66</v>
          </cell>
        </row>
        <row r="41">
          <cell r="AC41">
            <v>78.083333333333343</v>
          </cell>
          <cell r="AD41">
            <v>74.15000000000002</v>
          </cell>
          <cell r="AE41">
            <v>77.266666666666666</v>
          </cell>
          <cell r="AF41">
            <v>66.52</v>
          </cell>
        </row>
        <row r="42">
          <cell r="AC42">
            <v>75.95</v>
          </cell>
          <cell r="AD42">
            <v>69.633333333333326</v>
          </cell>
          <cell r="AE42">
            <v>74.399999999999991</v>
          </cell>
          <cell r="AF42">
            <v>64.440000000000012</v>
          </cell>
        </row>
        <row r="43">
          <cell r="AC43">
            <v>70.28166666666668</v>
          </cell>
          <cell r="AD43">
            <v>66.75</v>
          </cell>
          <cell r="AE43">
            <v>68.55</v>
          </cell>
          <cell r="AF43">
            <v>61.4</v>
          </cell>
        </row>
      </sheetData>
      <sheetData sheetId="9"/>
      <sheetData sheetId="10">
        <row r="12">
          <cell r="K12">
            <v>2.1509346343718807E-3</v>
          </cell>
        </row>
        <row r="13">
          <cell r="AC13" t="str">
            <v>GPT-4 Turbo</v>
          </cell>
          <cell r="AD13" t="str">
            <v>GPT-4o</v>
          </cell>
          <cell r="AE13" t="str">
            <v xml:space="preserve"> Phi-3.5 MoE</v>
          </cell>
          <cell r="AF13" t="str">
            <v>Mixtral 7x8B</v>
          </cell>
        </row>
        <row r="14">
          <cell r="AC14">
            <v>2.8000000000000003</v>
          </cell>
          <cell r="AD14">
            <v>4.6428571428571432</v>
          </cell>
          <cell r="AE14">
            <v>2.7857142857142856</v>
          </cell>
          <cell r="AF14">
            <v>2.5714285714285716</v>
          </cell>
        </row>
        <row r="15">
          <cell r="AC15">
            <v>2.7285714285714282</v>
          </cell>
          <cell r="AD15">
            <v>5.2142857142857144</v>
          </cell>
          <cell r="AE15">
            <v>3</v>
          </cell>
          <cell r="AF15">
            <v>2.1285714285714286</v>
          </cell>
        </row>
        <row r="16">
          <cell r="AC16">
            <v>3.1285714285714286</v>
          </cell>
          <cell r="AD16">
            <v>5.2714285714285714</v>
          </cell>
          <cell r="AE16">
            <v>3.0142857142857147</v>
          </cell>
          <cell r="AF16">
            <v>2.6285714285714286</v>
          </cell>
        </row>
        <row r="17">
          <cell r="AC17">
            <v>3.4571428571428577</v>
          </cell>
          <cell r="AD17">
            <v>5.1285714285714281</v>
          </cell>
          <cell r="AE17">
            <v>3.4142857142857141</v>
          </cell>
          <cell r="AF17">
            <v>2.3571428571428572</v>
          </cell>
        </row>
        <row r="18">
          <cell r="AC18">
            <v>3.9185714285714286</v>
          </cell>
          <cell r="AD18">
            <v>5.6000000000000005</v>
          </cell>
          <cell r="AE18">
            <v>3.7714285714285714</v>
          </cell>
          <cell r="AF18">
            <v>2.8857142857142857</v>
          </cell>
        </row>
        <row r="19">
          <cell r="AC19">
            <v>3.5857142857142859</v>
          </cell>
          <cell r="AD19">
            <v>10.1</v>
          </cell>
          <cell r="AE19">
            <v>10.071428571428571</v>
          </cell>
          <cell r="AF19">
            <v>12.200000000000001</v>
          </cell>
        </row>
        <row r="20">
          <cell r="AC20">
            <v>4.0142857142857142</v>
          </cell>
          <cell r="AD20">
            <v>10.157142857142858</v>
          </cell>
          <cell r="AE20">
            <v>10.88</v>
          </cell>
          <cell r="AF20">
            <v>12.8</v>
          </cell>
        </row>
        <row r="21">
          <cell r="AC21">
            <v>4.015714285714286</v>
          </cell>
          <cell r="AD21">
            <v>10.742857142857144</v>
          </cell>
          <cell r="AE21">
            <v>10.714285714285714</v>
          </cell>
          <cell r="AF21">
            <v>14.72857142857143</v>
          </cell>
        </row>
        <row r="22">
          <cell r="AC22">
            <v>4.4142857142857137</v>
          </cell>
          <cell r="AD22">
            <v>10.442857142857141</v>
          </cell>
          <cell r="AE22">
            <v>9.9428571428571413</v>
          </cell>
          <cell r="AF22">
            <v>13.857142857142856</v>
          </cell>
        </row>
        <row r="23">
          <cell r="AC23">
            <v>4.6571428571428566</v>
          </cell>
          <cell r="AD23">
            <v>11.657142857142858</v>
          </cell>
          <cell r="AE23">
            <v>9.3571428571428577</v>
          </cell>
          <cell r="AF23">
            <v>13.657142857142857</v>
          </cell>
        </row>
        <row r="24">
          <cell r="AC24">
            <v>3.0785714285714287</v>
          </cell>
          <cell r="AD24">
            <v>10.142857142857142</v>
          </cell>
          <cell r="AE24">
            <v>8.0714285714285712</v>
          </cell>
          <cell r="AF24">
            <v>7.7142857142857153</v>
          </cell>
        </row>
        <row r="25">
          <cell r="AC25">
            <v>2.9285714285714284</v>
          </cell>
          <cell r="AD25">
            <v>9.6142857142857139</v>
          </cell>
          <cell r="AE25">
            <v>9.1714285714285726</v>
          </cell>
          <cell r="AF25">
            <v>8.5857142857142854</v>
          </cell>
        </row>
        <row r="26">
          <cell r="AC26">
            <v>3.0571428571428569</v>
          </cell>
          <cell r="AD26">
            <v>10.157142857142858</v>
          </cell>
          <cell r="AE26">
            <v>8.8000000000000007</v>
          </cell>
          <cell r="AF26">
            <v>9.5285714285714285</v>
          </cell>
        </row>
        <row r="27">
          <cell r="AC27">
            <v>3.2714285714285718</v>
          </cell>
          <cell r="AD27">
            <v>10.014285714285714</v>
          </cell>
          <cell r="AE27">
            <v>8.0857142857142854</v>
          </cell>
          <cell r="AF27">
            <v>9.7714285714285705</v>
          </cell>
        </row>
        <row r="28">
          <cell r="AC28">
            <v>3.3999999999999995</v>
          </cell>
          <cell r="AD28">
            <v>10.257142857142856</v>
          </cell>
          <cell r="AE28">
            <v>7.8142857142857141</v>
          </cell>
          <cell r="AF28">
            <v>10.885714285714286</v>
          </cell>
        </row>
        <row r="29">
          <cell r="AC29">
            <v>4.0571428571428578</v>
          </cell>
          <cell r="AD29">
            <v>10.428571428571429</v>
          </cell>
          <cell r="AE29">
            <v>5.1428571428571432</v>
          </cell>
          <cell r="AF29">
            <v>10.571428571428571</v>
          </cell>
        </row>
        <row r="30">
          <cell r="AC30">
            <v>4.2142857142857144</v>
          </cell>
          <cell r="AD30">
            <v>9.6428571428571423</v>
          </cell>
          <cell r="AE30">
            <v>6.3142857142857149</v>
          </cell>
          <cell r="AF30">
            <v>11.685714285714287</v>
          </cell>
        </row>
        <row r="31">
          <cell r="AC31">
            <v>4.8714285714285719</v>
          </cell>
          <cell r="AD31">
            <v>10.044285714285715</v>
          </cell>
          <cell r="AE31">
            <v>6.5142857142857142</v>
          </cell>
          <cell r="AF31">
            <v>11.542857142857143</v>
          </cell>
        </row>
        <row r="32">
          <cell r="AC32">
            <v>4.5428571428571427</v>
          </cell>
          <cell r="AD32">
            <v>10</v>
          </cell>
          <cell r="AE32">
            <v>6.2000000000000011</v>
          </cell>
          <cell r="AF32">
            <v>8.8285714285714292</v>
          </cell>
        </row>
        <row r="33">
          <cell r="AC33">
            <v>4.8</v>
          </cell>
          <cell r="AD33">
            <v>10.742857142857144</v>
          </cell>
          <cell r="AE33">
            <v>6.5714285714285712</v>
          </cell>
          <cell r="AF33">
            <v>9.7285714285714278</v>
          </cell>
        </row>
        <row r="34">
          <cell r="AC34">
            <v>3.8957142857142855</v>
          </cell>
          <cell r="AD34">
            <v>10.842857142857142</v>
          </cell>
          <cell r="AE34">
            <v>5.4428571428571431</v>
          </cell>
          <cell r="AF34">
            <v>5.1857142857142859</v>
          </cell>
        </row>
        <row r="35">
          <cell r="AC35">
            <v>4.3142857142857149</v>
          </cell>
          <cell r="AD35">
            <v>9.7142857142857135</v>
          </cell>
          <cell r="AE35">
            <v>5.7142857142857144</v>
          </cell>
          <cell r="AF35">
            <v>5.4</v>
          </cell>
        </row>
        <row r="36">
          <cell r="AC36">
            <v>4.3142857142857141</v>
          </cell>
          <cell r="AD36">
            <v>9.4857142857142858</v>
          </cell>
          <cell r="AE36">
            <v>5.5285714285714294</v>
          </cell>
          <cell r="AF36">
            <v>5.757142857142858</v>
          </cell>
        </row>
        <row r="37">
          <cell r="AC37">
            <v>5.1857142857142851</v>
          </cell>
          <cell r="AD37">
            <v>9.0142857142857142</v>
          </cell>
          <cell r="AE37">
            <v>5.1428571428571432</v>
          </cell>
          <cell r="AF37">
            <v>5.8428571428571425</v>
          </cell>
        </row>
        <row r="38">
          <cell r="AC38">
            <v>5.0142857142857133</v>
          </cell>
          <cell r="AD38">
            <v>9.9428571428571448</v>
          </cell>
          <cell r="AE38">
            <v>4.8428571428571425</v>
          </cell>
          <cell r="AF38">
            <v>5.6714285714285708</v>
          </cell>
        </row>
        <row r="39">
          <cell r="AC39">
            <v>4.0428571428571427</v>
          </cell>
          <cell r="AD39">
            <v>10.171428571428569</v>
          </cell>
          <cell r="AE39">
            <v>5.1285714285714281</v>
          </cell>
          <cell r="AF39">
            <v>5.9142857142857137</v>
          </cell>
        </row>
        <row r="40">
          <cell r="AC40">
            <v>3.9285714285714284</v>
          </cell>
          <cell r="AD40">
            <v>9.3714285714285719</v>
          </cell>
          <cell r="AE40">
            <v>4.8285714285714283</v>
          </cell>
          <cell r="AF40">
            <v>5.6142857142857139</v>
          </cell>
        </row>
        <row r="41">
          <cell r="AC41">
            <v>4.5</v>
          </cell>
          <cell r="AD41">
            <v>9.514285714285716</v>
          </cell>
          <cell r="AE41">
            <v>4.8285714285714283</v>
          </cell>
          <cell r="AF41">
            <v>6.0571428571428569</v>
          </cell>
        </row>
        <row r="42">
          <cell r="AC42">
            <v>4.7571428571428571</v>
          </cell>
          <cell r="AD42">
            <v>8.33</v>
          </cell>
          <cell r="AE42">
            <v>4.4857142857142858</v>
          </cell>
          <cell r="AF42">
            <v>5.4428571428571431</v>
          </cell>
        </row>
        <row r="43">
          <cell r="AC43">
            <v>4.7542857142857144</v>
          </cell>
          <cell r="AD43">
            <v>8.9857142857142858</v>
          </cell>
          <cell r="AE43">
            <v>4.2428571428571429</v>
          </cell>
          <cell r="AF43">
            <v>6.7428571428571429</v>
          </cell>
        </row>
      </sheetData>
      <sheetData sheetId="11"/>
      <sheetData sheetId="12">
        <row r="12">
          <cell r="K12">
            <v>-2.9642739500843889</v>
          </cell>
        </row>
      </sheetData>
      <sheetData sheetId="13"/>
      <sheetData sheetId="14">
        <row r="12">
          <cell r="K12">
            <v>-4.9580515000214609</v>
          </cell>
        </row>
      </sheetData>
      <sheetData sheetId="15"/>
      <sheetData sheetId="16">
        <row r="12">
          <cell r="K12">
            <v>-4.2665492882328744</v>
          </cell>
        </row>
      </sheetData>
      <sheetData sheetId="17"/>
      <sheetData sheetId="18"/>
      <sheetData sheetId="19"/>
      <sheetData sheetId="20">
        <row r="3">
          <cell r="D3" t="str">
            <v>GPT-4 Turbo</v>
          </cell>
          <cell r="E3" t="str">
            <v>GPT-4o</v>
          </cell>
          <cell r="F3" t="str">
            <v xml:space="preserve"> Phi-3.5 MoE</v>
          </cell>
          <cell r="G3" t="str">
            <v>Mixtral 7x8B</v>
          </cell>
        </row>
        <row r="4">
          <cell r="D4">
            <v>0</v>
          </cell>
          <cell r="E4">
            <v>8.8666666666666671</v>
          </cell>
          <cell r="F4">
            <v>39.155555555555559</v>
          </cell>
          <cell r="G4">
            <v>38.211111111111109</v>
          </cell>
          <cell r="H4" t="str">
            <v>2 (δ=0)</v>
          </cell>
          <cell r="J4">
            <v>2</v>
          </cell>
          <cell r="K4">
            <v>17.229742050045651</v>
          </cell>
        </row>
        <row r="5">
          <cell r="D5">
            <v>0</v>
          </cell>
          <cell r="E5">
            <v>8.466666666666665</v>
          </cell>
          <cell r="F5">
            <v>39.122222222222227</v>
          </cell>
          <cell r="G5">
            <v>38.588888888888881</v>
          </cell>
          <cell r="H5" t="str">
            <v>2 (δ=0.2)</v>
          </cell>
          <cell r="J5">
            <v>5</v>
          </cell>
          <cell r="K5">
            <v>16.104479823029678</v>
          </cell>
        </row>
        <row r="6">
          <cell r="D6">
            <v>0</v>
          </cell>
          <cell r="E6">
            <v>8.2444444444444471</v>
          </cell>
          <cell r="F6">
            <v>38.366666666666667</v>
          </cell>
          <cell r="G6">
            <v>37.644444444444439</v>
          </cell>
          <cell r="H6" t="str">
            <v>2 (δ=0.45)</v>
          </cell>
          <cell r="J6">
            <v>10</v>
          </cell>
          <cell r="K6">
            <v>14.731086838534505</v>
          </cell>
        </row>
        <row r="7">
          <cell r="D7">
            <v>0</v>
          </cell>
          <cell r="E7">
            <v>8.2888888888888879</v>
          </cell>
          <cell r="F7">
            <v>37.922222222222224</v>
          </cell>
          <cell r="G7">
            <v>36.777777777777779</v>
          </cell>
          <cell r="H7" t="str">
            <v>2 (δ=0.65)</v>
          </cell>
          <cell r="J7">
            <v>20</v>
          </cell>
          <cell r="K7">
            <v>6.3538960927668748</v>
          </cell>
        </row>
        <row r="8">
          <cell r="D8">
            <v>0</v>
          </cell>
          <cell r="E8">
            <v>7.2888888888888879</v>
          </cell>
          <cell r="F8">
            <v>37.466666666666669</v>
          </cell>
          <cell r="G8">
            <v>37.344444444444449</v>
          </cell>
          <cell r="H8" t="str">
            <v>2 (δ=0.85)</v>
          </cell>
          <cell r="J8">
            <v>50</v>
          </cell>
          <cell r="K8">
            <v>3.50044813168785</v>
          </cell>
        </row>
        <row r="9">
          <cell r="D9">
            <v>5.8777777777777773</v>
          </cell>
          <cell r="E9">
            <v>28.188888888888886</v>
          </cell>
          <cell r="F9">
            <v>44.088888888888889</v>
          </cell>
          <cell r="G9">
            <v>46.633333333333333</v>
          </cell>
          <cell r="H9" t="str">
            <v>5 (δ=0)</v>
          </cell>
          <cell r="J9">
            <v>100</v>
          </cell>
          <cell r="K9">
            <v>3.510995278305066</v>
          </cell>
        </row>
        <row r="10">
          <cell r="D10">
            <v>6.4555555555555566</v>
          </cell>
          <cell r="E10">
            <v>26.144444444444442</v>
          </cell>
          <cell r="F10">
            <v>43.533333333333331</v>
          </cell>
          <cell r="G10">
            <v>46.488888888888894</v>
          </cell>
          <cell r="H10" t="str">
            <v>5 (δ=0.2)</v>
          </cell>
        </row>
        <row r="11">
          <cell r="D11">
            <v>5.3555555555555561</v>
          </cell>
          <cell r="E11">
            <v>24.87777777777778</v>
          </cell>
          <cell r="F11">
            <v>42.033333333333339</v>
          </cell>
          <cell r="G11">
            <v>46.6</v>
          </cell>
          <cell r="H11" t="str">
            <v>5 (δ=0.45)</v>
          </cell>
        </row>
        <row r="12">
          <cell r="D12">
            <v>5.0777777777777784</v>
          </cell>
          <cell r="E12">
            <v>24.799999999999997</v>
          </cell>
          <cell r="F12">
            <v>41.655555555555551</v>
          </cell>
          <cell r="G12">
            <v>45.844444444444449</v>
          </cell>
          <cell r="H12" t="str">
            <v>5 (δ=0.65)</v>
          </cell>
        </row>
        <row r="13">
          <cell r="D13">
            <v>5.3555555555555561</v>
          </cell>
          <cell r="E13">
            <v>23.744444444444444</v>
          </cell>
          <cell r="F13">
            <v>40.588888888888889</v>
          </cell>
          <cell r="G13">
            <v>45.966666666666669</v>
          </cell>
          <cell r="H13" t="str">
            <v>5 (δ=0.85)</v>
          </cell>
        </row>
        <row r="14">
          <cell r="D14">
            <v>10.788888888888888</v>
          </cell>
          <cell r="E14">
            <v>42.655555555555559</v>
          </cell>
          <cell r="F14">
            <v>49.444444444444443</v>
          </cell>
          <cell r="G14">
            <v>47.088888888888889</v>
          </cell>
          <cell r="H14" t="str">
            <v>10 (δ=0)</v>
          </cell>
        </row>
        <row r="15">
          <cell r="D15">
            <v>13.633333333333333</v>
          </cell>
          <cell r="E15">
            <v>40.844444444444449</v>
          </cell>
          <cell r="F15">
            <v>47.8</v>
          </cell>
          <cell r="G15">
            <v>47.233333333333334</v>
          </cell>
          <cell r="H15" t="str">
            <v>10 (δ=0.2)</v>
          </cell>
        </row>
        <row r="16">
          <cell r="D16">
            <v>12.28888888888889</v>
          </cell>
          <cell r="E16">
            <v>40.866666666666674</v>
          </cell>
          <cell r="F16">
            <v>47.888888888888886</v>
          </cell>
          <cell r="G16">
            <v>48.5</v>
          </cell>
          <cell r="H16" t="str">
            <v>10 (δ=0.45)</v>
          </cell>
          <cell r="K16">
            <v>21.087777777777774</v>
          </cell>
        </row>
        <row r="17">
          <cell r="D17">
            <v>11.577777777777776</v>
          </cell>
          <cell r="E17">
            <v>39.799999999999997</v>
          </cell>
          <cell r="F17">
            <v>46.666666666666657</v>
          </cell>
          <cell r="G17">
            <v>47.466666666666661</v>
          </cell>
          <cell r="H17" t="str">
            <v>10 (δ=0.65)</v>
          </cell>
        </row>
        <row r="18">
          <cell r="D18">
            <v>11.333333333333334</v>
          </cell>
          <cell r="E18">
            <v>40.055555555555557</v>
          </cell>
          <cell r="F18">
            <v>45.833333333333329</v>
          </cell>
          <cell r="G18">
            <v>47.133333333333333</v>
          </cell>
          <cell r="H18" t="str">
            <v>10 (δ=0.85)</v>
          </cell>
        </row>
        <row r="19">
          <cell r="D19">
            <v>38.337499999999999</v>
          </cell>
          <cell r="E19">
            <v>55.333333333333336</v>
          </cell>
          <cell r="F19">
            <v>52.400000000000006</v>
          </cell>
          <cell r="G19">
            <v>54.111111111111114</v>
          </cell>
          <cell r="H19" t="str">
            <v>20 (δ=0)</v>
          </cell>
        </row>
        <row r="20">
          <cell r="D20">
            <v>40.4375</v>
          </cell>
          <cell r="E20">
            <v>55.611111111111107</v>
          </cell>
          <cell r="F20">
            <v>50.233333333333334</v>
          </cell>
          <cell r="G20">
            <v>53.488888888888894</v>
          </cell>
          <cell r="H20" t="str">
            <v>20 (δ=0.2)</v>
          </cell>
        </row>
        <row r="21">
          <cell r="D21">
            <v>39.675000000000004</v>
          </cell>
          <cell r="E21">
            <v>55.166666666666657</v>
          </cell>
          <cell r="F21">
            <v>50.166666666666664</v>
          </cell>
          <cell r="G21">
            <v>52.844444444444449</v>
          </cell>
          <cell r="H21" t="str">
            <v>20 (δ=0.45)</v>
          </cell>
        </row>
        <row r="22">
          <cell r="D22">
            <v>38.805</v>
          </cell>
          <cell r="E22">
            <v>54.533333333333331</v>
          </cell>
          <cell r="F22">
            <v>50.2</v>
          </cell>
          <cell r="G22">
            <v>52.844444444444449</v>
          </cell>
          <cell r="H22" t="str">
            <v>20 (δ=0.65)</v>
          </cell>
        </row>
        <row r="23">
          <cell r="D23">
            <v>36.962500000000006</v>
          </cell>
          <cell r="E23">
            <v>54.944444444444436</v>
          </cell>
          <cell r="F23">
            <v>49.400000000000006</v>
          </cell>
          <cell r="G23">
            <v>51.75555555555556</v>
          </cell>
          <cell r="H23" t="str">
            <v>20 (δ=0.85)</v>
          </cell>
        </row>
        <row r="24">
          <cell r="D24">
            <v>52.25</v>
          </cell>
          <cell r="E24">
            <v>62.444444444444443</v>
          </cell>
          <cell r="F24">
            <v>58.74444444444444</v>
          </cell>
          <cell r="G24">
            <v>55.912500000000001</v>
          </cell>
          <cell r="H24" t="str">
            <v>50 (δ=0)</v>
          </cell>
        </row>
        <row r="25">
          <cell r="D25">
            <v>53.875</v>
          </cell>
          <cell r="E25">
            <v>63.133333333333326</v>
          </cell>
          <cell r="F25">
            <v>61</v>
          </cell>
          <cell r="G25">
            <v>57.612499999999997</v>
          </cell>
          <cell r="H25" t="str">
            <v>50 (δ=0.2)</v>
          </cell>
        </row>
        <row r="26">
          <cell r="D26">
            <v>53.699999999999996</v>
          </cell>
          <cell r="E26">
            <v>61.711111111111109</v>
          </cell>
          <cell r="F26">
            <v>59.722222222222221</v>
          </cell>
          <cell r="G26">
            <v>57.424999999999997</v>
          </cell>
          <cell r="H26" t="str">
            <v>50 (δ=0.45)</v>
          </cell>
        </row>
        <row r="27">
          <cell r="D27">
            <v>52.424999999999997</v>
          </cell>
          <cell r="E27">
            <v>61.414444444444449</v>
          </cell>
          <cell r="F27">
            <v>59.666666666666664</v>
          </cell>
          <cell r="G27">
            <v>57.362499999999997</v>
          </cell>
          <cell r="H27" t="str">
            <v>50 (δ=0.65)</v>
          </cell>
        </row>
        <row r="28">
          <cell r="D28">
            <v>51.037499999999994</v>
          </cell>
          <cell r="E28">
            <v>61.044444444444444</v>
          </cell>
          <cell r="F28">
            <v>59.011111111111099</v>
          </cell>
          <cell r="G28">
            <v>56.137499999999996</v>
          </cell>
          <cell r="H28" t="str">
            <v>50 (δ=0.85)</v>
          </cell>
        </row>
        <row r="29">
          <cell r="D29">
            <v>56.262500000000003</v>
          </cell>
          <cell r="E29">
            <v>65.011111111111106</v>
          </cell>
          <cell r="F29">
            <v>64.155555555555566</v>
          </cell>
          <cell r="G29">
            <v>57.362500000000004</v>
          </cell>
          <cell r="H29" t="str">
            <v>100 (δ=0)</v>
          </cell>
        </row>
        <row r="30">
          <cell r="D30">
            <v>56.852500000000006</v>
          </cell>
          <cell r="E30">
            <v>64.333333333333314</v>
          </cell>
          <cell r="F30">
            <v>64.577777777777783</v>
          </cell>
          <cell r="G30">
            <v>58.837499999999991</v>
          </cell>
          <cell r="H30" t="str">
            <v>100 (δ=0.2)</v>
          </cell>
        </row>
        <row r="31">
          <cell r="D31">
            <v>56.958749999999995</v>
          </cell>
          <cell r="E31">
            <v>63.79999999999999</v>
          </cell>
          <cell r="F31">
            <v>64.277777777777771</v>
          </cell>
          <cell r="G31">
            <v>59.174999999999997</v>
          </cell>
          <cell r="H31" t="str">
            <v>100 (δ=0.45)</v>
          </cell>
        </row>
        <row r="32">
          <cell r="D32">
            <v>55.737499999999997</v>
          </cell>
          <cell r="E32">
            <v>62.79</v>
          </cell>
          <cell r="F32">
            <v>63.555555555555557</v>
          </cell>
          <cell r="G32">
            <v>57.4</v>
          </cell>
          <cell r="H32" t="str">
            <v>100 (δ=0.65)</v>
          </cell>
        </row>
        <row r="33">
          <cell r="D33">
            <v>54.925000000000011</v>
          </cell>
          <cell r="E33">
            <v>61.644444444444439</v>
          </cell>
          <cell r="F33">
            <v>62.444444444444443</v>
          </cell>
          <cell r="G33">
            <v>56.537499999999994</v>
          </cell>
          <cell r="H33" t="str">
            <v>100 (δ=0.85)</v>
          </cell>
        </row>
        <row r="39">
          <cell r="D39" t="str">
            <v>GPT-4 Turbo</v>
          </cell>
          <cell r="E39" t="str">
            <v>GPT-4o</v>
          </cell>
          <cell r="F39" t="str">
            <v xml:space="preserve"> Phi-3.5 MoE</v>
          </cell>
          <cell r="G39" t="str">
            <v>Mixtral 7x8B</v>
          </cell>
        </row>
        <row r="40">
          <cell r="D40">
            <v>47.522222222222211</v>
          </cell>
          <cell r="E40">
            <v>55</v>
          </cell>
          <cell r="F40">
            <v>49.733333333333334</v>
          </cell>
          <cell r="G40">
            <v>6.4666666666666668</v>
          </cell>
          <cell r="H40" t="str">
            <v>0 (δ=0)</v>
          </cell>
          <cell r="K40">
            <v>18.517992551789952</v>
          </cell>
        </row>
        <row r="41">
          <cell r="D41">
            <v>45.955555555555549</v>
          </cell>
          <cell r="E41">
            <v>53.322222222222223</v>
          </cell>
          <cell r="F41">
            <v>47.977777777777789</v>
          </cell>
          <cell r="G41">
            <v>6.5111111111111111</v>
          </cell>
          <cell r="H41" t="str">
            <v>0 (δ=0.2)</v>
          </cell>
          <cell r="K41">
            <v>5.657209641054501</v>
          </cell>
        </row>
        <row r="42">
          <cell r="D42">
            <v>46.422222222222224</v>
          </cell>
          <cell r="E42">
            <v>53.55555555555555</v>
          </cell>
          <cell r="F42">
            <v>47.011111111111113</v>
          </cell>
          <cell r="G42">
            <v>6.677777777777778</v>
          </cell>
          <cell r="H42" t="str">
            <v>0 (δ=0.45)</v>
          </cell>
          <cell r="K42">
            <v>6.7469386242489682</v>
          </cell>
        </row>
        <row r="43">
          <cell r="D43">
            <v>46.455555555555556</v>
          </cell>
          <cell r="E43">
            <v>52.233333333333327</v>
          </cell>
          <cell r="F43">
            <v>46.866666666666674</v>
          </cell>
          <cell r="G43">
            <v>6.7555555555555555</v>
          </cell>
          <cell r="H43" t="str">
            <v>0 (δ=0.65)</v>
          </cell>
          <cell r="K43">
            <v>4.2970651411353415</v>
          </cell>
        </row>
        <row r="44">
          <cell r="D44">
            <v>45.322222222222223</v>
          </cell>
          <cell r="E44">
            <v>50.844444444444441</v>
          </cell>
          <cell r="F44">
            <v>44.81111111111111</v>
          </cell>
          <cell r="G44">
            <v>6.5333333333333332</v>
          </cell>
          <cell r="H44" t="str">
            <v>0 (δ=0.85)</v>
          </cell>
          <cell r="K44">
            <v>1.8530269772312649</v>
          </cell>
        </row>
        <row r="45">
          <cell r="D45">
            <v>54.343333333333334</v>
          </cell>
          <cell r="E45">
            <v>56.355555555555561</v>
          </cell>
          <cell r="F45">
            <v>41.966666666666669</v>
          </cell>
          <cell r="G45">
            <v>51.044444444444444</v>
          </cell>
          <cell r="H45" t="str">
            <v>5 (δ=0)</v>
          </cell>
          <cell r="K45">
            <v>2.7248447193199579</v>
          </cell>
        </row>
        <row r="46">
          <cell r="D46">
            <v>54.644444444444439</v>
          </cell>
          <cell r="E46">
            <v>55.63333333333334</v>
          </cell>
          <cell r="F46">
            <v>41.844444444444449</v>
          </cell>
          <cell r="G46">
            <v>51.344444444444441</v>
          </cell>
          <cell r="H46" t="str">
            <v>5 (δ=0.2)</v>
          </cell>
        </row>
        <row r="47">
          <cell r="D47">
            <v>54.188888888888883</v>
          </cell>
          <cell r="E47">
            <v>55.944444444444443</v>
          </cell>
          <cell r="F47">
            <v>41.322222222222223</v>
          </cell>
          <cell r="G47">
            <v>51.722222222222221</v>
          </cell>
          <cell r="H47" t="str">
            <v>5 (δ=0.45)</v>
          </cell>
        </row>
        <row r="48">
          <cell r="D48">
            <v>53.333333333333336</v>
          </cell>
          <cell r="E48">
            <v>55.388888888888893</v>
          </cell>
          <cell r="F48">
            <v>40.799999999999997</v>
          </cell>
          <cell r="G48">
            <v>51.533333333333339</v>
          </cell>
          <cell r="H48" t="str">
            <v>5 (δ=0.65)</v>
          </cell>
        </row>
        <row r="49">
          <cell r="D49">
            <v>52.266666666666666</v>
          </cell>
          <cell r="E49">
            <v>54.111111111111114</v>
          </cell>
          <cell r="F49">
            <v>39.244444444444447</v>
          </cell>
          <cell r="G49">
            <v>50.777777777777779</v>
          </cell>
          <cell r="H49" t="str">
            <v>5 (δ=0.85)</v>
          </cell>
        </row>
        <row r="50">
          <cell r="D50">
            <v>55.577777777777776</v>
          </cell>
          <cell r="E50">
            <v>57.477777777777774</v>
          </cell>
          <cell r="F50">
            <v>39.766666666666666</v>
          </cell>
          <cell r="G50">
            <v>54.3</v>
          </cell>
          <cell r="H50" t="str">
            <v>10 (δ=0)</v>
          </cell>
        </row>
        <row r="51">
          <cell r="D51">
            <v>53.911111111111119</v>
          </cell>
          <cell r="E51">
            <v>56.011111111111106</v>
          </cell>
          <cell r="F51">
            <v>40.277777777777779</v>
          </cell>
          <cell r="G51">
            <v>54.25555555555556</v>
          </cell>
          <cell r="H51" t="str">
            <v>10 (δ=0.2)</v>
          </cell>
        </row>
        <row r="52">
          <cell r="D52">
            <v>54.010000000000005</v>
          </cell>
          <cell r="E52">
            <v>55.266666666666666</v>
          </cell>
          <cell r="F52">
            <v>40.577777777777776</v>
          </cell>
          <cell r="G52">
            <v>55.088888888888881</v>
          </cell>
          <cell r="H52" t="str">
            <v>10 (δ=0.45)</v>
          </cell>
          <cell r="K52">
            <v>38.298888888888889</v>
          </cell>
        </row>
        <row r="53">
          <cell r="D53">
            <v>53.855555555555554</v>
          </cell>
          <cell r="E53">
            <v>54.955555555555549</v>
          </cell>
          <cell r="F53">
            <v>38.733333333333334</v>
          </cell>
          <cell r="G53">
            <v>55.122222222222227</v>
          </cell>
          <cell r="H53" t="str">
            <v>10 (δ=0.65)</v>
          </cell>
          <cell r="K53">
            <v>50.390499999999989</v>
          </cell>
        </row>
        <row r="54">
          <cell r="D54">
            <v>53.966666666666669</v>
          </cell>
          <cell r="E54">
            <v>53.199999999999996</v>
          </cell>
          <cell r="F54">
            <v>37.555555555555557</v>
          </cell>
          <cell r="G54">
            <v>54.62222222222222</v>
          </cell>
          <cell r="H54" t="str">
            <v>10 (δ=0.85)</v>
          </cell>
          <cell r="K54">
            <v>50.926611111111114</v>
          </cell>
        </row>
        <row r="55">
          <cell r="D55">
            <v>59.155555555555551</v>
          </cell>
          <cell r="E55">
            <v>56.333333333333336</v>
          </cell>
          <cell r="F55">
            <v>48.93333333333333</v>
          </cell>
          <cell r="G55">
            <v>60.222222222222221</v>
          </cell>
          <cell r="H55" t="str">
            <v>20 (δ=0)</v>
          </cell>
          <cell r="K55">
            <v>55.396111111111111</v>
          </cell>
        </row>
        <row r="56">
          <cell r="D56">
            <v>57.955555555555556</v>
          </cell>
          <cell r="E56">
            <v>55.366666666666674</v>
          </cell>
          <cell r="F56">
            <v>49.366666666666667</v>
          </cell>
          <cell r="G56">
            <v>60.099999999999994</v>
          </cell>
          <cell r="H56" t="str">
            <v>20 (δ=0.2)</v>
          </cell>
          <cell r="K56">
            <v>59.911666666666669</v>
          </cell>
        </row>
        <row r="57">
          <cell r="D57">
            <v>58.966666666666669</v>
          </cell>
          <cell r="E57">
            <v>54.133333333333333</v>
          </cell>
          <cell r="F57">
            <v>49.544444444444444</v>
          </cell>
          <cell r="G57">
            <v>59.922222222222217</v>
          </cell>
          <cell r="H57" t="str">
            <v>20 (δ=0.45)</v>
          </cell>
          <cell r="K57">
            <v>62.246708333333331</v>
          </cell>
        </row>
        <row r="58">
          <cell r="D58">
            <v>58.033333333333331</v>
          </cell>
          <cell r="E58">
            <v>54.144444444444453</v>
          </cell>
          <cell r="F58">
            <v>48.711111111111101</v>
          </cell>
          <cell r="G58">
            <v>59.63333333333334</v>
          </cell>
          <cell r="H58" t="str">
            <v>20 (δ=0.65)</v>
          </cell>
        </row>
        <row r="59">
          <cell r="D59">
            <v>58.188888888888883</v>
          </cell>
          <cell r="E59">
            <v>53.588888888888889</v>
          </cell>
          <cell r="F59">
            <v>47.355555555555561</v>
          </cell>
          <cell r="G59">
            <v>58.26666666666668</v>
          </cell>
          <cell r="H59" t="str">
            <v>20 (δ=0.85)</v>
          </cell>
        </row>
        <row r="60">
          <cell r="D60">
            <v>64.100000000000009</v>
          </cell>
          <cell r="E60">
            <v>60.755555555555553</v>
          </cell>
          <cell r="F60">
            <v>58.588888888888896</v>
          </cell>
          <cell r="G60">
            <v>58.375000000000007</v>
          </cell>
          <cell r="H60" t="str">
            <v>50 (δ=0)</v>
          </cell>
        </row>
        <row r="61">
          <cell r="D61">
            <v>62.155555555555537</v>
          </cell>
          <cell r="E61">
            <v>59.411111111111104</v>
          </cell>
          <cell r="F61">
            <v>61.13333333333334</v>
          </cell>
          <cell r="G61">
            <v>59.224999999999994</v>
          </cell>
          <cell r="H61" t="str">
            <v>50 (δ=0.2)</v>
          </cell>
        </row>
        <row r="62">
          <cell r="D62">
            <v>62.977777777777774</v>
          </cell>
          <cell r="E62">
            <v>58.455555555555549</v>
          </cell>
          <cell r="F62">
            <v>60.900000000000013</v>
          </cell>
          <cell r="G62">
            <v>58.524999999999999</v>
          </cell>
          <cell r="H62" t="str">
            <v>50 (δ=0.45)</v>
          </cell>
        </row>
        <row r="63">
          <cell r="D63">
            <v>62.333333333333336</v>
          </cell>
          <cell r="E63">
            <v>57.133333333333326</v>
          </cell>
          <cell r="F63">
            <v>60.322222222222223</v>
          </cell>
          <cell r="G63">
            <v>58.787499999999994</v>
          </cell>
          <cell r="H63" t="str">
            <v>50 (δ=0.65)</v>
          </cell>
        </row>
        <row r="64">
          <cell r="D64">
            <v>61.32222222222223</v>
          </cell>
          <cell r="E64">
            <v>56.222222222222221</v>
          </cell>
          <cell r="F64">
            <v>59.122222222222227</v>
          </cell>
          <cell r="G64">
            <v>58.38750000000001</v>
          </cell>
          <cell r="H64" t="str">
            <v>50 (δ=0.85)</v>
          </cell>
        </row>
        <row r="65">
          <cell r="D65">
            <v>66.313333333333333</v>
          </cell>
          <cell r="E65">
            <v>62.93333333333333</v>
          </cell>
          <cell r="F65">
            <v>64.866666666666674</v>
          </cell>
          <cell r="G65">
            <v>58.462499999999999</v>
          </cell>
          <cell r="H65" t="str">
            <v>100 (δ=0)</v>
          </cell>
        </row>
        <row r="66">
          <cell r="D66">
            <v>64.911111111111111</v>
          </cell>
          <cell r="E66">
            <v>61.722222222222221</v>
          </cell>
          <cell r="F66">
            <v>65.977777777777774</v>
          </cell>
          <cell r="G66">
            <v>59.8125</v>
          </cell>
          <cell r="H66" t="str">
            <v>100 (δ=0.2)</v>
          </cell>
        </row>
        <row r="67">
          <cell r="D67">
            <v>63.833333333333336</v>
          </cell>
          <cell r="E67">
            <v>60.422222222222231</v>
          </cell>
          <cell r="F67">
            <v>65.744444444444454</v>
          </cell>
          <cell r="G67">
            <v>60.2</v>
          </cell>
          <cell r="H67" t="str">
            <v>100 (δ=0.45)</v>
          </cell>
        </row>
        <row r="68">
          <cell r="D68">
            <v>64.36666666666666</v>
          </cell>
          <cell r="E68">
            <v>60.077777777777769</v>
          </cell>
          <cell r="F68">
            <v>64.86666666666666</v>
          </cell>
          <cell r="G68">
            <v>58.762499999999996</v>
          </cell>
          <cell r="H68" t="str">
            <v>100 (δ=0.65)</v>
          </cell>
        </row>
        <row r="69">
          <cell r="D69">
            <v>62.188888888888883</v>
          </cell>
          <cell r="E69">
            <v>59.355555555555561</v>
          </cell>
          <cell r="F69">
            <v>62.766666666666666</v>
          </cell>
          <cell r="G69">
            <v>57.350000000000009</v>
          </cell>
          <cell r="H69" t="str">
            <v>100 (δ=0.85)</v>
          </cell>
        </row>
        <row r="75">
          <cell r="D75" t="str">
            <v>GPT-4 Turbo</v>
          </cell>
          <cell r="E75" t="str">
            <v>GPT-4o</v>
          </cell>
          <cell r="F75" t="str">
            <v xml:space="preserve"> Phi-3.5 MoE</v>
          </cell>
          <cell r="G75" t="str">
            <v>Mixtral 7x8B</v>
          </cell>
        </row>
        <row r="76">
          <cell r="D76">
            <v>49.488888888888887</v>
          </cell>
          <cell r="E76">
            <v>56.466666666666669</v>
          </cell>
          <cell r="F76">
            <v>43.711111111111123</v>
          </cell>
          <cell r="G76">
            <v>3.7555555555555551</v>
          </cell>
          <cell r="H76" t="str">
            <v>0 (δ=0)</v>
          </cell>
          <cell r="K76">
            <v>19.424585527062046</v>
          </cell>
        </row>
        <row r="77">
          <cell r="D77">
            <v>47.945555555555558</v>
          </cell>
          <cell r="E77">
            <v>54.211111111111109</v>
          </cell>
          <cell r="F77">
            <v>40.255555555555553</v>
          </cell>
          <cell r="G77">
            <v>4.344444444444445</v>
          </cell>
          <cell r="H77" t="str">
            <v>0 (δ=0.2)</v>
          </cell>
          <cell r="K77">
            <v>5.6459340499421886</v>
          </cell>
        </row>
        <row r="78">
          <cell r="D78">
            <v>48.511111111111099</v>
          </cell>
          <cell r="E78">
            <v>54.022222222222219</v>
          </cell>
          <cell r="F78">
            <v>38.866666666666667</v>
          </cell>
          <cell r="G78">
            <v>4.4111111111111105</v>
          </cell>
          <cell r="H78" t="str">
            <v>0 (δ=0.45)</v>
          </cell>
          <cell r="K78">
            <v>5.3766567644738847</v>
          </cell>
        </row>
        <row r="79">
          <cell r="D79">
            <v>49.044444444444451</v>
          </cell>
          <cell r="E79">
            <v>53.400000000000006</v>
          </cell>
          <cell r="F79">
            <v>38.022222222222219</v>
          </cell>
          <cell r="G79">
            <v>4.1222222222222218</v>
          </cell>
          <cell r="H79" t="str">
            <v>0 (δ=0.65)</v>
          </cell>
          <cell r="K79">
            <v>3.9792057007974906</v>
          </cell>
        </row>
        <row r="80">
          <cell r="D80">
            <v>47.566666666666663</v>
          </cell>
          <cell r="E80">
            <v>51.555555555555557</v>
          </cell>
          <cell r="F80">
            <v>36.266666666666673</v>
          </cell>
          <cell r="G80">
            <v>4.3666666666666671</v>
          </cell>
          <cell r="H80" t="str">
            <v>0 (δ=0.85)</v>
          </cell>
          <cell r="K80">
            <v>1.5675415700301751</v>
          </cell>
        </row>
        <row r="81">
          <cell r="D81">
            <v>51.06666666666667</v>
          </cell>
          <cell r="E81">
            <v>59.244444444444447</v>
          </cell>
          <cell r="F81">
            <v>41.4</v>
          </cell>
          <cell r="G81">
            <v>51.911111111111104</v>
          </cell>
          <cell r="H81" t="str">
            <v>5 (δ=0)</v>
          </cell>
          <cell r="K81">
            <v>3.5137196715952674</v>
          </cell>
        </row>
        <row r="82">
          <cell r="D82">
            <v>50.944444444444443</v>
          </cell>
          <cell r="E82">
            <v>57.599999999999994</v>
          </cell>
          <cell r="F82">
            <v>41.588888888888896</v>
          </cell>
          <cell r="G82">
            <v>53.288888888888884</v>
          </cell>
          <cell r="H82" t="str">
            <v>5 (δ=0.2)</v>
          </cell>
        </row>
        <row r="83">
          <cell r="D83">
            <v>50.055555555555557</v>
          </cell>
          <cell r="E83">
            <v>57.844444444444434</v>
          </cell>
          <cell r="F83">
            <v>42.144444444444439</v>
          </cell>
          <cell r="G83">
            <v>52.755555555555553</v>
          </cell>
          <cell r="H83" t="str">
            <v>5 (δ=0.45)</v>
          </cell>
        </row>
        <row r="84">
          <cell r="D84">
            <v>49.455555555555556</v>
          </cell>
          <cell r="E84">
            <v>56.511111111111099</v>
          </cell>
          <cell r="F84">
            <v>42.466666666666661</v>
          </cell>
          <cell r="G84">
            <v>52.277777777777771</v>
          </cell>
          <cell r="H84" t="str">
            <v>5 (δ=0.65)</v>
          </cell>
        </row>
        <row r="85">
          <cell r="D85">
            <v>47.811111111111117</v>
          </cell>
          <cell r="E85">
            <v>55.044444444444444</v>
          </cell>
          <cell r="F85">
            <v>41.93333333333333</v>
          </cell>
          <cell r="G85">
            <v>52.288888888888884</v>
          </cell>
          <cell r="H85" t="str">
            <v>5 (δ=0.85)</v>
          </cell>
        </row>
        <row r="86">
          <cell r="D86">
            <v>51.577777777777776</v>
          </cell>
          <cell r="E86">
            <v>58.711111111111109</v>
          </cell>
          <cell r="F86">
            <v>42.06666666666667</v>
          </cell>
          <cell r="G86">
            <v>55.388888888888893</v>
          </cell>
          <cell r="H86" t="str">
            <v>10 (δ=0)</v>
          </cell>
        </row>
        <row r="87">
          <cell r="D87">
            <v>51.577777777777769</v>
          </cell>
          <cell r="E87">
            <v>56.955555555555556</v>
          </cell>
          <cell r="F87">
            <v>43.099999999999994</v>
          </cell>
          <cell r="G87">
            <v>55.377777777777773</v>
          </cell>
          <cell r="H87" t="str">
            <v>10 (δ=0.2)</v>
          </cell>
        </row>
        <row r="88">
          <cell r="D88">
            <v>51.099999999999994</v>
          </cell>
          <cell r="E88">
            <v>56</v>
          </cell>
          <cell r="F88">
            <v>43.099999999999994</v>
          </cell>
          <cell r="G88">
            <v>56.444444444444443</v>
          </cell>
          <cell r="H88" t="str">
            <v>10 (δ=0.45)</v>
          </cell>
          <cell r="K88">
            <v>36.516722222222221</v>
          </cell>
        </row>
        <row r="89">
          <cell r="D89">
            <v>51.155555555555551</v>
          </cell>
          <cell r="E89">
            <v>56.044444444444444</v>
          </cell>
          <cell r="F89">
            <v>44.633333333333333</v>
          </cell>
          <cell r="G89">
            <v>55.63333333333334</v>
          </cell>
          <cell r="H89" t="str">
            <v>10 (δ=0.65)</v>
          </cell>
          <cell r="K89">
            <v>50.381666666666661</v>
          </cell>
        </row>
        <row r="90">
          <cell r="D90">
            <v>50.166666666666671</v>
          </cell>
          <cell r="E90">
            <v>54.155555555555551</v>
          </cell>
          <cell r="F90">
            <v>42.888888888888893</v>
          </cell>
          <cell r="G90">
            <v>56.355555555555547</v>
          </cell>
          <cell r="H90" t="str">
            <v>10 (δ=0.85)</v>
          </cell>
          <cell r="K90">
            <v>51.62166666666667</v>
          </cell>
        </row>
        <row r="91">
          <cell r="D91">
            <v>53.7</v>
          </cell>
          <cell r="E91">
            <v>57.611111111111114</v>
          </cell>
          <cell r="F91">
            <v>49.64444444444446</v>
          </cell>
          <cell r="G91">
            <v>61.288888888888891</v>
          </cell>
          <cell r="H91" t="str">
            <v>20 (δ=0)</v>
          </cell>
          <cell r="K91">
            <v>55.628611111111113</v>
          </cell>
        </row>
        <row r="92">
          <cell r="D92">
            <v>55.74444444444444</v>
          </cell>
          <cell r="E92">
            <v>56.644444444444446</v>
          </cell>
          <cell r="F92">
            <v>51.56666666666667</v>
          </cell>
          <cell r="G92">
            <v>61.73333333333332</v>
          </cell>
          <cell r="H92" t="str">
            <v>20 (δ=0.2)</v>
          </cell>
          <cell r="K92">
            <v>59.717152777777777</v>
          </cell>
        </row>
        <row r="93">
          <cell r="D93">
            <v>55.427777777777777</v>
          </cell>
          <cell r="E93">
            <v>55.022222222222226</v>
          </cell>
          <cell r="F93">
            <v>51.577777777777783</v>
          </cell>
          <cell r="G93">
            <v>61.766666666666666</v>
          </cell>
          <cell r="H93" t="str">
            <v>20 (δ=0.45)</v>
          </cell>
          <cell r="K93">
            <v>61.596055555555552</v>
          </cell>
        </row>
        <row r="94">
          <cell r="D94">
            <v>55.444444444444443</v>
          </cell>
          <cell r="E94">
            <v>55.866666666666667</v>
          </cell>
          <cell r="F94">
            <v>49.922222222222224</v>
          </cell>
          <cell r="G94">
            <v>60.788888888888891</v>
          </cell>
          <cell r="H94" t="str">
            <v>20 (δ=0.65)</v>
          </cell>
        </row>
        <row r="95">
          <cell r="D95">
            <v>54.988888888888887</v>
          </cell>
          <cell r="E95">
            <v>54.111111111111114</v>
          </cell>
          <cell r="F95">
            <v>48.999999999999993</v>
          </cell>
          <cell r="G95">
            <v>60.722222222222221</v>
          </cell>
          <cell r="H95" t="str">
            <v>20 (δ=0.85)</v>
          </cell>
        </row>
        <row r="96">
          <cell r="D96">
            <v>60.577777777777783</v>
          </cell>
          <cell r="E96">
            <v>62.622222222222227</v>
          </cell>
          <cell r="F96">
            <v>60.866666666666674</v>
          </cell>
          <cell r="G96">
            <v>59.625</v>
          </cell>
          <cell r="H96" t="str">
            <v>50 (δ=0)</v>
          </cell>
        </row>
        <row r="97">
          <cell r="D97">
            <v>59.566666666666656</v>
          </cell>
          <cell r="E97">
            <v>60.988888888888887</v>
          </cell>
          <cell r="F97">
            <v>62.244444444444447</v>
          </cell>
          <cell r="G97">
            <v>58.800000000000004</v>
          </cell>
          <cell r="H97" t="str">
            <v>50 (δ=0.2)</v>
          </cell>
        </row>
        <row r="98">
          <cell r="D98">
            <v>58.498888888888892</v>
          </cell>
          <cell r="E98">
            <v>60.444444444444443</v>
          </cell>
          <cell r="F98">
            <v>61.655555555555537</v>
          </cell>
          <cell r="G98">
            <v>57.949999999999989</v>
          </cell>
          <cell r="H98" t="str">
            <v>50 (δ=0.45)</v>
          </cell>
        </row>
        <row r="99">
          <cell r="D99">
            <v>57.31666666666667</v>
          </cell>
          <cell r="E99">
            <v>59.455555555555556</v>
          </cell>
          <cell r="F99">
            <v>60.877777777777773</v>
          </cell>
          <cell r="G99">
            <v>58.375</v>
          </cell>
          <cell r="H99" t="str">
            <v>50 (δ=0.65)</v>
          </cell>
        </row>
        <row r="100">
          <cell r="D100">
            <v>56.717777777777769</v>
          </cell>
          <cell r="E100">
            <v>58.688888888888897</v>
          </cell>
          <cell r="F100">
            <v>60.933333333333344</v>
          </cell>
          <cell r="G100">
            <v>58.137499999999989</v>
          </cell>
          <cell r="H100" t="str">
            <v>50 (δ=0.85)</v>
          </cell>
        </row>
        <row r="101">
          <cell r="D101">
            <v>63.611111111111114</v>
          </cell>
          <cell r="E101">
            <v>64.033333333333346</v>
          </cell>
          <cell r="F101">
            <v>64.977777777777774</v>
          </cell>
          <cell r="G101">
            <v>56.375</v>
          </cell>
          <cell r="H101" t="str">
            <v>100 (δ=0)</v>
          </cell>
        </row>
        <row r="102">
          <cell r="D102">
            <v>64.344444444444449</v>
          </cell>
          <cell r="E102">
            <v>62.744444444444447</v>
          </cell>
          <cell r="F102">
            <v>65.98888888888888</v>
          </cell>
          <cell r="G102">
            <v>56.5</v>
          </cell>
          <cell r="H102" t="str">
            <v>100 (δ=0.2)</v>
          </cell>
        </row>
        <row r="103">
          <cell r="D103">
            <v>63.966666666666669</v>
          </cell>
          <cell r="E103">
            <v>61.948888888888888</v>
          </cell>
          <cell r="F103">
            <v>65.544444444444451</v>
          </cell>
          <cell r="G103">
            <v>56.787500000000001</v>
          </cell>
          <cell r="H103" t="str">
            <v>100 (δ=0.45)</v>
          </cell>
        </row>
        <row r="104">
          <cell r="D104">
            <v>63.786666666666662</v>
          </cell>
          <cell r="E104">
            <v>61.444444444444443</v>
          </cell>
          <cell r="F104">
            <v>64.522222222222226</v>
          </cell>
          <cell r="G104">
            <v>55.262499999999996</v>
          </cell>
          <cell r="H104" t="str">
            <v>100 (δ=0.65)</v>
          </cell>
        </row>
        <row r="105">
          <cell r="D105">
            <v>61.785555555555547</v>
          </cell>
          <cell r="E105">
            <v>60.600000000000009</v>
          </cell>
          <cell r="F105">
            <v>62.722222222222221</v>
          </cell>
          <cell r="G105">
            <v>54.975000000000009</v>
          </cell>
          <cell r="H105" t="str">
            <v>100 (δ=0.85)</v>
          </cell>
        </row>
        <row r="111">
          <cell r="D111" t="str">
            <v>GPT-4 Turbo</v>
          </cell>
          <cell r="E111" t="str">
            <v>GPT-4o</v>
          </cell>
          <cell r="F111" t="str">
            <v xml:space="preserve"> Phi-3.5 MoE</v>
          </cell>
          <cell r="G111" t="str">
            <v>Mixtral 7x8B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0.64444444444444438</v>
          </cell>
          <cell r="H112" t="str">
            <v>0 (δ=0)</v>
          </cell>
          <cell r="K112">
            <v>0.29085654688213142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0.92222222222222228</v>
          </cell>
          <cell r="H113" t="str">
            <v>0 (δ=0.2)</v>
          </cell>
          <cell r="K113">
            <v>9.0170351993235975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0.65555555555555556</v>
          </cell>
          <cell r="H114" t="str">
            <v>0 (δ=0.45)</v>
          </cell>
          <cell r="K114">
            <v>8.0208284180600646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0.5</v>
          </cell>
          <cell r="H115" t="str">
            <v>0 (δ=0.65)</v>
          </cell>
          <cell r="K115">
            <v>5.2968288672697144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0.52222222222222225</v>
          </cell>
          <cell r="H116" t="str">
            <v>0 (δ=0.85)</v>
          </cell>
          <cell r="K116">
            <v>4.9833180922501166</v>
          </cell>
        </row>
        <row r="117">
          <cell r="D117">
            <v>22.016666666666666</v>
          </cell>
          <cell r="E117">
            <v>29.088888888888889</v>
          </cell>
          <cell r="F117">
            <v>33.68888888888889</v>
          </cell>
          <cell r="G117">
            <v>45.644444444444446</v>
          </cell>
          <cell r="H117" t="str">
            <v>5 (δ=0)</v>
          </cell>
          <cell r="K117">
            <v>7.0988165551859188</v>
          </cell>
        </row>
        <row r="118">
          <cell r="D118">
            <v>19.74285714285714</v>
          </cell>
          <cell r="E118">
            <v>29.755555555555564</v>
          </cell>
          <cell r="F118">
            <v>32.966666666666661</v>
          </cell>
          <cell r="G118">
            <v>45.37777777777778</v>
          </cell>
          <cell r="H118" t="str">
            <v>5 (δ=0.2)</v>
          </cell>
        </row>
        <row r="119">
          <cell r="D119">
            <v>18.201428571428572</v>
          </cell>
          <cell r="E119">
            <v>29.56666666666667</v>
          </cell>
          <cell r="F119">
            <v>31.855555555555554</v>
          </cell>
          <cell r="G119">
            <v>44.388888888888893</v>
          </cell>
          <cell r="H119" t="str">
            <v>5 (δ=0.45)</v>
          </cell>
        </row>
        <row r="120">
          <cell r="D120">
            <v>18.3</v>
          </cell>
          <cell r="E120">
            <v>29.555555555555561</v>
          </cell>
          <cell r="F120">
            <v>31.800000000000004</v>
          </cell>
          <cell r="G120">
            <v>43.966666666666669</v>
          </cell>
          <cell r="H120" t="str">
            <v>5 (δ=0.65)</v>
          </cell>
        </row>
        <row r="121">
          <cell r="D121">
            <v>18.12857142857143</v>
          </cell>
          <cell r="E121">
            <v>29.866666666666667</v>
          </cell>
          <cell r="F121">
            <v>31.822222222222219</v>
          </cell>
          <cell r="G121">
            <v>42.8</v>
          </cell>
          <cell r="H121" t="str">
            <v>5 (δ=0.85)</v>
          </cell>
        </row>
        <row r="122">
          <cell r="D122">
            <v>29.031250000000004</v>
          </cell>
          <cell r="E122">
            <v>46.466666666666669</v>
          </cell>
          <cell r="F122">
            <v>38.577777777777776</v>
          </cell>
          <cell r="G122">
            <v>47.87777777777778</v>
          </cell>
          <cell r="H122" t="str">
            <v>10 (δ=0)</v>
          </cell>
        </row>
        <row r="123">
          <cell r="D123">
            <v>28.712499999999999</v>
          </cell>
          <cell r="E123">
            <v>45.355555555555554</v>
          </cell>
          <cell r="F123">
            <v>38.666666666666664</v>
          </cell>
          <cell r="G123">
            <v>47.444444444444443</v>
          </cell>
          <cell r="H123" t="str">
            <v>10 (δ=0.2)</v>
          </cell>
        </row>
        <row r="124">
          <cell r="D124">
            <v>27.798749999999998</v>
          </cell>
          <cell r="E124">
            <v>46.377777777777773</v>
          </cell>
          <cell r="F124">
            <v>38.300000000000004</v>
          </cell>
          <cell r="G124">
            <v>48.755555555555553</v>
          </cell>
          <cell r="H124" t="str">
            <v>10 (δ=0.45)</v>
          </cell>
        </row>
        <row r="125">
          <cell r="D125">
            <v>26.849999999999998</v>
          </cell>
          <cell r="E125">
            <v>46.844444444444441</v>
          </cell>
          <cell r="F125">
            <v>37.166666666666664</v>
          </cell>
          <cell r="G125">
            <v>47.68888888888889</v>
          </cell>
          <cell r="H125" t="str">
            <v>10 (δ=0.65)</v>
          </cell>
        </row>
        <row r="126">
          <cell r="D126">
            <v>26.102499999999999</v>
          </cell>
          <cell r="E126">
            <v>45.633333333333333</v>
          </cell>
          <cell r="F126">
            <v>37.055555555555557</v>
          </cell>
          <cell r="G126">
            <v>47.6</v>
          </cell>
          <cell r="H126" t="str">
            <v>10 (δ=0.85)</v>
          </cell>
        </row>
        <row r="127">
          <cell r="D127">
            <v>48.206250000000004</v>
          </cell>
          <cell r="E127">
            <v>57.277777777777779</v>
          </cell>
          <cell r="F127">
            <v>44.24444444444444</v>
          </cell>
          <cell r="G127">
            <v>56.022222222222226</v>
          </cell>
          <cell r="H127" t="str">
            <v>20 (δ=0)</v>
          </cell>
        </row>
        <row r="128">
          <cell r="D128">
            <v>49.9</v>
          </cell>
          <cell r="E128">
            <v>57.544444444444444</v>
          </cell>
          <cell r="F128">
            <v>44.155555555555551</v>
          </cell>
          <cell r="G128">
            <v>56.711111111111109</v>
          </cell>
          <cell r="H128" t="str">
            <v>20 (δ=0.2)</v>
          </cell>
        </row>
        <row r="129">
          <cell r="D129">
            <v>49.462499999999991</v>
          </cell>
          <cell r="E129">
            <v>56.411111111111119</v>
          </cell>
          <cell r="F129">
            <v>43.166666666666664</v>
          </cell>
          <cell r="G129">
            <v>55.422222222222217</v>
          </cell>
          <cell r="H129" t="str">
            <v>20 (δ=0.45)</v>
          </cell>
        </row>
        <row r="130">
          <cell r="D130">
            <v>48.175000000000004</v>
          </cell>
          <cell r="E130">
            <v>57.577777777777769</v>
          </cell>
          <cell r="F130">
            <v>44.733333333333334</v>
          </cell>
          <cell r="G130">
            <v>55.077777777777769</v>
          </cell>
          <cell r="H130" t="str">
            <v>20 (δ=0.65)</v>
          </cell>
        </row>
        <row r="131">
          <cell r="D131">
            <v>48.05</v>
          </cell>
          <cell r="E131">
            <v>55.94444444444445</v>
          </cell>
          <cell r="F131">
            <v>43.388888888888886</v>
          </cell>
          <cell r="G131">
            <v>54.222222222222229</v>
          </cell>
          <cell r="H131" t="str">
            <v>20 (δ=0.85)</v>
          </cell>
        </row>
        <row r="132">
          <cell r="D132">
            <v>49.396249999999995</v>
          </cell>
          <cell r="E132">
            <v>61.233333333333334</v>
          </cell>
          <cell r="F132">
            <v>57.422222222222231</v>
          </cell>
          <cell r="G132">
            <v>55.712500000000006</v>
          </cell>
          <cell r="H132" t="str">
            <v>50 (δ=0)</v>
          </cell>
        </row>
        <row r="133">
          <cell r="D133">
            <v>49.150000000000006</v>
          </cell>
          <cell r="E133">
            <v>62.688888888888897</v>
          </cell>
          <cell r="F133">
            <v>58.533333333333331</v>
          </cell>
          <cell r="G133">
            <v>58.475000000000001</v>
          </cell>
          <cell r="H133" t="str">
            <v>50 (δ=0.2)</v>
          </cell>
        </row>
        <row r="134">
          <cell r="D134">
            <v>48.173750000000005</v>
          </cell>
          <cell r="E134">
            <v>61.56666666666667</v>
          </cell>
          <cell r="F134">
            <v>58.444444444444443</v>
          </cell>
          <cell r="G134">
            <v>57.337499999999999</v>
          </cell>
          <cell r="H134" t="str">
            <v>50 (δ=0.45)</v>
          </cell>
        </row>
        <row r="135">
          <cell r="D135">
            <v>48.637500000000003</v>
          </cell>
          <cell r="E135">
            <v>61.288888888888891</v>
          </cell>
          <cell r="F135">
            <v>58.544444444444444</v>
          </cell>
          <cell r="G135">
            <v>57.212500000000013</v>
          </cell>
          <cell r="H135" t="str">
            <v>50 (δ=0.65)</v>
          </cell>
        </row>
        <row r="136">
          <cell r="D136">
            <v>47.274999999999991</v>
          </cell>
          <cell r="E136">
            <v>60.777777777777779</v>
          </cell>
          <cell r="F136">
            <v>58.511111111111113</v>
          </cell>
          <cell r="G136">
            <v>55.6</v>
          </cell>
          <cell r="H136" t="str">
            <v>50 (δ=0.85)</v>
          </cell>
        </row>
        <row r="137">
          <cell r="D137">
            <v>49.475000000000001</v>
          </cell>
          <cell r="E137">
            <v>63.811111111111103</v>
          </cell>
          <cell r="F137">
            <v>64.87777777777778</v>
          </cell>
          <cell r="G137">
            <v>59.174999999999997</v>
          </cell>
          <cell r="H137" t="str">
            <v>100 (δ=0)</v>
          </cell>
        </row>
        <row r="138">
          <cell r="D138">
            <v>46.95</v>
          </cell>
          <cell r="E138">
            <v>64.066666666666663</v>
          </cell>
          <cell r="F138">
            <v>64.666666666666671</v>
          </cell>
          <cell r="G138">
            <v>62.024999999999999</v>
          </cell>
          <cell r="H138" t="str">
            <v>100 (δ=0.2)</v>
          </cell>
        </row>
        <row r="139">
          <cell r="D139">
            <v>47.275000000000006</v>
          </cell>
          <cell r="E139">
            <v>63.388888888888886</v>
          </cell>
          <cell r="F139">
            <v>64.088888888888889</v>
          </cell>
          <cell r="G139">
            <v>61.187499999999993</v>
          </cell>
          <cell r="H139" t="str">
            <v>100 (δ=0.45)</v>
          </cell>
        </row>
        <row r="140">
          <cell r="D140">
            <v>47.012500000000003</v>
          </cell>
          <cell r="E140">
            <v>63.488888888888901</v>
          </cell>
          <cell r="F140">
            <v>63.455555555555556</v>
          </cell>
          <cell r="G140">
            <v>60.337499999999991</v>
          </cell>
          <cell r="H140" t="str">
            <v>100 (δ=0.65)</v>
          </cell>
        </row>
        <row r="141">
          <cell r="D141">
            <v>42.958750000000009</v>
          </cell>
          <cell r="E141">
            <v>62.099999999999994</v>
          </cell>
          <cell r="F141">
            <v>62.300000000000004</v>
          </cell>
          <cell r="G141">
            <v>59.043749999999996</v>
          </cell>
          <cell r="H141" t="str">
            <v>100 (δ=0.85)</v>
          </cell>
        </row>
        <row r="147">
          <cell r="D147" t="str">
            <v>GPT-4 Turbo</v>
          </cell>
          <cell r="E147" t="str">
            <v>GPT-4o</v>
          </cell>
          <cell r="F147" t="str">
            <v xml:space="preserve"> Phi-3.5 MoE</v>
          </cell>
          <cell r="G147" t="str">
            <v>Mixtral 7x8B</v>
          </cell>
        </row>
        <row r="148">
          <cell r="D148">
            <v>30.355555555555554</v>
          </cell>
          <cell r="E148">
            <v>51.355555555555554</v>
          </cell>
          <cell r="F148">
            <v>48.388888888888893</v>
          </cell>
          <cell r="G148">
            <v>5.2444444444444445</v>
          </cell>
          <cell r="H148" t="str">
            <v>0 (δ=0)</v>
          </cell>
          <cell r="K148">
            <v>17.744864845781755</v>
          </cell>
        </row>
        <row r="149">
          <cell r="D149">
            <v>28.711111111111116</v>
          </cell>
          <cell r="E149">
            <v>50.7</v>
          </cell>
          <cell r="F149">
            <v>46.900000000000006</v>
          </cell>
          <cell r="G149">
            <v>5.5333333333333332</v>
          </cell>
          <cell r="H149" t="str">
            <v>0 (δ=0.2)</v>
          </cell>
          <cell r="K149">
            <v>5.0287115155050541</v>
          </cell>
        </row>
        <row r="150">
          <cell r="D150">
            <v>29.366666666666667</v>
          </cell>
          <cell r="E150">
            <v>50.655555555555551</v>
          </cell>
          <cell r="F150">
            <v>46.611111111111114</v>
          </cell>
          <cell r="G150">
            <v>5.6</v>
          </cell>
          <cell r="H150" t="str">
            <v>0 (δ=0.45)</v>
          </cell>
          <cell r="K150">
            <v>6.1294525514312017</v>
          </cell>
        </row>
        <row r="151">
          <cell r="D151">
            <v>29.077777777777776</v>
          </cell>
          <cell r="E151">
            <v>50.333333333333343</v>
          </cell>
          <cell r="F151">
            <v>46.055555555555557</v>
          </cell>
          <cell r="G151">
            <v>5.5</v>
          </cell>
          <cell r="H151" t="str">
            <v>0 (δ=0.65)</v>
          </cell>
          <cell r="K151">
            <v>3.057370117770672</v>
          </cell>
        </row>
        <row r="152">
          <cell r="D152">
            <v>28.688888888888886</v>
          </cell>
          <cell r="E152">
            <v>49.2</v>
          </cell>
          <cell r="F152">
            <v>44.622222222222227</v>
          </cell>
          <cell r="G152">
            <v>5.655555555555555</v>
          </cell>
          <cell r="H152" t="str">
            <v>0 (δ=0.85)</v>
          </cell>
          <cell r="K152">
            <v>1.1927199294630737</v>
          </cell>
        </row>
        <row r="153">
          <cell r="D153">
            <v>50.011111111111113</v>
          </cell>
          <cell r="E153">
            <v>58</v>
          </cell>
          <cell r="F153">
            <v>43.8</v>
          </cell>
          <cell r="G153">
            <v>51.06666666666667</v>
          </cell>
          <cell r="H153" t="str">
            <v>5 (δ=0)</v>
          </cell>
          <cell r="K153">
            <v>2.7266416400927458</v>
          </cell>
        </row>
        <row r="154">
          <cell r="D154">
            <v>49.86666666666666</v>
          </cell>
          <cell r="E154">
            <v>56.777777777777779</v>
          </cell>
          <cell r="F154">
            <v>42.077777777777776</v>
          </cell>
          <cell r="G154">
            <v>51.31111111111111</v>
          </cell>
          <cell r="H154" t="str">
            <v>5 (δ=0.2)</v>
          </cell>
        </row>
        <row r="155">
          <cell r="D155">
            <v>49.611111111111114</v>
          </cell>
          <cell r="E155">
            <v>56.344444444444449</v>
          </cell>
          <cell r="F155">
            <v>43.333333333333343</v>
          </cell>
          <cell r="G155">
            <v>51.688888888888897</v>
          </cell>
          <cell r="H155" t="str">
            <v>5 (δ=0.45)</v>
          </cell>
        </row>
        <row r="156">
          <cell r="D156">
            <v>49.877777777777773</v>
          </cell>
          <cell r="E156">
            <v>56.133333333333326</v>
          </cell>
          <cell r="F156">
            <v>43.144444444444446</v>
          </cell>
          <cell r="G156">
            <v>51.444444444444443</v>
          </cell>
          <cell r="H156" t="str">
            <v>5 (δ=0.65)</v>
          </cell>
        </row>
        <row r="157">
          <cell r="D157">
            <v>48.5</v>
          </cell>
          <cell r="E157">
            <v>55.222222222222221</v>
          </cell>
          <cell r="F157">
            <v>40.644444444444439</v>
          </cell>
          <cell r="G157">
            <v>50.544444444444444</v>
          </cell>
          <cell r="H157" t="str">
            <v>5 (δ=0.85)</v>
          </cell>
        </row>
        <row r="158">
          <cell r="D158">
            <v>49.133333333333333</v>
          </cell>
          <cell r="E158">
            <v>59.600000000000009</v>
          </cell>
          <cell r="F158">
            <v>42.611111111111114</v>
          </cell>
          <cell r="G158">
            <v>54.288888888888891</v>
          </cell>
          <cell r="H158" t="str">
            <v>10 (δ=0)</v>
          </cell>
        </row>
        <row r="159">
          <cell r="D159">
            <v>48.466666666666669</v>
          </cell>
          <cell r="E159">
            <v>57.144444444444439</v>
          </cell>
          <cell r="F159">
            <v>41.166666666666664</v>
          </cell>
          <cell r="G159">
            <v>54.266666666666673</v>
          </cell>
          <cell r="H159" t="str">
            <v>10 (δ=0.2)</v>
          </cell>
        </row>
        <row r="160">
          <cell r="D160">
            <v>48.722222222222229</v>
          </cell>
          <cell r="E160">
            <v>56.288888888888884</v>
          </cell>
          <cell r="F160">
            <v>41.70000000000001</v>
          </cell>
          <cell r="G160">
            <v>54.944444444444443</v>
          </cell>
          <cell r="H160" t="str">
            <v>10 (δ=0.45)</v>
          </cell>
          <cell r="K160">
            <v>32.927777777777791</v>
          </cell>
        </row>
        <row r="161">
          <cell r="D161">
            <v>48.699999999999996</v>
          </cell>
          <cell r="E161">
            <v>54.688888888888897</v>
          </cell>
          <cell r="F161">
            <v>40.277777777777786</v>
          </cell>
          <cell r="G161">
            <v>55.155555555555559</v>
          </cell>
          <cell r="H161" t="str">
            <v>10 (δ=0.65)</v>
          </cell>
          <cell r="K161">
            <v>49.97</v>
          </cell>
        </row>
        <row r="162">
          <cell r="D162">
            <v>48.344444444444449</v>
          </cell>
          <cell r="E162">
            <v>53.544444444444444</v>
          </cell>
          <cell r="F162">
            <v>39.111111111111107</v>
          </cell>
          <cell r="G162">
            <v>54.811111111111103</v>
          </cell>
          <cell r="H162" t="str">
            <v>10 (δ=0.85)</v>
          </cell>
          <cell r="K162">
            <v>50.148333333333341</v>
          </cell>
        </row>
        <row r="163">
          <cell r="D163">
            <v>56.300000000000004</v>
          </cell>
          <cell r="E163">
            <v>59.06666666666667</v>
          </cell>
          <cell r="F163">
            <v>52.699999999999996</v>
          </cell>
          <cell r="G163">
            <v>60.188888888888883</v>
          </cell>
          <cell r="H163" t="str">
            <v>20 (δ=0)</v>
          </cell>
          <cell r="K163">
            <v>55.716111111111118</v>
          </cell>
        </row>
        <row r="164">
          <cell r="D164">
            <v>55.088888888888881</v>
          </cell>
          <cell r="E164">
            <v>57.255555555555553</v>
          </cell>
          <cell r="F164">
            <v>51.644444444444439</v>
          </cell>
          <cell r="G164">
            <v>60.155555555555551</v>
          </cell>
          <cell r="H164" t="str">
            <v>20 (δ=0.2)</v>
          </cell>
          <cell r="K164">
            <v>60.645694444444452</v>
          </cell>
        </row>
        <row r="165">
          <cell r="D165">
            <v>54.811111111111103</v>
          </cell>
          <cell r="E165">
            <v>56.144444444444446</v>
          </cell>
          <cell r="F165">
            <v>53.477777777777781</v>
          </cell>
          <cell r="G165">
            <v>59.977777777777789</v>
          </cell>
          <cell r="H165" t="str">
            <v>20 (δ=0.45)</v>
          </cell>
          <cell r="K165">
            <v>62.329027777777767</v>
          </cell>
        </row>
        <row r="166">
          <cell r="D166">
            <v>54.74444444444444</v>
          </cell>
          <cell r="E166">
            <v>55.644444444444446</v>
          </cell>
          <cell r="F166">
            <v>50.411111111111104</v>
          </cell>
          <cell r="G166">
            <v>59.277777777777779</v>
          </cell>
          <cell r="H166" t="str">
            <v>20 (δ=0.65)</v>
          </cell>
        </row>
        <row r="167">
          <cell r="D167">
            <v>54.62222222222222</v>
          </cell>
          <cell r="E167">
            <v>54.344444444444434</v>
          </cell>
          <cell r="F167">
            <v>50.12222222222222</v>
          </cell>
          <cell r="G167">
            <v>58.344444444444449</v>
          </cell>
          <cell r="H167" t="str">
            <v>20 (δ=0.85)</v>
          </cell>
        </row>
        <row r="168">
          <cell r="D168">
            <v>62.82222222222223</v>
          </cell>
          <cell r="E168">
            <v>63.26666666666668</v>
          </cell>
          <cell r="F168">
            <v>60.900000000000006</v>
          </cell>
          <cell r="G168">
            <v>58.38750000000001</v>
          </cell>
          <cell r="H168" t="str">
            <v>50 (δ=0)</v>
          </cell>
        </row>
        <row r="169">
          <cell r="D169">
            <v>62.177777777777777</v>
          </cell>
          <cell r="E169">
            <v>61.188888888888883</v>
          </cell>
          <cell r="F169">
            <v>62.13333333333334</v>
          </cell>
          <cell r="G169">
            <v>59.825000000000003</v>
          </cell>
          <cell r="H169" t="str">
            <v>50 (δ=0.2)</v>
          </cell>
        </row>
        <row r="170">
          <cell r="D170">
            <v>62</v>
          </cell>
          <cell r="E170">
            <v>60.522222222222226</v>
          </cell>
          <cell r="F170">
            <v>61.17777777777777</v>
          </cell>
          <cell r="G170">
            <v>59.55</v>
          </cell>
          <cell r="H170" t="str">
            <v>50 (δ=0.45)</v>
          </cell>
        </row>
        <row r="171">
          <cell r="D171">
            <v>61.599999999999994</v>
          </cell>
          <cell r="E171">
            <v>59.122222222222234</v>
          </cell>
          <cell r="F171">
            <v>60.74444444444444</v>
          </cell>
          <cell r="G171">
            <v>59.9375</v>
          </cell>
          <cell r="H171" t="str">
            <v>50 (δ=0.65)</v>
          </cell>
        </row>
        <row r="172">
          <cell r="D172">
            <v>60.311111111111103</v>
          </cell>
          <cell r="E172">
            <v>57.655555555555566</v>
          </cell>
          <cell r="F172">
            <v>60.06666666666667</v>
          </cell>
          <cell r="G172">
            <v>59.525000000000006</v>
          </cell>
          <cell r="H172" t="str">
            <v>50 (δ=0.85)</v>
          </cell>
        </row>
        <row r="173">
          <cell r="D173">
            <v>64.577777777777783</v>
          </cell>
          <cell r="E173">
            <v>65.055555555555557</v>
          </cell>
          <cell r="F173">
            <v>65.099999999999994</v>
          </cell>
          <cell r="G173">
            <v>58.387499999999989</v>
          </cell>
          <cell r="H173" t="str">
            <v>100 (δ=0)</v>
          </cell>
        </row>
        <row r="174">
          <cell r="D174">
            <v>63.422222222222217</v>
          </cell>
          <cell r="E174">
            <v>62.944444444444443</v>
          </cell>
          <cell r="F174">
            <v>66.433333333333337</v>
          </cell>
          <cell r="G174">
            <v>59.374999999999993</v>
          </cell>
          <cell r="H174" t="str">
            <v>100 (δ=0.2)</v>
          </cell>
        </row>
        <row r="175">
          <cell r="D175">
            <v>63.666666666666664</v>
          </cell>
          <cell r="E175">
            <v>61.666666666666664</v>
          </cell>
          <cell r="F175">
            <v>66.25555555555556</v>
          </cell>
          <cell r="G175">
            <v>60.0625</v>
          </cell>
          <cell r="H175" t="str">
            <v>100 (δ=0.45)</v>
          </cell>
        </row>
        <row r="176">
          <cell r="D176">
            <v>62.566666666666656</v>
          </cell>
          <cell r="E176">
            <v>61.355555555555547</v>
          </cell>
          <cell r="F176">
            <v>65.5</v>
          </cell>
          <cell r="G176">
            <v>58.275000000000013</v>
          </cell>
          <cell r="H176" t="str">
            <v>100 (δ=0.65)</v>
          </cell>
        </row>
        <row r="177">
          <cell r="D177">
            <v>61.255555555555553</v>
          </cell>
          <cell r="E177">
            <v>59.944444444444429</v>
          </cell>
          <cell r="F177">
            <v>63.611111111111114</v>
          </cell>
          <cell r="G177">
            <v>57.125000000000007</v>
          </cell>
          <cell r="H177" t="str">
            <v>100 (δ=0.85)</v>
          </cell>
        </row>
        <row r="183">
          <cell r="D183" t="str">
            <v>GPT-4 Turbo</v>
          </cell>
          <cell r="E183" t="str">
            <v>GPT-4o</v>
          </cell>
          <cell r="F183" t="str">
            <v xml:space="preserve"> Phi-3.5 MoE</v>
          </cell>
          <cell r="G183" t="str">
            <v>Mixtral 7x8B</v>
          </cell>
        </row>
        <row r="184">
          <cell r="D184">
            <v>36.75555555555556</v>
          </cell>
          <cell r="E184">
            <v>48.3</v>
          </cell>
          <cell r="F184">
            <v>45.555555555555557</v>
          </cell>
          <cell r="G184">
            <v>8.6666666666666661</v>
          </cell>
          <cell r="H184" t="str">
            <v>0 (δ=0)</v>
          </cell>
        </row>
        <row r="185">
          <cell r="D185">
            <v>35.788888888888891</v>
          </cell>
          <cell r="E185">
            <v>47.322222222222223</v>
          </cell>
          <cell r="F185">
            <v>45.877777777777773</v>
          </cell>
          <cell r="G185">
            <v>8.9888888888888889</v>
          </cell>
          <cell r="H185" t="str">
            <v>0 (δ=0.2)</v>
          </cell>
        </row>
        <row r="186">
          <cell r="D186">
            <v>35.39</v>
          </cell>
          <cell r="E186">
            <v>47.555555555555557</v>
          </cell>
          <cell r="F186">
            <v>44.677777777777777</v>
          </cell>
          <cell r="G186">
            <v>9.0444444444444443</v>
          </cell>
          <cell r="H186" t="str">
            <v>0 (δ=0.45)</v>
          </cell>
        </row>
        <row r="187">
          <cell r="D187">
            <v>35.944444444444443</v>
          </cell>
          <cell r="E187">
            <v>46.077777777777776</v>
          </cell>
          <cell r="F187">
            <v>44.277777777777779</v>
          </cell>
          <cell r="G187">
            <v>9.0666666666666682</v>
          </cell>
          <cell r="H187" t="str">
            <v>0 (δ=0.65)</v>
          </cell>
        </row>
        <row r="188">
          <cell r="D188">
            <v>34.62222222222222</v>
          </cell>
          <cell r="E188">
            <v>44.611111111111114</v>
          </cell>
          <cell r="F188">
            <v>44.011111111111106</v>
          </cell>
          <cell r="G188">
            <v>8.7555555555555546</v>
          </cell>
          <cell r="H188" t="str">
            <v>0 (δ=0.85)</v>
          </cell>
        </row>
        <row r="189">
          <cell r="D189">
            <v>44.566666666666663</v>
          </cell>
          <cell r="E189">
            <v>63.055555555555557</v>
          </cell>
          <cell r="F189">
            <v>48.300000000000004</v>
          </cell>
          <cell r="G189">
            <v>36.999999999999993</v>
          </cell>
          <cell r="H189" t="str">
            <v>5 (δ=0)</v>
          </cell>
        </row>
        <row r="190">
          <cell r="D190">
            <v>44.313333333333333</v>
          </cell>
          <cell r="E190">
            <v>58.134444444444448</v>
          </cell>
          <cell r="F190">
            <v>42.344444444444441</v>
          </cell>
          <cell r="G190">
            <v>37.18888888888889</v>
          </cell>
          <cell r="H190" t="str">
            <v>5 (δ=0.2)</v>
          </cell>
        </row>
        <row r="191">
          <cell r="D191">
            <v>44.622222222222227</v>
          </cell>
          <cell r="E191">
            <v>57.533333333333331</v>
          </cell>
          <cell r="F191">
            <v>42.955555555555563</v>
          </cell>
          <cell r="G191">
            <v>36.300000000000004</v>
          </cell>
          <cell r="H191" t="str">
            <v>5 (δ=0.45)</v>
          </cell>
        </row>
        <row r="192">
          <cell r="D192">
            <v>43.211111111111116</v>
          </cell>
          <cell r="E192">
            <v>55.633333333333333</v>
          </cell>
          <cell r="F192">
            <v>41.544444444444451</v>
          </cell>
          <cell r="G192">
            <v>35.444444444444436</v>
          </cell>
          <cell r="H192" t="str">
            <v>5 (δ=0.65)</v>
          </cell>
        </row>
        <row r="193">
          <cell r="D193">
            <v>42.017777777777788</v>
          </cell>
          <cell r="E193">
            <v>52.088888888888881</v>
          </cell>
          <cell r="F193">
            <v>39.055555555555557</v>
          </cell>
          <cell r="G193">
            <v>33.966666666666661</v>
          </cell>
          <cell r="H193" t="str">
            <v>5 (δ=0.85)</v>
          </cell>
        </row>
        <row r="194">
          <cell r="D194">
            <v>45.377777777777773</v>
          </cell>
          <cell r="E194">
            <v>63.477777777777774</v>
          </cell>
          <cell r="F194">
            <v>47.177777777777777</v>
          </cell>
          <cell r="G194">
            <v>39.122222222222227</v>
          </cell>
          <cell r="H194" t="str">
            <v>10 (δ=0)</v>
          </cell>
        </row>
        <row r="195">
          <cell r="D195">
            <v>46.75555555555556</v>
          </cell>
          <cell r="E195">
            <v>59.988888888888901</v>
          </cell>
          <cell r="F195">
            <v>46.29999999999999</v>
          </cell>
          <cell r="G195">
            <v>37.56666666666667</v>
          </cell>
          <cell r="H195" t="str">
            <v>10 (δ=0.2)</v>
          </cell>
        </row>
        <row r="196">
          <cell r="D196">
            <v>46.697777777777773</v>
          </cell>
          <cell r="E196">
            <v>57.477777777777774</v>
          </cell>
          <cell r="F196">
            <v>46.088888888888881</v>
          </cell>
          <cell r="G196">
            <v>36.6</v>
          </cell>
          <cell r="H196" t="str">
            <v>10 (δ=0.45)</v>
          </cell>
          <cell r="K196">
            <v>34.064499999999995</v>
          </cell>
        </row>
        <row r="197">
          <cell r="D197">
            <v>46.077777777777776</v>
          </cell>
          <cell r="E197">
            <v>55.744444444444447</v>
          </cell>
          <cell r="F197">
            <v>44.76666666666668</v>
          </cell>
          <cell r="G197">
            <v>35.900000000000006</v>
          </cell>
          <cell r="H197" t="str">
            <v>10 (δ=0.65)</v>
          </cell>
        </row>
        <row r="198">
          <cell r="D198">
            <v>44.988888888888887</v>
          </cell>
          <cell r="E198">
            <v>52.122222222222213</v>
          </cell>
          <cell r="F198">
            <v>42.077777777777783</v>
          </cell>
          <cell r="G198">
            <v>34.211111111111116</v>
          </cell>
          <cell r="H198" t="str">
            <v>10 (δ=0.85)</v>
          </cell>
        </row>
        <row r="199">
          <cell r="D199">
            <v>46.966666666666669</v>
          </cell>
          <cell r="E199">
            <v>63.188888888888883</v>
          </cell>
          <cell r="F199">
            <v>47.888888888888886</v>
          </cell>
          <cell r="G199">
            <v>46.550000000000004</v>
          </cell>
          <cell r="H199" t="str">
            <v>20 (δ=0)</v>
          </cell>
        </row>
        <row r="200">
          <cell r="D200">
            <v>50.43333333333333</v>
          </cell>
          <cell r="E200">
            <v>59.311111111111117</v>
          </cell>
          <cell r="F200">
            <v>47.177777777777777</v>
          </cell>
          <cell r="G200">
            <v>44.849999999999994</v>
          </cell>
          <cell r="H200" t="str">
            <v>20 (δ=0.2)</v>
          </cell>
        </row>
        <row r="201">
          <cell r="D201">
            <v>50.233333333333334</v>
          </cell>
          <cell r="E201">
            <v>57.155555555555551</v>
          </cell>
          <cell r="F201">
            <v>46.699999999999996</v>
          </cell>
          <cell r="G201">
            <v>43.783333333333331</v>
          </cell>
          <cell r="H201" t="str">
            <v>20 (δ=0.45)</v>
          </cell>
        </row>
        <row r="202">
          <cell r="D202">
            <v>47.833333333333329</v>
          </cell>
          <cell r="E202">
            <v>54.666666666666664</v>
          </cell>
          <cell r="F202">
            <v>45.500000000000007</v>
          </cell>
          <cell r="G202">
            <v>42.35</v>
          </cell>
          <cell r="H202" t="str">
            <v>20 (δ=0.65)</v>
          </cell>
        </row>
        <row r="203">
          <cell r="D203">
            <v>44.488888888888894</v>
          </cell>
          <cell r="E203">
            <v>51.188888888888883</v>
          </cell>
          <cell r="F203">
            <v>42.966666666666669</v>
          </cell>
          <cell r="G203">
            <v>41.449999999999996</v>
          </cell>
          <cell r="H203" t="str">
            <v>20 (δ=0.85)</v>
          </cell>
        </row>
        <row r="204">
          <cell r="D204">
            <v>49.425000000000004</v>
          </cell>
          <cell r="E204">
            <v>64.612499999999997</v>
          </cell>
          <cell r="F204">
            <v>48.737499999999997</v>
          </cell>
          <cell r="G204">
            <v>49.366666666666667</v>
          </cell>
          <cell r="H204" t="str">
            <v>50 (δ=0)</v>
          </cell>
        </row>
        <row r="205">
          <cell r="D205">
            <v>53.550000000000004</v>
          </cell>
          <cell r="E205">
            <v>60.5625</v>
          </cell>
          <cell r="F205">
            <v>47.537500000000001</v>
          </cell>
          <cell r="G205">
            <v>49.733333333333327</v>
          </cell>
          <cell r="H205" t="str">
            <v>50 (δ=0.2)</v>
          </cell>
        </row>
        <row r="206">
          <cell r="D206">
            <v>53.287500000000001</v>
          </cell>
          <cell r="E206">
            <v>57.462499999999999</v>
          </cell>
          <cell r="F206">
            <v>47.3</v>
          </cell>
          <cell r="G206">
            <v>45.699999999999996</v>
          </cell>
          <cell r="H206" t="str">
            <v>50 (δ=0.45)</v>
          </cell>
        </row>
        <row r="207">
          <cell r="D207">
            <v>50.012500000000003</v>
          </cell>
          <cell r="E207">
            <v>54.8</v>
          </cell>
          <cell r="F207">
            <v>44.95</v>
          </cell>
          <cell r="G207">
            <v>46.5</v>
          </cell>
          <cell r="H207" t="str">
            <v>50 (δ=0.65)</v>
          </cell>
        </row>
        <row r="208">
          <cell r="D208">
            <v>47.612500000000004</v>
          </cell>
          <cell r="E208">
            <v>50.711249999999993</v>
          </cell>
          <cell r="F208">
            <v>40.675000000000004</v>
          </cell>
          <cell r="G208">
            <v>43.6</v>
          </cell>
          <cell r="H208" t="str">
            <v>50 (δ=0.85)</v>
          </cell>
        </row>
        <row r="209">
          <cell r="D209">
            <v>55.857142857142854</v>
          </cell>
          <cell r="E209">
            <v>64.114285714285714</v>
          </cell>
          <cell r="F209">
            <v>48.5</v>
          </cell>
          <cell r="G209">
            <v>60.4</v>
          </cell>
          <cell r="H209" t="str">
            <v>100 (δ=0)</v>
          </cell>
        </row>
        <row r="210">
          <cell r="D210">
            <v>57.157142857142851</v>
          </cell>
          <cell r="E210">
            <v>58.64</v>
          </cell>
          <cell r="F210">
            <v>47.01428571428572</v>
          </cell>
          <cell r="G210">
            <v>55.4</v>
          </cell>
          <cell r="H210" t="str">
            <v>100 (δ=0.2)</v>
          </cell>
        </row>
        <row r="211">
          <cell r="D211">
            <v>56.742857142857147</v>
          </cell>
          <cell r="E211">
            <v>56.171428571428578</v>
          </cell>
          <cell r="F211">
            <v>47.028571428571418</v>
          </cell>
          <cell r="G211">
            <v>57.4</v>
          </cell>
          <cell r="H211" t="str">
            <v>100 (δ=0.45)</v>
          </cell>
        </row>
        <row r="212">
          <cell r="D212">
            <v>54.928571428571431</v>
          </cell>
          <cell r="E212">
            <v>53.157142857142851</v>
          </cell>
          <cell r="F212">
            <v>45.971428571428575</v>
          </cell>
          <cell r="G212">
            <v>54.4</v>
          </cell>
          <cell r="H212" t="str">
            <v>100 (δ=0.65)</v>
          </cell>
        </row>
        <row r="213">
          <cell r="D213">
            <v>51.304285714285712</v>
          </cell>
          <cell r="E213">
            <v>48.214285714285715</v>
          </cell>
          <cell r="F213">
            <v>42.48571428571428</v>
          </cell>
          <cell r="G213">
            <v>55.8</v>
          </cell>
          <cell r="H213" t="str">
            <v>100 (δ=0.85)</v>
          </cell>
        </row>
        <row r="219">
          <cell r="D219" t="str">
            <v>GPT-4 Turbo</v>
          </cell>
          <cell r="E219" t="str">
            <v>GPT-4o</v>
          </cell>
          <cell r="F219" t="str">
            <v xml:space="preserve"> Phi-3.5 MoE</v>
          </cell>
          <cell r="G219" t="str">
            <v>Mixtral 7x8B</v>
          </cell>
        </row>
        <row r="220">
          <cell r="D220">
            <v>15.244444444444447</v>
          </cell>
          <cell r="E220">
            <v>11.911111111111113</v>
          </cell>
          <cell r="F220">
            <v>18.744444444444444</v>
          </cell>
          <cell r="G220">
            <v>13.833333333333336</v>
          </cell>
          <cell r="H220" t="str">
            <v>0 (δ=0)</v>
          </cell>
        </row>
        <row r="221">
          <cell r="D221">
            <v>18.202222222222222</v>
          </cell>
          <cell r="E221">
            <v>12.777777777777779</v>
          </cell>
          <cell r="F221">
            <v>19.566666666666666</v>
          </cell>
          <cell r="G221">
            <v>13.600000000000001</v>
          </cell>
          <cell r="H221" t="str">
            <v>0 (δ=0.2)</v>
          </cell>
        </row>
        <row r="222">
          <cell r="D222">
            <v>19.899999999999999</v>
          </cell>
          <cell r="E222">
            <v>12.555555555555557</v>
          </cell>
          <cell r="F222">
            <v>19.06666666666667</v>
          </cell>
          <cell r="G222">
            <v>13.433333333333334</v>
          </cell>
          <cell r="H222" t="str">
            <v>0 (δ=0.45)</v>
          </cell>
        </row>
        <row r="223">
          <cell r="D223">
            <v>17.036666666666669</v>
          </cell>
          <cell r="E223">
            <v>12.855555555555556</v>
          </cell>
          <cell r="F223">
            <v>19.544444444444444</v>
          </cell>
          <cell r="G223">
            <v>13.222222222222221</v>
          </cell>
          <cell r="H223" t="str">
            <v>0 (δ=0.65)</v>
          </cell>
        </row>
        <row r="224">
          <cell r="D224">
            <v>15.27222222222222</v>
          </cell>
          <cell r="E224">
            <v>13.822222222222225</v>
          </cell>
          <cell r="F224">
            <v>19.955555555555556</v>
          </cell>
          <cell r="G224">
            <v>13.122222222222224</v>
          </cell>
          <cell r="H224" t="str">
            <v>0 (δ=0.85)</v>
          </cell>
        </row>
        <row r="225">
          <cell r="D225">
            <v>12.675555555555555</v>
          </cell>
          <cell r="E225">
            <v>21.177777777777777</v>
          </cell>
          <cell r="F225">
            <v>30.544444444444448</v>
          </cell>
          <cell r="G225">
            <v>26.955555555555559</v>
          </cell>
          <cell r="H225" t="str">
            <v>5 (δ=0)</v>
          </cell>
        </row>
        <row r="226">
          <cell r="D226">
            <v>20.163333333333334</v>
          </cell>
          <cell r="E226">
            <v>20.466666666666665</v>
          </cell>
          <cell r="F226">
            <v>29.984444444444438</v>
          </cell>
          <cell r="G226">
            <v>27.411111111111111</v>
          </cell>
          <cell r="H226" t="str">
            <v>5 (δ=0.2)</v>
          </cell>
        </row>
        <row r="227">
          <cell r="D227">
            <v>19.801111111111108</v>
          </cell>
          <cell r="E227">
            <v>19.81111111111111</v>
          </cell>
          <cell r="F227">
            <v>29.511111111111113</v>
          </cell>
          <cell r="G227">
            <v>27.188888888888883</v>
          </cell>
          <cell r="H227" t="str">
            <v>5 (δ=0.45)</v>
          </cell>
        </row>
        <row r="228">
          <cell r="D228">
            <v>20.366666666666667</v>
          </cell>
          <cell r="E228">
            <v>20.633333333333333</v>
          </cell>
          <cell r="F228">
            <v>29.244444444444444</v>
          </cell>
          <cell r="G228">
            <v>27.355555555555554</v>
          </cell>
          <cell r="H228" t="str">
            <v>5 (δ=0.65)</v>
          </cell>
        </row>
        <row r="229">
          <cell r="D229">
            <v>18.939999999999998</v>
          </cell>
          <cell r="E229">
            <v>19.922222222222224</v>
          </cell>
          <cell r="F229">
            <v>28.700000000000003</v>
          </cell>
          <cell r="G229">
            <v>27.511111111111109</v>
          </cell>
          <cell r="H229" t="str">
            <v>5 (δ=0.85)</v>
          </cell>
        </row>
        <row r="230">
          <cell r="D230">
            <v>15.253333333333334</v>
          </cell>
          <cell r="E230">
            <v>25.155555555555555</v>
          </cell>
          <cell r="F230">
            <v>28.133333333333333</v>
          </cell>
          <cell r="G230">
            <v>19.999999999999996</v>
          </cell>
          <cell r="H230" t="str">
            <v>10 (δ=0)</v>
          </cell>
        </row>
        <row r="231">
          <cell r="D231">
            <v>16.288888888888888</v>
          </cell>
          <cell r="E231">
            <v>24.62222222222222</v>
          </cell>
          <cell r="F231">
            <v>26.955555555555556</v>
          </cell>
          <cell r="G231">
            <v>19.677777777777777</v>
          </cell>
          <cell r="H231" t="str">
            <v>10 (δ=0.2)</v>
          </cell>
        </row>
        <row r="232">
          <cell r="D232">
            <v>15.233333333333333</v>
          </cell>
          <cell r="E232">
            <v>24.533333333333335</v>
          </cell>
          <cell r="F232">
            <v>27.188888888888886</v>
          </cell>
          <cell r="G232">
            <v>19.744444444444444</v>
          </cell>
          <cell r="H232" t="str">
            <v>10 (δ=0.45)</v>
          </cell>
        </row>
        <row r="233">
          <cell r="D233">
            <v>14.951111111111114</v>
          </cell>
          <cell r="E233">
            <v>24.733333333333334</v>
          </cell>
          <cell r="F233">
            <v>27.477777777777778</v>
          </cell>
          <cell r="G233">
            <v>19.600000000000001</v>
          </cell>
          <cell r="H233" t="str">
            <v>10 (δ=0.65)</v>
          </cell>
        </row>
        <row r="234">
          <cell r="D234">
            <v>15.311111111111112</v>
          </cell>
          <cell r="E234">
            <v>24.177777777777777</v>
          </cell>
          <cell r="F234">
            <v>26.744444444444444</v>
          </cell>
          <cell r="G234">
            <v>19.611111111111111</v>
          </cell>
          <cell r="H234" t="str">
            <v>10 (δ=0.85)</v>
          </cell>
        </row>
        <row r="235">
          <cell r="D235">
            <v>18.425000000000004</v>
          </cell>
          <cell r="E235">
            <v>30.600000000000005</v>
          </cell>
          <cell r="F235">
            <v>29.762499999999999</v>
          </cell>
          <cell r="G235">
            <v>21.82</v>
          </cell>
          <cell r="H235" t="str">
            <v>20 (δ=0)</v>
          </cell>
        </row>
        <row r="236">
          <cell r="D236">
            <v>18.805000000000003</v>
          </cell>
          <cell r="E236">
            <v>30.177777777777781</v>
          </cell>
          <cell r="F236">
            <v>29.450000000000003</v>
          </cell>
          <cell r="G236">
            <v>22.259999999999998</v>
          </cell>
          <cell r="H236" t="str">
            <v>20 (δ=0.2)</v>
          </cell>
        </row>
        <row r="237">
          <cell r="D237">
            <v>17.787500000000001</v>
          </cell>
          <cell r="E237">
            <v>29.227777777777778</v>
          </cell>
          <cell r="F237">
            <v>29.25</v>
          </cell>
          <cell r="G237">
            <v>22.66</v>
          </cell>
          <cell r="H237" t="str">
            <v>20 (δ=0.45)</v>
          </cell>
        </row>
        <row r="238">
          <cell r="D238">
            <v>16.912499999999998</v>
          </cell>
          <cell r="E238">
            <v>29.133333333333333</v>
          </cell>
          <cell r="F238">
            <v>29.212499999999999</v>
          </cell>
          <cell r="G238">
            <v>25.125</v>
          </cell>
          <cell r="H238" t="str">
            <v>20 (δ=0.65)</v>
          </cell>
        </row>
        <row r="239">
          <cell r="D239">
            <v>16.0625</v>
          </cell>
          <cell r="E239">
            <v>27.988888888888884</v>
          </cell>
          <cell r="F239">
            <v>28.95</v>
          </cell>
          <cell r="G239">
            <v>33.4</v>
          </cell>
          <cell r="H239" t="str">
            <v>20 (δ=0.85)</v>
          </cell>
        </row>
        <row r="240">
          <cell r="D240">
            <v>22.9</v>
          </cell>
          <cell r="E240">
            <v>36.49166666666666</v>
          </cell>
          <cell r="F240">
            <v>26.425000000000001</v>
          </cell>
          <cell r="G240">
            <v>23.8</v>
          </cell>
          <cell r="H240" t="str">
            <v>50 (δ=0)</v>
          </cell>
        </row>
        <row r="241">
          <cell r="D241">
            <v>24.520000000000003</v>
          </cell>
          <cell r="E241">
            <v>34.716666666666669</v>
          </cell>
          <cell r="F241">
            <v>26.125</v>
          </cell>
          <cell r="G241">
            <v>23.799999999999997</v>
          </cell>
          <cell r="H241" t="str">
            <v>50 (δ=0.2)</v>
          </cell>
        </row>
        <row r="242">
          <cell r="D242">
            <v>23.8</v>
          </cell>
          <cell r="E242">
            <v>32.93333333333333</v>
          </cell>
          <cell r="F242">
            <v>28.025000000000002</v>
          </cell>
          <cell r="G242">
            <v>25.15</v>
          </cell>
          <cell r="H242" t="str">
            <v>50 (δ=0.45)</v>
          </cell>
        </row>
        <row r="243">
          <cell r="D243">
            <v>23.236000000000001</v>
          </cell>
          <cell r="E243">
            <v>32.138333333333328</v>
          </cell>
          <cell r="F243">
            <v>25.824999999999999</v>
          </cell>
          <cell r="G243">
            <v>22.3</v>
          </cell>
          <cell r="H243" t="str">
            <v>50 (δ=0.65)</v>
          </cell>
        </row>
        <row r="244">
          <cell r="D244">
            <v>23.24</v>
          </cell>
          <cell r="E244">
            <v>31.150000000000002</v>
          </cell>
          <cell r="F244">
            <v>26.85</v>
          </cell>
          <cell r="G244">
            <v>23.75</v>
          </cell>
          <cell r="H244" t="str">
            <v>50 (δ=0.85)</v>
          </cell>
        </row>
        <row r="245">
          <cell r="D245">
            <v>26.099999999999998</v>
          </cell>
          <cell r="E245">
            <v>32.733333333333334</v>
          </cell>
          <cell r="F245">
            <v>22</v>
          </cell>
          <cell r="G245" t="e">
            <v>#DIV/0!</v>
          </cell>
          <cell r="H245" t="str">
            <v>100 (δ=0)</v>
          </cell>
        </row>
        <row r="246">
          <cell r="D246">
            <v>27.466666666666669</v>
          </cell>
          <cell r="E246">
            <v>28.566666666666666</v>
          </cell>
          <cell r="F246">
            <v>22.5</v>
          </cell>
          <cell r="G246" t="e">
            <v>#DIV/0!</v>
          </cell>
          <cell r="H246" t="str">
            <v>100 (δ=0.2)</v>
          </cell>
        </row>
        <row r="247">
          <cell r="D247">
            <v>26.766666666666666</v>
          </cell>
          <cell r="E247">
            <v>28.599999999999998</v>
          </cell>
          <cell r="F247">
            <v>23.9</v>
          </cell>
          <cell r="G247" t="e">
            <v>#DIV/0!</v>
          </cell>
          <cell r="H247" t="str">
            <v>100 (δ=0.45)</v>
          </cell>
        </row>
        <row r="248">
          <cell r="D248">
            <v>25.933333333333334</v>
          </cell>
          <cell r="E248">
            <v>26.566666666666666</v>
          </cell>
          <cell r="F248">
            <v>22.35</v>
          </cell>
          <cell r="G248" t="e">
            <v>#DIV/0!</v>
          </cell>
          <cell r="H248" t="str">
            <v>100 (δ=0.65)</v>
          </cell>
        </row>
        <row r="249">
          <cell r="D249">
            <v>26.633333333333336</v>
          </cell>
          <cell r="E249">
            <v>24.400000000000002</v>
          </cell>
          <cell r="F249">
            <v>21.55</v>
          </cell>
          <cell r="G249" t="e">
            <v>#DIV/0!</v>
          </cell>
          <cell r="H249" t="str">
            <v>100 (δ=0.85)</v>
          </cell>
        </row>
      </sheetData>
      <sheetData sheetId="21"/>
      <sheetData sheetId="22">
        <row r="4">
          <cell r="H4" t="str">
            <v>2 (δ=0)</v>
          </cell>
        </row>
        <row r="5">
          <cell r="H5" t="str">
            <v>2 (δ=0.2)</v>
          </cell>
        </row>
        <row r="6">
          <cell r="H6" t="str">
            <v>2 (δ=0.45)</v>
          </cell>
        </row>
        <row r="7">
          <cell r="H7" t="str">
            <v>2 (δ=0.65)</v>
          </cell>
        </row>
        <row r="8">
          <cell r="H8" t="str">
            <v>2 (δ=0.85)</v>
          </cell>
        </row>
        <row r="9">
          <cell r="H9" t="str">
            <v>5 (δ=0)</v>
          </cell>
        </row>
        <row r="10">
          <cell r="H10" t="str">
            <v>5 (δ=0.2)</v>
          </cell>
        </row>
        <row r="11">
          <cell r="H11" t="str">
            <v>5 (δ=0.45)</v>
          </cell>
        </row>
        <row r="12">
          <cell r="H12" t="str">
            <v>5 (δ=0.65)</v>
          </cell>
        </row>
        <row r="13">
          <cell r="H13" t="str">
            <v>5 (δ=0.85)</v>
          </cell>
        </row>
        <row r="14">
          <cell r="H14" t="str">
            <v>10 (δ=0)</v>
          </cell>
        </row>
        <row r="15">
          <cell r="H15" t="str">
            <v>10 (δ=0.2)</v>
          </cell>
        </row>
        <row r="16">
          <cell r="H16" t="str">
            <v>10 (δ=0.45)</v>
          </cell>
        </row>
        <row r="17">
          <cell r="H17" t="str">
            <v>10 (δ=0.65)</v>
          </cell>
        </row>
        <row r="18">
          <cell r="H18" t="str">
            <v>10 (δ=0.85)</v>
          </cell>
        </row>
        <row r="19">
          <cell r="H19" t="str">
            <v>20 (δ=0)</v>
          </cell>
        </row>
        <row r="20">
          <cell r="H20" t="str">
            <v>20 (δ=0.2)</v>
          </cell>
        </row>
        <row r="21">
          <cell r="H21" t="str">
            <v>20 (δ=0.45)</v>
          </cell>
        </row>
        <row r="22">
          <cell r="H22" t="str">
            <v>20 (δ=0.65)</v>
          </cell>
        </row>
        <row r="23">
          <cell r="H23" t="str">
            <v>20 (δ=0.85)</v>
          </cell>
        </row>
        <row r="24">
          <cell r="H24" t="str">
            <v>50 (δ=0)</v>
          </cell>
        </row>
        <row r="25">
          <cell r="H25" t="str">
            <v>50 (δ=0.2)</v>
          </cell>
        </row>
        <row r="26">
          <cell r="H26" t="str">
            <v>50 (δ=0.45)</v>
          </cell>
        </row>
        <row r="27">
          <cell r="H27" t="str">
            <v>50 (δ=0.65)</v>
          </cell>
        </row>
        <row r="28">
          <cell r="H28" t="str">
            <v>50 (δ=0.85)</v>
          </cell>
        </row>
        <row r="29">
          <cell r="H29" t="str">
            <v>100 (δ=0)</v>
          </cell>
        </row>
        <row r="30">
          <cell r="H30" t="str">
            <v>100 (δ=0.2)</v>
          </cell>
        </row>
        <row r="31">
          <cell r="H31" t="str">
            <v>100 (δ=0.45)</v>
          </cell>
        </row>
        <row r="32">
          <cell r="H32" t="str">
            <v>100 (δ=0.65)</v>
          </cell>
        </row>
        <row r="33">
          <cell r="H33" t="str">
            <v>100 (δ=0.85)</v>
          </cell>
        </row>
        <row r="40">
          <cell r="H40" t="str">
            <v>0 (δ=0)</v>
          </cell>
        </row>
        <row r="41">
          <cell r="H41" t="str">
            <v>0 (δ=0.2)</v>
          </cell>
        </row>
        <row r="42">
          <cell r="H42" t="str">
            <v>0 (δ=0.45)</v>
          </cell>
        </row>
        <row r="43">
          <cell r="H43" t="str">
            <v>0 (δ=0.65)</v>
          </cell>
        </row>
        <row r="44">
          <cell r="H44" t="str">
            <v>0 (δ=0.85)</v>
          </cell>
        </row>
        <row r="45">
          <cell r="H45" t="str">
            <v>5 (δ=0)</v>
          </cell>
        </row>
        <row r="46">
          <cell r="H46" t="str">
            <v>5 (δ=0.2)</v>
          </cell>
        </row>
        <row r="47">
          <cell r="H47" t="str">
            <v>5 (δ=0.45)</v>
          </cell>
        </row>
        <row r="48">
          <cell r="H48" t="str">
            <v>5 (δ=0.65)</v>
          </cell>
        </row>
        <row r="49">
          <cell r="H49" t="str">
            <v>5 (δ=0.85)</v>
          </cell>
        </row>
        <row r="50">
          <cell r="H50" t="str">
            <v>10 (δ=0)</v>
          </cell>
        </row>
        <row r="51">
          <cell r="H51" t="str">
            <v>10 (δ=0.2)</v>
          </cell>
        </row>
        <row r="52">
          <cell r="H52" t="str">
            <v>10 (δ=0.45)</v>
          </cell>
        </row>
        <row r="53">
          <cell r="H53" t="str">
            <v>10 (δ=0.65)</v>
          </cell>
        </row>
        <row r="54">
          <cell r="H54" t="str">
            <v>10 (δ=0.85)</v>
          </cell>
        </row>
        <row r="55">
          <cell r="H55" t="str">
            <v>20 (δ=0)</v>
          </cell>
        </row>
        <row r="56">
          <cell r="H56" t="str">
            <v>20 (δ=0.2)</v>
          </cell>
        </row>
        <row r="57">
          <cell r="H57" t="str">
            <v>20 (δ=0.45)</v>
          </cell>
        </row>
        <row r="58">
          <cell r="H58" t="str">
            <v>20 (δ=0.65)</v>
          </cell>
        </row>
        <row r="59">
          <cell r="H59" t="str">
            <v>20 (δ=0.85)</v>
          </cell>
        </row>
        <row r="60">
          <cell r="H60" t="str">
            <v>50 (δ=0)</v>
          </cell>
        </row>
        <row r="61">
          <cell r="H61" t="str">
            <v>50 (δ=0.2)</v>
          </cell>
        </row>
        <row r="62">
          <cell r="H62" t="str">
            <v>50 (δ=0.45)</v>
          </cell>
        </row>
        <row r="63">
          <cell r="H63" t="str">
            <v>50 (δ=0.65)</v>
          </cell>
        </row>
        <row r="64">
          <cell r="H64" t="str">
            <v>50 (δ=0.85)</v>
          </cell>
        </row>
        <row r="65">
          <cell r="H65" t="str">
            <v>100 (δ=0)</v>
          </cell>
        </row>
        <row r="66">
          <cell r="H66" t="str">
            <v>100 (δ=0.2)</v>
          </cell>
        </row>
        <row r="67">
          <cell r="H67" t="str">
            <v>100 (δ=0.45)</v>
          </cell>
        </row>
        <row r="68">
          <cell r="H68" t="str">
            <v>100 (δ=0.65)</v>
          </cell>
        </row>
        <row r="69">
          <cell r="H69" t="str">
            <v>100 (δ=0.85)</v>
          </cell>
        </row>
        <row r="76">
          <cell r="H76" t="str">
            <v>0 (δ=0)</v>
          </cell>
        </row>
        <row r="77">
          <cell r="H77" t="str">
            <v>0 (δ=0.2)</v>
          </cell>
        </row>
        <row r="78">
          <cell r="H78" t="str">
            <v>0 (δ=0.45)</v>
          </cell>
        </row>
        <row r="79">
          <cell r="H79" t="str">
            <v>0 (δ=0.65)</v>
          </cell>
        </row>
        <row r="80">
          <cell r="H80" t="str">
            <v>0 (δ=0.85)</v>
          </cell>
        </row>
        <row r="81">
          <cell r="H81" t="str">
            <v>5 (δ=0)</v>
          </cell>
        </row>
        <row r="82">
          <cell r="H82" t="str">
            <v>5 (δ=0.2)</v>
          </cell>
        </row>
        <row r="83">
          <cell r="H83" t="str">
            <v>5 (δ=0.45)</v>
          </cell>
        </row>
        <row r="84">
          <cell r="H84" t="str">
            <v>5 (δ=0.65)</v>
          </cell>
        </row>
        <row r="85">
          <cell r="H85" t="str">
            <v>5 (δ=0.85)</v>
          </cell>
        </row>
        <row r="86">
          <cell r="H86" t="str">
            <v>10 (δ=0)</v>
          </cell>
        </row>
        <row r="87">
          <cell r="H87" t="str">
            <v>10 (δ=0.2)</v>
          </cell>
        </row>
        <row r="88">
          <cell r="H88" t="str">
            <v>10 (δ=0.45)</v>
          </cell>
        </row>
        <row r="89">
          <cell r="H89" t="str">
            <v>10 (δ=0.65)</v>
          </cell>
        </row>
        <row r="90">
          <cell r="H90" t="str">
            <v>10 (δ=0.85)</v>
          </cell>
        </row>
        <row r="91">
          <cell r="H91" t="str">
            <v>20 (δ=0)</v>
          </cell>
        </row>
        <row r="92">
          <cell r="H92" t="str">
            <v>20 (δ=0.2)</v>
          </cell>
        </row>
        <row r="93">
          <cell r="H93" t="str">
            <v>20 (δ=0.45)</v>
          </cell>
        </row>
        <row r="94">
          <cell r="H94" t="str">
            <v>20 (δ=0.65)</v>
          </cell>
        </row>
        <row r="95">
          <cell r="H95" t="str">
            <v>20 (δ=0.85)</v>
          </cell>
        </row>
        <row r="96">
          <cell r="H96" t="str">
            <v>50 (δ=0)</v>
          </cell>
        </row>
        <row r="97">
          <cell r="H97" t="str">
            <v>50 (δ=0.2)</v>
          </cell>
        </row>
        <row r="98">
          <cell r="H98" t="str">
            <v>50 (δ=0.45)</v>
          </cell>
        </row>
        <row r="99">
          <cell r="H99" t="str">
            <v>50 (δ=0.65)</v>
          </cell>
        </row>
        <row r="100">
          <cell r="H100" t="str">
            <v>50 (δ=0.85)</v>
          </cell>
        </row>
        <row r="101">
          <cell r="H101" t="str">
            <v>100 (δ=0)</v>
          </cell>
        </row>
        <row r="102">
          <cell r="H102" t="str">
            <v>100 (δ=0.2)</v>
          </cell>
        </row>
        <row r="103">
          <cell r="H103" t="str">
            <v>100 (δ=0.45)</v>
          </cell>
        </row>
        <row r="104">
          <cell r="H104" t="str">
            <v>100 (δ=0.65)</v>
          </cell>
        </row>
        <row r="112">
          <cell r="H112" t="str">
            <v>0 (δ=0)</v>
          </cell>
        </row>
        <row r="113">
          <cell r="H113" t="str">
            <v>0 (δ=0.2)</v>
          </cell>
        </row>
        <row r="114">
          <cell r="H114" t="str">
            <v>0 (δ=0.45)</v>
          </cell>
        </row>
        <row r="115">
          <cell r="H115" t="str">
            <v>0 (δ=0.65)</v>
          </cell>
        </row>
        <row r="116">
          <cell r="H116" t="str">
            <v>0 (δ=0.85)</v>
          </cell>
        </row>
        <row r="117">
          <cell r="H117" t="str">
            <v>5 (δ=0)</v>
          </cell>
        </row>
        <row r="118">
          <cell r="H118" t="str">
            <v>5 (δ=0.2)</v>
          </cell>
        </row>
        <row r="119">
          <cell r="H119" t="str">
            <v>5 (δ=0.45)</v>
          </cell>
        </row>
        <row r="120">
          <cell r="H120" t="str">
            <v>5 (δ=0.65)</v>
          </cell>
        </row>
        <row r="121">
          <cell r="H121" t="str">
            <v>5 (δ=0.85)</v>
          </cell>
        </row>
        <row r="122">
          <cell r="H122" t="str">
            <v>10 (δ=0)</v>
          </cell>
        </row>
        <row r="123">
          <cell r="H123" t="str">
            <v>10 (δ=0.2)</v>
          </cell>
        </row>
        <row r="124">
          <cell r="H124" t="str">
            <v>10 (δ=0.45)</v>
          </cell>
        </row>
        <row r="125">
          <cell r="H125" t="str">
            <v>10 (δ=0.65)</v>
          </cell>
        </row>
        <row r="126">
          <cell r="H126" t="str">
            <v>10 (δ=0.85)</v>
          </cell>
        </row>
        <row r="127">
          <cell r="H127" t="str">
            <v>20 (δ=0)</v>
          </cell>
        </row>
        <row r="128">
          <cell r="H128" t="str">
            <v>20 (δ=0.2)</v>
          </cell>
        </row>
        <row r="129">
          <cell r="H129" t="str">
            <v>20 (δ=0.45)</v>
          </cell>
        </row>
        <row r="130">
          <cell r="H130" t="str">
            <v>20 (δ=0.65)</v>
          </cell>
        </row>
        <row r="131">
          <cell r="H131" t="str">
            <v>20 (δ=0.85)</v>
          </cell>
        </row>
        <row r="132">
          <cell r="H132" t="str">
            <v>50 (δ=0)</v>
          </cell>
        </row>
        <row r="133">
          <cell r="H133" t="str">
            <v>50 (δ=0.2)</v>
          </cell>
        </row>
        <row r="134">
          <cell r="H134" t="str">
            <v>50 (δ=0.45)</v>
          </cell>
        </row>
        <row r="135">
          <cell r="H135" t="str">
            <v>50 (δ=0.65)</v>
          </cell>
        </row>
        <row r="136">
          <cell r="H136" t="str">
            <v>50 (δ=0.85)</v>
          </cell>
        </row>
        <row r="137">
          <cell r="H137" t="str">
            <v>100 (δ=0)</v>
          </cell>
        </row>
        <row r="138">
          <cell r="H138" t="str">
            <v>100 (δ=0.2)</v>
          </cell>
        </row>
        <row r="139">
          <cell r="H139" t="str">
            <v>100 (δ=0.45)</v>
          </cell>
        </row>
        <row r="140">
          <cell r="H140" t="str">
            <v>100 (δ=0.65)</v>
          </cell>
        </row>
        <row r="141">
          <cell r="H141" t="str">
            <v>100 (δ=0.85)</v>
          </cell>
        </row>
        <row r="148">
          <cell r="H148" t="str">
            <v>0 (δ=0)</v>
          </cell>
        </row>
        <row r="149">
          <cell r="H149" t="str">
            <v>0 (δ=0.2)</v>
          </cell>
        </row>
        <row r="150">
          <cell r="H150" t="str">
            <v>0 (δ=0.45)</v>
          </cell>
        </row>
        <row r="151">
          <cell r="H151" t="str">
            <v>0 (δ=0.65)</v>
          </cell>
        </row>
        <row r="152">
          <cell r="H152" t="str">
            <v>0 (δ=0.85)</v>
          </cell>
        </row>
        <row r="153">
          <cell r="H153" t="str">
            <v>5 (δ=0)</v>
          </cell>
        </row>
        <row r="154">
          <cell r="H154" t="str">
            <v>5 (δ=0.2)</v>
          </cell>
        </row>
        <row r="155">
          <cell r="H155" t="str">
            <v>5 (δ=0.45)</v>
          </cell>
        </row>
        <row r="156">
          <cell r="H156" t="str">
            <v>5 (δ=0.65)</v>
          </cell>
        </row>
        <row r="157">
          <cell r="H157" t="str">
            <v>5 (δ=0.85)</v>
          </cell>
        </row>
        <row r="158">
          <cell r="H158" t="str">
            <v>10 (δ=0)</v>
          </cell>
        </row>
        <row r="159">
          <cell r="H159" t="str">
            <v>10 (δ=0.2)</v>
          </cell>
        </row>
        <row r="160">
          <cell r="H160" t="str">
            <v>10 (δ=0.45)</v>
          </cell>
        </row>
        <row r="161">
          <cell r="H161" t="str">
            <v>10 (δ=0.65)</v>
          </cell>
        </row>
        <row r="162">
          <cell r="H162" t="str">
            <v>10 (δ=0.85)</v>
          </cell>
        </row>
        <row r="163">
          <cell r="H163" t="str">
            <v>20 (δ=0)</v>
          </cell>
        </row>
        <row r="164">
          <cell r="H164" t="str">
            <v>20 (δ=0.2)</v>
          </cell>
        </row>
        <row r="165">
          <cell r="H165" t="str">
            <v>20 (δ=0.45)</v>
          </cell>
        </row>
        <row r="166">
          <cell r="H166" t="str">
            <v>20 (δ=0.65)</v>
          </cell>
        </row>
        <row r="167">
          <cell r="H167" t="str">
            <v>20 (δ=0.85)</v>
          </cell>
        </row>
        <row r="168">
          <cell r="H168" t="str">
            <v>50 (δ=0)</v>
          </cell>
        </row>
        <row r="169">
          <cell r="H169" t="str">
            <v>50 (δ=0.2)</v>
          </cell>
        </row>
        <row r="170">
          <cell r="H170" t="str">
            <v>50 (δ=0.45)</v>
          </cell>
        </row>
        <row r="171">
          <cell r="H171" t="str">
            <v>50 (δ=0.65)</v>
          </cell>
        </row>
        <row r="172">
          <cell r="H172" t="str">
            <v>50 (δ=0.85)</v>
          </cell>
        </row>
        <row r="173">
          <cell r="H173" t="str">
            <v>100 (δ=0)</v>
          </cell>
        </row>
        <row r="174">
          <cell r="H174" t="str">
            <v>100 (δ=0.2)</v>
          </cell>
        </row>
        <row r="175">
          <cell r="H175" t="str">
            <v>100 (δ=0.45)</v>
          </cell>
        </row>
        <row r="176">
          <cell r="H176" t="str">
            <v>100 (δ=0.65)</v>
          </cell>
        </row>
        <row r="177">
          <cell r="H177" t="str">
            <v>100 (δ=0.85)</v>
          </cell>
        </row>
        <row r="184">
          <cell r="H184" t="str">
            <v>0 (δ=0)</v>
          </cell>
        </row>
        <row r="185">
          <cell r="H185" t="str">
            <v>0 (δ=0.2)</v>
          </cell>
        </row>
        <row r="186">
          <cell r="H186" t="str">
            <v>0 (δ=0.45)</v>
          </cell>
        </row>
        <row r="187">
          <cell r="H187" t="str">
            <v>0 (δ=0.65)</v>
          </cell>
        </row>
        <row r="188">
          <cell r="H188" t="str">
            <v>0 (δ=0.85)</v>
          </cell>
        </row>
        <row r="189">
          <cell r="H189" t="str">
            <v>5 (δ=0)</v>
          </cell>
        </row>
        <row r="190">
          <cell r="H190" t="str">
            <v>5 (δ=0.2)</v>
          </cell>
        </row>
        <row r="191">
          <cell r="H191" t="str">
            <v>5 (δ=0.45)</v>
          </cell>
        </row>
        <row r="192">
          <cell r="H192" t="str">
            <v>5 (δ=0.65)</v>
          </cell>
        </row>
        <row r="193">
          <cell r="H193" t="str">
            <v>5 (δ=0.85)</v>
          </cell>
        </row>
        <row r="194">
          <cell r="H194" t="str">
            <v>10 (δ=0)</v>
          </cell>
        </row>
        <row r="195">
          <cell r="H195" t="str">
            <v>10 (δ=0.2)</v>
          </cell>
        </row>
        <row r="196">
          <cell r="H196" t="str">
            <v>10 (δ=0.45)</v>
          </cell>
        </row>
        <row r="197">
          <cell r="H197" t="str">
            <v>10 (δ=0.65)</v>
          </cell>
        </row>
        <row r="198">
          <cell r="H198" t="str">
            <v>10 (δ=0.85)</v>
          </cell>
        </row>
        <row r="199">
          <cell r="H199" t="str">
            <v>20 (δ=0)</v>
          </cell>
        </row>
        <row r="200">
          <cell r="H200" t="str">
            <v>20 (δ=0.2)</v>
          </cell>
        </row>
        <row r="201">
          <cell r="H201" t="str">
            <v>20 (δ=0.45)</v>
          </cell>
        </row>
        <row r="202">
          <cell r="H202" t="str">
            <v>20 (δ=0.65)</v>
          </cell>
        </row>
        <row r="203">
          <cell r="H203" t="str">
            <v>20 (δ=0.85)</v>
          </cell>
        </row>
        <row r="204">
          <cell r="H204" t="str">
            <v>50 (δ=0)</v>
          </cell>
        </row>
        <row r="205">
          <cell r="H205" t="str">
            <v>50 (δ=0.2)</v>
          </cell>
        </row>
        <row r="206">
          <cell r="H206" t="str">
            <v>50 (δ=0.45)</v>
          </cell>
        </row>
        <row r="207">
          <cell r="H207" t="str">
            <v>50 (δ=0.65)</v>
          </cell>
        </row>
        <row r="208">
          <cell r="H208" t="str">
            <v>50 (δ=0.85)</v>
          </cell>
        </row>
        <row r="209">
          <cell r="H209" t="str">
            <v>100 (δ=0)</v>
          </cell>
        </row>
        <row r="210">
          <cell r="H210" t="str">
            <v>100 (δ=0.2)</v>
          </cell>
        </row>
        <row r="211">
          <cell r="H211" t="str">
            <v>100 (δ=0.45)</v>
          </cell>
        </row>
        <row r="212">
          <cell r="H212" t="str">
            <v>100 (δ=0.65)</v>
          </cell>
        </row>
        <row r="213">
          <cell r="H213" t="str">
            <v>100 (δ=0.85)</v>
          </cell>
        </row>
        <row r="220">
          <cell r="H220" t="str">
            <v>0 (δ=0)</v>
          </cell>
        </row>
        <row r="221">
          <cell r="H221" t="str">
            <v>0 (δ=0.2)</v>
          </cell>
        </row>
        <row r="222">
          <cell r="H222" t="str">
            <v>0 (δ=0.45)</v>
          </cell>
        </row>
        <row r="223">
          <cell r="H223" t="str">
            <v>0 (δ=0.65)</v>
          </cell>
        </row>
        <row r="224">
          <cell r="H224" t="str">
            <v>0 (δ=0.85)</v>
          </cell>
        </row>
        <row r="225">
          <cell r="H225" t="str">
            <v>5 (δ=0)</v>
          </cell>
        </row>
        <row r="226">
          <cell r="H226" t="str">
            <v>5 (δ=0.2)</v>
          </cell>
        </row>
        <row r="227">
          <cell r="H227" t="str">
            <v>5 (δ=0.45)</v>
          </cell>
        </row>
        <row r="228">
          <cell r="H228" t="str">
            <v>5 (δ=0.65)</v>
          </cell>
        </row>
        <row r="229">
          <cell r="H229" t="str">
            <v>5 (δ=0.85)</v>
          </cell>
        </row>
        <row r="230">
          <cell r="H230" t="str">
            <v>10 (δ=0)</v>
          </cell>
        </row>
        <row r="231">
          <cell r="H231" t="str">
            <v>10 (δ=0.2)</v>
          </cell>
        </row>
        <row r="232">
          <cell r="H232" t="str">
            <v>10 (δ=0.45)</v>
          </cell>
        </row>
        <row r="233">
          <cell r="H233" t="str">
            <v>10 (δ=0.65)</v>
          </cell>
        </row>
        <row r="234">
          <cell r="H234" t="str">
            <v>10 (δ=0.85)</v>
          </cell>
        </row>
        <row r="235">
          <cell r="H235" t="str">
            <v>20 (δ=0)</v>
          </cell>
        </row>
        <row r="236">
          <cell r="H236" t="str">
            <v>20 (δ=0.2)</v>
          </cell>
        </row>
        <row r="237">
          <cell r="H237" t="str">
            <v>20 (δ=0.45)</v>
          </cell>
        </row>
        <row r="238">
          <cell r="H238" t="str">
            <v>20 (δ=0.65)</v>
          </cell>
        </row>
        <row r="239">
          <cell r="H239" t="str">
            <v>20 (δ=0.85)</v>
          </cell>
        </row>
        <row r="240">
          <cell r="H240" t="str">
            <v>50 (δ=0)</v>
          </cell>
        </row>
        <row r="241">
          <cell r="H241" t="str">
            <v>50 (δ=0.2)</v>
          </cell>
        </row>
        <row r="242">
          <cell r="H242" t="str">
            <v>50 (δ=0.45)</v>
          </cell>
        </row>
        <row r="243">
          <cell r="H243" t="str">
            <v>50 (δ=0.65)</v>
          </cell>
        </row>
        <row r="244">
          <cell r="H244" t="str">
            <v>50 (δ=0.85)</v>
          </cell>
        </row>
        <row r="245">
          <cell r="H245" t="str">
            <v>100 (δ=0)</v>
          </cell>
        </row>
        <row r="246">
          <cell r="H246" t="str">
            <v>100 (δ=0.2)</v>
          </cell>
        </row>
        <row r="247">
          <cell r="H247" t="str">
            <v>100 (δ=0.45)</v>
          </cell>
        </row>
        <row r="248">
          <cell r="H248" t="str">
            <v>100 (δ=0.65)</v>
          </cell>
        </row>
        <row r="249">
          <cell r="H249" t="str">
            <v>100 (δ=0.85)</v>
          </cell>
        </row>
      </sheetData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49"/>
  <sheetViews>
    <sheetView topLeftCell="A170" workbookViewId="0">
      <selection activeCell="N176" sqref="N176"/>
    </sheetView>
  </sheetViews>
  <sheetFormatPr defaultRowHeight="14.25" x14ac:dyDescent="0.45"/>
  <cols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t="s">
        <v>38</v>
      </c>
      <c r="K3" t="s">
        <v>25</v>
      </c>
      <c r="L3" t="s">
        <v>26</v>
      </c>
      <c r="N3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0.2</v>
      </c>
      <c r="F4">
        <v>51.8</v>
      </c>
      <c r="G4">
        <v>14.7</v>
      </c>
      <c r="I4">
        <f>_xlfn.STDEV.P(D4:G4)</f>
        <v>21.137333677642502</v>
      </c>
      <c r="J4">
        <v>2</v>
      </c>
      <c r="K4">
        <f>_xlfn.STDEV.P(D4:G8)</f>
        <v>20.34214529001304</v>
      </c>
      <c r="L4">
        <f>_xlfn.STDEV.P(D4:G4,D9:G9,D14:G14,D19:G19,D24:G24,D29:G29)</f>
        <v>25.938505000609947</v>
      </c>
      <c r="M4">
        <v>0</v>
      </c>
      <c r="N4">
        <f>AVERAGE(D4:G4)</f>
        <v>16.675000000000001</v>
      </c>
      <c r="P4" s="2">
        <f>_xlfn.STDEV.P(D4:D8)</f>
        <v>0</v>
      </c>
      <c r="Q4">
        <f>_xlfn.STDEV.P(D4,D9,D14,D19,D24,D29)</f>
        <v>31.051337419756262</v>
      </c>
      <c r="R4" s="2">
        <f>_xlfn.STDEV.P(E4:E8)</f>
        <v>7.4833147735478917E-2</v>
      </c>
      <c r="S4">
        <f>_xlfn.STDEV.P(E4,E9,E14,E19,E24,E29)</f>
        <v>27.128075862471349</v>
      </c>
      <c r="T4" s="2">
        <f>_xlfn.STDEV.P(F4:F8)</f>
        <v>1.1099549540409273</v>
      </c>
      <c r="U4">
        <f>_xlfn.STDEV.P(F4,F9,F14,F19,F24,F29)</f>
        <v>12.279612733669182</v>
      </c>
      <c r="V4" s="2">
        <f>_xlfn.STDEV.P(G4:G8)</f>
        <v>0.54918120870983955</v>
      </c>
      <c r="W4">
        <f>_xlfn.STDEV.P(G4,G9,G14,G19,G24,G29)</f>
        <v>18.79445101323498</v>
      </c>
      <c r="AA4" t="s">
        <v>32</v>
      </c>
      <c r="AB4">
        <f>AVERAGE(P25,P61,P97,P169,P205)</f>
        <v>5.9553142857142864</v>
      </c>
      <c r="AC4">
        <f>AVERAGE(R25,R61,R97,R169,R205)</f>
        <v>7.5468571428571423</v>
      </c>
      <c r="AD4">
        <f>AVERAGE(T25,T61,T97,T169,T205)</f>
        <v>5.7060571428571425</v>
      </c>
      <c r="AE4">
        <f>AVERAGE(V25,V61,V97,V169,V205)</f>
        <v>7.6385142857142867</v>
      </c>
      <c r="AF4">
        <f>AVERAGE(AB4:AE4)</f>
        <v>6.7116857142857143</v>
      </c>
      <c r="AG4">
        <f>_xlfn.STDEV.P(AB4:AE4)</f>
        <v>0.8859894296140105</v>
      </c>
      <c r="AH4" t="s">
        <v>43</v>
      </c>
      <c r="AI4">
        <f>AVERAGE(K26,K62,K98,K134,K170,K206,K242)</f>
        <v>7.2600197278911578</v>
      </c>
      <c r="AJ4">
        <f>AVERAGE(K12,K48,K84,K120,K156,K192,K228)</f>
        <v>-0.4298350329534954</v>
      </c>
      <c r="AK4">
        <f>AVERAGE(K26,K62,K98,K170,K206)</f>
        <v>6.7116857142857169</v>
      </c>
      <c r="AL4">
        <f>AVERAGE(K12,K48,K84,K156,K192)</f>
        <v>-0.95589339122631267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0.2</v>
      </c>
      <c r="F5">
        <v>50.1</v>
      </c>
      <c r="G5">
        <v>16.2</v>
      </c>
      <c r="I5">
        <f t="shared" ref="I5:I33" si="0">_xlfn.STDEV.P(D5:G5)</f>
        <v>20.414011732141237</v>
      </c>
      <c r="J5">
        <v>5</v>
      </c>
      <c r="K5">
        <f>_xlfn.STDEV.P(D9:G13)</f>
        <v>22.041948643438953</v>
      </c>
      <c r="L5">
        <f>_xlfn.STDEV.P(D5:G5,D10:G10,D15:G15,D20:G20,D25:G25,D30:G30)</f>
        <v>25.732813844065571</v>
      </c>
      <c r="M5">
        <v>0.2</v>
      </c>
      <c r="N5">
        <f t="shared" ref="N5:N33" si="1">AVERAGE(D5:G5)</f>
        <v>16.625</v>
      </c>
      <c r="P5" s="2">
        <f>_xlfn.STDEV.P(D9:D13)</f>
        <v>0</v>
      </c>
      <c r="Q5">
        <f t="shared" ref="Q5:Q8" si="2">_xlfn.STDEV.P(D5,D10,D15,D20,D25,D30)</f>
        <v>31.356272631378456</v>
      </c>
      <c r="R5" s="2">
        <f>_xlfn.STDEV.P(E9:E13)</f>
        <v>2.0415680248279755</v>
      </c>
      <c r="S5">
        <f t="shared" ref="S5:S8" si="3">_xlfn.STDEV.P(E5,E10,E15,E20,E25,E30)</f>
        <v>27.739242158998437</v>
      </c>
      <c r="T5" s="2">
        <f>_xlfn.STDEV.P(F9:F13)</f>
        <v>1.0488088481701532</v>
      </c>
      <c r="U5">
        <f t="shared" ref="U5:U8" si="4">_xlfn.STDEV.P(F5,F10,F15,F20,F25,F30)</f>
        <v>11.895330549795137</v>
      </c>
      <c r="V5" s="2">
        <f>_xlfn.STDEV.P(G9:G13)</f>
        <v>0.65726706900619936</v>
      </c>
      <c r="W5">
        <f t="shared" ref="W5:W8" si="5">_xlfn.STDEV.P(G5,G10,G15,G20,G25,G30)</f>
        <v>17.603479769636472</v>
      </c>
      <c r="AA5" t="s">
        <v>33</v>
      </c>
      <c r="AB5">
        <f>AVERAGE(Q25,Q61,Q97,Q169,Q205)</f>
        <v>0.24000000000000052</v>
      </c>
      <c r="AC5">
        <f>AVERAGE(S25,S61,S97,S169,S205)</f>
        <v>0.15233333333333265</v>
      </c>
      <c r="AD5">
        <f>AVERAGE(U25,U61,U97,U169,U205)</f>
        <v>-0.13266666666666749</v>
      </c>
      <c r="AE5">
        <f>AVERAGE(W25,W61,W97,W169,W205)</f>
        <v>8.4333333333334343E-2</v>
      </c>
      <c r="AH5" t="s">
        <v>28</v>
      </c>
      <c r="AI5">
        <f>_xlfn.STDEV.P(K26,K62,K98,K134,K170,K206,K242)</f>
        <v>4.4995157134076118</v>
      </c>
      <c r="AJ5">
        <f>_xlfn.STDEV.P(K12,K48,K84,K120,K156,K192,K228)</f>
        <v>1.745123440689579</v>
      </c>
      <c r="AK5">
        <f>_xlfn.STDEV.P(K26,K62,K98,K170,K206)</f>
        <v>3.5254992020525933</v>
      </c>
      <c r="AL5">
        <f>_xlfn.STDEV.P(K12,K48,K84,K156,K192)</f>
        <v>1.6721087045182825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0.3</v>
      </c>
      <c r="F6">
        <v>49</v>
      </c>
      <c r="G6">
        <v>15.3</v>
      </c>
      <c r="I6">
        <f t="shared" si="0"/>
        <v>19.949248106131723</v>
      </c>
      <c r="J6">
        <v>10</v>
      </c>
      <c r="K6">
        <f>_xlfn.STDEV.P(D14:G18)</f>
        <v>21.199691035484463</v>
      </c>
      <c r="L6">
        <f t="shared" ref="L6:L8" si="6">_xlfn.STDEV.P(D6:G6,D11:G11,D16:G16,D21:G21,D26:G26,D31:G31)</f>
        <v>26.022818178902565</v>
      </c>
      <c r="M6">
        <v>0.45</v>
      </c>
      <c r="N6">
        <f t="shared" si="1"/>
        <v>16.149999999999999</v>
      </c>
      <c r="P6" s="2">
        <f>_xlfn.STDEV.P(D14:D18)</f>
        <v>0.29933259094191533</v>
      </c>
      <c r="Q6">
        <f t="shared" si="2"/>
        <v>32.089666041681809</v>
      </c>
      <c r="R6" s="2">
        <f>_xlfn.STDEV.P(E14:E18)</f>
        <v>1.1771151175649721</v>
      </c>
      <c r="S6">
        <f t="shared" si="3"/>
        <v>27.835434052460698</v>
      </c>
      <c r="T6" s="2">
        <f>_xlfn.STDEV.P(F14:F18)</f>
        <v>1.0442221985765283</v>
      </c>
      <c r="U6">
        <f t="shared" si="4"/>
        <v>12.142853408029275</v>
      </c>
      <c r="V6" s="2">
        <f>_xlfn.STDEV.P(G14:G18)</f>
        <v>1.3136209498938416</v>
      </c>
      <c r="W6">
        <f t="shared" si="5"/>
        <v>18.027263303735889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0.1</v>
      </c>
      <c r="F7">
        <v>50</v>
      </c>
      <c r="G7">
        <v>16.100000000000001</v>
      </c>
      <c r="I7">
        <f t="shared" si="0"/>
        <v>20.393687748908974</v>
      </c>
      <c r="J7">
        <v>20</v>
      </c>
      <c r="K7">
        <f>_xlfn.STDEV.P(D19:G23)</f>
        <v>6.11251993861777</v>
      </c>
      <c r="L7">
        <f t="shared" si="6"/>
        <v>25.875685377396284</v>
      </c>
      <c r="M7">
        <v>0.65</v>
      </c>
      <c r="N7">
        <f t="shared" si="1"/>
        <v>16.55</v>
      </c>
      <c r="P7" s="2">
        <f>_xlfn.STDEV.P(D19:D23)</f>
        <v>1.0461357464497623</v>
      </c>
      <c r="Q7">
        <f t="shared" si="2"/>
        <v>31.347962010667011</v>
      </c>
      <c r="R7" s="2">
        <f>_xlfn.STDEV.P(E19:E23)</f>
        <v>1.0714476188783086</v>
      </c>
      <c r="S7">
        <f t="shared" si="3"/>
        <v>27.526028086562395</v>
      </c>
      <c r="T7" s="2">
        <f>_xlfn.STDEV.P(F19:F23)</f>
        <v>0.84237758754610903</v>
      </c>
      <c r="U7">
        <f t="shared" si="4"/>
        <v>12.537144810522063</v>
      </c>
      <c r="V7" s="2">
        <f>_xlfn.STDEV.P(G19:G23)</f>
        <v>1.8110770276274835</v>
      </c>
      <c r="W7">
        <f t="shared" si="5"/>
        <v>17.475474878303679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0.3</v>
      </c>
      <c r="F8">
        <v>48.6</v>
      </c>
      <c r="G8">
        <v>15.6</v>
      </c>
      <c r="I8" s="4">
        <f t="shared" si="0"/>
        <v>19.782236349816472</v>
      </c>
      <c r="J8">
        <v>50</v>
      </c>
      <c r="K8">
        <f>_xlfn.STDEV.P(D25:G28)</f>
        <v>3.5835507443735186</v>
      </c>
      <c r="L8">
        <f t="shared" si="6"/>
        <v>25.596836827146351</v>
      </c>
      <c r="M8">
        <v>0.85</v>
      </c>
      <c r="N8" s="4">
        <f t="shared" si="1"/>
        <v>16.125</v>
      </c>
      <c r="P8" s="2">
        <f>_xlfn.STDEV.P(D24:D28)</f>
        <v>1.6552945357246853</v>
      </c>
      <c r="Q8">
        <f t="shared" si="2"/>
        <v>30.747086582850955</v>
      </c>
      <c r="R8" s="2">
        <f>_xlfn.STDEV.P(E24:E28)</f>
        <v>0.20396078054371011</v>
      </c>
      <c r="S8">
        <f t="shared" si="3"/>
        <v>27.61596257400581</v>
      </c>
      <c r="T8" s="2">
        <f>_xlfn.STDEV.P(F24:F28)</f>
        <v>1.2563439019631524</v>
      </c>
      <c r="U8">
        <f t="shared" si="4"/>
        <v>11.546524248544319</v>
      </c>
      <c r="V8" s="2">
        <f>_xlfn.STDEV.P(G24:G28)</f>
        <v>1.3813037319865578</v>
      </c>
      <c r="W8">
        <f t="shared" si="5"/>
        <v>17.690432128381989</v>
      </c>
      <c r="AH8" t="s">
        <v>43</v>
      </c>
      <c r="AI8">
        <f>AVERAGE(L26,L62,L98,L134,L170,L206,L242)</f>
        <v>8.2003105590062395E-2</v>
      </c>
      <c r="AJ8">
        <f>AVERAGE(L12,L48,L84,L120,L156,L192,L228)</f>
        <v>-8.9937931491275783E-2</v>
      </c>
      <c r="AK8">
        <f>AVERAGE(L26,L62,L98,L170,L206)</f>
        <v>8.6000000000000493E-2</v>
      </c>
      <c r="AL8">
        <f>AVERAGE(L12,L48,L84,L156,L192)</f>
        <v>-0.13478236856982684</v>
      </c>
    </row>
    <row r="9" spans="1:38" x14ac:dyDescent="0.45">
      <c r="A9" s="1">
        <v>5</v>
      </c>
      <c r="B9">
        <v>5</v>
      </c>
      <c r="C9">
        <v>0</v>
      </c>
      <c r="D9">
        <v>0</v>
      </c>
      <c r="E9">
        <v>31.2</v>
      </c>
      <c r="F9">
        <v>52.2</v>
      </c>
      <c r="G9">
        <v>55.1</v>
      </c>
      <c r="I9">
        <f t="shared" si="0"/>
        <v>22.015491704706488</v>
      </c>
      <c r="J9">
        <v>100</v>
      </c>
      <c r="K9">
        <f>_xlfn.STDEV.P(D29:G33)</f>
        <v>5.698181727533794</v>
      </c>
      <c r="L9">
        <f>AVERAGE((L8-L7), (L7-L6), (L6-L5), (L5-L4))</f>
        <v>-8.5417043365898948E-2</v>
      </c>
      <c r="N9">
        <f t="shared" si="1"/>
        <v>34.625</v>
      </c>
      <c r="P9" s="2">
        <f>_xlfn.STDEV.P(D29:D33)</f>
        <v>0.53291650377897193</v>
      </c>
      <c r="R9" s="2">
        <f>_xlfn.STDEV.P(E29:E33)</f>
        <v>0.42708313008125237</v>
      </c>
      <c r="T9" s="2">
        <f>_xlfn.STDEV.P(F29:F33)</f>
        <v>1.3105723940324694</v>
      </c>
      <c r="V9" s="2">
        <f>_xlfn.STDEV.P(G29:G33)</f>
        <v>1.0740577265678082</v>
      </c>
      <c r="AH9" t="s">
        <v>28</v>
      </c>
      <c r="AI9">
        <f>_xlfn.STDEV.P(L26,L62,L98,L134,L170,L206,L242)</f>
        <v>6.0014027195436873E-2</v>
      </c>
      <c r="AJ9">
        <f>_xlfn.STDEV.P(L12,L48,L84,L120,L156,L192,L228)</f>
        <v>0.10445389978005076</v>
      </c>
      <c r="AK9">
        <f>_xlfn.STDEV.P(L26,L62,L98,L170,L206)</f>
        <v>6.1268761298978069E-2</v>
      </c>
      <c r="AL9">
        <f>_xlfn.STDEV.P(L12,L48,L84,L156,L192)</f>
        <v>8.6331860311597619E-2</v>
      </c>
    </row>
    <row r="10" spans="1:38" x14ac:dyDescent="0.45">
      <c r="A10" s="1">
        <v>6</v>
      </c>
      <c r="B10">
        <v>5</v>
      </c>
      <c r="C10">
        <v>0.2</v>
      </c>
      <c r="D10">
        <v>0</v>
      </c>
      <c r="E10">
        <v>25.9</v>
      </c>
      <c r="F10">
        <v>50.1</v>
      </c>
      <c r="G10">
        <v>55.9</v>
      </c>
      <c r="I10">
        <f t="shared" si="0"/>
        <v>22.114630338307716</v>
      </c>
      <c r="K10">
        <f>AVERAGE(K4:K9)</f>
        <v>13.163006229910257</v>
      </c>
      <c r="N10">
        <f t="shared" si="1"/>
        <v>32.975000000000001</v>
      </c>
      <c r="P10" s="2">
        <f>AVERAGE(P4:P9)</f>
        <v>0.5889465628158892</v>
      </c>
      <c r="Q10">
        <f>AVERAGE(Q4:Q8)</f>
        <v>31.318464937266896</v>
      </c>
      <c r="R10" s="2">
        <f>AVERAGE(R4:R9)</f>
        <v>0.83266796993861625</v>
      </c>
      <c r="S10">
        <f>AVERAGE(S4:S8)</f>
        <v>27.568948546899737</v>
      </c>
      <c r="T10" s="2">
        <f>AVERAGE(T4:T9)</f>
        <v>1.1020466473882233</v>
      </c>
      <c r="U10">
        <f>AVERAGE(U4:U8)</f>
        <v>12.080293150111995</v>
      </c>
      <c r="V10" s="2">
        <f>AVERAGE(V4:V9)</f>
        <v>1.1310846189652883</v>
      </c>
      <c r="W10">
        <f>AVERAGE(W4:W8)</f>
        <v>17.918220218658604</v>
      </c>
    </row>
    <row r="11" spans="1:38" x14ac:dyDescent="0.45">
      <c r="A11" s="1">
        <v>7</v>
      </c>
      <c r="B11">
        <v>5</v>
      </c>
      <c r="C11">
        <v>0.45</v>
      </c>
      <c r="D11">
        <v>0</v>
      </c>
      <c r="E11">
        <v>26.2</v>
      </c>
      <c r="F11">
        <v>49.3</v>
      </c>
      <c r="G11">
        <v>56.2</v>
      </c>
      <c r="I11">
        <f t="shared" si="0"/>
        <v>22.01787625998476</v>
      </c>
      <c r="N11">
        <f t="shared" si="1"/>
        <v>32.924999999999997</v>
      </c>
      <c r="P11" s="2">
        <f>_xlfn.STDEV.P(P4:P9)</f>
        <v>0.59537826587866338</v>
      </c>
      <c r="Q11">
        <f>_xlfn.STDEV.P(Q4:Q8)</f>
        <v>0.44606747853445905</v>
      </c>
      <c r="R11" s="2">
        <f>_xlfn.STDEV.P(R4:R9)</f>
        <v>0.67960580621291278</v>
      </c>
      <c r="S11">
        <f>_xlfn.STDEV.P(S4:S8)</f>
        <v>0.24430949532553858</v>
      </c>
      <c r="T11" s="2">
        <f>_xlfn.STDEV.P(T4:T9)</f>
        <v>0.15327487393691464</v>
      </c>
      <c r="U11">
        <f>_xlfn.STDEV.P(U4:U8)</f>
        <v>0.33807570917658686</v>
      </c>
      <c r="V11" s="2">
        <f>_xlfn.STDEV.P(V4:V9)</f>
        <v>0.43295217373302153</v>
      </c>
      <c r="W11">
        <f>_xlfn.STDEV.P(W4:W8)</f>
        <v>0.4746879397026299</v>
      </c>
    </row>
    <row r="12" spans="1:38" x14ac:dyDescent="0.45">
      <c r="A12" s="1">
        <v>8</v>
      </c>
      <c r="B12">
        <v>5</v>
      </c>
      <c r="C12">
        <v>0.65</v>
      </c>
      <c r="D12">
        <v>0</v>
      </c>
      <c r="E12">
        <v>29.8</v>
      </c>
      <c r="F12">
        <v>50.5</v>
      </c>
      <c r="G12">
        <v>55.7</v>
      </c>
      <c r="I12">
        <f t="shared" si="0"/>
        <v>21.890523063645606</v>
      </c>
      <c r="K12" cm="1">
        <f t="array" ref="K12">INDEX(LINEST(K4:K9),1)</f>
        <v>-4.1052052173274056</v>
      </c>
      <c r="L12" cm="1">
        <f t="array" ref="L12">INDEX(LINEST(L4:L8),1)</f>
        <v>-5.4046481359647902E-2</v>
      </c>
      <c r="N12">
        <f t="shared" si="1"/>
        <v>34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</v>
      </c>
      <c r="E13">
        <v>28.4</v>
      </c>
      <c r="F13">
        <v>49.4</v>
      </c>
      <c r="G13">
        <v>57.1</v>
      </c>
      <c r="I13">
        <f t="shared" si="0"/>
        <v>22.123672276545769</v>
      </c>
      <c r="N13">
        <f t="shared" si="1"/>
        <v>33.725000000000001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0.5</v>
      </c>
      <c r="E14">
        <v>50.6</v>
      </c>
      <c r="F14">
        <v>48.1</v>
      </c>
      <c r="G14">
        <v>42.4</v>
      </c>
      <c r="I14">
        <f t="shared" si="0"/>
        <v>20.367498619123563</v>
      </c>
      <c r="N14">
        <f t="shared" si="1"/>
        <v>35.4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33.071428571428569</v>
      </c>
      <c r="AD14">
        <f t="shared" ref="AD14:AF29" si="8">AVERAGE(E4,E40,E76,E112,E148,E184,E220)</f>
        <v>29.257142857142856</v>
      </c>
      <c r="AE14">
        <f t="shared" si="8"/>
        <v>40.74285714285714</v>
      </c>
      <c r="AF14">
        <f t="shared" si="8"/>
        <v>23.314285714285713</v>
      </c>
    </row>
    <row r="15" spans="1:38" x14ac:dyDescent="0.45">
      <c r="A15" s="1">
        <v>11</v>
      </c>
      <c r="B15">
        <v>10</v>
      </c>
      <c r="C15">
        <v>0.2</v>
      </c>
      <c r="D15">
        <v>1.2</v>
      </c>
      <c r="E15">
        <v>51.6</v>
      </c>
      <c r="F15">
        <v>50.2</v>
      </c>
      <c r="G15">
        <v>45.3</v>
      </c>
      <c r="I15">
        <f t="shared" si="0"/>
        <v>20.844108879968942</v>
      </c>
      <c r="K15" t="s">
        <v>25</v>
      </c>
      <c r="L15" t="s">
        <v>26</v>
      </c>
      <c r="N15">
        <f t="shared" si="1"/>
        <v>37.075000000000003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33.057142857142857</v>
      </c>
      <c r="AD15">
        <f t="shared" si="8"/>
        <v>29.142857142857142</v>
      </c>
      <c r="AE15">
        <f t="shared" si="8"/>
        <v>39.48571428571428</v>
      </c>
      <c r="AF15">
        <f t="shared" si="8"/>
        <v>24.099999999999998</v>
      </c>
    </row>
    <row r="16" spans="1:38" x14ac:dyDescent="0.45">
      <c r="A16" s="1">
        <v>12</v>
      </c>
      <c r="B16">
        <v>10</v>
      </c>
      <c r="C16">
        <v>0.45</v>
      </c>
      <c r="D16">
        <v>0.4</v>
      </c>
      <c r="E16">
        <v>53.9</v>
      </c>
      <c r="F16">
        <v>51</v>
      </c>
      <c r="G16">
        <v>46.3</v>
      </c>
      <c r="I16">
        <f t="shared" si="0"/>
        <v>21.819830430138545</v>
      </c>
      <c r="J16">
        <v>2</v>
      </c>
      <c r="K16">
        <f>AVERAGE(D4:G8)</f>
        <v>16.425000000000004</v>
      </c>
      <c r="L16">
        <f>AVERAGE(D4:G4,D9:G9,D14:G14,D19:G19,D24:G24,D29:G29)</f>
        <v>47.824999999999996</v>
      </c>
      <c r="M16">
        <v>0</v>
      </c>
      <c r="N16">
        <f t="shared" si="1"/>
        <v>37.9</v>
      </c>
      <c r="P16" s="2">
        <f>AVERAGE(D4:D8)</f>
        <v>0</v>
      </c>
      <c r="Q16">
        <f>AVERAGE(D4,D9,D14,D19,D24,D29)</f>
        <v>30.533333333333331</v>
      </c>
      <c r="R16" s="2">
        <f>AVERAGE(E4:E8)</f>
        <v>0.21999999999999997</v>
      </c>
      <c r="S16">
        <f>AVERAGE(E4,E9,E14,E19,E24,E29)</f>
        <v>49.15</v>
      </c>
      <c r="T16" s="2">
        <f>AVERAGE(F4:F8)</f>
        <v>49.9</v>
      </c>
      <c r="U16">
        <f>AVERAGE(F4,F9,F14,F19,F24,F29)</f>
        <v>61.233333333333327</v>
      </c>
      <c r="V16" s="2">
        <f>AVERAGE(G4:G8)</f>
        <v>15.580000000000002</v>
      </c>
      <c r="W16">
        <f>AVERAGE(G4,G9,G14,G19,G24,G29)</f>
        <v>50.383333333333326</v>
      </c>
      <c r="Z16" s="1">
        <v>2</v>
      </c>
      <c r="AA16">
        <v>2</v>
      </c>
      <c r="AB16">
        <v>0.45</v>
      </c>
      <c r="AC16">
        <f t="shared" si="9"/>
        <v>32.971428571428575</v>
      </c>
      <c r="AD16">
        <f t="shared" si="8"/>
        <v>28.457142857142856</v>
      </c>
      <c r="AE16">
        <f t="shared" si="8"/>
        <v>38.914285714285711</v>
      </c>
      <c r="AF16">
        <f t="shared" si="8"/>
        <v>24.657142857142855</v>
      </c>
    </row>
    <row r="17" spans="1:32" x14ac:dyDescent="0.45">
      <c r="A17" s="1">
        <v>13</v>
      </c>
      <c r="B17">
        <v>10</v>
      </c>
      <c r="C17">
        <v>0.65</v>
      </c>
      <c r="D17">
        <v>0.4</v>
      </c>
      <c r="E17">
        <v>52.8</v>
      </c>
      <c r="F17">
        <v>50</v>
      </c>
      <c r="G17">
        <v>45</v>
      </c>
      <c r="I17">
        <f t="shared" si="0"/>
        <v>21.343558747312972</v>
      </c>
      <c r="J17">
        <v>5</v>
      </c>
      <c r="K17">
        <f>AVERAGE(D9:G13)</f>
        <v>33.65</v>
      </c>
      <c r="L17">
        <f t="shared" ref="L17:L20" si="10">AVERAGE(D5:G5,D10:G10,D15:G15,D20:G20,D25:G25,D30:G30)</f>
        <v>47.525000000000006</v>
      </c>
      <c r="M17">
        <v>0.2</v>
      </c>
      <c r="N17">
        <f t="shared" si="1"/>
        <v>37.049999999999997</v>
      </c>
      <c r="P17" s="2">
        <f>AVERAGE(D9:D13)</f>
        <v>0</v>
      </c>
      <c r="Q17">
        <f t="shared" ref="Q17:Q20" si="11">AVERAGE(D5,D10,D15,D20,D25,D30)</f>
        <v>31.149999999999995</v>
      </c>
      <c r="R17" s="2">
        <f>AVERAGE(E9:E13)</f>
        <v>28.3</v>
      </c>
      <c r="S17">
        <f t="shared" ref="S17:S20" si="12">AVERAGE(E5,E10,E15,E20,E25,E30)</f>
        <v>48.533333333333331</v>
      </c>
      <c r="T17" s="2">
        <f>AVERAGE(F9:F13)</f>
        <v>50.300000000000004</v>
      </c>
      <c r="U17">
        <f t="shared" ref="U17:U20" si="13">AVERAGE(F5,F10,F15,F20,F25,F30)</f>
        <v>60.566666666666663</v>
      </c>
      <c r="V17" s="2">
        <f>AVERAGE(G9:G13)</f>
        <v>56</v>
      </c>
      <c r="W17">
        <f t="shared" ref="W17:W20" si="14">AVERAGE(G5,G10,G15,G20,G25,G30)</f>
        <v>49.849999999999994</v>
      </c>
      <c r="Z17" s="1">
        <v>3</v>
      </c>
      <c r="AA17">
        <v>2</v>
      </c>
      <c r="AB17">
        <v>0.65</v>
      </c>
      <c r="AC17">
        <f t="shared" si="9"/>
        <v>34.742857142857147</v>
      </c>
      <c r="AD17">
        <f t="shared" si="8"/>
        <v>29.771428571428572</v>
      </c>
      <c r="AE17">
        <f t="shared" si="8"/>
        <v>39.24285714285714</v>
      </c>
      <c r="AF17">
        <f t="shared" si="8"/>
        <v>24.38571428571429</v>
      </c>
    </row>
    <row r="18" spans="1:32" x14ac:dyDescent="0.45">
      <c r="A18" s="1">
        <v>14</v>
      </c>
      <c r="B18">
        <v>10</v>
      </c>
      <c r="C18">
        <v>0.85</v>
      </c>
      <c r="D18">
        <v>0.6</v>
      </c>
      <c r="E18">
        <v>53.2</v>
      </c>
      <c r="F18">
        <v>50.9</v>
      </c>
      <c r="G18">
        <v>45.4</v>
      </c>
      <c r="I18">
        <f t="shared" si="0"/>
        <v>21.506205499808654</v>
      </c>
      <c r="J18">
        <v>10</v>
      </c>
      <c r="K18">
        <f>AVERAGE(D14:G18)</f>
        <v>36.989999999999995</v>
      </c>
      <c r="L18">
        <f t="shared" si="10"/>
        <v>47.829166666666673</v>
      </c>
      <c r="M18">
        <v>0.45</v>
      </c>
      <c r="N18">
        <f t="shared" si="1"/>
        <v>37.524999999999999</v>
      </c>
      <c r="P18" s="2">
        <f>AVERAGE(D14:D18)</f>
        <v>0.62</v>
      </c>
      <c r="Q18">
        <f t="shared" si="11"/>
        <v>31.5</v>
      </c>
      <c r="R18" s="2">
        <f>AVERAGE(E14:E18)</f>
        <v>52.419999999999995</v>
      </c>
      <c r="S18">
        <f t="shared" si="12"/>
        <v>49.116666666666667</v>
      </c>
      <c r="T18" s="2">
        <f>AVERAGE(F14:F18)</f>
        <v>50.040000000000006</v>
      </c>
      <c r="U18">
        <f t="shared" si="13"/>
        <v>60.366666666666674</v>
      </c>
      <c r="V18" s="2">
        <f>AVERAGE(G14:G18)</f>
        <v>44.88</v>
      </c>
      <c r="W18">
        <f t="shared" si="14"/>
        <v>50.333333333333336</v>
      </c>
      <c r="Z18" s="1">
        <v>4</v>
      </c>
      <c r="AA18">
        <v>2</v>
      </c>
      <c r="AB18">
        <v>0.85</v>
      </c>
      <c r="AC18">
        <f t="shared" si="9"/>
        <v>34.457142857142856</v>
      </c>
      <c r="AD18">
        <f t="shared" si="8"/>
        <v>28.114285714285717</v>
      </c>
      <c r="AE18">
        <f t="shared" si="8"/>
        <v>39.357142857142854</v>
      </c>
      <c r="AF18">
        <f t="shared" si="8"/>
        <v>24.771428571428569</v>
      </c>
    </row>
    <row r="19" spans="1:32" x14ac:dyDescent="0.45">
      <c r="A19" s="1">
        <v>15</v>
      </c>
      <c r="B19">
        <v>20</v>
      </c>
      <c r="C19">
        <v>0</v>
      </c>
      <c r="D19">
        <v>48.6</v>
      </c>
      <c r="E19">
        <v>59.7</v>
      </c>
      <c r="F19">
        <v>60</v>
      </c>
      <c r="G19">
        <v>50.4</v>
      </c>
      <c r="I19">
        <f t="shared" si="0"/>
        <v>5.2150623198577408</v>
      </c>
      <c r="J19">
        <v>20</v>
      </c>
      <c r="K19">
        <f>AVERAGE(D19:G23)</f>
        <v>54.89</v>
      </c>
      <c r="L19">
        <f t="shared" si="10"/>
        <v>48.087499999999999</v>
      </c>
      <c r="M19">
        <v>0.65</v>
      </c>
      <c r="N19">
        <f t="shared" si="1"/>
        <v>54.675000000000004</v>
      </c>
      <c r="P19" s="2">
        <f>AVERAGE(D19:D23)</f>
        <v>49.440000000000005</v>
      </c>
      <c r="Q19">
        <f t="shared" si="11"/>
        <v>30.916666666666668</v>
      </c>
      <c r="R19" s="2">
        <f>AVERAGE(E19:E23)</f>
        <v>61.1</v>
      </c>
      <c r="S19">
        <f t="shared" si="12"/>
        <v>49.766666666666673</v>
      </c>
      <c r="T19" s="2">
        <f>AVERAGE(F19:F23)</f>
        <v>60.620000000000005</v>
      </c>
      <c r="U19">
        <f t="shared" si="13"/>
        <v>61.199999999999996</v>
      </c>
      <c r="V19" s="2">
        <f>AVERAGE(G19:G23)</f>
        <v>48.4</v>
      </c>
      <c r="W19">
        <f t="shared" si="14"/>
        <v>50.466666666666661</v>
      </c>
      <c r="Z19" s="1">
        <v>5</v>
      </c>
      <c r="AA19">
        <v>5</v>
      </c>
      <c r="AB19">
        <v>0</v>
      </c>
      <c r="AC19">
        <f t="shared" si="9"/>
        <v>32.299999999999997</v>
      </c>
      <c r="AD19">
        <f t="shared" si="8"/>
        <v>44.128571428571433</v>
      </c>
      <c r="AE19">
        <f t="shared" si="8"/>
        <v>49.699999999999996</v>
      </c>
      <c r="AF19">
        <f t="shared" si="8"/>
        <v>49.31428571428571</v>
      </c>
    </row>
    <row r="20" spans="1:32" x14ac:dyDescent="0.45">
      <c r="A20" s="1">
        <v>16</v>
      </c>
      <c r="B20">
        <v>20</v>
      </c>
      <c r="C20">
        <v>0.2</v>
      </c>
      <c r="D20">
        <v>50.3</v>
      </c>
      <c r="E20">
        <v>61.2</v>
      </c>
      <c r="F20">
        <v>59.9</v>
      </c>
      <c r="G20">
        <v>46</v>
      </c>
      <c r="I20">
        <f t="shared" si="0"/>
        <v>6.4001953095198658</v>
      </c>
      <c r="J20">
        <v>50</v>
      </c>
      <c r="K20">
        <f>AVERAGE(D24:G28)</f>
        <v>68.580000000000013</v>
      </c>
      <c r="L20">
        <f t="shared" si="10"/>
        <v>47.416666666666664</v>
      </c>
      <c r="M20">
        <v>0.85</v>
      </c>
      <c r="N20">
        <f t="shared" si="1"/>
        <v>54.35</v>
      </c>
      <c r="P20" s="2">
        <f>AVERAGE(D24:D28)</f>
        <v>63.9</v>
      </c>
      <c r="Q20">
        <f t="shared" si="11"/>
        <v>30.2</v>
      </c>
      <c r="R20" s="2">
        <f>AVERAGE(E24:E28)</f>
        <v>70.38</v>
      </c>
      <c r="S20">
        <f t="shared" si="12"/>
        <v>49.316666666666663</v>
      </c>
      <c r="T20" s="2">
        <f>AVERAGE(F24:F28)</f>
        <v>73.040000000000006</v>
      </c>
      <c r="U20">
        <f t="shared" si="13"/>
        <v>60.033333333333331</v>
      </c>
      <c r="V20" s="2">
        <f>AVERAGE(G24:G28)</f>
        <v>67</v>
      </c>
      <c r="W20">
        <f t="shared" si="14"/>
        <v>50.116666666666667</v>
      </c>
      <c r="Z20" s="1">
        <v>6</v>
      </c>
      <c r="AA20">
        <v>5</v>
      </c>
      <c r="AB20">
        <v>0.2</v>
      </c>
      <c r="AC20">
        <f t="shared" si="9"/>
        <v>35.057142857142857</v>
      </c>
      <c r="AD20">
        <f t="shared" si="8"/>
        <v>42.471428571428575</v>
      </c>
      <c r="AE20">
        <f t="shared" si="8"/>
        <v>48.328571428571436</v>
      </c>
      <c r="AF20">
        <f t="shared" si="8"/>
        <v>49.728571428571421</v>
      </c>
    </row>
    <row r="21" spans="1:32" x14ac:dyDescent="0.45">
      <c r="A21" s="1">
        <v>17</v>
      </c>
      <c r="B21">
        <v>20</v>
      </c>
      <c r="C21">
        <v>0.45</v>
      </c>
      <c r="D21">
        <v>49.7</v>
      </c>
      <c r="E21">
        <v>61.3</v>
      </c>
      <c r="F21">
        <v>59.9</v>
      </c>
      <c r="G21">
        <v>47.2</v>
      </c>
      <c r="I21">
        <f t="shared" si="0"/>
        <v>6.1588858570361014</v>
      </c>
      <c r="J21">
        <v>100</v>
      </c>
      <c r="K21">
        <f>AVERAGE(D29:G33)</f>
        <v>75.885000000000005</v>
      </c>
      <c r="L21">
        <f>AVERAGE((L20-L19), (L19-L18), (L18-L17), (L17-L16))</f>
        <v>-0.10208333333333286</v>
      </c>
      <c r="N21">
        <f t="shared" si="1"/>
        <v>54.525000000000006</v>
      </c>
      <c r="P21" s="2">
        <f>AVERAGE(D29:D33)</f>
        <v>71.2</v>
      </c>
      <c r="R21" s="2">
        <f>AVERAGE(E29:E33)</f>
        <v>82.640000000000015</v>
      </c>
      <c r="T21" s="2">
        <f>AVERAGE(F29:F33)</f>
        <v>80.180000000000007</v>
      </c>
      <c r="V21" s="2">
        <f>AVERAGE(G29:G33)</f>
        <v>69.52000000000001</v>
      </c>
      <c r="Z21" s="1">
        <v>7</v>
      </c>
      <c r="AA21">
        <v>5</v>
      </c>
      <c r="AB21">
        <v>0.45</v>
      </c>
      <c r="AC21">
        <f t="shared" si="9"/>
        <v>35.657142857142858</v>
      </c>
      <c r="AD21">
        <f t="shared" si="8"/>
        <v>43.500000000000007</v>
      </c>
      <c r="AE21">
        <f t="shared" si="8"/>
        <v>47.214285714285722</v>
      </c>
      <c r="AF21">
        <f t="shared" si="8"/>
        <v>49.728571428571435</v>
      </c>
    </row>
    <row r="22" spans="1:32" x14ac:dyDescent="0.45">
      <c r="A22" s="1">
        <v>18</v>
      </c>
      <c r="B22">
        <v>20</v>
      </c>
      <c r="C22">
        <v>0.65</v>
      </c>
      <c r="D22">
        <v>50.7</v>
      </c>
      <c r="E22">
        <v>62.9</v>
      </c>
      <c r="F22">
        <v>61.7</v>
      </c>
      <c r="G22">
        <v>50.6</v>
      </c>
      <c r="I22">
        <f t="shared" si="0"/>
        <v>5.8405372184414723</v>
      </c>
      <c r="K22">
        <f>AVERAGE(K16:K21)</f>
        <v>47.736666666666672</v>
      </c>
      <c r="N22">
        <f t="shared" si="1"/>
        <v>56.475000000000001</v>
      </c>
      <c r="P22" s="2">
        <f>AVERAGE(P16:P21)</f>
        <v>30.860000000000003</v>
      </c>
      <c r="Q22">
        <f>AVERAGE(Q16:Q20)</f>
        <v>30.859999999999996</v>
      </c>
      <c r="R22" s="2">
        <f>AVERAGE(R16:R21)</f>
        <v>49.176666666666669</v>
      </c>
      <c r="S22">
        <f>AVERAGE(S16:S20)</f>
        <v>49.176666666666669</v>
      </c>
      <c r="T22" s="2">
        <f>AVERAGE(T16:T21)</f>
        <v>60.680000000000007</v>
      </c>
      <c r="U22">
        <f>AVERAGE(U16:U20)</f>
        <v>60.679999999999993</v>
      </c>
      <c r="V22" s="2">
        <f>AVERAGE(V16:V21)</f>
        <v>50.23</v>
      </c>
      <c r="W22">
        <f>AVERAGE(W16:W20)</f>
        <v>50.230000000000004</v>
      </c>
      <c r="Z22" s="1">
        <v>8</v>
      </c>
      <c r="AA22">
        <v>5</v>
      </c>
      <c r="AB22">
        <v>0.65</v>
      </c>
      <c r="AC22">
        <f t="shared" si="9"/>
        <v>34.971428571428575</v>
      </c>
      <c r="AD22">
        <f t="shared" si="8"/>
        <v>44.68571428571429</v>
      </c>
      <c r="AE22">
        <f t="shared" si="8"/>
        <v>48.657142857142851</v>
      </c>
      <c r="AF22">
        <f t="shared" si="8"/>
        <v>50.085714285714289</v>
      </c>
    </row>
    <row r="23" spans="1:32" x14ac:dyDescent="0.45">
      <c r="A23" s="1">
        <v>19</v>
      </c>
      <c r="B23">
        <v>20</v>
      </c>
      <c r="C23">
        <v>0.85</v>
      </c>
      <c r="D23">
        <v>47.9</v>
      </c>
      <c r="E23">
        <v>60.4</v>
      </c>
      <c r="F23">
        <v>61.6</v>
      </c>
      <c r="G23">
        <v>47.8</v>
      </c>
      <c r="I23">
        <f t="shared" si="0"/>
        <v>6.5887688531318727</v>
      </c>
      <c r="N23">
        <f t="shared" si="1"/>
        <v>54.424999999999997</v>
      </c>
      <c r="P23" s="2">
        <f>_xlfn.STDEV.P(P16:P21)</f>
        <v>31.313762682458545</v>
      </c>
      <c r="Q23">
        <f>_xlfn.STDEV.P(Q16:Q20)</f>
        <v>0.4558995990834433</v>
      </c>
      <c r="R23" s="2">
        <f>_xlfn.STDEV.P(R16:R21)</f>
        <v>27.551925320907944</v>
      </c>
      <c r="S23">
        <f>_xlfn.STDEV.P(S16:S20)</f>
        <v>0.39645652697083889</v>
      </c>
      <c r="T23" s="2">
        <f>_xlfn.STDEV.P(T16:T21)</f>
        <v>12.042878947051392</v>
      </c>
      <c r="U23">
        <f>_xlfn.STDEV.P(U16:U20)</f>
        <v>0.47027178902795458</v>
      </c>
      <c r="V23" s="2">
        <f>_xlfn.STDEV.P(V16:V21)</f>
        <v>17.88492754621425</v>
      </c>
      <c r="W23">
        <f>_xlfn.STDEV.P(W16:W20)</f>
        <v>0.22246098284618107</v>
      </c>
      <c r="Z23" s="1">
        <v>9</v>
      </c>
      <c r="AA23">
        <v>5</v>
      </c>
      <c r="AB23">
        <v>0.85</v>
      </c>
      <c r="AC23">
        <f t="shared" si="9"/>
        <v>35.642857142857146</v>
      </c>
      <c r="AD23">
        <f t="shared" si="8"/>
        <v>44.471428571428575</v>
      </c>
      <c r="AE23">
        <f t="shared" si="8"/>
        <v>47.828571428571429</v>
      </c>
      <c r="AF23">
        <f t="shared" si="8"/>
        <v>50.785714285714285</v>
      </c>
    </row>
    <row r="24" spans="1:32" x14ac:dyDescent="0.45">
      <c r="A24" s="1">
        <v>20</v>
      </c>
      <c r="B24">
        <v>50</v>
      </c>
      <c r="C24">
        <v>0</v>
      </c>
      <c r="D24">
        <v>63.5</v>
      </c>
      <c r="E24">
        <v>70.400000000000006</v>
      </c>
      <c r="F24">
        <v>74.400000000000006</v>
      </c>
      <c r="G24">
        <v>68.8</v>
      </c>
      <c r="I24">
        <f t="shared" si="0"/>
        <v>3.9085643144254409</v>
      </c>
      <c r="N24">
        <f t="shared" si="1"/>
        <v>69.275000000000006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32.699999999999996</v>
      </c>
      <c r="AD24">
        <f t="shared" si="8"/>
        <v>47.3</v>
      </c>
      <c r="AE24">
        <f t="shared" si="8"/>
        <v>47.01428571428572</v>
      </c>
      <c r="AF24">
        <f t="shared" si="8"/>
        <v>46.057142857142864</v>
      </c>
    </row>
    <row r="25" spans="1:32" x14ac:dyDescent="0.45">
      <c r="A25" s="1">
        <v>21</v>
      </c>
      <c r="B25">
        <v>50</v>
      </c>
      <c r="C25">
        <v>0.2</v>
      </c>
      <c r="D25">
        <v>64.3</v>
      </c>
      <c r="E25">
        <v>70.099999999999994</v>
      </c>
      <c r="F25">
        <v>74.2</v>
      </c>
      <c r="G25">
        <v>66</v>
      </c>
      <c r="I25">
        <f t="shared" si="0"/>
        <v>3.8356876828021345</v>
      </c>
      <c r="N25">
        <f t="shared" si="1"/>
        <v>68.649999999999991</v>
      </c>
      <c r="P25" s="2" cm="1">
        <f t="array" ref="P25">INDEX(LINEST(P16:P21), 1)</f>
        <v>17.043428571428578</v>
      </c>
      <c r="Q25" s="2" cm="1">
        <f t="array" ref="Q25">INDEX(LINEST(Q16:Q20), 1)</f>
        <v>-8.9999999999999136E-2</v>
      </c>
      <c r="R25" s="2" cm="1">
        <f t="array" ref="R25">INDEX(LINEST(R16:R21), 1)</f>
        <v>15.629142857142858</v>
      </c>
      <c r="S25" s="2" cm="1">
        <f t="array" ref="S25">INDEX(LINEST(S16:S20), 1)</f>
        <v>0.15666666666666695</v>
      </c>
      <c r="T25" s="2" cm="1">
        <f t="array" ref="T25">INDEX(LINEST(T16:T21), 1)</f>
        <v>6.5771428571428592</v>
      </c>
      <c r="U25" s="2" cm="1">
        <f t="array" ref="U25">INDEX(LINEST(U16:U20), 1)</f>
        <v>-0.17666666666666586</v>
      </c>
      <c r="V25" s="2" cm="1">
        <f t="array" ref="V25">INDEX(LINEST(V16:V21), 1)</f>
        <v>8.7491428571428589</v>
      </c>
      <c r="W25" s="2" cm="1">
        <f t="array" ref="W25">INDEX(LINEST(W16:W20), 1)</f>
        <v>8.3333333333349899E-3</v>
      </c>
      <c r="Z25" s="1">
        <v>11</v>
      </c>
      <c r="AA25">
        <v>10</v>
      </c>
      <c r="AB25">
        <v>0.2</v>
      </c>
      <c r="AC25">
        <f t="shared" si="9"/>
        <v>33.624285714285712</v>
      </c>
      <c r="AD25">
        <f t="shared" si="8"/>
        <v>49.028571428571432</v>
      </c>
      <c r="AE25">
        <f t="shared" si="8"/>
        <v>48.785714285714285</v>
      </c>
      <c r="AF25">
        <f t="shared" si="8"/>
        <v>48.085714285714282</v>
      </c>
    </row>
    <row r="26" spans="1:32" x14ac:dyDescent="0.45">
      <c r="A26" s="1">
        <v>22</v>
      </c>
      <c r="B26">
        <v>50</v>
      </c>
      <c r="C26">
        <v>0.45</v>
      </c>
      <c r="D26">
        <v>66.7</v>
      </c>
      <c r="E26">
        <v>70.599999999999994</v>
      </c>
      <c r="F26">
        <v>73</v>
      </c>
      <c r="G26">
        <v>67.5</v>
      </c>
      <c r="I26">
        <f t="shared" si="0"/>
        <v>2.5144581921360301</v>
      </c>
      <c r="K26" cm="1">
        <f t="array" ref="K26">INDEX(LINEST(K16:K21),1)</f>
        <v>11.99971428571429</v>
      </c>
      <c r="L26" s="4" cm="1">
        <f t="array" ref="L26">INDEX(LINEST(L16:L20),1)</f>
        <v>-2.5416666666666986E-2</v>
      </c>
      <c r="N26">
        <f t="shared" si="1"/>
        <v>69.45</v>
      </c>
      <c r="Z26" s="1">
        <v>12</v>
      </c>
      <c r="AA26">
        <v>10</v>
      </c>
      <c r="AB26">
        <v>0.45</v>
      </c>
      <c r="AC26">
        <f t="shared" si="9"/>
        <v>33.9</v>
      </c>
      <c r="AD26">
        <f t="shared" si="8"/>
        <v>49.414285714285711</v>
      </c>
      <c r="AE26">
        <f t="shared" si="8"/>
        <v>49.385714285714286</v>
      </c>
      <c r="AF26">
        <f t="shared" si="8"/>
        <v>48.842857142857149</v>
      </c>
    </row>
    <row r="27" spans="1:32" x14ac:dyDescent="0.45">
      <c r="A27" s="1">
        <v>23</v>
      </c>
      <c r="B27">
        <v>50</v>
      </c>
      <c r="C27">
        <v>0.65</v>
      </c>
      <c r="D27">
        <v>63.4</v>
      </c>
      <c r="E27">
        <v>70.599999999999994</v>
      </c>
      <c r="F27">
        <v>72.7</v>
      </c>
      <c r="G27">
        <v>67.8</v>
      </c>
      <c r="I27">
        <f t="shared" si="0"/>
        <v>3.4816483165305492</v>
      </c>
      <c r="N27">
        <f t="shared" si="1"/>
        <v>68.625</v>
      </c>
      <c r="Z27" s="1">
        <v>13</v>
      </c>
      <c r="AA27">
        <v>10</v>
      </c>
      <c r="AB27">
        <v>0.65</v>
      </c>
      <c r="AC27">
        <f t="shared" si="9"/>
        <v>32.928571428571431</v>
      </c>
      <c r="AD27">
        <f t="shared" si="8"/>
        <v>50.328571428571429</v>
      </c>
      <c r="AE27">
        <f t="shared" si="8"/>
        <v>48.585714285714289</v>
      </c>
      <c r="AF27">
        <f t="shared" si="8"/>
        <v>47.671428571428578</v>
      </c>
    </row>
    <row r="28" spans="1:32" x14ac:dyDescent="0.45">
      <c r="A28" s="1">
        <v>24</v>
      </c>
      <c r="B28">
        <v>50</v>
      </c>
      <c r="C28">
        <v>0.85</v>
      </c>
      <c r="D28">
        <v>61.6</v>
      </c>
      <c r="E28">
        <v>70.2</v>
      </c>
      <c r="F28">
        <v>70.900000000000006</v>
      </c>
      <c r="G28">
        <v>64.900000000000006</v>
      </c>
      <c r="I28">
        <f t="shared" si="0"/>
        <v>3.8399218742052561</v>
      </c>
      <c r="N28">
        <f t="shared" si="1"/>
        <v>66.900000000000006</v>
      </c>
      <c r="Z28" s="1">
        <v>14</v>
      </c>
      <c r="AA28">
        <v>10</v>
      </c>
      <c r="AB28">
        <v>0.85</v>
      </c>
      <c r="AC28">
        <f t="shared" si="9"/>
        <v>33.214285714285715</v>
      </c>
      <c r="AD28">
        <f t="shared" si="8"/>
        <v>49.31428571428571</v>
      </c>
      <c r="AE28">
        <f t="shared" si="8"/>
        <v>49.414285714285711</v>
      </c>
      <c r="AF28">
        <f t="shared" si="8"/>
        <v>48.600000000000009</v>
      </c>
    </row>
    <row r="29" spans="1:32" x14ac:dyDescent="0.45">
      <c r="A29" s="1">
        <v>25</v>
      </c>
      <c r="B29">
        <v>100</v>
      </c>
      <c r="C29">
        <v>0</v>
      </c>
      <c r="D29">
        <v>70.599999999999994</v>
      </c>
      <c r="E29">
        <v>82.8</v>
      </c>
      <c r="F29">
        <v>80.900000000000006</v>
      </c>
      <c r="G29">
        <v>70.900000000000006</v>
      </c>
      <c r="I29">
        <f t="shared" si="0"/>
        <v>5.5915114235777077</v>
      </c>
      <c r="N29">
        <f t="shared" si="1"/>
        <v>76.3</v>
      </c>
      <c r="Z29" s="1">
        <v>15</v>
      </c>
      <c r="AA29">
        <v>20</v>
      </c>
      <c r="AB29">
        <v>0</v>
      </c>
      <c r="AC29">
        <f t="shared" si="9"/>
        <v>46.385714285714286</v>
      </c>
      <c r="AD29">
        <f t="shared" si="8"/>
        <v>55</v>
      </c>
      <c r="AE29">
        <f t="shared" si="8"/>
        <v>58.8</v>
      </c>
      <c r="AF29">
        <f t="shared" si="8"/>
        <v>55.5</v>
      </c>
    </row>
    <row r="30" spans="1:32" x14ac:dyDescent="0.45">
      <c r="A30" s="1">
        <v>26</v>
      </c>
      <c r="B30">
        <v>100</v>
      </c>
      <c r="C30">
        <v>0.2</v>
      </c>
      <c r="D30">
        <v>71.099999999999994</v>
      </c>
      <c r="E30">
        <v>82.2</v>
      </c>
      <c r="F30">
        <v>78.900000000000006</v>
      </c>
      <c r="G30">
        <v>69.7</v>
      </c>
      <c r="I30">
        <f t="shared" si="0"/>
        <v>5.2308579602202947</v>
      </c>
      <c r="N30">
        <f t="shared" si="1"/>
        <v>75.475000000000009</v>
      </c>
      <c r="Z30" s="1">
        <v>16</v>
      </c>
      <c r="AA30">
        <v>20</v>
      </c>
      <c r="AB30">
        <v>0.2</v>
      </c>
      <c r="AC30">
        <f t="shared" si="9"/>
        <v>48.471428571428575</v>
      </c>
      <c r="AD30">
        <f t="shared" si="9"/>
        <v>55.514285714285712</v>
      </c>
      <c r="AE30">
        <f t="shared" si="9"/>
        <v>58.9</v>
      </c>
      <c r="AF30">
        <f t="shared" si="9"/>
        <v>53.4</v>
      </c>
    </row>
    <row r="31" spans="1:32" x14ac:dyDescent="0.45">
      <c r="A31" s="1">
        <v>27</v>
      </c>
      <c r="B31">
        <v>100</v>
      </c>
      <c r="C31">
        <v>0.45</v>
      </c>
      <c r="D31">
        <v>72.2</v>
      </c>
      <c r="E31">
        <v>82.4</v>
      </c>
      <c r="F31">
        <v>80</v>
      </c>
      <c r="G31">
        <v>69.5</v>
      </c>
      <c r="I31">
        <f t="shared" si="0"/>
        <v>5.3302790733694243</v>
      </c>
      <c r="N31">
        <f t="shared" si="1"/>
        <v>76.025000000000006</v>
      </c>
      <c r="Z31" s="1">
        <v>17</v>
      </c>
      <c r="AA31">
        <v>20</v>
      </c>
      <c r="AB31">
        <v>0.45</v>
      </c>
      <c r="AC31">
        <f t="shared" si="9"/>
        <v>48.871428571428574</v>
      </c>
      <c r="AD31">
        <f t="shared" si="9"/>
        <v>54.171428571428578</v>
      </c>
      <c r="AE31">
        <f t="shared" si="9"/>
        <v>59.2</v>
      </c>
      <c r="AF31">
        <f t="shared" si="9"/>
        <v>53.442857142857143</v>
      </c>
    </row>
    <row r="32" spans="1:32" x14ac:dyDescent="0.45">
      <c r="A32" s="1">
        <v>28</v>
      </c>
      <c r="B32">
        <v>100</v>
      </c>
      <c r="C32">
        <v>0.65</v>
      </c>
      <c r="D32">
        <v>71</v>
      </c>
      <c r="E32">
        <v>82.4</v>
      </c>
      <c r="F32">
        <v>82.3</v>
      </c>
      <c r="G32">
        <v>67.599999999999994</v>
      </c>
      <c r="I32">
        <f t="shared" si="0"/>
        <v>6.6348982659872062</v>
      </c>
      <c r="N32">
        <f t="shared" si="1"/>
        <v>75.824999999999989</v>
      </c>
      <c r="Z32" s="1">
        <v>18</v>
      </c>
      <c r="AA32">
        <v>20</v>
      </c>
      <c r="AB32">
        <v>0.65</v>
      </c>
      <c r="AC32">
        <f t="shared" si="9"/>
        <v>48.971428571428575</v>
      </c>
      <c r="AD32">
        <f t="shared" si="9"/>
        <v>56.442857142857136</v>
      </c>
      <c r="AE32">
        <f t="shared" si="9"/>
        <v>60.285714285714285</v>
      </c>
      <c r="AF32">
        <f t="shared" si="9"/>
        <v>56.214285714285708</v>
      </c>
    </row>
    <row r="33" spans="1:32" x14ac:dyDescent="0.45">
      <c r="A33" s="1">
        <v>29</v>
      </c>
      <c r="B33">
        <v>100</v>
      </c>
      <c r="C33">
        <v>0.85</v>
      </c>
      <c r="D33">
        <v>71.099999999999994</v>
      </c>
      <c r="E33">
        <v>83.4</v>
      </c>
      <c r="F33">
        <v>78.8</v>
      </c>
      <c r="G33">
        <v>69.900000000000006</v>
      </c>
      <c r="I33">
        <f t="shared" si="0"/>
        <v>5.5601258978551931</v>
      </c>
      <c r="N33">
        <f t="shared" si="1"/>
        <v>75.800000000000011</v>
      </c>
      <c r="Z33" s="1">
        <v>19</v>
      </c>
      <c r="AA33">
        <v>20</v>
      </c>
      <c r="AB33">
        <v>0.85</v>
      </c>
      <c r="AC33">
        <f t="shared" si="9"/>
        <v>48.171428571428571</v>
      </c>
      <c r="AD33">
        <f t="shared" si="9"/>
        <v>53.971428571428575</v>
      </c>
      <c r="AE33">
        <f t="shared" si="9"/>
        <v>59.914285714285704</v>
      </c>
      <c r="AF33">
        <f t="shared" si="9"/>
        <v>54.042857142857144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57.571428571428569</v>
      </c>
      <c r="AD34">
        <f t="shared" si="9"/>
        <v>66.400000000000006</v>
      </c>
      <c r="AE34">
        <f t="shared" si="9"/>
        <v>67.45714285714287</v>
      </c>
      <c r="AF34">
        <f t="shared" si="9"/>
        <v>65.314285714285717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56.785714285714285</v>
      </c>
      <c r="AD35">
        <f t="shared" si="9"/>
        <v>65.8</v>
      </c>
      <c r="AE35">
        <f t="shared" si="9"/>
        <v>67.571428571428569</v>
      </c>
      <c r="AF35">
        <f t="shared" si="9"/>
        <v>63.942857142857136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58.371428571428574</v>
      </c>
      <c r="AD36">
        <f t="shared" si="9"/>
        <v>66.114285714285714</v>
      </c>
      <c r="AE36">
        <f t="shared" si="9"/>
        <v>68.228571428571428</v>
      </c>
      <c r="AF36">
        <f t="shared" si="9"/>
        <v>62.757142857142867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9"/>
        <v>57.028571428571432</v>
      </c>
      <c r="AD37">
        <f t="shared" si="9"/>
        <v>66.357142857142847</v>
      </c>
      <c r="AE37">
        <f t="shared" si="9"/>
        <v>68.142857142857153</v>
      </c>
      <c r="AF37">
        <f t="shared" si="9"/>
        <v>63.314285714285703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55.857142857142868</v>
      </c>
      <c r="AD38">
        <f t="shared" si="9"/>
        <v>65.914285714285711</v>
      </c>
      <c r="AE38">
        <f t="shared" si="9"/>
        <v>66.48571428571428</v>
      </c>
      <c r="AF38">
        <f t="shared" si="9"/>
        <v>62.714285714285715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t="s">
        <v>38</v>
      </c>
      <c r="K39" t="s">
        <v>25</v>
      </c>
      <c r="L39" t="s">
        <v>26</v>
      </c>
      <c r="N39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9"/>
        <v>59.157142857142858</v>
      </c>
      <c r="AD39">
        <f t="shared" si="9"/>
        <v>77.614285714285714</v>
      </c>
      <c r="AE39">
        <f t="shared" si="9"/>
        <v>70.8</v>
      </c>
      <c r="AF39">
        <f>AVERAGE(G29,G65,G101,G137,G173,G209)</f>
        <v>76.183333333333337</v>
      </c>
    </row>
    <row r="40" spans="1:32" x14ac:dyDescent="0.45">
      <c r="A40" s="1">
        <v>0</v>
      </c>
      <c r="B40">
        <v>0</v>
      </c>
      <c r="C40">
        <v>0</v>
      </c>
      <c r="D40">
        <v>50.6</v>
      </c>
      <c r="E40">
        <v>47.3</v>
      </c>
      <c r="F40">
        <v>51.7</v>
      </c>
      <c r="G40">
        <v>25</v>
      </c>
      <c r="I40">
        <f>_xlfn.STDEV.P(D40:G40)</f>
        <v>10.888640870191264</v>
      </c>
      <c r="J40">
        <v>2</v>
      </c>
      <c r="K40">
        <f>_xlfn.STDEV.P(D40:G44)</f>
        <v>10.310105479576842</v>
      </c>
      <c r="L40">
        <f>_xlfn.STDEV.P(D40:G40,D45:G45,D50:G50,D55:G55,D60:G60,D65:G65)</f>
        <v>13.926098974188303</v>
      </c>
      <c r="M40">
        <v>0</v>
      </c>
      <c r="N40">
        <f>AVERAGE(D40:G40)</f>
        <v>43.650000000000006</v>
      </c>
      <c r="P40" s="2">
        <f>_xlfn.STDEV.P(D40:D44)</f>
        <v>1.3275541420220862</v>
      </c>
      <c r="Q40">
        <f>_xlfn.STDEV.P(D40,D45,D50,D55,D60,D65)</f>
        <v>7.7169546382551868</v>
      </c>
      <c r="R40" s="2">
        <f>_xlfn.STDEV.P(E40:E44)</f>
        <v>1.3893883546366719</v>
      </c>
      <c r="S40">
        <f>_xlfn.STDEV.P(E40,E45,E50,E55,E60,E65)</f>
        <v>14.027710670906613</v>
      </c>
      <c r="T40" s="2">
        <f>_xlfn.STDEV.P(F40:F44)</f>
        <v>1.1499565209172053</v>
      </c>
      <c r="U40">
        <f>_xlfn.STDEV.P(F40,F45,F50,F55,F60,F65)</f>
        <v>11.914521951523387</v>
      </c>
      <c r="V40" s="2">
        <f>_xlfn.STDEV.P(G40:G44)</f>
        <v>0.92520268049763055</v>
      </c>
      <c r="W40">
        <f>_xlfn.STDEV.P(G40,G45,G50,G55,G60,G65)</f>
        <v>18.213982723903804</v>
      </c>
      <c r="Z40" s="1">
        <v>26</v>
      </c>
      <c r="AA40">
        <v>100</v>
      </c>
      <c r="AB40">
        <v>0.2</v>
      </c>
      <c r="AC40">
        <f t="shared" si="9"/>
        <v>58.671428571428564</v>
      </c>
      <c r="AD40">
        <f t="shared" si="9"/>
        <v>74.814285714285703</v>
      </c>
      <c r="AE40">
        <f t="shared" si="9"/>
        <v>69.8</v>
      </c>
      <c r="AF40">
        <f>AVERAGE(G30,G66,G102,G138,G174,G210)</f>
        <v>72.95</v>
      </c>
    </row>
    <row r="41" spans="1:32" x14ac:dyDescent="0.45">
      <c r="A41" s="1">
        <v>1</v>
      </c>
      <c r="B41">
        <v>0</v>
      </c>
      <c r="C41">
        <v>0.2</v>
      </c>
      <c r="D41">
        <v>51.8</v>
      </c>
      <c r="E41">
        <v>48.2</v>
      </c>
      <c r="F41">
        <v>49</v>
      </c>
      <c r="G41">
        <v>24.8</v>
      </c>
      <c r="I41">
        <f t="shared" ref="I41:I69" si="15">_xlfn.STDEV.P(D41:G41)</f>
        <v>10.850230412299997</v>
      </c>
      <c r="J41">
        <v>5</v>
      </c>
      <c r="K41">
        <f>_xlfn.STDEV.P(D45:G49)</f>
        <v>3.47094727704124</v>
      </c>
      <c r="L41">
        <f>_xlfn.STDEV.P(D41:G41,D46:G46,D51:G51,D56:G56,D61:G61,D66:G66)</f>
        <v>12.876997552699201</v>
      </c>
      <c r="M41">
        <v>0.2</v>
      </c>
      <c r="N41">
        <f t="shared" ref="N41:N69" si="16">AVERAGE(D41:G41)</f>
        <v>43.45</v>
      </c>
      <c r="P41" s="2">
        <f>_xlfn.STDEV.P(D45:D49)</f>
        <v>1.0906878563548785</v>
      </c>
      <c r="Q41">
        <f t="shared" ref="Q41:Q44" si="17">_xlfn.STDEV.P(D41,D46,D51,D56,D61,D66)</f>
        <v>7.0869402581242724</v>
      </c>
      <c r="R41" s="2">
        <f>_xlfn.STDEV.P(E45:E49)</f>
        <v>0.86023252670426431</v>
      </c>
      <c r="S41">
        <f t="shared" ref="S41:S44" si="18">_xlfn.STDEV.P(E41,E46,E51,E56,E61,E66)</f>
        <v>12.539891901004916</v>
      </c>
      <c r="T41" s="2">
        <f>_xlfn.STDEV.P(F45:F49)</f>
        <v>1.2734205903785272</v>
      </c>
      <c r="U41">
        <f t="shared" ref="U41:U44" si="19">_xlfn.STDEV.P(F41,F46,F51,F56,F61,F66)</f>
        <v>11.614897043595873</v>
      </c>
      <c r="V41" s="2">
        <f>_xlfn.STDEV.P(G45:G49)</f>
        <v>1.313620949893842</v>
      </c>
      <c r="W41">
        <f t="shared" ref="W41:W44" si="20">_xlfn.STDEV.P(G41,G46,G51,G56,G61,G66)</f>
        <v>16.91995042020584</v>
      </c>
      <c r="Z41" s="1">
        <v>27</v>
      </c>
      <c r="AA41">
        <v>100</v>
      </c>
      <c r="AB41">
        <v>0.45</v>
      </c>
      <c r="AC41">
        <f t="shared" si="9"/>
        <v>60.285714285714285</v>
      </c>
      <c r="AD41">
        <f t="shared" si="9"/>
        <v>76.771428571428586</v>
      </c>
      <c r="AE41">
        <f t="shared" si="9"/>
        <v>70.657142857142858</v>
      </c>
      <c r="AF41">
        <f>AVERAGE(G31,G67,G103,G139,G175,G211)</f>
        <v>74.416666666666657</v>
      </c>
    </row>
    <row r="42" spans="1:32" x14ac:dyDescent="0.45">
      <c r="A42" s="1">
        <v>2</v>
      </c>
      <c r="B42">
        <v>0</v>
      </c>
      <c r="C42">
        <v>0.45</v>
      </c>
      <c r="D42">
        <v>50.7</v>
      </c>
      <c r="E42">
        <v>45.9</v>
      </c>
      <c r="F42">
        <v>48.4</v>
      </c>
      <c r="G42">
        <v>27.1</v>
      </c>
      <c r="I42">
        <f t="shared" si="15"/>
        <v>9.3496991930222073</v>
      </c>
      <c r="J42">
        <v>10</v>
      </c>
      <c r="K42">
        <f>_xlfn.STDEV.P(D50:G54)</f>
        <v>2.2497999911103204</v>
      </c>
      <c r="L42">
        <f t="shared" ref="L42:L44" si="21">_xlfn.STDEV.P(D42:G42,D47:G47,D52:G52,D57:G57,D62:G62,D67:G67)</f>
        <v>13.233721656770976</v>
      </c>
      <c r="M42">
        <v>0.45</v>
      </c>
      <c r="N42">
        <f t="shared" si="16"/>
        <v>43.024999999999999</v>
      </c>
      <c r="P42" s="2">
        <f>_xlfn.STDEV.P(D50:D54)</f>
        <v>1.3813037319865626</v>
      </c>
      <c r="Q42">
        <f t="shared" si="17"/>
        <v>7.7888096366231805</v>
      </c>
      <c r="R42" s="2">
        <f>_xlfn.STDEV.P(E50:E54)</f>
        <v>1.7634057956125688</v>
      </c>
      <c r="S42">
        <f t="shared" si="18"/>
        <v>13.585582635851738</v>
      </c>
      <c r="T42" s="2">
        <f>_xlfn.STDEV.P(F50:F54)</f>
        <v>1.1429785649783641</v>
      </c>
      <c r="U42">
        <f t="shared" si="19"/>
        <v>12.679609615441665</v>
      </c>
      <c r="V42" s="2">
        <f>_xlfn.STDEV.P(G50:G54)</f>
        <v>1.1672189169131884</v>
      </c>
      <c r="W42">
        <f t="shared" si="20"/>
        <v>16.2738713553011</v>
      </c>
      <c r="Z42" s="1">
        <v>28</v>
      </c>
      <c r="AA42">
        <v>100</v>
      </c>
      <c r="AB42">
        <v>0.65</v>
      </c>
      <c r="AC42">
        <f t="shared" si="9"/>
        <v>58.994285714285716</v>
      </c>
      <c r="AD42">
        <f t="shared" si="9"/>
        <v>76.814285714285717</v>
      </c>
      <c r="AE42">
        <f t="shared" si="9"/>
        <v>71.414285714285725</v>
      </c>
      <c r="AF42">
        <f>AVERAGE(G32,G68,G104,G140,G176,G212)</f>
        <v>74.283333333333331</v>
      </c>
    </row>
    <row r="43" spans="1:32" x14ac:dyDescent="0.45">
      <c r="A43" s="1">
        <v>3</v>
      </c>
      <c r="B43">
        <v>0</v>
      </c>
      <c r="C43">
        <v>0.65</v>
      </c>
      <c r="D43">
        <v>53.5</v>
      </c>
      <c r="E43">
        <v>49.3</v>
      </c>
      <c r="F43">
        <v>49.1</v>
      </c>
      <c r="G43">
        <v>26.8</v>
      </c>
      <c r="I43">
        <f t="shared" si="15"/>
        <v>10.468613805084194</v>
      </c>
      <c r="J43">
        <v>20</v>
      </c>
      <c r="K43">
        <f>_xlfn.STDEV.P(D55:G59)</f>
        <v>7.3224637247309667</v>
      </c>
      <c r="L43">
        <f t="shared" si="21"/>
        <v>13.041621405672281</v>
      </c>
      <c r="M43">
        <v>0.65</v>
      </c>
      <c r="N43">
        <f t="shared" si="16"/>
        <v>44.675000000000004</v>
      </c>
      <c r="P43" s="2">
        <f>_xlfn.STDEV.P(D55:D59)</f>
        <v>1.3813037319865615</v>
      </c>
      <c r="Q43">
        <f t="shared" si="17"/>
        <v>7.5501471656002419</v>
      </c>
      <c r="R43" s="2">
        <f>_xlfn.STDEV.P(E55:E59)</f>
        <v>1.9043108989868223</v>
      </c>
      <c r="S43">
        <f t="shared" si="18"/>
        <v>12.443025712779381</v>
      </c>
      <c r="T43" s="2">
        <f>_xlfn.STDEV.P(F55:F59)</f>
        <v>0.97036075765665653</v>
      </c>
      <c r="U43">
        <f t="shared" si="19"/>
        <v>12.400593623783507</v>
      </c>
      <c r="V43" s="2">
        <f>_xlfn.STDEV.P(G55:G59)</f>
        <v>1.4832396974191324</v>
      </c>
      <c r="W43">
        <f t="shared" si="20"/>
        <v>16.75967382339725</v>
      </c>
      <c r="Z43" s="1">
        <v>29</v>
      </c>
      <c r="AA43">
        <v>100</v>
      </c>
      <c r="AB43">
        <v>0.85</v>
      </c>
      <c r="AC43">
        <f t="shared" si="9"/>
        <v>59.25714285714286</v>
      </c>
      <c r="AD43">
        <f t="shared" si="9"/>
        <v>76.94285714285715</v>
      </c>
      <c r="AE43">
        <f t="shared" si="9"/>
        <v>69.371428571428567</v>
      </c>
      <c r="AF43">
        <f>AVERAGE(G33,G69,G105,G141,G177,G213)</f>
        <v>73.533333333333346</v>
      </c>
    </row>
    <row r="44" spans="1:32" x14ac:dyDescent="0.45">
      <c r="A44" s="1">
        <v>4</v>
      </c>
      <c r="B44">
        <v>0</v>
      </c>
      <c r="C44">
        <v>0.85</v>
      </c>
      <c r="D44">
        <v>49.6</v>
      </c>
      <c r="E44">
        <v>45.6</v>
      </c>
      <c r="F44">
        <v>49.1</v>
      </c>
      <c r="G44">
        <v>25.8</v>
      </c>
      <c r="I44">
        <f t="shared" si="15"/>
        <v>9.7783881596099196</v>
      </c>
      <c r="J44">
        <v>50</v>
      </c>
      <c r="K44">
        <f>_xlfn.STDEV.P(D61:G64)</f>
        <v>5.6689394951789698</v>
      </c>
      <c r="L44">
        <f t="shared" si="21"/>
        <v>12.895679185939242</v>
      </c>
      <c r="M44">
        <v>0.85</v>
      </c>
      <c r="N44">
        <f t="shared" si="16"/>
        <v>42.525000000000006</v>
      </c>
      <c r="P44" s="2">
        <f>_xlfn.STDEV.P(D60:D64)</f>
        <v>1.409113196304683</v>
      </c>
      <c r="Q44">
        <f t="shared" si="17"/>
        <v>7.5003148082078379</v>
      </c>
      <c r="R44" s="2">
        <f>_xlfn.STDEV.P(E60:E64)</f>
        <v>0.46043457732885268</v>
      </c>
      <c r="S44">
        <f t="shared" si="18"/>
        <v>13.622622116660684</v>
      </c>
      <c r="T44" s="2">
        <f>_xlfn.STDEV.P(F60:F64)</f>
        <v>1.293986089569745</v>
      </c>
      <c r="U44">
        <f t="shared" si="19"/>
        <v>11.261389296569495</v>
      </c>
      <c r="V44" s="2">
        <f>_xlfn.STDEV.P(G60:G64)</f>
        <v>1.831283702761537</v>
      </c>
      <c r="W44">
        <f t="shared" si="20"/>
        <v>16.492321445650628</v>
      </c>
    </row>
    <row r="45" spans="1:32" x14ac:dyDescent="0.45">
      <c r="A45" s="1">
        <v>5</v>
      </c>
      <c r="B45">
        <v>5</v>
      </c>
      <c r="C45">
        <v>0</v>
      </c>
      <c r="D45">
        <v>47.7</v>
      </c>
      <c r="E45">
        <v>48.4</v>
      </c>
      <c r="F45">
        <v>53.9</v>
      </c>
      <c r="G45">
        <v>56.3</v>
      </c>
      <c r="I45">
        <f t="shared" si="15"/>
        <v>3.6341264424893072</v>
      </c>
      <c r="J45">
        <v>100</v>
      </c>
      <c r="K45">
        <f>_xlfn.STDEV.P(D65:G69)</f>
        <v>5.5177078574350071</v>
      </c>
      <c r="N45">
        <f t="shared" si="16"/>
        <v>51.575000000000003</v>
      </c>
      <c r="P45" s="2">
        <f>_xlfn.STDEV.P(D65:D69)</f>
        <v>0.97036075765665653</v>
      </c>
      <c r="R45" s="2">
        <f>_xlfn.STDEV.P(E65:E69)</f>
        <v>1.1034491379306974</v>
      </c>
      <c r="T45" s="2">
        <f>_xlfn.STDEV.P(F65:F69)</f>
        <v>0.99478640923567163</v>
      </c>
      <c r="V45" s="2">
        <f>_xlfn.STDEV.P(G65:G69)</f>
        <v>1.3696714934611132</v>
      </c>
    </row>
    <row r="46" spans="1:32" x14ac:dyDescent="0.45">
      <c r="A46" s="1">
        <v>6</v>
      </c>
      <c r="B46">
        <v>5</v>
      </c>
      <c r="C46">
        <v>0.2</v>
      </c>
      <c r="D46">
        <v>49.8</v>
      </c>
      <c r="E46">
        <v>47.3</v>
      </c>
      <c r="F46">
        <v>53.6</v>
      </c>
      <c r="G46">
        <v>55.7</v>
      </c>
      <c r="I46">
        <f t="shared" si="15"/>
        <v>3.261134771824068</v>
      </c>
      <c r="K46">
        <f>AVERAGE(K40:K45)</f>
        <v>5.7566606375122236</v>
      </c>
      <c r="N46">
        <f t="shared" si="16"/>
        <v>51.599999999999994</v>
      </c>
      <c r="P46" s="2">
        <f>AVERAGE(P40:P45)</f>
        <v>1.2600539027185715</v>
      </c>
      <c r="Q46">
        <f>AVERAGE(Q40:Q44)</f>
        <v>7.5286333013621443</v>
      </c>
      <c r="R46" s="2">
        <f>AVERAGE(R40:R45)</f>
        <v>1.2468702151999795</v>
      </c>
      <c r="S46">
        <f>AVERAGE(S40:S44)</f>
        <v>13.243766607440666</v>
      </c>
      <c r="T46" s="2">
        <f>AVERAGE(T40:T45)</f>
        <v>1.1375814887893616</v>
      </c>
      <c r="U46">
        <f>AVERAGE(U40:U44)</f>
        <v>11.974202306182786</v>
      </c>
      <c r="V46" s="2">
        <f>AVERAGE(V40:V45)</f>
        <v>1.348372906824407</v>
      </c>
      <c r="W46">
        <f>AVERAGE(W40:W44)</f>
        <v>16.931959953691724</v>
      </c>
    </row>
    <row r="47" spans="1:32" x14ac:dyDescent="0.45">
      <c r="A47" s="1">
        <v>7</v>
      </c>
      <c r="B47">
        <v>5</v>
      </c>
      <c r="C47">
        <v>0.45</v>
      </c>
      <c r="D47">
        <v>50.7</v>
      </c>
      <c r="E47">
        <v>49.2</v>
      </c>
      <c r="F47">
        <v>50.7</v>
      </c>
      <c r="G47">
        <v>56.4</v>
      </c>
      <c r="I47">
        <f t="shared" si="15"/>
        <v>2.753633962602871</v>
      </c>
      <c r="N47">
        <f t="shared" si="16"/>
        <v>51.750000000000007</v>
      </c>
      <c r="P47" s="2">
        <f>_xlfn.STDEV.P(P40:P45)</f>
        <v>0.16772247586523528</v>
      </c>
      <c r="Q47">
        <f>_xlfn.STDEV.P(Q40:Q44)</f>
        <v>0.24475055841111551</v>
      </c>
      <c r="R47" s="2">
        <f>_xlfn.STDEV.P(R40:R45)</f>
        <v>0.50131294262880965</v>
      </c>
      <c r="S47">
        <f>_xlfn.STDEV.P(S40:S44)</f>
        <v>0.6342812580443391</v>
      </c>
      <c r="T47" s="2">
        <f>_xlfn.STDEV.P(T40:T45)</f>
        <v>0.12345723833422267</v>
      </c>
      <c r="U47">
        <f>_xlfn.STDEV.P(U40:U44)</f>
        <v>0.51384305596359092</v>
      </c>
      <c r="V47" s="2">
        <f>_xlfn.STDEV.P(V40:V45)</f>
        <v>0.27837116255441863</v>
      </c>
      <c r="W47">
        <f>_xlfn.STDEV.P(W40:W44)</f>
        <v>0.67819934296827289</v>
      </c>
    </row>
    <row r="48" spans="1:32" x14ac:dyDescent="0.45">
      <c r="A48" s="1">
        <v>8</v>
      </c>
      <c r="B48">
        <v>5</v>
      </c>
      <c r="C48">
        <v>0.65</v>
      </c>
      <c r="D48">
        <v>49.3</v>
      </c>
      <c r="E48">
        <v>49.5</v>
      </c>
      <c r="F48">
        <v>52.7</v>
      </c>
      <c r="G48">
        <v>58.5</v>
      </c>
      <c r="I48">
        <f t="shared" si="15"/>
        <v>3.7175260590882218</v>
      </c>
      <c r="K48" cm="1">
        <f t="array" ref="K48">INDEX(LINEST(K40:K45),1)</f>
        <v>-0.35129564921929568</v>
      </c>
      <c r="L48" cm="1">
        <f t="array" ref="L48">INDEX(LINEST(L40:L44),1)</f>
        <v>-0.18962157235250424</v>
      </c>
      <c r="N48">
        <f t="shared" si="16"/>
        <v>52.5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50.6</v>
      </c>
      <c r="E49">
        <v>49.6</v>
      </c>
      <c r="F49">
        <v>51.2</v>
      </c>
      <c r="G49">
        <v>59</v>
      </c>
      <c r="I49">
        <f t="shared" si="15"/>
        <v>3.7389838191679825</v>
      </c>
      <c r="N49">
        <f t="shared" si="16"/>
        <v>52.6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47.6</v>
      </c>
      <c r="E50">
        <v>43.1</v>
      </c>
      <c r="F50">
        <v>49</v>
      </c>
      <c r="G50">
        <v>47.2</v>
      </c>
      <c r="I50">
        <f t="shared" si="15"/>
        <v>2.1970150204311301</v>
      </c>
      <c r="N50">
        <f t="shared" si="16"/>
        <v>46.724999999999994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47.3</v>
      </c>
      <c r="E51">
        <v>46.2</v>
      </c>
      <c r="F51">
        <v>51.5</v>
      </c>
      <c r="G51">
        <v>49.7</v>
      </c>
      <c r="I51">
        <f t="shared" si="15"/>
        <v>2.0644309143199728</v>
      </c>
      <c r="K51" t="s">
        <v>25</v>
      </c>
      <c r="L51" t="s">
        <v>26</v>
      </c>
      <c r="N51">
        <f t="shared" si="16"/>
        <v>48.674999999999997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49.7</v>
      </c>
      <c r="E52">
        <v>45.8</v>
      </c>
      <c r="F52">
        <v>51.9</v>
      </c>
      <c r="G52">
        <v>50.3</v>
      </c>
      <c r="I52">
        <f t="shared" si="15"/>
        <v>2.2420693566435457</v>
      </c>
      <c r="J52">
        <v>2</v>
      </c>
      <c r="K52">
        <f>AVERAGE(D40:G44)</f>
        <v>43.464999999999996</v>
      </c>
      <c r="L52">
        <f>AVERAGE(D40:G40,D45:G45,D50:G50,D55:G55,D60:G60,D65:G65)</f>
        <v>57.570833333333333</v>
      </c>
      <c r="M52">
        <v>0</v>
      </c>
      <c r="N52">
        <f t="shared" si="16"/>
        <v>49.424999999999997</v>
      </c>
      <c r="P52" s="2">
        <f>AVERAGE(D40:D44)</f>
        <v>51.240000000000009</v>
      </c>
      <c r="Q52">
        <f>AVERAGE(D40,D45,D50,D55,D60,D65)</f>
        <v>53.683333333333337</v>
      </c>
      <c r="R52" s="2">
        <f>AVERAGE(E40:E44)</f>
        <v>47.26</v>
      </c>
      <c r="S52">
        <f>AVERAGE(E40,E45,E50,E55,E60,E65)</f>
        <v>56.29999999999999</v>
      </c>
      <c r="T52" s="2">
        <f>AVERAGE(F40:F44)</f>
        <v>49.459999999999994</v>
      </c>
      <c r="U52">
        <f>AVERAGE(F40,F45,F50,F55,F60,F65)</f>
        <v>62.95000000000001</v>
      </c>
      <c r="V52" s="2">
        <f>AVERAGE(G40:G44)</f>
        <v>25.9</v>
      </c>
      <c r="W52">
        <f>AVERAGE(G40,G45,G50,G55,G60,G65)</f>
        <v>57.35</v>
      </c>
    </row>
    <row r="53" spans="1:32" x14ac:dyDescent="0.45">
      <c r="A53" s="1">
        <v>13</v>
      </c>
      <c r="B53">
        <v>10</v>
      </c>
      <c r="C53">
        <v>0.65</v>
      </c>
      <c r="D53">
        <v>45.8</v>
      </c>
      <c r="E53">
        <v>47.9</v>
      </c>
      <c r="F53">
        <v>50.3</v>
      </c>
      <c r="G53">
        <v>49.7</v>
      </c>
      <c r="I53">
        <f t="shared" si="15"/>
        <v>1.7541023345289759</v>
      </c>
      <c r="J53">
        <v>5</v>
      </c>
      <c r="K53">
        <f>AVERAGE(D45:G49)</f>
        <v>52.00500000000001</v>
      </c>
      <c r="L53">
        <f>AVERAGE(D41:G41,D46:G46,D51:G51,D56:G56,D61:G61,D66:G66)</f>
        <v>57.529166666666669</v>
      </c>
      <c r="M53">
        <v>0.2</v>
      </c>
      <c r="N53">
        <f t="shared" si="16"/>
        <v>48.424999999999997</v>
      </c>
      <c r="P53" s="2">
        <f>AVERAGE(D45:D49)</f>
        <v>49.62</v>
      </c>
      <c r="Q53">
        <f t="shared" ref="Q53:Q56" si="22">AVERAGE(D41,D46,D51,D56,D61,D66)</f>
        <v>54.716666666666661</v>
      </c>
      <c r="R53" s="2">
        <f>AVERAGE(E45:E49)</f>
        <v>48.8</v>
      </c>
      <c r="S53">
        <f t="shared" ref="S53:S56" si="23">AVERAGE(E41,E46,E51,E56,E61,E66)</f>
        <v>56.833333333333336</v>
      </c>
      <c r="T53" s="2">
        <f>AVERAGE(F45:F49)</f>
        <v>52.419999999999995</v>
      </c>
      <c r="U53">
        <f t="shared" ref="U53:U56" si="24">AVERAGE(F41,F46,F51,F56,F61,F66)</f>
        <v>62.45000000000001</v>
      </c>
      <c r="V53" s="2">
        <f>AVERAGE(G45:G49)</f>
        <v>57.179999999999993</v>
      </c>
      <c r="W53">
        <f t="shared" ref="W53:W56" si="25">AVERAGE(G41,G46,G51,G56,G61,G66)</f>
        <v>56.116666666666653</v>
      </c>
    </row>
    <row r="54" spans="1:32" x14ac:dyDescent="0.45">
      <c r="A54" s="1">
        <v>14</v>
      </c>
      <c r="B54">
        <v>10</v>
      </c>
      <c r="C54">
        <v>0.85</v>
      </c>
      <c r="D54">
        <v>49.1</v>
      </c>
      <c r="E54">
        <v>47.9</v>
      </c>
      <c r="F54">
        <v>52</v>
      </c>
      <c r="G54">
        <v>50.4</v>
      </c>
      <c r="I54">
        <f t="shared" si="15"/>
        <v>1.523975065412817</v>
      </c>
      <c r="J54">
        <v>10</v>
      </c>
      <c r="K54">
        <f>AVERAGE(D50:G54)</f>
        <v>48.61999999999999</v>
      </c>
      <c r="L54">
        <f t="shared" ref="L54:L56" si="26">AVERAGE(D42:G42,D47:G47,D52:G52,D57:G57,D62:G62,D67:G67)</f>
        <v>57.866666666666667</v>
      </c>
      <c r="M54">
        <v>0.45</v>
      </c>
      <c r="N54">
        <f t="shared" si="16"/>
        <v>49.85</v>
      </c>
      <c r="P54" s="2">
        <f>AVERAGE(D50:D54)</f>
        <v>47.900000000000006</v>
      </c>
      <c r="Q54">
        <f t="shared" si="22"/>
        <v>55.833333333333343</v>
      </c>
      <c r="R54" s="2">
        <f>AVERAGE(E50:E54)</f>
        <v>46.180000000000007</v>
      </c>
      <c r="S54">
        <f t="shared" si="23"/>
        <v>56.316666666666663</v>
      </c>
      <c r="T54" s="2">
        <f>AVERAGE(F50:F54)</f>
        <v>50.94</v>
      </c>
      <c r="U54">
        <f t="shared" si="24"/>
        <v>62.550000000000004</v>
      </c>
      <c r="V54" s="2">
        <f>AVERAGE(G50:G54)</f>
        <v>49.459999999999994</v>
      </c>
      <c r="W54">
        <f t="shared" si="25"/>
        <v>56.766666666666659</v>
      </c>
    </row>
    <row r="55" spans="1:32" x14ac:dyDescent="0.45">
      <c r="A55" s="1">
        <v>15</v>
      </c>
      <c r="B55">
        <v>20</v>
      </c>
      <c r="C55">
        <v>0</v>
      </c>
      <c r="D55">
        <v>47.9</v>
      </c>
      <c r="E55">
        <v>51.7</v>
      </c>
      <c r="F55">
        <v>68.2</v>
      </c>
      <c r="G55">
        <v>61.2</v>
      </c>
      <c r="I55">
        <f t="shared" si="15"/>
        <v>7.9644522724416111</v>
      </c>
      <c r="J55">
        <v>20</v>
      </c>
      <c r="K55">
        <f>AVERAGE(D55:G59)</f>
        <v>57.704999999999998</v>
      </c>
      <c r="L55">
        <f t="shared" si="26"/>
        <v>58.233333333333327</v>
      </c>
      <c r="M55">
        <v>0.65</v>
      </c>
      <c r="N55">
        <f t="shared" si="16"/>
        <v>57.25</v>
      </c>
      <c r="P55" s="2">
        <f>AVERAGE(D55:D59)</f>
        <v>50.6</v>
      </c>
      <c r="Q55">
        <f t="shared" si="22"/>
        <v>54.683333333333337</v>
      </c>
      <c r="R55" s="2">
        <f>AVERAGE(E55:E59)</f>
        <v>51.839999999999996</v>
      </c>
      <c r="S55">
        <f t="shared" si="23"/>
        <v>57.866666666666667</v>
      </c>
      <c r="T55" s="2">
        <f>AVERAGE(F55:F59)</f>
        <v>68.48</v>
      </c>
      <c r="U55">
        <f t="shared" si="24"/>
        <v>62.783333333333339</v>
      </c>
      <c r="V55" s="2">
        <f>AVERAGE(G55:G59)</f>
        <v>59.9</v>
      </c>
      <c r="W55">
        <f t="shared" si="25"/>
        <v>57.599999999999994</v>
      </c>
    </row>
    <row r="56" spans="1:32" x14ac:dyDescent="0.45">
      <c r="A56" s="1">
        <v>16</v>
      </c>
      <c r="B56">
        <v>20</v>
      </c>
      <c r="C56">
        <v>0.2</v>
      </c>
      <c r="D56">
        <v>51.6</v>
      </c>
      <c r="E56">
        <v>54</v>
      </c>
      <c r="F56">
        <v>67.2</v>
      </c>
      <c r="G56">
        <v>58</v>
      </c>
      <c r="I56">
        <f t="shared" si="15"/>
        <v>5.9422218066981891</v>
      </c>
      <c r="J56">
        <v>50</v>
      </c>
      <c r="K56">
        <f>AVERAGE(D60:G64)</f>
        <v>67.325000000000017</v>
      </c>
      <c r="L56">
        <f t="shared" si="26"/>
        <v>57.675000000000004</v>
      </c>
      <c r="M56">
        <v>0.85</v>
      </c>
      <c r="N56">
        <f t="shared" si="16"/>
        <v>57.7</v>
      </c>
      <c r="P56" s="2">
        <f>AVERAGE(D60:D64)</f>
        <v>60.58</v>
      </c>
      <c r="Q56">
        <f t="shared" si="22"/>
        <v>55.016666666666673</v>
      </c>
      <c r="R56" s="2">
        <f>AVERAGE(E60:E64)</f>
        <v>63.5</v>
      </c>
      <c r="S56">
        <f t="shared" si="23"/>
        <v>56.85</v>
      </c>
      <c r="T56" s="2">
        <f>AVERAGE(F60:F64)</f>
        <v>75.539999999999992</v>
      </c>
      <c r="U56">
        <f t="shared" si="24"/>
        <v>61.733333333333327</v>
      </c>
      <c r="V56" s="2">
        <f>AVERAGE(G60:G64)</f>
        <v>69.679999999999993</v>
      </c>
      <c r="W56">
        <f t="shared" si="25"/>
        <v>57.099999999999994</v>
      </c>
    </row>
    <row r="57" spans="1:32" x14ac:dyDescent="0.45">
      <c r="A57" s="1">
        <v>17</v>
      </c>
      <c r="B57">
        <v>20</v>
      </c>
      <c r="C57">
        <v>0.45</v>
      </c>
      <c r="D57">
        <v>50.9</v>
      </c>
      <c r="E57">
        <v>49.6</v>
      </c>
      <c r="F57">
        <v>68.5</v>
      </c>
      <c r="G57">
        <v>58.6</v>
      </c>
      <c r="I57">
        <f t="shared" si="15"/>
        <v>7.528944149082287</v>
      </c>
      <c r="J57">
        <v>100</v>
      </c>
      <c r="K57">
        <f>AVERAGE(D65:G69)</f>
        <v>77.53</v>
      </c>
      <c r="L57">
        <f>AVERAGE((L56-L55), (L55-L54), (L54-L53), (L53-L52))</f>
        <v>2.6041666666667851E-2</v>
      </c>
      <c r="N57">
        <f t="shared" si="16"/>
        <v>56.9</v>
      </c>
      <c r="P57" s="2">
        <f>AVERAGE(D65:D69)</f>
        <v>68.78</v>
      </c>
      <c r="R57" s="2">
        <f>AVERAGE(E65:E69)</f>
        <v>83.42</v>
      </c>
      <c r="T57" s="2">
        <f>AVERAGE(F65:F69)</f>
        <v>78.12</v>
      </c>
      <c r="V57" s="2">
        <f>AVERAGE(G65:G69)</f>
        <v>79.8</v>
      </c>
    </row>
    <row r="58" spans="1:32" x14ac:dyDescent="0.45">
      <c r="A58" s="1">
        <v>18</v>
      </c>
      <c r="B58">
        <v>20</v>
      </c>
      <c r="C58">
        <v>0.65</v>
      </c>
      <c r="D58">
        <v>51</v>
      </c>
      <c r="E58">
        <v>54</v>
      </c>
      <c r="F58">
        <v>70.2</v>
      </c>
      <c r="G58">
        <v>61.9</v>
      </c>
      <c r="I58">
        <f t="shared" si="15"/>
        <v>7.4590130044128893</v>
      </c>
      <c r="K58">
        <f>AVERAGE(K52:K57)</f>
        <v>57.774999999999999</v>
      </c>
      <c r="N58">
        <f t="shared" si="16"/>
        <v>59.274999999999999</v>
      </c>
      <c r="P58" s="2">
        <f>AVERAGE(P52:P57)</f>
        <v>54.786666666666669</v>
      </c>
      <c r="Q58">
        <f>AVERAGE(Q52:Q56)</f>
        <v>54.786666666666669</v>
      </c>
      <c r="R58" s="2">
        <f>AVERAGE(R52:R57)</f>
        <v>56.833333333333343</v>
      </c>
      <c r="S58">
        <f>AVERAGE(S52:S56)</f>
        <v>56.833333333333336</v>
      </c>
      <c r="T58" s="2">
        <f>AVERAGE(T52:T57)</f>
        <v>62.493333333333339</v>
      </c>
      <c r="U58">
        <f>AVERAGE(U52:U56)</f>
        <v>62.493333333333339</v>
      </c>
      <c r="V58" s="2">
        <f>AVERAGE(V52:V57)</f>
        <v>56.986666666666657</v>
      </c>
      <c r="W58">
        <f>AVERAGE(W52:W56)</f>
        <v>56.986666666666657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51.6</v>
      </c>
      <c r="E59">
        <v>49.9</v>
      </c>
      <c r="F59">
        <v>68.3</v>
      </c>
      <c r="G59">
        <v>59.8</v>
      </c>
      <c r="I59">
        <f t="shared" si="15"/>
        <v>7.3222264373617181</v>
      </c>
      <c r="N59">
        <f t="shared" si="16"/>
        <v>57.400000000000006</v>
      </c>
      <c r="P59" s="2">
        <f>_xlfn.STDEV.P(P52:P57)</f>
        <v>7.4565824760557451</v>
      </c>
      <c r="Q59">
        <f>_xlfn.STDEV.P(Q52:Q56)</f>
        <v>0.6901207623790705</v>
      </c>
      <c r="R59" s="2">
        <f>_xlfn.STDEV.P(R52:R57)</f>
        <v>13.202937383611056</v>
      </c>
      <c r="S59">
        <f>_xlfn.STDEV.P(S52:S56)</f>
        <v>0.56911236929879849</v>
      </c>
      <c r="T59" s="2">
        <f>_xlfn.STDEV.P(T52:T57)</f>
        <v>11.937809216472187</v>
      </c>
      <c r="U59">
        <f>_xlfn.STDEV.P(U52:U56)</f>
        <v>0.41840968758702379</v>
      </c>
      <c r="V59" s="2">
        <f>_xlfn.STDEV.P(V52:V57)</f>
        <v>16.897363370919425</v>
      </c>
      <c r="W59">
        <f>_xlfn.STDEV.P(W52:W56)</f>
        <v>0.51504045148577471</v>
      </c>
      <c r="Z59" s="1">
        <v>0</v>
      </c>
      <c r="AA59">
        <v>2</v>
      </c>
      <c r="AB59">
        <v>0</v>
      </c>
      <c r="AC59">
        <f>AVERAGE(D4,D40,D76,D148,D220)</f>
        <v>36.739999999999995</v>
      </c>
      <c r="AD59">
        <f t="shared" ref="AD59:AF74" si="27">AVERAGE(E4,E40,E76,E148,E220)</f>
        <v>30.8</v>
      </c>
      <c r="AE59">
        <f t="shared" si="27"/>
        <v>47.339999999999996</v>
      </c>
      <c r="AF59">
        <f t="shared" si="27"/>
        <v>23.64</v>
      </c>
    </row>
    <row r="60" spans="1:32" x14ac:dyDescent="0.45">
      <c r="A60" s="1">
        <v>20</v>
      </c>
      <c r="B60">
        <v>50</v>
      </c>
      <c r="C60">
        <v>0</v>
      </c>
      <c r="D60">
        <v>60.8</v>
      </c>
      <c r="E60">
        <v>62.7</v>
      </c>
      <c r="F60">
        <v>76.900000000000006</v>
      </c>
      <c r="G60">
        <v>72.900000000000006</v>
      </c>
      <c r="I60">
        <f t="shared" si="15"/>
        <v>6.7588368082089421</v>
      </c>
      <c r="N60">
        <f t="shared" si="16"/>
        <v>68.325000000000003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28">AVERAGE(D5,D41,D77,D149,D221)</f>
        <v>36.6</v>
      </c>
      <c r="AD60">
        <f t="shared" si="27"/>
        <v>31.28</v>
      </c>
      <c r="AE60">
        <f t="shared" si="27"/>
        <v>45.68</v>
      </c>
      <c r="AF60">
        <f t="shared" si="27"/>
        <v>24.580000000000002</v>
      </c>
    </row>
    <row r="61" spans="1:32" x14ac:dyDescent="0.45">
      <c r="A61" s="1">
        <v>21</v>
      </c>
      <c r="B61">
        <v>50</v>
      </c>
      <c r="C61">
        <v>0.2</v>
      </c>
      <c r="D61">
        <v>59.7</v>
      </c>
      <c r="E61">
        <v>63.8</v>
      </c>
      <c r="F61">
        <v>75.8</v>
      </c>
      <c r="G61">
        <v>70.099999999999994</v>
      </c>
      <c r="I61">
        <f t="shared" si="15"/>
        <v>6.1255611987800744</v>
      </c>
      <c r="N61">
        <f t="shared" si="16"/>
        <v>67.349999999999994</v>
      </c>
      <c r="P61" s="2" cm="1">
        <f t="array" ref="P61">INDEX(LINEST(P52:P57), 1)</f>
        <v>3.5222857142857125</v>
      </c>
      <c r="Q61" s="2" cm="1">
        <f t="array" ref="Q61">INDEX(LINEST(Q52:Q56), 1)</f>
        <v>0.2633333333333347</v>
      </c>
      <c r="R61" s="2" cm="1">
        <f t="array" ref="R61">INDEX(LINEST(R52:R57), 1)</f>
        <v>6.5874285714285721</v>
      </c>
      <c r="S61" s="2" cm="1">
        <f t="array" ref="S61">INDEX(LINEST(S52:S56), 1)</f>
        <v>0.21333333333333537</v>
      </c>
      <c r="T61" s="2" cm="1">
        <f t="array" ref="T61">INDEX(LINEST(T52:T57), 1)</f>
        <v>6.5771428571428592</v>
      </c>
      <c r="U61" s="2" cm="1">
        <f t="array" ref="U61">INDEX(LINEST(U52:U56), 1)</f>
        <v>-0.21000000000000363</v>
      </c>
      <c r="V61" s="2" cm="1">
        <f t="array" ref="V61">INDEX(LINEST(V52:V57), 1)</f>
        <v>9.0697142857142872</v>
      </c>
      <c r="W61" s="2" cm="1">
        <f t="array" ref="W61">INDEX(LINEST(W52:W56), 1)</f>
        <v>9.8333333333332634E-2</v>
      </c>
      <c r="Z61" s="1">
        <v>2</v>
      </c>
      <c r="AA61">
        <v>2</v>
      </c>
      <c r="AB61">
        <v>0.45</v>
      </c>
      <c r="AC61">
        <f t="shared" si="28"/>
        <v>36.22</v>
      </c>
      <c r="AD61">
        <f t="shared" si="27"/>
        <v>29.98</v>
      </c>
      <c r="AE61">
        <f t="shared" si="27"/>
        <v>44.58</v>
      </c>
      <c r="AF61">
        <f t="shared" si="27"/>
        <v>25.1</v>
      </c>
    </row>
    <row r="62" spans="1:32" x14ac:dyDescent="0.45">
      <c r="A62" s="1">
        <v>22</v>
      </c>
      <c r="B62">
        <v>50</v>
      </c>
      <c r="C62">
        <v>0.45</v>
      </c>
      <c r="D62">
        <v>63.2</v>
      </c>
      <c r="E62">
        <v>64</v>
      </c>
      <c r="F62">
        <v>76.5</v>
      </c>
      <c r="G62">
        <v>68.5</v>
      </c>
      <c r="I62">
        <f t="shared" si="15"/>
        <v>5.2803882433018119</v>
      </c>
      <c r="K62" cm="1">
        <f t="array" ref="K62">INDEX(LINEST(K52:K57),1)</f>
        <v>6.4391428571428602</v>
      </c>
      <c r="L62" cm="1">
        <f t="array" ref="L62">INDEX(LINEST(L52:L56),1)</f>
        <v>9.1250000000000164E-2</v>
      </c>
      <c r="N62">
        <f t="shared" si="16"/>
        <v>68.05</v>
      </c>
      <c r="Z62" s="1">
        <v>3</v>
      </c>
      <c r="AA62">
        <v>2</v>
      </c>
      <c r="AB62">
        <v>0.65</v>
      </c>
      <c r="AC62">
        <f t="shared" si="28"/>
        <v>38.700000000000003</v>
      </c>
      <c r="AD62">
        <f t="shared" si="27"/>
        <v>31.380000000000003</v>
      </c>
      <c r="AE62">
        <f t="shared" si="27"/>
        <v>45.160000000000004</v>
      </c>
      <c r="AF62">
        <f t="shared" si="27"/>
        <v>24.520000000000003</v>
      </c>
    </row>
    <row r="63" spans="1:32" x14ac:dyDescent="0.45">
      <c r="A63" s="1">
        <v>23</v>
      </c>
      <c r="B63">
        <v>50</v>
      </c>
      <c r="C63">
        <v>0.65</v>
      </c>
      <c r="D63">
        <v>60</v>
      </c>
      <c r="E63">
        <v>63.3</v>
      </c>
      <c r="F63">
        <v>75.3</v>
      </c>
      <c r="G63">
        <v>67.5</v>
      </c>
      <c r="I63">
        <f t="shared" si="15"/>
        <v>5.7211777633630643</v>
      </c>
      <c r="N63">
        <f t="shared" si="16"/>
        <v>66.525000000000006</v>
      </c>
      <c r="Z63" s="1">
        <v>4</v>
      </c>
      <c r="AA63">
        <v>2</v>
      </c>
      <c r="AB63">
        <v>0.85</v>
      </c>
      <c r="AC63">
        <f t="shared" si="28"/>
        <v>37.94</v>
      </c>
      <c r="AD63">
        <f t="shared" si="27"/>
        <v>29.9</v>
      </c>
      <c r="AE63">
        <f t="shared" si="27"/>
        <v>44.98</v>
      </c>
      <c r="AF63">
        <f t="shared" si="27"/>
        <v>25.02</v>
      </c>
    </row>
    <row r="64" spans="1:32" x14ac:dyDescent="0.45">
      <c r="A64" s="1">
        <v>24</v>
      </c>
      <c r="B64">
        <v>50</v>
      </c>
      <c r="C64">
        <v>0.85</v>
      </c>
      <c r="D64">
        <v>59.2</v>
      </c>
      <c r="E64">
        <v>63.7</v>
      </c>
      <c r="F64">
        <v>73.2</v>
      </c>
      <c r="G64">
        <v>69.400000000000006</v>
      </c>
      <c r="I64">
        <f t="shared" si="15"/>
        <v>5.3471370844593098</v>
      </c>
      <c r="N64">
        <f t="shared" si="16"/>
        <v>66.375</v>
      </c>
      <c r="Z64" s="1">
        <v>5</v>
      </c>
      <c r="AA64">
        <v>5</v>
      </c>
      <c r="AB64">
        <v>0</v>
      </c>
      <c r="AC64">
        <f t="shared" si="28"/>
        <v>34.76</v>
      </c>
      <c r="AD64">
        <f t="shared" si="27"/>
        <v>44.160000000000004</v>
      </c>
      <c r="AE64">
        <f t="shared" si="27"/>
        <v>49.4</v>
      </c>
      <c r="AF64">
        <f t="shared" si="27"/>
        <v>51.220000000000006</v>
      </c>
    </row>
    <row r="65" spans="1:32" x14ac:dyDescent="0.45">
      <c r="A65" s="1">
        <v>25</v>
      </c>
      <c r="B65">
        <v>100</v>
      </c>
      <c r="C65">
        <v>0</v>
      </c>
      <c r="D65">
        <v>67.5</v>
      </c>
      <c r="E65">
        <v>84.6</v>
      </c>
      <c r="F65">
        <v>78</v>
      </c>
      <c r="G65">
        <v>81.5</v>
      </c>
      <c r="I65">
        <f t="shared" si="15"/>
        <v>6.4424374269371043</v>
      </c>
      <c r="N65">
        <f t="shared" si="16"/>
        <v>77.900000000000006</v>
      </c>
      <c r="Z65" s="1">
        <v>6</v>
      </c>
      <c r="AA65">
        <v>5</v>
      </c>
      <c r="AB65">
        <v>0.2</v>
      </c>
      <c r="AC65">
        <f t="shared" si="28"/>
        <v>38.04</v>
      </c>
      <c r="AD65">
        <f t="shared" si="27"/>
        <v>42.22</v>
      </c>
      <c r="AE65">
        <f t="shared" si="27"/>
        <v>47.86</v>
      </c>
      <c r="AF65">
        <f t="shared" si="27"/>
        <v>51.739999999999995</v>
      </c>
    </row>
    <row r="66" spans="1:32" x14ac:dyDescent="0.45">
      <c r="A66" s="1">
        <v>26</v>
      </c>
      <c r="B66">
        <v>100</v>
      </c>
      <c r="C66">
        <v>0.2</v>
      </c>
      <c r="D66">
        <v>68.099999999999994</v>
      </c>
      <c r="E66">
        <v>81.5</v>
      </c>
      <c r="F66">
        <v>77.599999999999994</v>
      </c>
      <c r="G66">
        <v>78.400000000000006</v>
      </c>
      <c r="I66">
        <f t="shared" si="15"/>
        <v>5.008492787256464</v>
      </c>
      <c r="N66">
        <f t="shared" si="16"/>
        <v>76.400000000000006</v>
      </c>
      <c r="Z66" s="1">
        <v>7</v>
      </c>
      <c r="AA66">
        <v>5</v>
      </c>
      <c r="AB66">
        <v>0.45</v>
      </c>
      <c r="AC66">
        <f t="shared" si="28"/>
        <v>38.64</v>
      </c>
      <c r="AD66">
        <f t="shared" si="27"/>
        <v>43.14</v>
      </c>
      <c r="AE66">
        <f t="shared" si="27"/>
        <v>47.12</v>
      </c>
      <c r="AF66">
        <f t="shared" si="27"/>
        <v>51.9</v>
      </c>
    </row>
    <row r="67" spans="1:32" x14ac:dyDescent="0.45">
      <c r="A67" s="1">
        <v>27</v>
      </c>
      <c r="B67">
        <v>100</v>
      </c>
      <c r="C67">
        <v>0.45</v>
      </c>
      <c r="D67">
        <v>69.8</v>
      </c>
      <c r="E67">
        <v>83.4</v>
      </c>
      <c r="F67">
        <v>79.3</v>
      </c>
      <c r="G67">
        <v>79.7</v>
      </c>
      <c r="I67">
        <f t="shared" si="15"/>
        <v>5.0241914772428835</v>
      </c>
      <c r="N67">
        <f t="shared" si="16"/>
        <v>78.05</v>
      </c>
      <c r="Z67" s="1">
        <v>8</v>
      </c>
      <c r="AA67">
        <v>5</v>
      </c>
      <c r="AB67">
        <v>0.65</v>
      </c>
      <c r="AC67">
        <f t="shared" si="28"/>
        <v>37.839999999999996</v>
      </c>
      <c r="AD67">
        <f t="shared" si="27"/>
        <v>44.879999999999995</v>
      </c>
      <c r="AE67">
        <f t="shared" si="27"/>
        <v>48.680000000000007</v>
      </c>
      <c r="AF67">
        <f t="shared" si="27"/>
        <v>52.120000000000005</v>
      </c>
    </row>
    <row r="68" spans="1:32" x14ac:dyDescent="0.45">
      <c r="A68" s="1">
        <v>28</v>
      </c>
      <c r="B68">
        <v>100</v>
      </c>
      <c r="C68">
        <v>0.65</v>
      </c>
      <c r="D68">
        <v>68.5</v>
      </c>
      <c r="E68">
        <v>83.2</v>
      </c>
      <c r="F68">
        <v>79.099999999999994</v>
      </c>
      <c r="G68">
        <v>81.2</v>
      </c>
      <c r="I68">
        <f t="shared" si="15"/>
        <v>5.6731825283521422</v>
      </c>
      <c r="N68">
        <f t="shared" si="16"/>
        <v>78</v>
      </c>
      <c r="Z68" s="1">
        <v>9</v>
      </c>
      <c r="AA68">
        <v>5</v>
      </c>
      <c r="AB68">
        <v>0.85</v>
      </c>
      <c r="AC68">
        <f t="shared" si="28"/>
        <v>38.78</v>
      </c>
      <c r="AD68">
        <f t="shared" si="27"/>
        <v>44.260000000000005</v>
      </c>
      <c r="AE68">
        <f t="shared" si="27"/>
        <v>47.679999999999993</v>
      </c>
      <c r="AF68">
        <f t="shared" si="27"/>
        <v>53.1</v>
      </c>
    </row>
    <row r="69" spans="1:32" x14ac:dyDescent="0.45">
      <c r="A69" s="1">
        <v>29</v>
      </c>
      <c r="B69">
        <v>100</v>
      </c>
      <c r="C69">
        <v>0.85</v>
      </c>
      <c r="D69">
        <v>70</v>
      </c>
      <c r="E69">
        <v>84.4</v>
      </c>
      <c r="F69">
        <v>76.599999999999994</v>
      </c>
      <c r="G69">
        <v>78.2</v>
      </c>
      <c r="I69">
        <f t="shared" si="15"/>
        <v>5.1234753829798017</v>
      </c>
      <c r="N69">
        <f t="shared" si="16"/>
        <v>77.3</v>
      </c>
      <c r="Z69" s="1">
        <v>10</v>
      </c>
      <c r="AA69">
        <v>10</v>
      </c>
      <c r="AB69">
        <v>0</v>
      </c>
      <c r="AC69">
        <f t="shared" si="28"/>
        <v>33.299999999999997</v>
      </c>
      <c r="AD69">
        <f t="shared" si="27"/>
        <v>46.72</v>
      </c>
      <c r="AE69">
        <f t="shared" si="27"/>
        <v>46.94</v>
      </c>
      <c r="AF69">
        <f t="shared" si="27"/>
        <v>46.260000000000005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34.034000000000006</v>
      </c>
      <c r="AD70">
        <f t="shared" si="27"/>
        <v>47.94</v>
      </c>
      <c r="AE70">
        <f t="shared" si="27"/>
        <v>48.7</v>
      </c>
      <c r="AF70">
        <f t="shared" si="27"/>
        <v>48.100000000000009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34.799999999999997</v>
      </c>
      <c r="AD71">
        <f t="shared" si="27"/>
        <v>48.199999999999996</v>
      </c>
      <c r="AE71">
        <f t="shared" si="27"/>
        <v>48.9</v>
      </c>
      <c r="AF71">
        <f t="shared" si="27"/>
        <v>49.36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33.619999999999997</v>
      </c>
      <c r="AD72">
        <f t="shared" si="27"/>
        <v>48.719999999999992</v>
      </c>
      <c r="AE72">
        <f t="shared" si="27"/>
        <v>48.56</v>
      </c>
      <c r="AF72">
        <f t="shared" si="27"/>
        <v>48.36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28"/>
        <v>33.540000000000006</v>
      </c>
      <c r="AD73">
        <f t="shared" si="27"/>
        <v>48.36</v>
      </c>
      <c r="AE73">
        <f t="shared" si="27"/>
        <v>49.839999999999996</v>
      </c>
      <c r="AF73">
        <f t="shared" si="27"/>
        <v>48.88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45.92</v>
      </c>
      <c r="AD74">
        <f t="shared" si="27"/>
        <v>53.9</v>
      </c>
      <c r="AE74">
        <f t="shared" si="27"/>
        <v>59.29999999999999</v>
      </c>
      <c r="AF74">
        <f t="shared" si="27"/>
        <v>55.919999999999995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t="s">
        <v>38</v>
      </c>
      <c r="K75" t="s">
        <v>25</v>
      </c>
      <c r="L75" t="s">
        <v>26</v>
      </c>
      <c r="N75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28"/>
        <v>48.499999999999993</v>
      </c>
      <c r="AD75">
        <f t="shared" si="28"/>
        <v>54.54</v>
      </c>
      <c r="AE75">
        <f t="shared" si="28"/>
        <v>59.56</v>
      </c>
      <c r="AF75">
        <f t="shared" si="28"/>
        <v>53.44</v>
      </c>
    </row>
    <row r="76" spans="1:32" x14ac:dyDescent="0.45">
      <c r="A76" s="1">
        <v>0</v>
      </c>
      <c r="B76">
        <v>0</v>
      </c>
      <c r="C76">
        <v>0</v>
      </c>
      <c r="D76">
        <v>47.8</v>
      </c>
      <c r="E76">
        <v>45.3</v>
      </c>
      <c r="F76">
        <v>48</v>
      </c>
      <c r="G76">
        <v>3.3</v>
      </c>
      <c r="I76">
        <f>_xlfn.STDEV.P(D76:G76)</f>
        <v>18.966944930589108</v>
      </c>
      <c r="J76">
        <v>2</v>
      </c>
      <c r="K76">
        <f>_xlfn.STDEV.P(D76:G80)</f>
        <v>18.230482028734194</v>
      </c>
      <c r="L76">
        <f>_xlfn.STDEV.P(D76:G76,D81:G81,D86:G86,D91:G91,D96:G96,D101:G101)</f>
        <v>16.962470318487131</v>
      </c>
      <c r="M76">
        <v>0</v>
      </c>
      <c r="N76">
        <f>AVERAGE(D76:G76)</f>
        <v>36.1</v>
      </c>
      <c r="P76" s="2">
        <f>_xlfn.STDEV.P(D76:D80)</f>
        <v>1.312402377321835</v>
      </c>
      <c r="Q76">
        <f>_xlfn.STDEV.P(D76,D81,D86,D91,D96,D101)</f>
        <v>8.2283385659290538</v>
      </c>
      <c r="R76" s="2">
        <f>_xlfn.STDEV.P(E76:E80)</f>
        <v>1.3437261625792642</v>
      </c>
      <c r="S76">
        <f>_xlfn.STDEV.P(E76,E81,E86,E91,E96,E101)</f>
        <v>15.309437902447225</v>
      </c>
      <c r="T76" s="2">
        <f>_xlfn.STDEV.P(F76:F80)</f>
        <v>0.64000000000000079</v>
      </c>
      <c r="U76">
        <f>_xlfn.STDEV.P(F76,F81,F86,F91,F96,F101)</f>
        <v>13.030914097722441</v>
      </c>
      <c r="V76" s="2">
        <f>_xlfn.STDEV.P(G76:G80)</f>
        <v>0.80149859638055521</v>
      </c>
      <c r="W76">
        <f>_xlfn.STDEV.P(G76,G81,G86,G91,G96,G101)</f>
        <v>24.625303156622362</v>
      </c>
      <c r="Z76" s="1">
        <v>17</v>
      </c>
      <c r="AA76">
        <v>20</v>
      </c>
      <c r="AB76">
        <v>0.45</v>
      </c>
      <c r="AC76">
        <f t="shared" ref="AC76:AF88" si="29">AVERAGE(D21,D57,D93,D165,D237)</f>
        <v>48.220000000000006</v>
      </c>
      <c r="AD76">
        <f t="shared" si="29"/>
        <v>52.7</v>
      </c>
      <c r="AE76">
        <f t="shared" si="29"/>
        <v>59.919999999999995</v>
      </c>
      <c r="AF76">
        <f t="shared" si="29"/>
        <v>54.160000000000004</v>
      </c>
    </row>
    <row r="77" spans="1:32" x14ac:dyDescent="0.45">
      <c r="A77" s="1">
        <v>1</v>
      </c>
      <c r="B77">
        <v>0</v>
      </c>
      <c r="C77">
        <v>0.2</v>
      </c>
      <c r="D77">
        <v>49.6</v>
      </c>
      <c r="E77">
        <v>42.5</v>
      </c>
      <c r="F77">
        <v>46.4</v>
      </c>
      <c r="G77">
        <v>4</v>
      </c>
      <c r="I77">
        <f t="shared" ref="I77:I105" si="30">_xlfn.STDEV.P(D77:G77)</f>
        <v>18.431003092615441</v>
      </c>
      <c r="J77">
        <v>5</v>
      </c>
      <c r="K77">
        <f>_xlfn.STDEV.P(D81:G85)</f>
        <v>1.8896031329355909</v>
      </c>
      <c r="L77">
        <f>_xlfn.STDEV.P(D77:G77,D82:G82,D87:G87,D92:G92,D97:G97,D102:G102)</f>
        <v>16.297506945508172</v>
      </c>
      <c r="M77">
        <v>0.2</v>
      </c>
      <c r="N77">
        <f t="shared" ref="N77:N105" si="31">AVERAGE(D77:G77)</f>
        <v>35.625</v>
      </c>
      <c r="P77" s="2">
        <f>_xlfn.STDEV.P(D81:D85)</f>
        <v>1.0744300814850656</v>
      </c>
      <c r="Q77">
        <f t="shared" ref="Q77:Q80" si="32">_xlfn.STDEV.P(D77,D82,D87,D92,D97,D102)</f>
        <v>6.7835585548196775</v>
      </c>
      <c r="R77" s="2">
        <f>_xlfn.STDEV.P(E81:E85)</f>
        <v>1.6181470884935032</v>
      </c>
      <c r="S77">
        <f t="shared" ref="S77:S80" si="33">_xlfn.STDEV.P(E77,E82,E87,E92,E97,E102)</f>
        <v>15.399242405607692</v>
      </c>
      <c r="T77" s="2">
        <f>_xlfn.STDEV.P(F81:F85)</f>
        <v>0.99277389167926966</v>
      </c>
      <c r="U77">
        <f t="shared" ref="U77:U80" si="34">_xlfn.STDEV.P(F77,F82,F87,F92,F97,F102)</f>
        <v>12.874490281172296</v>
      </c>
      <c r="V77" s="2">
        <f>_xlfn.STDEV.P(G81:G85)</f>
        <v>1.0575443253121812</v>
      </c>
      <c r="W77">
        <f t="shared" ref="W77:W80" si="35">_xlfn.STDEV.P(G77,G82,G87,G92,G97,G102)</f>
        <v>23.417704603331398</v>
      </c>
      <c r="Z77" s="1">
        <v>18</v>
      </c>
      <c r="AA77">
        <v>20</v>
      </c>
      <c r="AB77">
        <v>0.65</v>
      </c>
      <c r="AC77">
        <f t="shared" si="29"/>
        <v>48.58</v>
      </c>
      <c r="AD77">
        <f t="shared" si="29"/>
        <v>55.240000000000009</v>
      </c>
      <c r="AE77">
        <f t="shared" si="29"/>
        <v>60.98</v>
      </c>
      <c r="AF77">
        <f t="shared" si="29"/>
        <v>57.3</v>
      </c>
    </row>
    <row r="78" spans="1:32" x14ac:dyDescent="0.45">
      <c r="A78" s="1">
        <v>2</v>
      </c>
      <c r="B78">
        <v>0</v>
      </c>
      <c r="C78">
        <v>0.45</v>
      </c>
      <c r="D78">
        <v>48.3</v>
      </c>
      <c r="E78">
        <v>41.7</v>
      </c>
      <c r="F78">
        <v>47.6</v>
      </c>
      <c r="G78">
        <v>5.7</v>
      </c>
      <c r="I78">
        <f t="shared" si="30"/>
        <v>17.580582328239313</v>
      </c>
      <c r="J78">
        <v>10</v>
      </c>
      <c r="K78">
        <f>_xlfn.STDEV.P(D86:G90)</f>
        <v>2.7677201809431526</v>
      </c>
      <c r="L78">
        <f t="shared" ref="L78:L80" si="36">_xlfn.STDEV.P(D78:G78,D83:G83,D88:G88,D93:G93,D98:G98,D103:G103)</f>
        <v>16.584428355806814</v>
      </c>
      <c r="M78">
        <v>0.45</v>
      </c>
      <c r="N78">
        <f t="shared" si="31"/>
        <v>35.824999999999996</v>
      </c>
      <c r="P78" s="2">
        <f>_xlfn.STDEV.P(D86:D90)</f>
        <v>1.7130090484291067</v>
      </c>
      <c r="Q78">
        <f t="shared" si="32"/>
        <v>7.8194202683659491</v>
      </c>
      <c r="R78" s="2">
        <f>_xlfn.STDEV.P(E86:E90)</f>
        <v>0.60991802727907674</v>
      </c>
      <c r="S78">
        <f t="shared" si="33"/>
        <v>16.415380660289987</v>
      </c>
      <c r="T78" s="2">
        <f>_xlfn.STDEV.P(F86:F90)</f>
        <v>1.0283968105745953</v>
      </c>
      <c r="U78">
        <f t="shared" si="34"/>
        <v>13.093562879861556</v>
      </c>
      <c r="V78" s="2">
        <f>_xlfn.STDEV.P(G86:G90)</f>
        <v>1.0947145746723206</v>
      </c>
      <c r="W78">
        <f t="shared" si="35"/>
        <v>23.330285515231534</v>
      </c>
      <c r="Z78" s="1">
        <v>19</v>
      </c>
      <c r="AA78">
        <v>20</v>
      </c>
      <c r="AB78">
        <v>0.85</v>
      </c>
      <c r="AC78">
        <f t="shared" si="29"/>
        <v>48.04</v>
      </c>
      <c r="AD78">
        <f t="shared" si="29"/>
        <v>52.219999999999992</v>
      </c>
      <c r="AE78">
        <f t="shared" si="29"/>
        <v>60.379999999999995</v>
      </c>
      <c r="AF78">
        <f t="shared" si="29"/>
        <v>54.580000000000005</v>
      </c>
    </row>
    <row r="79" spans="1:32" x14ac:dyDescent="0.45">
      <c r="A79" s="1">
        <v>3</v>
      </c>
      <c r="B79">
        <v>0</v>
      </c>
      <c r="C79">
        <v>0.65</v>
      </c>
      <c r="D79">
        <v>50.6</v>
      </c>
      <c r="E79">
        <v>43</v>
      </c>
      <c r="F79">
        <v>46.4</v>
      </c>
      <c r="G79">
        <v>4.4000000000000004</v>
      </c>
      <c r="I79">
        <f t="shared" si="30"/>
        <v>18.498918887329605</v>
      </c>
      <c r="J79">
        <v>20</v>
      </c>
      <c r="K79">
        <f>_xlfn.STDEV.P(D91:G95)</f>
        <v>4.9794477605453409</v>
      </c>
      <c r="L79">
        <f t="shared" si="36"/>
        <v>16.753668234316795</v>
      </c>
      <c r="M79">
        <v>0.65</v>
      </c>
      <c r="N79">
        <f t="shared" si="31"/>
        <v>36.1</v>
      </c>
      <c r="P79" s="2">
        <f>_xlfn.STDEV.P(D91:D95)</f>
        <v>0.97857038581800559</v>
      </c>
      <c r="Q79">
        <f t="shared" si="32"/>
        <v>8.17536951254597</v>
      </c>
      <c r="R79" s="2">
        <f>_xlfn.STDEV.P(E91:E95)</f>
        <v>1.8128430709799463</v>
      </c>
      <c r="S79">
        <f t="shared" si="33"/>
        <v>15.314336057723439</v>
      </c>
      <c r="T79" s="2">
        <f>_xlfn.STDEV.P(F91:F95)</f>
        <v>0.7227724399837071</v>
      </c>
      <c r="U79">
        <f t="shared" si="34"/>
        <v>13.383623907181789</v>
      </c>
      <c r="V79" s="2">
        <f>_xlfn.STDEV.P(G91:G95)</f>
        <v>1.6044936896105269</v>
      </c>
      <c r="W79">
        <f t="shared" si="35"/>
        <v>24.094928004780492</v>
      </c>
      <c r="Z79" s="1">
        <v>20</v>
      </c>
      <c r="AA79">
        <v>50</v>
      </c>
      <c r="AB79">
        <v>0</v>
      </c>
      <c r="AC79">
        <f t="shared" si="29"/>
        <v>58.260000000000005</v>
      </c>
      <c r="AD79">
        <f t="shared" si="29"/>
        <v>67.34</v>
      </c>
      <c r="AE79">
        <f t="shared" si="29"/>
        <v>69.44</v>
      </c>
      <c r="AF79">
        <f t="shared" si="29"/>
        <v>66.819999999999993</v>
      </c>
    </row>
    <row r="80" spans="1:32" x14ac:dyDescent="0.45">
      <c r="A80" s="1">
        <v>4</v>
      </c>
      <c r="B80">
        <v>0</v>
      </c>
      <c r="C80">
        <v>0.85</v>
      </c>
      <c r="D80">
        <v>46.9</v>
      </c>
      <c r="E80">
        <v>41.6</v>
      </c>
      <c r="F80">
        <v>47</v>
      </c>
      <c r="G80">
        <v>4.8</v>
      </c>
      <c r="I80">
        <f t="shared" si="30"/>
        <v>17.615245527667213</v>
      </c>
      <c r="J80">
        <v>50</v>
      </c>
      <c r="K80">
        <f>_xlfn.STDEV.P(D97:G100)</f>
        <v>6.0971785226857174</v>
      </c>
      <c r="L80">
        <f t="shared" si="36"/>
        <v>16.689367352865343</v>
      </c>
      <c r="M80">
        <v>0.85</v>
      </c>
      <c r="N80">
        <f t="shared" si="31"/>
        <v>35.075000000000003</v>
      </c>
      <c r="P80" s="2">
        <f>_xlfn.STDEV.P(D96:D100)</f>
        <v>0.99277389167926855</v>
      </c>
      <c r="Q80">
        <f t="shared" si="32"/>
        <v>8.4820725978710758</v>
      </c>
      <c r="R80" s="2">
        <f>_xlfn.STDEV.P(E96:E100)</f>
        <v>0.66332495807108127</v>
      </c>
      <c r="S80">
        <f t="shared" si="33"/>
        <v>16.340202637122403</v>
      </c>
      <c r="T80" s="2">
        <f>_xlfn.STDEV.P(F96:F100)</f>
        <v>0.79598994968529779</v>
      </c>
      <c r="U80">
        <f t="shared" si="34"/>
        <v>12.615951102561541</v>
      </c>
      <c r="V80" s="2">
        <f>_xlfn.STDEV.P(G96:G100)</f>
        <v>0.8471127433818969</v>
      </c>
      <c r="W80">
        <f t="shared" si="35"/>
        <v>23.638909779335336</v>
      </c>
      <c r="Z80" s="1">
        <v>21</v>
      </c>
      <c r="AA80">
        <v>50</v>
      </c>
      <c r="AB80">
        <v>0.2</v>
      </c>
      <c r="AC80">
        <f t="shared" si="29"/>
        <v>57.760000000000005</v>
      </c>
      <c r="AD80">
        <f t="shared" si="29"/>
        <v>67.499999999999986</v>
      </c>
      <c r="AE80">
        <f t="shared" si="29"/>
        <v>69.580000000000013</v>
      </c>
      <c r="AF80">
        <f t="shared" si="29"/>
        <v>64.62</v>
      </c>
    </row>
    <row r="81" spans="1:32" x14ac:dyDescent="0.45">
      <c r="A81" s="1">
        <v>5</v>
      </c>
      <c r="B81">
        <v>5</v>
      </c>
      <c r="C81">
        <v>0</v>
      </c>
      <c r="D81">
        <v>47.8</v>
      </c>
      <c r="E81">
        <v>51.4</v>
      </c>
      <c r="F81">
        <v>52.5</v>
      </c>
      <c r="G81">
        <v>48.2</v>
      </c>
      <c r="I81">
        <f t="shared" si="30"/>
        <v>2.0178887481722079</v>
      </c>
      <c r="J81">
        <v>100</v>
      </c>
      <c r="K81">
        <f>_xlfn.STDEV.P(D101:G105)</f>
        <v>7.4230906635982814</v>
      </c>
      <c r="N81">
        <f t="shared" si="31"/>
        <v>49.974999999999994</v>
      </c>
      <c r="P81" s="2">
        <f>_xlfn.STDEV.P(D101:D105)</f>
        <v>1.2253978945632331</v>
      </c>
      <c r="R81" s="2">
        <f>_xlfn.STDEV.P(E101:E105)</f>
        <v>0.84852813742385502</v>
      </c>
      <c r="T81" s="2">
        <f>_xlfn.STDEV.P(F101:F105)</f>
        <v>0.82365041127895844</v>
      </c>
      <c r="V81" s="2">
        <f>_xlfn.STDEV.P(G101:G105)</f>
        <v>1.1513470371699424</v>
      </c>
      <c r="Z81" s="1">
        <v>22</v>
      </c>
      <c r="AA81">
        <v>50</v>
      </c>
      <c r="AB81">
        <v>0.45</v>
      </c>
      <c r="AC81">
        <f t="shared" si="29"/>
        <v>59.2</v>
      </c>
      <c r="AD81">
        <f t="shared" si="29"/>
        <v>67.44</v>
      </c>
      <c r="AE81">
        <f t="shared" si="29"/>
        <v>69.97999999999999</v>
      </c>
      <c r="AF81">
        <f t="shared" si="29"/>
        <v>63.640000000000008</v>
      </c>
    </row>
    <row r="82" spans="1:32" x14ac:dyDescent="0.45">
      <c r="A82" s="1">
        <v>6</v>
      </c>
      <c r="B82">
        <v>5</v>
      </c>
      <c r="C82">
        <v>0.2</v>
      </c>
      <c r="D82">
        <v>49.8</v>
      </c>
      <c r="E82">
        <v>52</v>
      </c>
      <c r="F82">
        <v>50.4</v>
      </c>
      <c r="G82">
        <v>50.3</v>
      </c>
      <c r="I82">
        <f t="shared" si="30"/>
        <v>0.8257572282456882</v>
      </c>
      <c r="K82">
        <f>AVERAGE(K76:K81)</f>
        <v>6.8979203815737122</v>
      </c>
      <c r="N82">
        <f t="shared" si="31"/>
        <v>50.625</v>
      </c>
      <c r="P82" s="2">
        <f>AVERAGE(P76:P81)</f>
        <v>1.2160972798827525</v>
      </c>
      <c r="Q82">
        <f>AVERAGE(Q76:Q80)</f>
        <v>7.8977518999063445</v>
      </c>
      <c r="R82" s="2">
        <f>AVERAGE(R76:R81)</f>
        <v>1.1494145741377879</v>
      </c>
      <c r="S82">
        <f>AVERAGE(S76:S80)</f>
        <v>15.755719932638149</v>
      </c>
      <c r="T82" s="2">
        <f>AVERAGE(T76:T81)</f>
        <v>0.83393058386697161</v>
      </c>
      <c r="U82">
        <f>AVERAGE(U76:U80)</f>
        <v>12.999708453699924</v>
      </c>
      <c r="V82" s="2">
        <f>AVERAGE(V76:V81)</f>
        <v>1.0927851610879038</v>
      </c>
      <c r="W82">
        <f>AVERAGE(W76:W80)</f>
        <v>23.821426211860221</v>
      </c>
      <c r="Z82" s="1">
        <v>23</v>
      </c>
      <c r="AA82">
        <v>50</v>
      </c>
      <c r="AB82">
        <v>0.65</v>
      </c>
      <c r="AC82">
        <f t="shared" si="29"/>
        <v>57.54</v>
      </c>
      <c r="AD82">
        <f t="shared" si="29"/>
        <v>67.299999999999983</v>
      </c>
      <c r="AE82">
        <f t="shared" si="29"/>
        <v>69.900000000000006</v>
      </c>
      <c r="AF82">
        <f t="shared" si="29"/>
        <v>64.059999999999988</v>
      </c>
    </row>
    <row r="83" spans="1:32" x14ac:dyDescent="0.45">
      <c r="A83" s="1">
        <v>7</v>
      </c>
      <c r="B83">
        <v>5</v>
      </c>
      <c r="C83">
        <v>0.45</v>
      </c>
      <c r="D83">
        <v>50.7</v>
      </c>
      <c r="E83">
        <v>52.9</v>
      </c>
      <c r="F83">
        <v>49.8</v>
      </c>
      <c r="G83">
        <v>50.7</v>
      </c>
      <c r="I83">
        <f t="shared" si="30"/>
        <v>1.1431863365173673</v>
      </c>
      <c r="N83">
        <f t="shared" si="31"/>
        <v>51.024999999999991</v>
      </c>
      <c r="P83" s="2">
        <f>_xlfn.STDEV.P(P76:P81)</f>
        <v>0.25253528966946026</v>
      </c>
      <c r="Q83">
        <f>_xlfn.STDEV.P(Q76:Q80)</f>
        <v>0.59587790954270548</v>
      </c>
      <c r="R83" s="2">
        <f>_xlfn.STDEV.P(R76:R81)</f>
        <v>0.4682372654537949</v>
      </c>
      <c r="S83">
        <f>_xlfn.STDEV.P(S76:S80)</f>
        <v>0.50947736166216173</v>
      </c>
      <c r="T83" s="2">
        <f>_xlfn.STDEV.P(T76:T81)</f>
        <v>0.13817783695161151</v>
      </c>
      <c r="U83">
        <f>_xlfn.STDEV.P(U76:U80)</f>
        <v>0.25303075553579768</v>
      </c>
      <c r="V83" s="2">
        <f>_xlfn.STDEV.P(V76:V81)</f>
        <v>0.26195532387429205</v>
      </c>
      <c r="W83">
        <f>_xlfn.STDEV.P(W76:W80)</f>
        <v>0.48136139069733058</v>
      </c>
      <c r="Z83" s="1">
        <v>24</v>
      </c>
      <c r="AA83">
        <v>50</v>
      </c>
      <c r="AB83">
        <v>0.85</v>
      </c>
      <c r="AC83">
        <f t="shared" si="29"/>
        <v>56.44</v>
      </c>
      <c r="AD83">
        <f t="shared" si="29"/>
        <v>66.400000000000006</v>
      </c>
      <c r="AE83">
        <f t="shared" si="29"/>
        <v>67.7</v>
      </c>
      <c r="AF83">
        <f t="shared" si="29"/>
        <v>63.419999999999995</v>
      </c>
    </row>
    <row r="84" spans="1:32" x14ac:dyDescent="0.45">
      <c r="A84" s="1">
        <v>8</v>
      </c>
      <c r="B84">
        <v>5</v>
      </c>
      <c r="C84">
        <v>0.65</v>
      </c>
      <c r="D84">
        <v>49.3</v>
      </c>
      <c r="E84">
        <v>55.4</v>
      </c>
      <c r="F84">
        <v>50.6</v>
      </c>
      <c r="G84">
        <v>49.7</v>
      </c>
      <c r="I84">
        <f t="shared" si="30"/>
        <v>2.4418230894149553</v>
      </c>
      <c r="K84" cm="1">
        <f t="array" ref="K84">INDEX(LINEST(K76:K81),1)</f>
        <v>-1.1200715164807715</v>
      </c>
      <c r="L84" cm="1">
        <f t="array" ref="L84">INDEX(LINEST(L76:L80),1)</f>
        <v>-9.0044642434954237E-3</v>
      </c>
      <c r="N84">
        <f t="shared" si="31"/>
        <v>51.25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29"/>
        <v>58.56</v>
      </c>
      <c r="AD84">
        <f t="shared" si="29"/>
        <v>80.459999999999994</v>
      </c>
      <c r="AE84">
        <f t="shared" si="29"/>
        <v>71.960000000000008</v>
      </c>
      <c r="AF84">
        <f t="shared" si="29"/>
        <v>62.86</v>
      </c>
    </row>
    <row r="85" spans="1:32" x14ac:dyDescent="0.45">
      <c r="A85" s="1">
        <v>9</v>
      </c>
      <c r="B85">
        <v>5</v>
      </c>
      <c r="C85">
        <v>0.85</v>
      </c>
      <c r="D85">
        <v>50.7</v>
      </c>
      <c r="E85">
        <v>55.1</v>
      </c>
      <c r="F85">
        <v>49.8</v>
      </c>
      <c r="G85">
        <v>51.3</v>
      </c>
      <c r="I85">
        <f t="shared" si="30"/>
        <v>2.0203650660214865</v>
      </c>
      <c r="N85">
        <f t="shared" si="31"/>
        <v>51.725000000000009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29"/>
        <v>58.399999999999991</v>
      </c>
      <c r="AD85">
        <f t="shared" si="29"/>
        <v>77.960000000000008</v>
      </c>
      <c r="AE85">
        <f t="shared" si="29"/>
        <v>71.48</v>
      </c>
      <c r="AF85">
        <f t="shared" si="29"/>
        <v>60.760000000000012</v>
      </c>
    </row>
    <row r="86" spans="1:32" x14ac:dyDescent="0.45">
      <c r="A86" s="1">
        <v>10</v>
      </c>
      <c r="B86">
        <v>10</v>
      </c>
      <c r="C86">
        <v>0</v>
      </c>
      <c r="D86">
        <v>43.1</v>
      </c>
      <c r="E86">
        <v>50.8</v>
      </c>
      <c r="F86">
        <v>48</v>
      </c>
      <c r="G86">
        <v>47.7</v>
      </c>
      <c r="I86">
        <f t="shared" si="30"/>
        <v>2.761340254296814</v>
      </c>
      <c r="N86">
        <f t="shared" si="31"/>
        <v>47.400000000000006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29"/>
        <v>59.400000000000013</v>
      </c>
      <c r="AD86">
        <f t="shared" si="29"/>
        <v>80.039999999999992</v>
      </c>
      <c r="AE86">
        <f t="shared" si="29"/>
        <v>72.52</v>
      </c>
      <c r="AF86">
        <f t="shared" si="29"/>
        <v>61.819999999999993</v>
      </c>
    </row>
    <row r="87" spans="1:32" x14ac:dyDescent="0.45">
      <c r="A87" s="1">
        <v>11</v>
      </c>
      <c r="B87">
        <v>10</v>
      </c>
      <c r="C87">
        <v>0.2</v>
      </c>
      <c r="D87">
        <v>47.3</v>
      </c>
      <c r="E87">
        <v>51.6</v>
      </c>
      <c r="F87">
        <v>50</v>
      </c>
      <c r="G87">
        <v>49.9</v>
      </c>
      <c r="I87">
        <f t="shared" si="30"/>
        <v>1.5411035007422458</v>
      </c>
      <c r="K87" t="s">
        <v>25</v>
      </c>
      <c r="L87" t="s">
        <v>26</v>
      </c>
      <c r="N87">
        <f t="shared" si="31"/>
        <v>49.7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29"/>
        <v>58.52</v>
      </c>
      <c r="AD87">
        <f t="shared" si="29"/>
        <v>79.84</v>
      </c>
      <c r="AE87">
        <f t="shared" si="29"/>
        <v>73.059999999999988</v>
      </c>
      <c r="AF87">
        <f t="shared" si="29"/>
        <v>62.02</v>
      </c>
    </row>
    <row r="88" spans="1:32" x14ac:dyDescent="0.45">
      <c r="A88" s="1">
        <v>12</v>
      </c>
      <c r="B88">
        <v>10</v>
      </c>
      <c r="C88">
        <v>0.45</v>
      </c>
      <c r="D88">
        <v>46.5</v>
      </c>
      <c r="E88">
        <v>52.5</v>
      </c>
      <c r="F88">
        <v>50.9</v>
      </c>
      <c r="G88">
        <v>50.7</v>
      </c>
      <c r="I88">
        <f t="shared" si="30"/>
        <v>2.2197972880423116</v>
      </c>
      <c r="J88">
        <v>2</v>
      </c>
      <c r="K88">
        <f>AVERAGE(D76:G80)</f>
        <v>35.74499999999999</v>
      </c>
      <c r="L88">
        <f>AVERAGE(D76:G76,D81:G81,D86:G86,D91:G91,D96:G96,D101:G101)</f>
        <v>56.67083333333332</v>
      </c>
      <c r="M88">
        <v>0</v>
      </c>
      <c r="N88">
        <f t="shared" si="31"/>
        <v>50.150000000000006</v>
      </c>
      <c r="P88" s="2">
        <f>AVERAGE(D76:D80)</f>
        <v>48.64</v>
      </c>
      <c r="Q88">
        <f>AVERAGE(D76,D81,D86,D91,D96,D101)</f>
        <v>52.933333333333337</v>
      </c>
      <c r="R88" s="2">
        <f>AVERAGE(E76:E80)</f>
        <v>42.82</v>
      </c>
      <c r="S88">
        <f>AVERAGE(E76,E81,E86,E91,E96,E101)</f>
        <v>60.533333333333339</v>
      </c>
      <c r="T88" s="2">
        <f>AVERAGE(F76:F80)</f>
        <v>47.08</v>
      </c>
      <c r="U88">
        <f>AVERAGE(F76,F81,F86,F91,F96,F101)</f>
        <v>61.283333333333339</v>
      </c>
      <c r="V88" s="2">
        <f>AVERAGE(G76:G80)</f>
        <v>4.4399999999999995</v>
      </c>
      <c r="W88">
        <f>AVERAGE(G76,G81,G86,G91,G96,G101)</f>
        <v>51.933333333333337</v>
      </c>
      <c r="Z88" s="1">
        <v>29</v>
      </c>
      <c r="AA88">
        <v>100</v>
      </c>
      <c r="AB88">
        <v>0.85</v>
      </c>
      <c r="AC88">
        <f t="shared" si="29"/>
        <v>59.160000000000004</v>
      </c>
      <c r="AD88">
        <f t="shared" si="29"/>
        <v>80.52000000000001</v>
      </c>
      <c r="AE88">
        <f t="shared" si="29"/>
        <v>71.099999999999994</v>
      </c>
      <c r="AF88">
        <f t="shared" si="29"/>
        <v>61.240000000000009</v>
      </c>
    </row>
    <row r="89" spans="1:32" x14ac:dyDescent="0.45">
      <c r="A89" s="1">
        <v>13</v>
      </c>
      <c r="B89">
        <v>10</v>
      </c>
      <c r="C89">
        <v>0.65</v>
      </c>
      <c r="D89">
        <v>43.6</v>
      </c>
      <c r="E89">
        <v>52</v>
      </c>
      <c r="F89">
        <v>49.4</v>
      </c>
      <c r="G89">
        <v>49.3</v>
      </c>
      <c r="I89">
        <f t="shared" si="30"/>
        <v>3.0695072894521678</v>
      </c>
      <c r="J89">
        <v>5</v>
      </c>
      <c r="K89">
        <f>AVERAGE(D81:G85)</f>
        <v>50.92</v>
      </c>
      <c r="L89">
        <f>AVERAGE(D77:G77,D82:G82,D87:G87,D92:G92,D97:G97,D102:G102)</f>
        <v>56.870833333333337</v>
      </c>
      <c r="M89">
        <v>0.2</v>
      </c>
      <c r="N89">
        <f t="shared" si="31"/>
        <v>48.575000000000003</v>
      </c>
      <c r="P89" s="2">
        <f>AVERAGE(D81:D85)</f>
        <v>49.660000000000004</v>
      </c>
      <c r="Q89">
        <f t="shared" ref="Q89:Q92" si="37">AVERAGE(D77,D82,D87,D92,D97,D102)</f>
        <v>54.4</v>
      </c>
      <c r="R89" s="2">
        <f>AVERAGE(E81:E85)</f>
        <v>53.36</v>
      </c>
      <c r="S89">
        <f t="shared" ref="S89:S92" si="38">AVERAGE(E77,E82,E87,E92,E97,E102)</f>
        <v>60.6</v>
      </c>
      <c r="T89" s="2">
        <f>AVERAGE(F81:F85)</f>
        <v>50.61999999999999</v>
      </c>
      <c r="U89">
        <f t="shared" ref="U89:U92" si="39">AVERAGE(F77,F82,F87,F92,F97,F102)</f>
        <v>60.95000000000001</v>
      </c>
      <c r="V89" s="2">
        <f>AVERAGE(G81:G85)</f>
        <v>50.04</v>
      </c>
      <c r="W89">
        <f t="shared" ref="W89:W92" si="40">AVERAGE(G77,G82,G87,G92,G97,G102)</f>
        <v>51.533333333333331</v>
      </c>
    </row>
    <row r="90" spans="1:32" x14ac:dyDescent="0.45">
      <c r="A90" s="1">
        <v>14</v>
      </c>
      <c r="B90">
        <v>10</v>
      </c>
      <c r="C90">
        <v>0.85</v>
      </c>
      <c r="D90">
        <v>43.7</v>
      </c>
      <c r="E90">
        <v>51.1</v>
      </c>
      <c r="F90">
        <v>50.6</v>
      </c>
      <c r="G90">
        <v>50.6</v>
      </c>
      <c r="I90">
        <f t="shared" si="30"/>
        <v>3.0667572450391303</v>
      </c>
      <c r="J90">
        <v>10</v>
      </c>
      <c r="K90">
        <f>AVERAGE(D86:G90)</f>
        <v>48.965000000000011</v>
      </c>
      <c r="L90">
        <f t="shared" ref="L90:L92" si="41">AVERAGE(D78:G78,D83:G83,D88:G88,D93:G93,D98:G98,D103:G103)</f>
        <v>57.341666666666669</v>
      </c>
      <c r="M90">
        <v>0.45</v>
      </c>
      <c r="N90">
        <f t="shared" si="31"/>
        <v>49</v>
      </c>
      <c r="P90" s="2">
        <f>AVERAGE(D86:D90)</f>
        <v>44.839999999999996</v>
      </c>
      <c r="Q90">
        <f t="shared" si="37"/>
        <v>54.900000000000006</v>
      </c>
      <c r="R90" s="2">
        <f>AVERAGE(E86:E90)</f>
        <v>51.6</v>
      </c>
      <c r="S90">
        <f t="shared" si="38"/>
        <v>60.316666666666663</v>
      </c>
      <c r="T90" s="2">
        <f>AVERAGE(F86:F90)</f>
        <v>49.78</v>
      </c>
      <c r="U90">
        <f t="shared" si="39"/>
        <v>61.483333333333327</v>
      </c>
      <c r="V90" s="2">
        <f>AVERAGE(G86:G90)</f>
        <v>49.64</v>
      </c>
      <c r="W90">
        <f t="shared" si="40"/>
        <v>52.666666666666664</v>
      </c>
    </row>
    <row r="91" spans="1:32" x14ac:dyDescent="0.45">
      <c r="A91" s="1">
        <v>15</v>
      </c>
      <c r="B91">
        <v>20</v>
      </c>
      <c r="C91">
        <v>0</v>
      </c>
      <c r="D91">
        <v>51.3</v>
      </c>
      <c r="E91">
        <v>53.8</v>
      </c>
      <c r="F91">
        <v>62.7</v>
      </c>
      <c r="G91">
        <v>61.8</v>
      </c>
      <c r="I91">
        <f t="shared" si="30"/>
        <v>4.9401416983726305</v>
      </c>
      <c r="J91">
        <v>20</v>
      </c>
      <c r="K91">
        <f>AVERAGE(D91:G95)</f>
        <v>57.71</v>
      </c>
      <c r="L91">
        <f t="shared" si="41"/>
        <v>57.304166666666667</v>
      </c>
      <c r="M91">
        <v>0.65</v>
      </c>
      <c r="N91">
        <f t="shared" si="31"/>
        <v>57.400000000000006</v>
      </c>
      <c r="P91" s="2">
        <f>AVERAGE(D91:D95)</f>
        <v>52.92</v>
      </c>
      <c r="Q91">
        <f t="shared" si="37"/>
        <v>54.20000000000001</v>
      </c>
      <c r="R91" s="2">
        <f>AVERAGE(E91:E95)</f>
        <v>53.14</v>
      </c>
      <c r="S91">
        <f t="shared" si="38"/>
        <v>61.266666666666673</v>
      </c>
      <c r="T91" s="2">
        <f>AVERAGE(F91:F95)</f>
        <v>63.839999999999996</v>
      </c>
      <c r="U91">
        <f t="shared" si="39"/>
        <v>61.116666666666674</v>
      </c>
      <c r="V91" s="2">
        <f>AVERAGE(G91:G95)</f>
        <v>60.94</v>
      </c>
      <c r="W91">
        <f t="shared" si="40"/>
        <v>52.633333333333333</v>
      </c>
    </row>
    <row r="92" spans="1:32" x14ac:dyDescent="0.45">
      <c r="A92" s="1">
        <v>16</v>
      </c>
      <c r="B92">
        <v>20</v>
      </c>
      <c r="C92">
        <v>0.2</v>
      </c>
      <c r="D92">
        <v>52.8</v>
      </c>
      <c r="E92">
        <v>55.5</v>
      </c>
      <c r="F92">
        <v>64.2</v>
      </c>
      <c r="G92">
        <v>58.4</v>
      </c>
      <c r="I92">
        <f t="shared" si="30"/>
        <v>4.2304698320635756</v>
      </c>
      <c r="J92">
        <v>50</v>
      </c>
      <c r="K92">
        <f>AVERAGE(D96:G100)</f>
        <v>69.935000000000002</v>
      </c>
      <c r="L92">
        <f t="shared" si="41"/>
        <v>57.054166666666674</v>
      </c>
      <c r="M92">
        <v>0.85</v>
      </c>
      <c r="N92">
        <f t="shared" si="31"/>
        <v>57.725000000000001</v>
      </c>
      <c r="P92" s="2">
        <f>AVERAGE(D96:D100)</f>
        <v>60.58</v>
      </c>
      <c r="Q92">
        <f t="shared" si="37"/>
        <v>54.033333333333339</v>
      </c>
      <c r="R92" s="2">
        <f>AVERAGE(E96:E100)</f>
        <v>74.5</v>
      </c>
      <c r="S92">
        <f t="shared" si="38"/>
        <v>60.633333333333333</v>
      </c>
      <c r="T92" s="2">
        <f>AVERAGE(F96:F100)</f>
        <v>75.679999999999993</v>
      </c>
      <c r="U92">
        <f t="shared" si="39"/>
        <v>60.966666666666661</v>
      </c>
      <c r="V92" s="2">
        <f>AVERAGE(G96:G100)</f>
        <v>68.97999999999999</v>
      </c>
      <c r="W92">
        <f t="shared" si="40"/>
        <v>52.583333333333336</v>
      </c>
    </row>
    <row r="93" spans="1:32" x14ac:dyDescent="0.45">
      <c r="A93" s="1">
        <v>17</v>
      </c>
      <c r="B93">
        <v>20</v>
      </c>
      <c r="C93">
        <v>0.45</v>
      </c>
      <c r="D93">
        <v>53.4</v>
      </c>
      <c r="E93">
        <v>50.4</v>
      </c>
      <c r="F93">
        <v>63.8</v>
      </c>
      <c r="G93">
        <v>61.1</v>
      </c>
      <c r="I93">
        <f t="shared" si="30"/>
        <v>5.4646019983160716</v>
      </c>
      <c r="J93">
        <v>100</v>
      </c>
      <c r="K93">
        <f>AVERAGE(D101:G105)</f>
        <v>79.015000000000001</v>
      </c>
      <c r="L93">
        <f>AVERAGE((L92-L91), (L91-L90), (L90-L89), (L89-L88))</f>
        <v>9.5833333333338544E-2</v>
      </c>
      <c r="N93">
        <f t="shared" si="31"/>
        <v>57.174999999999997</v>
      </c>
      <c r="P93" s="2">
        <f>AVERAGE(D101:D105)</f>
        <v>67.92</v>
      </c>
      <c r="R93" s="2">
        <f>AVERAGE(E101:E105)</f>
        <v>88.6</v>
      </c>
      <c r="T93" s="2">
        <f>AVERAGE(F101:F105)</f>
        <v>79.959999999999994</v>
      </c>
      <c r="V93" s="2">
        <f>AVERAGE(G101:G105)</f>
        <v>79.58</v>
      </c>
    </row>
    <row r="94" spans="1:32" x14ac:dyDescent="0.45">
      <c r="A94" s="1">
        <v>18</v>
      </c>
      <c r="B94">
        <v>20</v>
      </c>
      <c r="C94">
        <v>0.65</v>
      </c>
      <c r="D94">
        <v>52.8</v>
      </c>
      <c r="E94">
        <v>54.2</v>
      </c>
      <c r="F94">
        <v>63.6</v>
      </c>
      <c r="G94">
        <v>63.2</v>
      </c>
      <c r="I94">
        <f t="shared" si="30"/>
        <v>4.976695690917821</v>
      </c>
      <c r="K94">
        <f>AVERAGE(K88:K93)</f>
        <v>57.048333333333325</v>
      </c>
      <c r="N94">
        <f t="shared" si="31"/>
        <v>58.45</v>
      </c>
      <c r="P94" s="2">
        <f>AVERAGE(P88:P93)</f>
        <v>54.093333333333334</v>
      </c>
      <c r="Q94">
        <f>AVERAGE(Q88:Q92)</f>
        <v>54.093333333333341</v>
      </c>
      <c r="R94" s="2">
        <f>AVERAGE(R88:R93)</f>
        <v>60.669999999999995</v>
      </c>
      <c r="S94">
        <f>AVERAGE(S88:S92)</f>
        <v>60.67</v>
      </c>
      <c r="T94" s="2">
        <f>AVERAGE(T88:T93)</f>
        <v>61.16</v>
      </c>
      <c r="U94">
        <f>AVERAGE(U88:U92)</f>
        <v>61.160000000000004</v>
      </c>
      <c r="V94" s="2">
        <f>AVERAGE(V88:V93)</f>
        <v>52.27</v>
      </c>
      <c r="W94">
        <f>AVERAGE(W88:W92)</f>
        <v>52.269999999999996</v>
      </c>
    </row>
    <row r="95" spans="1:32" x14ac:dyDescent="0.45">
      <c r="A95" s="1">
        <v>19</v>
      </c>
      <c r="B95">
        <v>20</v>
      </c>
      <c r="C95">
        <v>0.85</v>
      </c>
      <c r="D95">
        <v>54.3</v>
      </c>
      <c r="E95">
        <v>51.8</v>
      </c>
      <c r="F95">
        <v>64.900000000000006</v>
      </c>
      <c r="G95">
        <v>60.2</v>
      </c>
      <c r="I95">
        <f t="shared" si="30"/>
        <v>5.1093052365267866</v>
      </c>
      <c r="N95">
        <f t="shared" si="31"/>
        <v>57.8</v>
      </c>
      <c r="P95" s="2">
        <f>_xlfn.STDEV.P(P88:P93)</f>
        <v>7.8490735475950055</v>
      </c>
      <c r="Q95">
        <f>_xlfn.STDEV.P(Q88:Q92)</f>
        <v>0.64889649919433756</v>
      </c>
      <c r="R95" s="2">
        <f>_xlfn.STDEV.P(R88:R93)</f>
        <v>15.718238875056379</v>
      </c>
      <c r="S95">
        <f>_xlfn.STDEV.P(S88:S92)</f>
        <v>0.31804961178337765</v>
      </c>
      <c r="T95" s="2">
        <f>_xlfn.STDEV.P(T88:T93)</f>
        <v>12.976229549963033</v>
      </c>
      <c r="U95">
        <f>_xlfn.STDEV.P(U88:U92)</f>
        <v>0.20154955277107692</v>
      </c>
      <c r="V95" s="2">
        <f>_xlfn.STDEV.P(V88:V93)</f>
        <v>23.804158600267016</v>
      </c>
      <c r="W95">
        <f>_xlfn.STDEV.P(W88:W92)</f>
        <v>0.45684911197364825</v>
      </c>
    </row>
    <row r="96" spans="1:32" x14ac:dyDescent="0.45">
      <c r="A96" s="1">
        <v>20</v>
      </c>
      <c r="B96">
        <v>50</v>
      </c>
      <c r="C96">
        <v>0</v>
      </c>
      <c r="D96">
        <v>60.8</v>
      </c>
      <c r="E96">
        <v>73.3</v>
      </c>
      <c r="F96">
        <v>75.900000000000006</v>
      </c>
      <c r="G96">
        <v>70.2</v>
      </c>
      <c r="I96">
        <f t="shared" si="30"/>
        <v>5.7089841478147436</v>
      </c>
      <c r="N96">
        <f t="shared" si="31"/>
        <v>70.05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60.7</v>
      </c>
      <c r="E97">
        <v>74.599999999999994</v>
      </c>
      <c r="F97">
        <v>76.099999999999994</v>
      </c>
      <c r="G97">
        <v>69.3</v>
      </c>
      <c r="I97">
        <f t="shared" si="30"/>
        <v>6.025518649875707</v>
      </c>
      <c r="N97">
        <f t="shared" si="31"/>
        <v>70.174999999999997</v>
      </c>
      <c r="P97" s="2" cm="1">
        <f t="array" ref="P97">INDEX(LINEST(P88:P93), 1)</f>
        <v>3.9211428571428573</v>
      </c>
      <c r="Q97" s="2" cm="1">
        <f t="array" ref="Q97">INDEX(LINEST(Q88:Q92), 1)</f>
        <v>0.20000000000000143</v>
      </c>
      <c r="R97" s="2" cm="1">
        <f t="array" ref="R97">INDEX(LINEST(R88:R93), 1)</f>
        <v>8.395999999999999</v>
      </c>
      <c r="S97" s="2" cm="1">
        <f t="array" ref="S97">INDEX(LINEST(S88:S92), 1)</f>
        <v>8.6666666666666003E-2</v>
      </c>
      <c r="T97" s="2" cm="1">
        <f t="array" ref="T97">INDEX(LINEST(T88:T93), 1)</f>
        <v>7.2468571428571424</v>
      </c>
      <c r="U97" s="2" cm="1">
        <f t="array" ref="U97">INDEX(LINEST(U88:U92), 1)</f>
        <v>-4.6666666666668979E-2</v>
      </c>
      <c r="V97" s="2" cm="1">
        <f t="array" ref="V97">INDEX(LINEST(V88:V93), 1)</f>
        <v>12.680571428571429</v>
      </c>
      <c r="W97" s="2" cm="1">
        <f t="array" ref="W97">INDEX(LINEST(W88:W92), 1)</f>
        <v>0.23999999999999977</v>
      </c>
    </row>
    <row r="98" spans="1:23" x14ac:dyDescent="0.45">
      <c r="A98" s="1">
        <v>22</v>
      </c>
      <c r="B98">
        <v>50</v>
      </c>
      <c r="C98">
        <v>0.45</v>
      </c>
      <c r="D98">
        <v>62.2</v>
      </c>
      <c r="E98">
        <v>75.2</v>
      </c>
      <c r="F98">
        <v>76.2</v>
      </c>
      <c r="G98">
        <v>67.599999999999994</v>
      </c>
      <c r="I98">
        <f t="shared" si="30"/>
        <v>5.7384666941614304</v>
      </c>
      <c r="K98" cm="1">
        <f t="array" ref="K98">INDEX(LINEST(K88:K93),1)</f>
        <v>8.0611428571428601</v>
      </c>
      <c r="L98" cm="1">
        <f t="array" ref="L98">INDEX(LINEST(L88:L92),1)</f>
        <v>0.12000000000000381</v>
      </c>
      <c r="N98">
        <f t="shared" si="31"/>
        <v>70.300000000000011</v>
      </c>
    </row>
    <row r="99" spans="1:23" x14ac:dyDescent="0.45">
      <c r="A99" s="1">
        <v>23</v>
      </c>
      <c r="B99">
        <v>50</v>
      </c>
      <c r="C99">
        <v>0.65</v>
      </c>
      <c r="D99">
        <v>60</v>
      </c>
      <c r="E99">
        <v>75</v>
      </c>
      <c r="F99">
        <v>76.099999999999994</v>
      </c>
      <c r="G99">
        <v>69.099999999999994</v>
      </c>
      <c r="I99">
        <f t="shared" si="30"/>
        <v>6.3837684795111409</v>
      </c>
      <c r="N99">
        <f t="shared" si="31"/>
        <v>70.05</v>
      </c>
    </row>
    <row r="100" spans="1:23" x14ac:dyDescent="0.45">
      <c r="A100" s="1">
        <v>24</v>
      </c>
      <c r="B100">
        <v>50</v>
      </c>
      <c r="C100">
        <v>0.85</v>
      </c>
      <c r="D100">
        <v>59.2</v>
      </c>
      <c r="E100">
        <v>74.400000000000006</v>
      </c>
      <c r="F100">
        <v>74.099999999999994</v>
      </c>
      <c r="G100">
        <v>68.7</v>
      </c>
      <c r="I100">
        <f t="shared" si="30"/>
        <v>6.1493902136715954</v>
      </c>
      <c r="N100">
        <f t="shared" si="31"/>
        <v>69.100000000000009</v>
      </c>
    </row>
    <row r="101" spans="1:23" x14ac:dyDescent="0.45">
      <c r="A101" s="1">
        <v>25</v>
      </c>
      <c r="B101">
        <v>100</v>
      </c>
      <c r="C101">
        <v>0</v>
      </c>
      <c r="D101">
        <v>66.8</v>
      </c>
      <c r="E101">
        <v>88.6</v>
      </c>
      <c r="F101">
        <v>80.599999999999994</v>
      </c>
      <c r="G101">
        <v>80.400000000000006</v>
      </c>
      <c r="I101">
        <f t="shared" si="30"/>
        <v>7.8339006886735545</v>
      </c>
      <c r="N101">
        <f t="shared" si="31"/>
        <v>79.099999999999994</v>
      </c>
    </row>
    <row r="102" spans="1:23" x14ac:dyDescent="0.45">
      <c r="A102" s="1">
        <v>26</v>
      </c>
      <c r="B102">
        <v>100</v>
      </c>
      <c r="C102">
        <v>0.2</v>
      </c>
      <c r="D102">
        <v>66.2</v>
      </c>
      <c r="E102">
        <v>87.4</v>
      </c>
      <c r="F102">
        <v>78.599999999999994</v>
      </c>
      <c r="G102">
        <v>77.3</v>
      </c>
      <c r="I102">
        <f t="shared" si="30"/>
        <v>7.5313926335041126</v>
      </c>
      <c r="N102">
        <f t="shared" si="31"/>
        <v>77.375</v>
      </c>
    </row>
    <row r="103" spans="1:23" x14ac:dyDescent="0.45">
      <c r="A103" s="1">
        <v>27</v>
      </c>
      <c r="B103">
        <v>100</v>
      </c>
      <c r="C103">
        <v>0.45</v>
      </c>
      <c r="D103">
        <v>68.3</v>
      </c>
      <c r="E103">
        <v>89.2</v>
      </c>
      <c r="F103">
        <v>80.599999999999994</v>
      </c>
      <c r="G103">
        <v>80.2</v>
      </c>
      <c r="I103">
        <f t="shared" si="30"/>
        <v>7.4365230450796043</v>
      </c>
      <c r="N103">
        <f t="shared" si="31"/>
        <v>79.575000000000003</v>
      </c>
    </row>
    <row r="104" spans="1:23" x14ac:dyDescent="0.45">
      <c r="A104" s="1">
        <v>28</v>
      </c>
      <c r="B104">
        <v>100</v>
      </c>
      <c r="C104">
        <v>0.65</v>
      </c>
      <c r="D104">
        <v>68.900000000000006</v>
      </c>
      <c r="E104">
        <v>88</v>
      </c>
      <c r="F104">
        <v>80.599999999999994</v>
      </c>
      <c r="G104">
        <v>80.099999999999994</v>
      </c>
      <c r="I104">
        <f t="shared" si="30"/>
        <v>6.821656690276928</v>
      </c>
      <c r="N104">
        <f t="shared" si="31"/>
        <v>79.400000000000006</v>
      </c>
    </row>
    <row r="105" spans="1:23" x14ac:dyDescent="0.45">
      <c r="A105" s="1">
        <v>29</v>
      </c>
      <c r="B105">
        <v>100</v>
      </c>
      <c r="C105">
        <v>0.85</v>
      </c>
      <c r="D105">
        <v>69.400000000000006</v>
      </c>
      <c r="E105">
        <v>89.8</v>
      </c>
      <c r="F105">
        <v>79.400000000000006</v>
      </c>
      <c r="G105">
        <v>79.900000000000006</v>
      </c>
      <c r="I105">
        <f t="shared" si="30"/>
        <v>7.2146985384006141</v>
      </c>
      <c r="N105">
        <f t="shared" si="31"/>
        <v>79.625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t="s">
        <v>38</v>
      </c>
      <c r="K111" t="s">
        <v>25</v>
      </c>
      <c r="L111" t="s">
        <v>26</v>
      </c>
      <c r="N111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27.890130422785735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27.764965934308901</v>
      </c>
      <c r="R112" s="2">
        <f>_xlfn.STDEV.P(E112:E116)</f>
        <v>0</v>
      </c>
      <c r="S112">
        <f>_xlfn.STDEV.P(E112,E117,E122,E127,E132,E137)</f>
        <v>28.502728914185653</v>
      </c>
      <c r="T112" s="2">
        <f>_xlfn.STDEV.P(F112:F116)</f>
        <v>0</v>
      </c>
      <c r="U112">
        <f>_xlfn.STDEV.P(F112,F117,F122,F127,F132,F137)</f>
        <v>25.69154638311122</v>
      </c>
      <c r="V112" s="2">
        <f>_xlfn.STDEV.P(G112:G116)</f>
        <v>0</v>
      </c>
      <c r="W112">
        <f>_xlfn.STDEV.P(G112,G117,G122,G127,G132,G137)</f>
        <v>26.003333119685514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2">_xlfn.STDEV.P(D113:G113)</f>
        <v>0</v>
      </c>
      <c r="J113">
        <v>5</v>
      </c>
      <c r="K113">
        <f>_xlfn.STDEV.P(D117:G121)</f>
        <v>14.547318481424686</v>
      </c>
      <c r="L113">
        <f>_xlfn.STDEV.P(D113:G113,D118:G118,D123:G123,D128:G128,D133:G133,D138:G138)</f>
        <v>27.413279616010119</v>
      </c>
      <c r="M113">
        <v>0.2</v>
      </c>
      <c r="N113">
        <f t="shared" ref="N113:N141" si="43">AVERAGE(D113:G113)</f>
        <v>0</v>
      </c>
      <c r="P113" s="2">
        <f>_xlfn.STDEV.P(D117:D121)</f>
        <v>0.55641710972974201</v>
      </c>
      <c r="Q113">
        <f t="shared" ref="Q113:Q116" si="44">_xlfn.STDEV.P(D113,D118,D123,D128,D133,D138)</f>
        <v>27.450344057750698</v>
      </c>
      <c r="R113" s="2">
        <f>_xlfn.STDEV.P(E117:E121)</f>
        <v>0.45869379764718793</v>
      </c>
      <c r="S113">
        <f t="shared" ref="S113:S116" si="45">_xlfn.STDEV.P(E113,E118,E123,E128,E133,E138)</f>
        <v>28.272626140648647</v>
      </c>
      <c r="T113" s="2">
        <f>_xlfn.STDEV.P(F117:F121)</f>
        <v>1.0906878563548785</v>
      </c>
      <c r="U113">
        <f t="shared" ref="U113:U116" si="46">_xlfn.STDEV.P(F113,F118,F123,F128,F133,F138)</f>
        <v>25.351884654903969</v>
      </c>
      <c r="V113" s="2">
        <f>_xlfn.STDEV.P(G117:G121)</f>
        <v>1.1548160026601659</v>
      </c>
      <c r="W113">
        <f t="shared" ref="W113:W116" si="47">_xlfn.STDEV.P(G113,G118,G123,G128,G133,G138)</f>
        <v>25.074267464651673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2"/>
        <v>0</v>
      </c>
      <c r="J114">
        <v>10</v>
      </c>
      <c r="K114">
        <f>_xlfn.STDEV.P(D122:G126)</f>
        <v>14.707157271206439</v>
      </c>
      <c r="L114">
        <f t="shared" ref="L114:L116" si="48">_xlfn.STDEV.P(D114:G114,D119:G119,D124:G124,D129:G129,D134:G134,D139:G139)</f>
        <v>27.625059074848863</v>
      </c>
      <c r="M114">
        <v>0.45</v>
      </c>
      <c r="N114">
        <f t="shared" si="43"/>
        <v>0</v>
      </c>
      <c r="P114" s="2">
        <f>_xlfn.STDEV.P(D122:D126)</f>
        <v>1.0533755265810953</v>
      </c>
      <c r="Q114">
        <f t="shared" si="44"/>
        <v>28.319217071726321</v>
      </c>
      <c r="R114" s="2">
        <f>_xlfn.STDEV.P(E122:E126)</f>
        <v>1.3602940858505539</v>
      </c>
      <c r="S114">
        <f t="shared" si="45"/>
        <v>28.207135622037203</v>
      </c>
      <c r="T114" s="2">
        <f>_xlfn.STDEV.P(F122:F126)</f>
        <v>1.0268398122394748</v>
      </c>
      <c r="U114">
        <f t="shared" si="46"/>
        <v>25.599983723953155</v>
      </c>
      <c r="V114" s="2">
        <f>_xlfn.STDEV.P(G122:G126)</f>
        <v>1.089219904335208</v>
      </c>
      <c r="W114">
        <f t="shared" si="47"/>
        <v>25.221050511207689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2"/>
        <v>0</v>
      </c>
      <c r="J115">
        <v>20</v>
      </c>
      <c r="K115">
        <f>_xlfn.STDEV.P(D127:G131)</f>
        <v>5.7099277578617391</v>
      </c>
      <c r="L115">
        <f t="shared" si="48"/>
        <v>27.794161144923958</v>
      </c>
      <c r="M115">
        <v>0.65</v>
      </c>
      <c r="N115">
        <f t="shared" si="43"/>
        <v>0</v>
      </c>
      <c r="P115" s="2">
        <f>_xlfn.STDEV.P(D127:D131)</f>
        <v>0.97283092056122489</v>
      </c>
      <c r="Q115">
        <f t="shared" si="44"/>
        <v>27.035282502685266</v>
      </c>
      <c r="R115" s="2">
        <f>_xlfn.STDEV.P(E127:E131)</f>
        <v>0.98711701434024401</v>
      </c>
      <c r="S115">
        <f t="shared" si="45"/>
        <v>28.219418058414224</v>
      </c>
      <c r="T115" s="2">
        <f>_xlfn.STDEV.P(F127:F131)</f>
        <v>1.396567220007684</v>
      </c>
      <c r="U115">
        <f t="shared" si="46"/>
        <v>25.989725534013111</v>
      </c>
      <c r="V115" s="2">
        <f>_xlfn.STDEV.P(G127:G131)</f>
        <v>1.4176036117335473</v>
      </c>
      <c r="W115">
        <f t="shared" si="47"/>
        <v>25.620461657736676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2"/>
        <v>0</v>
      </c>
      <c r="J116">
        <v>50</v>
      </c>
      <c r="K116">
        <f>_xlfn.STDEV.P(D133:G136)</f>
        <v>5.1262803278790754</v>
      </c>
      <c r="L116">
        <f t="shared" si="48"/>
        <v>27.589324311628605</v>
      </c>
      <c r="M116">
        <v>0.85</v>
      </c>
      <c r="N116">
        <f t="shared" si="43"/>
        <v>0</v>
      </c>
      <c r="P116" s="2">
        <f>_xlfn.STDEV.P(D132:D136)</f>
        <v>1.1110355529864921</v>
      </c>
      <c r="Q116">
        <f t="shared" si="44"/>
        <v>27.494605531509873</v>
      </c>
      <c r="R116" s="2">
        <f>_xlfn.STDEV.P(E132:E136)</f>
        <v>0.54037024344424955</v>
      </c>
      <c r="S116">
        <f t="shared" si="45"/>
        <v>28.612914722007769</v>
      </c>
      <c r="T116" s="2">
        <f>_xlfn.STDEV.P(F132:F136)</f>
        <v>0.88634079224641205</v>
      </c>
      <c r="U116">
        <f t="shared" si="46"/>
        <v>25.43143833045146</v>
      </c>
      <c r="V116" s="2">
        <f>_xlfn.STDEV.P(G132:G136)</f>
        <v>1.1781341180018507</v>
      </c>
      <c r="W116">
        <f t="shared" si="47"/>
        <v>24.989064274864987</v>
      </c>
    </row>
    <row r="117" spans="1:23" x14ac:dyDescent="0.45">
      <c r="A117" s="1">
        <v>5</v>
      </c>
      <c r="B117">
        <v>5</v>
      </c>
      <c r="C117">
        <v>0</v>
      </c>
      <c r="D117">
        <v>10.3</v>
      </c>
      <c r="E117">
        <v>40.799999999999997</v>
      </c>
      <c r="F117">
        <v>52.3</v>
      </c>
      <c r="G117">
        <v>37.9</v>
      </c>
      <c r="I117">
        <f t="shared" si="42"/>
        <v>15.419204746030196</v>
      </c>
      <c r="J117">
        <v>100</v>
      </c>
      <c r="K117">
        <f>_xlfn.STDEV.P(D137:G141)</f>
        <v>5.829977358446599</v>
      </c>
      <c r="N117">
        <f t="shared" si="43"/>
        <v>35.324999999999996</v>
      </c>
      <c r="P117" s="2">
        <f>_xlfn.STDEV.P(D137:D141)</f>
        <v>2.0142134941460377</v>
      </c>
      <c r="R117" s="2">
        <f>_xlfn.STDEV.P(E137:E141)</f>
        <v>0.82704292512541377</v>
      </c>
      <c r="T117" s="2">
        <f>_xlfn.STDEV.P(F137:F141)</f>
        <v>1.0334408546211062</v>
      </c>
      <c r="V117" s="2">
        <f>_xlfn.STDEV.P(G137:G141)</f>
        <v>1.3965672200076891</v>
      </c>
    </row>
    <row r="118" spans="1:23" x14ac:dyDescent="0.45">
      <c r="A118" s="1">
        <v>6</v>
      </c>
      <c r="B118">
        <v>5</v>
      </c>
      <c r="C118">
        <v>0.2</v>
      </c>
      <c r="D118">
        <v>11.8</v>
      </c>
      <c r="E118">
        <v>40</v>
      </c>
      <c r="F118">
        <v>50.2</v>
      </c>
      <c r="G118">
        <v>39.200000000000003</v>
      </c>
      <c r="I118">
        <f t="shared" si="42"/>
        <v>14.24394608245905</v>
      </c>
      <c r="K118">
        <f>AVERAGE(K112:K117)</f>
        <v>7.653443532803089</v>
      </c>
      <c r="N118">
        <f t="shared" si="43"/>
        <v>35.299999999999997</v>
      </c>
      <c r="P118" s="2">
        <f>AVERAGE(P112:P117)</f>
        <v>0.95131210066743199</v>
      </c>
      <c r="Q118">
        <f>AVERAGE(Q112:Q116)</f>
        <v>27.612883019596211</v>
      </c>
      <c r="R118" s="2">
        <f>AVERAGE(R112:R117)</f>
        <v>0.69558634440127476</v>
      </c>
      <c r="S118">
        <f>AVERAGE(S112:S116)</f>
        <v>28.3629646914587</v>
      </c>
      <c r="T118" s="2">
        <f>AVERAGE(T112:T117)</f>
        <v>0.90564608924492596</v>
      </c>
      <c r="U118">
        <f>AVERAGE(U112:U116)</f>
        <v>25.612915725286587</v>
      </c>
      <c r="V118" s="2">
        <f>AVERAGE(V112:V117)</f>
        <v>1.0393901427897436</v>
      </c>
      <c r="W118">
        <f>AVERAGE(W112:W116)</f>
        <v>25.381635405629307</v>
      </c>
    </row>
    <row r="119" spans="1:23" x14ac:dyDescent="0.45">
      <c r="A119" s="1">
        <v>7</v>
      </c>
      <c r="B119">
        <v>5</v>
      </c>
      <c r="C119">
        <v>0.45</v>
      </c>
      <c r="D119">
        <v>11.7</v>
      </c>
      <c r="E119">
        <v>39.5</v>
      </c>
      <c r="F119">
        <v>49.3</v>
      </c>
      <c r="G119">
        <v>37.4</v>
      </c>
      <c r="I119">
        <f t="shared" si="42"/>
        <v>13.895030586508252</v>
      </c>
      <c r="N119">
        <f t="shared" si="43"/>
        <v>34.475000000000001</v>
      </c>
      <c r="P119" s="2">
        <f>_xlfn.STDEV.P(P112:P117)</f>
        <v>0.60924649126910535</v>
      </c>
      <c r="Q119">
        <f>_xlfn.STDEV.P(Q112:Q116)</f>
        <v>0.4233362355356956</v>
      </c>
      <c r="R119" s="2">
        <f>_xlfn.STDEV.P(R112:R117)</f>
        <v>0.4297592009670097</v>
      </c>
      <c r="S119">
        <f>_xlfn.STDEV.P(S112:S116)</f>
        <v>0.16435233142464731</v>
      </c>
      <c r="T119" s="2">
        <f>_xlfn.STDEV.P(T112:T117)</f>
        <v>0.43336492824797213</v>
      </c>
      <c r="U119">
        <f>_xlfn.STDEV.P(U112:U116)</f>
        <v>0.22334140390988039</v>
      </c>
      <c r="V119" s="2">
        <f>_xlfn.STDEV.P(V112:V117)</f>
        <v>0.48062611706486646</v>
      </c>
      <c r="W119">
        <f>_xlfn.STDEV.P(W112:W116)</f>
        <v>0.37892497371516071</v>
      </c>
    </row>
    <row r="120" spans="1:23" x14ac:dyDescent="0.45">
      <c r="A120" s="1">
        <v>8</v>
      </c>
      <c r="B120">
        <v>5</v>
      </c>
      <c r="C120">
        <v>0.65</v>
      </c>
      <c r="D120">
        <v>10.9</v>
      </c>
      <c r="E120">
        <v>40.5</v>
      </c>
      <c r="F120">
        <v>50.7</v>
      </c>
      <c r="G120">
        <v>40.700000000000003</v>
      </c>
      <c r="I120">
        <f t="shared" si="42"/>
        <v>14.900335566691107</v>
      </c>
      <c r="K120" cm="1">
        <f t="array" ref="K120">INDEX(LINEST(K112:K117),1)</f>
        <v>-0.23172734804995787</v>
      </c>
      <c r="L120" cm="1">
        <f t="array" ref="L120">INDEX(LINEST(L112:L116),1)</f>
        <v>-2.2073069340041919E-2</v>
      </c>
      <c r="N120">
        <f t="shared" si="43"/>
        <v>35.700000000000003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11.4</v>
      </c>
      <c r="E121">
        <v>40.5</v>
      </c>
      <c r="F121">
        <v>49.4</v>
      </c>
      <c r="G121">
        <v>38.4</v>
      </c>
      <c r="I121">
        <f t="shared" si="42"/>
        <v>14.196016166516577</v>
      </c>
      <c r="N121">
        <f t="shared" si="43"/>
        <v>34.924999999999997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18.8</v>
      </c>
      <c r="E122">
        <v>52.7</v>
      </c>
      <c r="F122">
        <v>47.9</v>
      </c>
      <c r="G122">
        <v>48.1</v>
      </c>
      <c r="I122">
        <f t="shared" si="42"/>
        <v>13.460010215449318</v>
      </c>
      <c r="N122">
        <f t="shared" si="43"/>
        <v>41.875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18.7</v>
      </c>
      <c r="E123">
        <v>54.2</v>
      </c>
      <c r="F123">
        <v>50.1</v>
      </c>
      <c r="G123">
        <v>50.3</v>
      </c>
      <c r="I123">
        <f t="shared" si="42"/>
        <v>14.310900565652739</v>
      </c>
      <c r="K123" t="s">
        <v>25</v>
      </c>
      <c r="L123" t="s">
        <v>26</v>
      </c>
      <c r="N123">
        <f t="shared" si="43"/>
        <v>43.325000000000003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18.2</v>
      </c>
      <c r="E124">
        <v>54.2</v>
      </c>
      <c r="F124">
        <v>50.5</v>
      </c>
      <c r="G124">
        <v>51</v>
      </c>
      <c r="I124">
        <f t="shared" si="42"/>
        <v>14.661407674572045</v>
      </c>
      <c r="J124">
        <v>2</v>
      </c>
      <c r="K124">
        <f>AVERAGE(D112:G116)</f>
        <v>0</v>
      </c>
      <c r="L124">
        <f>AVERAGE(D112:G112,D117:G117,D122:G122,D127:G127,D132:G132,D137:G137)</f>
        <v>47.875000000000007</v>
      </c>
      <c r="M124">
        <v>0</v>
      </c>
      <c r="N124">
        <f t="shared" si="43"/>
        <v>43.475000000000001</v>
      </c>
      <c r="P124" s="2">
        <f>AVERAGE(D112:D116)</f>
        <v>0</v>
      </c>
      <c r="Q124">
        <f>AVERAGE(D112,D117,D122,D127,D132,D137)</f>
        <v>36.299999999999997</v>
      </c>
      <c r="R124" s="2">
        <f>AVERAGE(E112:E116)</f>
        <v>0</v>
      </c>
      <c r="S124">
        <f>AVERAGE(E112,E117,E122,E127,E132,E137)</f>
        <v>53.933333333333337</v>
      </c>
      <c r="T124" s="2">
        <f>AVERAGE(F112:F116)</f>
        <v>0</v>
      </c>
      <c r="U124">
        <f>AVERAGE(F112,F117,F122,F127,F132,F137)</f>
        <v>52.366666666666667</v>
      </c>
      <c r="V124" s="2">
        <f>AVERAGE(G112:G116)</f>
        <v>0</v>
      </c>
      <c r="W124">
        <f>AVERAGE(G112,G117,G122,G127,G132,G137)</f>
        <v>48.9</v>
      </c>
    </row>
    <row r="125" spans="1:23" x14ac:dyDescent="0.45">
      <c r="A125" s="1">
        <v>13</v>
      </c>
      <c r="B125">
        <v>10</v>
      </c>
      <c r="C125">
        <v>0.65</v>
      </c>
      <c r="D125">
        <v>15.9</v>
      </c>
      <c r="E125">
        <v>56.8</v>
      </c>
      <c r="F125">
        <v>49.5</v>
      </c>
      <c r="G125">
        <v>49.8</v>
      </c>
      <c r="I125">
        <f t="shared" si="42"/>
        <v>15.91650087173684</v>
      </c>
      <c r="J125">
        <v>5</v>
      </c>
      <c r="K125">
        <f>AVERAGE(D117:G121)</f>
        <v>35.144999999999996</v>
      </c>
      <c r="L125">
        <f>AVERAGE(D113:G113,D118:G118,D123:G123,D128:G128,D133:G133,D138:G138)</f>
        <v>47.795833333333327</v>
      </c>
      <c r="M125">
        <v>0.2</v>
      </c>
      <c r="N125">
        <f t="shared" si="43"/>
        <v>43</v>
      </c>
      <c r="P125" s="2">
        <f>AVERAGE(D117:D121)</f>
        <v>11.219999999999999</v>
      </c>
      <c r="Q125">
        <f t="shared" ref="Q125:Q128" si="49">AVERAGE(D113,D118,D123,D128,D133,D138)</f>
        <v>36.616666666666667</v>
      </c>
      <c r="R125" s="2">
        <f>AVERAGE(E117:E121)</f>
        <v>40.260000000000005</v>
      </c>
      <c r="S125">
        <f t="shared" ref="S125:S128" si="50">AVERAGE(E113,E118,E123,E128,E133,E138)</f>
        <v>53.916666666666664</v>
      </c>
      <c r="T125" s="2">
        <f>AVERAGE(F117:F121)</f>
        <v>50.38</v>
      </c>
      <c r="U125">
        <f t="shared" ref="U125:U128" si="51">AVERAGE(F113,F118,F123,F128,F133,F138)</f>
        <v>52.116666666666674</v>
      </c>
      <c r="V125" s="2">
        <f>AVERAGE(G117:G121)</f>
        <v>38.72</v>
      </c>
      <c r="W125">
        <f t="shared" ref="W125:W128" si="52">AVERAGE(G113,G118,G123,G128,G133,G138)</f>
        <v>48.533333333333331</v>
      </c>
    </row>
    <row r="126" spans="1:23" x14ac:dyDescent="0.45">
      <c r="A126" s="1">
        <v>14</v>
      </c>
      <c r="B126">
        <v>10</v>
      </c>
      <c r="C126">
        <v>0.85</v>
      </c>
      <c r="D126">
        <v>18</v>
      </c>
      <c r="E126">
        <v>55.3</v>
      </c>
      <c r="F126">
        <v>50.8</v>
      </c>
      <c r="G126">
        <v>51.1</v>
      </c>
      <c r="I126">
        <f t="shared" si="42"/>
        <v>15.001499925007494</v>
      </c>
      <c r="J126">
        <v>10</v>
      </c>
      <c r="K126">
        <f>AVERAGE(D122:G126)</f>
        <v>43.094999999999992</v>
      </c>
      <c r="L126">
        <f t="shared" ref="L126:L128" si="53">AVERAGE(D114:G114,D119:G119,D124:G124,D129:G129,D134:G134,D139:G139)</f>
        <v>47.766666666666659</v>
      </c>
      <c r="M126">
        <v>0.45</v>
      </c>
      <c r="N126">
        <f t="shared" si="43"/>
        <v>43.8</v>
      </c>
      <c r="P126" s="2">
        <f>AVERAGE(D122:D126)</f>
        <v>17.920000000000002</v>
      </c>
      <c r="Q126">
        <f t="shared" si="49"/>
        <v>37.283333333333331</v>
      </c>
      <c r="R126" s="2">
        <f>AVERAGE(E122:E126)</f>
        <v>54.640000000000008</v>
      </c>
      <c r="S126">
        <f t="shared" si="50"/>
        <v>53.550000000000004</v>
      </c>
      <c r="T126" s="2">
        <f>AVERAGE(F122:F126)</f>
        <v>49.760000000000005</v>
      </c>
      <c r="U126">
        <f t="shared" si="51"/>
        <v>52.25</v>
      </c>
      <c r="V126" s="2">
        <f>AVERAGE(G122:G126)</f>
        <v>50.059999999999995</v>
      </c>
      <c r="W126">
        <f t="shared" si="52"/>
        <v>47.983333333333327</v>
      </c>
    </row>
    <row r="127" spans="1:23" x14ac:dyDescent="0.45">
      <c r="A127" s="1">
        <v>15</v>
      </c>
      <c r="B127">
        <v>20</v>
      </c>
      <c r="C127">
        <v>0</v>
      </c>
      <c r="D127">
        <v>52.5</v>
      </c>
      <c r="E127">
        <v>66.3</v>
      </c>
      <c r="F127">
        <v>62.6</v>
      </c>
      <c r="G127">
        <v>57.4</v>
      </c>
      <c r="I127">
        <f t="shared" si="42"/>
        <v>5.2225472712077963</v>
      </c>
      <c r="J127">
        <v>20</v>
      </c>
      <c r="K127">
        <f>AVERAGE(D127:G131)</f>
        <v>59.984999999999999</v>
      </c>
      <c r="L127">
        <f t="shared" si="53"/>
        <v>47.952499999999993</v>
      </c>
      <c r="M127">
        <v>0.65</v>
      </c>
      <c r="N127">
        <f t="shared" si="43"/>
        <v>59.7</v>
      </c>
      <c r="P127" s="2">
        <f>AVERAGE(D127:D131)</f>
        <v>53.96</v>
      </c>
      <c r="Q127">
        <f t="shared" si="49"/>
        <v>35.21</v>
      </c>
      <c r="R127" s="2">
        <f>AVERAGE(E127:E131)</f>
        <v>66.94</v>
      </c>
      <c r="S127">
        <f t="shared" si="50"/>
        <v>54.433333333333337</v>
      </c>
      <c r="T127" s="2">
        <f>AVERAGE(F127:F131)</f>
        <v>63.96</v>
      </c>
      <c r="U127">
        <f t="shared" si="51"/>
        <v>52.95000000000001</v>
      </c>
      <c r="V127" s="2">
        <f>AVERAGE(G127:G131)</f>
        <v>55.08</v>
      </c>
      <c r="W127">
        <f t="shared" si="52"/>
        <v>49.216666666666669</v>
      </c>
    </row>
    <row r="128" spans="1:23" x14ac:dyDescent="0.45">
      <c r="A128" s="1">
        <v>16</v>
      </c>
      <c r="B128">
        <v>20</v>
      </c>
      <c r="C128">
        <v>0.2</v>
      </c>
      <c r="D128">
        <v>54.4</v>
      </c>
      <c r="E128">
        <v>67.599999999999994</v>
      </c>
      <c r="F128">
        <v>63.3</v>
      </c>
      <c r="G128">
        <v>55</v>
      </c>
      <c r="I128">
        <f t="shared" si="42"/>
        <v>5.5898904282642237</v>
      </c>
      <c r="J128">
        <v>50</v>
      </c>
      <c r="K128">
        <f>AVERAGE(D132:G136)</f>
        <v>70.260000000000005</v>
      </c>
      <c r="L128">
        <f t="shared" si="53"/>
        <v>47.87916666666667</v>
      </c>
      <c r="M128">
        <v>0.85</v>
      </c>
      <c r="N128">
        <f t="shared" si="43"/>
        <v>60.075000000000003</v>
      </c>
      <c r="P128" s="2">
        <f>AVERAGE(D132:D136)</f>
        <v>63.56</v>
      </c>
      <c r="Q128">
        <f t="shared" si="49"/>
        <v>36.299999999999997</v>
      </c>
      <c r="R128" s="2">
        <f>AVERAGE(E132:E136)</f>
        <v>75.8</v>
      </c>
      <c r="S128">
        <f t="shared" si="50"/>
        <v>54.533333333333331</v>
      </c>
      <c r="T128" s="2">
        <f>AVERAGE(F132:F136)</f>
        <v>74.28</v>
      </c>
      <c r="U128">
        <f t="shared" si="51"/>
        <v>52.383333333333326</v>
      </c>
      <c r="V128" s="2">
        <f>AVERAGE(G132:G136)</f>
        <v>67.400000000000006</v>
      </c>
      <c r="W128">
        <f t="shared" si="52"/>
        <v>48.300000000000004</v>
      </c>
    </row>
    <row r="129" spans="1:23" x14ac:dyDescent="0.45">
      <c r="A129" s="1">
        <v>17</v>
      </c>
      <c r="B129">
        <v>20</v>
      </c>
      <c r="C129">
        <v>0.45</v>
      </c>
      <c r="D129">
        <v>55.2</v>
      </c>
      <c r="E129">
        <v>65.400000000000006</v>
      </c>
      <c r="F129">
        <v>62.7</v>
      </c>
      <c r="G129">
        <v>53</v>
      </c>
      <c r="I129">
        <f t="shared" si="42"/>
        <v>5.1251219497686122</v>
      </c>
      <c r="J129">
        <v>100</v>
      </c>
      <c r="K129">
        <f>AVERAGE(D137:G141)</f>
        <v>78.637999999999991</v>
      </c>
      <c r="L129">
        <f>AVERAGE((L128-L127), (L127-L126), (L126-L125), (L125-L124))</f>
        <v>1.0416666666657193E-3</v>
      </c>
      <c r="N129">
        <f t="shared" si="43"/>
        <v>59.075000000000003</v>
      </c>
      <c r="P129" s="2">
        <f>AVERAGE(D137:D141)</f>
        <v>71.39200000000001</v>
      </c>
      <c r="R129" s="2">
        <f>AVERAGE(E137:E141)</f>
        <v>86.8</v>
      </c>
      <c r="T129" s="2">
        <f>AVERAGE(F137:F141)</f>
        <v>76.099999999999994</v>
      </c>
      <c r="V129" s="2">
        <f>AVERAGE(G137:G141)</f>
        <v>80.260000000000005</v>
      </c>
    </row>
    <row r="130" spans="1:23" x14ac:dyDescent="0.45">
      <c r="A130" s="1">
        <v>18</v>
      </c>
      <c r="B130">
        <v>20</v>
      </c>
      <c r="C130">
        <v>0.65</v>
      </c>
      <c r="D130">
        <v>53.2</v>
      </c>
      <c r="E130">
        <v>68.2</v>
      </c>
      <c r="F130">
        <v>65.099999999999994</v>
      </c>
      <c r="G130">
        <v>54.6</v>
      </c>
      <c r="I130">
        <f t="shared" si="42"/>
        <v>6.4874397877745595</v>
      </c>
      <c r="K130">
        <f>AVERAGE(K124:K129)</f>
        <v>47.85383333333332</v>
      </c>
      <c r="N130">
        <f t="shared" si="43"/>
        <v>60.274999999999999</v>
      </c>
      <c r="P130" s="2">
        <f>AVERAGE(P124:P129)</f>
        <v>36.342000000000006</v>
      </c>
      <c r="Q130">
        <f>AVERAGE(Q124:Q128)</f>
        <v>36.341999999999999</v>
      </c>
      <c r="R130" s="2">
        <f>AVERAGE(R124:R129)</f>
        <v>54.073333333333331</v>
      </c>
      <c r="S130">
        <f>AVERAGE(S124:S128)</f>
        <v>54.073333333333338</v>
      </c>
      <c r="T130" s="2">
        <f>AVERAGE(T124:T129)</f>
        <v>52.413333333333334</v>
      </c>
      <c r="U130">
        <f>AVERAGE(U124:U128)</f>
        <v>52.413333333333341</v>
      </c>
      <c r="V130" s="2">
        <f>AVERAGE(V124:V129)</f>
        <v>48.586666666666673</v>
      </c>
      <c r="W130">
        <f>AVERAGE(W124:W128)</f>
        <v>48.586666666666666</v>
      </c>
    </row>
    <row r="131" spans="1:23" x14ac:dyDescent="0.45">
      <c r="A131" s="1">
        <v>19</v>
      </c>
      <c r="B131">
        <v>20</v>
      </c>
      <c r="C131">
        <v>0.85</v>
      </c>
      <c r="D131">
        <v>54.5</v>
      </c>
      <c r="E131">
        <v>67.2</v>
      </c>
      <c r="F131">
        <v>66.099999999999994</v>
      </c>
      <c r="G131">
        <v>55.4</v>
      </c>
      <c r="I131">
        <f t="shared" si="42"/>
        <v>5.8715415352358695</v>
      </c>
      <c r="N131">
        <f t="shared" si="43"/>
        <v>60.800000000000004</v>
      </c>
      <c r="P131" s="2">
        <f>_xlfn.STDEV.P(P124:P129)</f>
        <v>27.601152995240373</v>
      </c>
      <c r="Q131">
        <f>_xlfn.STDEV.P(Q124:Q128)</f>
        <v>0.67029877252195791</v>
      </c>
      <c r="R131" s="2">
        <f>_xlfn.STDEV.P(R124:R129)</f>
        <v>28.353978360873612</v>
      </c>
      <c r="S131">
        <f>_xlfn.STDEV.P(S124:S128)</f>
        <v>0.36310390309723151</v>
      </c>
      <c r="T131" s="2">
        <f>_xlfn.STDEV.P(T124:T129)</f>
        <v>25.595790452511689</v>
      </c>
      <c r="U131">
        <f>_xlfn.STDEV.P(U124:U128)</f>
        <v>0.28487814158962227</v>
      </c>
      <c r="V131" s="2">
        <f>_xlfn.STDEV.P(V124:V129)</f>
        <v>25.362343915515552</v>
      </c>
      <c r="W131">
        <f>_xlfn.STDEV.P(W124:W128)</f>
        <v>0.43453679041276072</v>
      </c>
    </row>
    <row r="132" spans="1:23" x14ac:dyDescent="0.45">
      <c r="A132" s="1">
        <v>20</v>
      </c>
      <c r="B132">
        <v>50</v>
      </c>
      <c r="C132">
        <v>0</v>
      </c>
      <c r="D132">
        <v>63.6</v>
      </c>
      <c r="E132">
        <v>75.8</v>
      </c>
      <c r="F132">
        <v>74.2</v>
      </c>
      <c r="G132">
        <v>67.599999999999994</v>
      </c>
      <c r="I132">
        <f t="shared" si="42"/>
        <v>4.9406477308142502</v>
      </c>
      <c r="N132">
        <f t="shared" si="43"/>
        <v>70.300000000000011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63.4</v>
      </c>
      <c r="E133">
        <v>75.5</v>
      </c>
      <c r="F133">
        <v>73.900000000000006</v>
      </c>
      <c r="G133">
        <v>68.2</v>
      </c>
      <c r="I133">
        <f t="shared" si="42"/>
        <v>4.7960921592479862</v>
      </c>
      <c r="N133">
        <f t="shared" si="43"/>
        <v>70.25</v>
      </c>
      <c r="P133" s="2" cm="1">
        <f t="array" ref="P133">INDEX(LINEST(P124:P129), 1)</f>
        <v>15.714857142857143</v>
      </c>
      <c r="Q133" s="2" cm="1">
        <f t="array" ref="Q133">INDEX(LINEST(Q124:Q128), 1)</f>
        <v>-0.14066666666666666</v>
      </c>
      <c r="R133" s="2" cm="1">
        <f t="array" ref="R133">INDEX(LINEST(R124:R129), 1)</f>
        <v>15.797714285714287</v>
      </c>
      <c r="S133" s="2" cm="1">
        <f t="array" ref="S133">INDEX(LINEST(S124:S128), 1)</f>
        <v>0.17166666666666608</v>
      </c>
      <c r="T133" s="2" cm="1">
        <f t="array" ref="T133">INDEX(LINEST(T124:T129), 1)</f>
        <v>13.325714285714286</v>
      </c>
      <c r="U133" s="2" cm="1">
        <f t="array" ref="U133">INDEX(LINEST(U124:U128), 1)</f>
        <v>8.6666666666665296E-2</v>
      </c>
      <c r="V133" s="2" cm="1">
        <f t="array" ref="V133">INDEX(LINEST(V124:V129), 1)</f>
        <v>14.067428571428575</v>
      </c>
      <c r="W133" s="2" cm="1">
        <f t="array" ref="W133">INDEX(LINEST(W124:W128), 1)</f>
        <v>-5.1666666666665154E-2</v>
      </c>
    </row>
    <row r="134" spans="1:23" x14ac:dyDescent="0.45">
      <c r="A134" s="1">
        <v>22</v>
      </c>
      <c r="B134">
        <v>50</v>
      </c>
      <c r="C134">
        <v>0.45</v>
      </c>
      <c r="D134">
        <v>65.3</v>
      </c>
      <c r="E134">
        <v>76.099999999999994</v>
      </c>
      <c r="F134">
        <v>75.5</v>
      </c>
      <c r="G134">
        <v>66.5</v>
      </c>
      <c r="I134">
        <f t="shared" si="42"/>
        <v>4.9726753362752323</v>
      </c>
      <c r="K134" cm="1">
        <f t="array" ref="K134">INDEX(LINEST(K124:K129),1)</f>
        <v>14.726428571428572</v>
      </c>
      <c r="L134" cm="1">
        <f t="array" ref="L134">INDEX(LINEST(L124:L128),1)</f>
        <v>1.6499999999999203E-2</v>
      </c>
      <c r="N134">
        <f t="shared" si="43"/>
        <v>70.849999999999994</v>
      </c>
    </row>
    <row r="135" spans="1:23" x14ac:dyDescent="0.45">
      <c r="A135" s="1">
        <v>23</v>
      </c>
      <c r="B135">
        <v>50</v>
      </c>
      <c r="C135">
        <v>0.65</v>
      </c>
      <c r="D135">
        <v>63.7</v>
      </c>
      <c r="E135">
        <v>75</v>
      </c>
      <c r="F135">
        <v>74.900000000000006</v>
      </c>
      <c r="G135">
        <v>69</v>
      </c>
      <c r="I135">
        <f t="shared" si="42"/>
        <v>4.6906822531482568</v>
      </c>
      <c r="N135">
        <f t="shared" si="43"/>
        <v>70.650000000000006</v>
      </c>
    </row>
    <row r="136" spans="1:23" x14ac:dyDescent="0.45">
      <c r="A136" s="1">
        <v>24</v>
      </c>
      <c r="B136">
        <v>50</v>
      </c>
      <c r="C136">
        <v>0.85</v>
      </c>
      <c r="D136">
        <v>61.8</v>
      </c>
      <c r="E136">
        <v>76.599999999999994</v>
      </c>
      <c r="F136">
        <v>72.900000000000006</v>
      </c>
      <c r="G136">
        <v>65.7</v>
      </c>
      <c r="I136">
        <f t="shared" si="42"/>
        <v>5.8191494223812468</v>
      </c>
      <c r="N136">
        <f t="shared" si="43"/>
        <v>69.25</v>
      </c>
    </row>
    <row r="137" spans="1:23" x14ac:dyDescent="0.45">
      <c r="A137" s="1">
        <v>25</v>
      </c>
      <c r="B137">
        <v>100</v>
      </c>
      <c r="C137">
        <v>0</v>
      </c>
      <c r="D137">
        <v>72.599999999999994</v>
      </c>
      <c r="E137">
        <v>88</v>
      </c>
      <c r="F137">
        <v>77.2</v>
      </c>
      <c r="G137">
        <v>82.4</v>
      </c>
      <c r="I137">
        <f t="shared" si="42"/>
        <v>5.7521735022511287</v>
      </c>
      <c r="N137">
        <f t="shared" si="43"/>
        <v>80.050000000000011</v>
      </c>
    </row>
    <row r="138" spans="1:23" x14ac:dyDescent="0.45">
      <c r="A138" s="1">
        <v>26</v>
      </c>
      <c r="B138">
        <v>100</v>
      </c>
      <c r="C138">
        <v>0.2</v>
      </c>
      <c r="D138">
        <v>71.400000000000006</v>
      </c>
      <c r="E138">
        <v>86.2</v>
      </c>
      <c r="F138">
        <v>75.2</v>
      </c>
      <c r="G138">
        <v>78.5</v>
      </c>
      <c r="I138">
        <f t="shared" si="42"/>
        <v>5.4490251421699263</v>
      </c>
      <c r="N138">
        <f t="shared" si="43"/>
        <v>77.825000000000003</v>
      </c>
    </row>
    <row r="139" spans="1:23" x14ac:dyDescent="0.45">
      <c r="A139" s="1">
        <v>27</v>
      </c>
      <c r="B139">
        <v>100</v>
      </c>
      <c r="C139">
        <v>0.45</v>
      </c>
      <c r="D139">
        <v>73.3</v>
      </c>
      <c r="E139">
        <v>86.1</v>
      </c>
      <c r="F139">
        <v>75.5</v>
      </c>
      <c r="G139">
        <v>80</v>
      </c>
      <c r="I139">
        <f t="shared" si="42"/>
        <v>4.895086822519084</v>
      </c>
      <c r="N139">
        <f t="shared" si="43"/>
        <v>78.724999999999994</v>
      </c>
    </row>
    <row r="140" spans="1:23" x14ac:dyDescent="0.45">
      <c r="A140" s="1">
        <v>28</v>
      </c>
      <c r="B140">
        <v>100</v>
      </c>
      <c r="C140">
        <v>0.65</v>
      </c>
      <c r="D140">
        <v>67.56</v>
      </c>
      <c r="E140">
        <v>86.1</v>
      </c>
      <c r="F140">
        <v>77.5</v>
      </c>
      <c r="G140">
        <v>81.2</v>
      </c>
      <c r="I140">
        <f t="shared" si="42"/>
        <v>6.801860039724426</v>
      </c>
      <c r="N140" s="7">
        <f t="shared" si="43"/>
        <v>78.09</v>
      </c>
    </row>
    <row r="141" spans="1:23" x14ac:dyDescent="0.45">
      <c r="A141" s="1">
        <v>29</v>
      </c>
      <c r="B141">
        <v>100</v>
      </c>
      <c r="C141">
        <v>0.85</v>
      </c>
      <c r="D141">
        <v>72.099999999999994</v>
      </c>
      <c r="E141">
        <v>87.6</v>
      </c>
      <c r="F141">
        <v>75.099999999999994</v>
      </c>
      <c r="G141">
        <v>79.2</v>
      </c>
      <c r="I141">
        <f t="shared" si="42"/>
        <v>5.8270918990522196</v>
      </c>
      <c r="N141">
        <f t="shared" si="43"/>
        <v>78.5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t="s">
        <v>38</v>
      </c>
      <c r="K147" t="s">
        <v>25</v>
      </c>
      <c r="L147" t="s">
        <v>26</v>
      </c>
      <c r="N147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49.3</v>
      </c>
      <c r="E148">
        <v>48.8</v>
      </c>
      <c r="F148">
        <v>51.2</v>
      </c>
      <c r="G148">
        <v>47.2</v>
      </c>
      <c r="I148">
        <f>_xlfn.STDEV.P(D148:G148)</f>
        <v>1.4271912976192085</v>
      </c>
      <c r="J148">
        <v>2</v>
      </c>
      <c r="K148">
        <f>_xlfn.STDEV.P(D148:G152)</f>
        <v>1.4119490075778234</v>
      </c>
      <c r="L148">
        <f>_xlfn.STDEV.P(D148:G148,D153:G153,D158:G158,D163:G163,D168:G168,D173:G173)</f>
        <v>12.613184790351497</v>
      </c>
      <c r="M148">
        <v>0</v>
      </c>
      <c r="N148">
        <f>AVERAGE(D148:G148)</f>
        <v>49.125</v>
      </c>
      <c r="P148" s="2">
        <f>_xlfn.STDEV.P(D148:D152)</f>
        <v>1.1052601503718491</v>
      </c>
      <c r="Q148">
        <f>_xlfn.STDEV.P(D148,D153,D158,D163,D168,D173)</f>
        <v>11.458972709434045</v>
      </c>
      <c r="R148" s="2">
        <f>_xlfn.STDEV.P(E148:E152)</f>
        <v>1.1356055653262715</v>
      </c>
      <c r="S148">
        <f>_xlfn.STDEV.P(E148,E153,E158,E163,E168,E173)</f>
        <v>12.921010022440143</v>
      </c>
      <c r="T148" s="2">
        <f>_xlfn.STDEV.P(F148:F152)</f>
        <v>1.0979981785048656</v>
      </c>
      <c r="U148">
        <f>_xlfn.STDEV.P(F148,F153,F158,F163,F168,F173)</f>
        <v>12.013661205292728</v>
      </c>
      <c r="V148" s="2">
        <f>_xlfn.STDEV.P(G148:G152)</f>
        <v>1.275303885354387</v>
      </c>
      <c r="W148">
        <f>_xlfn.STDEV.P(G148,G153,G158,G163,G168,G173)</f>
        <v>12.681055424004249</v>
      </c>
    </row>
    <row r="149" spans="1:23" x14ac:dyDescent="0.45">
      <c r="A149" s="1">
        <v>1</v>
      </c>
      <c r="B149">
        <v>0</v>
      </c>
      <c r="C149">
        <v>0.2</v>
      </c>
      <c r="D149">
        <v>50.8</v>
      </c>
      <c r="E149">
        <v>49.6</v>
      </c>
      <c r="F149">
        <v>51.1</v>
      </c>
      <c r="G149">
        <v>49.8</v>
      </c>
      <c r="I149">
        <f t="shared" ref="I149:I177" si="54">_xlfn.STDEV.P(D149:G149)</f>
        <v>0.63786754110865374</v>
      </c>
      <c r="J149">
        <v>5</v>
      </c>
      <c r="K149">
        <f>_xlfn.STDEV.P(D153:G157)</f>
        <v>2.9251324756325134</v>
      </c>
      <c r="L149">
        <f>_xlfn.STDEV.P(D149:G149,D154:G154,D159:G159,D164:G164,D169:G169,D174:G174)</f>
        <v>11.172050940728003</v>
      </c>
      <c r="M149">
        <v>0.2</v>
      </c>
      <c r="N149">
        <f t="shared" ref="N149:N177" si="55">AVERAGE(D149:G149)</f>
        <v>50.325000000000003</v>
      </c>
      <c r="P149" s="2">
        <f>_xlfn.STDEV.P(D153:D157)</f>
        <v>1.107068200247844</v>
      </c>
      <c r="Q149">
        <f t="shared" ref="Q149:Q152" si="56">_xlfn.STDEV.P(D149,D154,D159,D164,D169,D174)</f>
        <v>9.7967256434654466</v>
      </c>
      <c r="R149" s="2">
        <f>_xlfn.STDEV.P(E153:E157)</f>
        <v>0.7678541528181001</v>
      </c>
      <c r="S149">
        <f t="shared" ref="S149:S152" si="57">_xlfn.STDEV.P(E149,E154,E159,E164,E169,E174)</f>
        <v>11.898097420269421</v>
      </c>
      <c r="T149" s="2">
        <f>_xlfn.STDEV.P(F153:F157)</f>
        <v>1.2846789482201366</v>
      </c>
      <c r="U149">
        <f t="shared" ref="U149:U152" si="58">_xlfn.STDEV.P(F149,F154,F159,F164,F169,F174)</f>
        <v>11.277620414884643</v>
      </c>
      <c r="V149" s="2">
        <f>_xlfn.STDEV.P(G153:G157)</f>
        <v>1.313620949893842</v>
      </c>
      <c r="W149">
        <f t="shared" ref="W149:W152" si="59">_xlfn.STDEV.P(G149,G154,G159,G164,G169,G174)</f>
        <v>10.588581375970833</v>
      </c>
    </row>
    <row r="150" spans="1:23" x14ac:dyDescent="0.45">
      <c r="A150" s="1">
        <v>2</v>
      </c>
      <c r="B150">
        <v>0</v>
      </c>
      <c r="C150">
        <v>0.45</v>
      </c>
      <c r="D150">
        <v>51.6</v>
      </c>
      <c r="E150">
        <v>48</v>
      </c>
      <c r="F150">
        <v>48.4</v>
      </c>
      <c r="G150">
        <v>50.4</v>
      </c>
      <c r="I150">
        <f t="shared" si="54"/>
        <v>1.4696938456699074</v>
      </c>
      <c r="J150">
        <v>10</v>
      </c>
      <c r="K150">
        <f>_xlfn.STDEV.P(D158:G162)</f>
        <v>2.2848632344190749</v>
      </c>
      <c r="L150">
        <f t="shared" ref="L150:L152" si="60">_xlfn.STDEV.P(D150:G150,D155:G155,D160:G160,D165:G165,D170:G170,D175:G175)</f>
        <v>11.930195554651331</v>
      </c>
      <c r="M150">
        <v>0.45</v>
      </c>
      <c r="N150">
        <f t="shared" si="55"/>
        <v>49.6</v>
      </c>
      <c r="P150" s="2">
        <f>_xlfn.STDEV.P(D158:D162)</f>
        <v>0.78230428862431844</v>
      </c>
      <c r="Q150">
        <f t="shared" si="56"/>
        <v>10.911258202221921</v>
      </c>
      <c r="R150" s="2">
        <f>_xlfn.STDEV.P(E158:E162)</f>
        <v>0.78332624110264537</v>
      </c>
      <c r="S150">
        <f t="shared" si="57"/>
        <v>12.905382167486911</v>
      </c>
      <c r="T150" s="2">
        <f>_xlfn.STDEV.P(F158:F162)</f>
        <v>1.211610498468878</v>
      </c>
      <c r="U150">
        <f t="shared" si="58"/>
        <v>12.687482895445472</v>
      </c>
      <c r="V150" s="2">
        <f>_xlfn.STDEV.P(G158:G162)</f>
        <v>1.1672189169131884</v>
      </c>
      <c r="W150">
        <f t="shared" si="59"/>
        <v>10.479941157595629</v>
      </c>
    </row>
    <row r="151" spans="1:23" x14ac:dyDescent="0.45">
      <c r="A151" s="1">
        <v>3</v>
      </c>
      <c r="B151">
        <v>0</v>
      </c>
      <c r="C151">
        <v>0.65</v>
      </c>
      <c r="D151">
        <v>52.5</v>
      </c>
      <c r="E151">
        <v>50.9</v>
      </c>
      <c r="F151">
        <v>49.5</v>
      </c>
      <c r="G151">
        <v>49.5</v>
      </c>
      <c r="I151">
        <f t="shared" si="54"/>
        <v>1.236931687685298</v>
      </c>
      <c r="J151">
        <v>20</v>
      </c>
      <c r="K151">
        <f>_xlfn.STDEV.P(D163:G167)</f>
        <v>6.624922641057708</v>
      </c>
      <c r="L151">
        <f t="shared" si="60"/>
        <v>11.874376445616878</v>
      </c>
      <c r="M151">
        <v>0.65</v>
      </c>
      <c r="N151">
        <f t="shared" si="55"/>
        <v>50.6</v>
      </c>
      <c r="P151" s="2">
        <f>_xlfn.STDEV.P(D163:D167)</f>
        <v>1.2499599993599801</v>
      </c>
      <c r="Q151">
        <f t="shared" si="56"/>
        <v>11.124996878900951</v>
      </c>
      <c r="R151" s="2">
        <f>_xlfn.STDEV.P(E163:E167)</f>
        <v>1.3564659966250519</v>
      </c>
      <c r="S151">
        <f t="shared" si="57"/>
        <v>12.231482602966301</v>
      </c>
      <c r="T151" s="2">
        <f>_xlfn.STDEV.P(F163:F167)</f>
        <v>1.0307278981380106</v>
      </c>
      <c r="U151">
        <f t="shared" si="58"/>
        <v>12.300462954250538</v>
      </c>
      <c r="V151" s="2">
        <f>_xlfn.STDEV.P(G163:G167)</f>
        <v>1.4832396974191324</v>
      </c>
      <c r="W151">
        <f t="shared" si="59"/>
        <v>10.927094256429218</v>
      </c>
    </row>
    <row r="152" spans="1:23" x14ac:dyDescent="0.45">
      <c r="A152" s="1">
        <v>4</v>
      </c>
      <c r="B152">
        <v>0</v>
      </c>
      <c r="C152">
        <v>0.85</v>
      </c>
      <c r="D152">
        <v>51.9</v>
      </c>
      <c r="E152">
        <v>47.8</v>
      </c>
      <c r="F152">
        <v>49.2</v>
      </c>
      <c r="G152">
        <v>50.9</v>
      </c>
      <c r="I152">
        <f t="shared" si="54"/>
        <v>1.5724185193516387</v>
      </c>
      <c r="J152">
        <v>50</v>
      </c>
      <c r="K152">
        <f>_xlfn.STDEV.P(D169:G172)</f>
        <v>3.2407319775013788</v>
      </c>
      <c r="L152">
        <f t="shared" si="60"/>
        <v>11.281178246924773</v>
      </c>
      <c r="M152">
        <v>0.85</v>
      </c>
      <c r="N152">
        <f t="shared" si="55"/>
        <v>49.949999999999996</v>
      </c>
      <c r="P152" s="2">
        <f>_xlfn.STDEV.P(D168:D172)</f>
        <v>1.0225458424931346</v>
      </c>
      <c r="Q152">
        <f t="shared" si="56"/>
        <v>10.317245541110058</v>
      </c>
      <c r="R152" s="2">
        <f>_xlfn.STDEV.P(E168:E172)</f>
        <v>0.24494897427831783</v>
      </c>
      <c r="S152">
        <f t="shared" si="57"/>
        <v>12.755314796411591</v>
      </c>
      <c r="T152" s="2">
        <f>_xlfn.STDEV.P(F168:F172)</f>
        <v>1.2116104984688743</v>
      </c>
      <c r="U152">
        <f t="shared" si="58"/>
        <v>11.245406469606451</v>
      </c>
      <c r="V152" s="2">
        <f>_xlfn.STDEV.P(G168:G172)</f>
        <v>1.831283702761537</v>
      </c>
      <c r="W152">
        <f t="shared" si="59"/>
        <v>9.880353682378459</v>
      </c>
    </row>
    <row r="153" spans="1:23" x14ac:dyDescent="0.45">
      <c r="A153" s="1">
        <v>5</v>
      </c>
      <c r="B153">
        <v>5</v>
      </c>
      <c r="C153">
        <v>0</v>
      </c>
      <c r="D153">
        <v>47.7</v>
      </c>
      <c r="E153">
        <v>53.8</v>
      </c>
      <c r="F153">
        <v>53.9</v>
      </c>
      <c r="G153">
        <v>56.3</v>
      </c>
      <c r="I153">
        <f t="shared" si="54"/>
        <v>3.1783446949630849</v>
      </c>
      <c r="J153">
        <v>100</v>
      </c>
      <c r="K153">
        <f>_xlfn.STDEV.P(D173:G177)</f>
        <v>3.1721089199458463</v>
      </c>
      <c r="N153">
        <f t="shared" si="55"/>
        <v>52.924999999999997</v>
      </c>
      <c r="P153" s="2">
        <f>_xlfn.STDEV.P(D173:D177)</f>
        <v>1.2671227249165735</v>
      </c>
      <c r="R153" s="2">
        <f>_xlfn.STDEV.P(E173:E177)</f>
        <v>1.3484806264830094</v>
      </c>
      <c r="T153" s="2">
        <f>_xlfn.STDEV.P(F173:F177)</f>
        <v>1.0166612021711048</v>
      </c>
      <c r="V153" s="2">
        <f>_xlfn.STDEV.P(G173:G177)</f>
        <v>1.3696714934611132</v>
      </c>
    </row>
    <row r="154" spans="1:23" x14ac:dyDescent="0.45">
      <c r="A154" s="1">
        <v>6</v>
      </c>
      <c r="B154">
        <v>5</v>
      </c>
      <c r="C154">
        <v>0.2</v>
      </c>
      <c r="D154">
        <v>49.9</v>
      </c>
      <c r="E154">
        <v>52.9</v>
      </c>
      <c r="F154">
        <v>53.6</v>
      </c>
      <c r="G154">
        <v>55.7</v>
      </c>
      <c r="I154">
        <f t="shared" si="54"/>
        <v>2.077709074918817</v>
      </c>
      <c r="K154">
        <f>AVERAGE(K148:K153)</f>
        <v>3.2766180426890572</v>
      </c>
      <c r="N154">
        <f t="shared" si="55"/>
        <v>53.025000000000006</v>
      </c>
      <c r="P154" s="2">
        <f>AVERAGE(P148:P153)</f>
        <v>1.0890435343356166</v>
      </c>
      <c r="Q154">
        <f>AVERAGE(Q148:Q152)</f>
        <v>10.721839795026487</v>
      </c>
      <c r="R154" s="2">
        <f>AVERAGE(R148:R153)</f>
        <v>0.93944692610556613</v>
      </c>
      <c r="S154">
        <f>AVERAGE(S148:S152)</f>
        <v>12.542257401914874</v>
      </c>
      <c r="T154" s="2">
        <f>AVERAGE(T148:T153)</f>
        <v>1.142214537328645</v>
      </c>
      <c r="U154">
        <f>AVERAGE(U148:U152)</f>
        <v>11.904926787895965</v>
      </c>
      <c r="V154" s="2">
        <f>AVERAGE(V148:V153)</f>
        <v>1.4067231076338667</v>
      </c>
      <c r="W154">
        <f>AVERAGE(W148:W152)</f>
        <v>10.911405179275675</v>
      </c>
    </row>
    <row r="155" spans="1:23" x14ac:dyDescent="0.45">
      <c r="A155" s="1">
        <v>7</v>
      </c>
      <c r="B155">
        <v>5</v>
      </c>
      <c r="C155">
        <v>0.45</v>
      </c>
      <c r="D155">
        <v>50.7</v>
      </c>
      <c r="E155">
        <v>52.8</v>
      </c>
      <c r="F155">
        <v>50.7</v>
      </c>
      <c r="G155">
        <v>56.4</v>
      </c>
      <c r="I155">
        <f t="shared" si="54"/>
        <v>2.3286262044390016</v>
      </c>
      <c r="N155">
        <f t="shared" si="55"/>
        <v>52.65</v>
      </c>
      <c r="P155" s="2">
        <f>_xlfn.STDEV.P(P148:P153)</f>
        <v>0.16160913852602041</v>
      </c>
      <c r="Q155">
        <f>_xlfn.STDEV.P(Q148:Q152)</f>
        <v>0.59351707717407642</v>
      </c>
      <c r="R155" s="2">
        <f>_xlfn.STDEV.P(R148:R153)</f>
        <v>0.39069101990038663</v>
      </c>
      <c r="S155">
        <f>_xlfn.STDEV.P(S148:S152)</f>
        <v>0.40797785574494888</v>
      </c>
      <c r="T155" s="2">
        <f>_xlfn.STDEV.P(T148:T153)</f>
        <v>0.10006306702162911</v>
      </c>
      <c r="U155">
        <f>_xlfn.STDEV.P(U148:U152)</f>
        <v>0.56729999642895168</v>
      </c>
      <c r="V155" s="2">
        <f>_xlfn.STDEV.P(V148:V153)</f>
        <v>0.21243845802706141</v>
      </c>
      <c r="W155">
        <f>_xlfn.STDEV.P(W148:W152)</f>
        <v>0.94713797675400435</v>
      </c>
    </row>
    <row r="156" spans="1:23" x14ac:dyDescent="0.45">
      <c r="A156" s="1">
        <v>8</v>
      </c>
      <c r="B156">
        <v>5</v>
      </c>
      <c r="C156">
        <v>0.65</v>
      </c>
      <c r="D156">
        <v>49.4</v>
      </c>
      <c r="E156">
        <v>54.4</v>
      </c>
      <c r="F156">
        <v>52.9</v>
      </c>
      <c r="G156">
        <v>58.5</v>
      </c>
      <c r="I156">
        <f t="shared" si="54"/>
        <v>3.2641997487898937</v>
      </c>
      <c r="K156" cm="1">
        <f t="array" ref="K156">INDEX(LINEST(K148:K153),1)</f>
        <v>0.40250449925958137</v>
      </c>
      <c r="L156" cm="1">
        <f t="array" ref="L156">INDEX(LINEST(L148:L152),1)</f>
        <v>-0.19616875819645718</v>
      </c>
      <c r="N156">
        <f t="shared" si="55"/>
        <v>53.8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50.7</v>
      </c>
      <c r="E157">
        <v>54.7</v>
      </c>
      <c r="F157">
        <v>51.2</v>
      </c>
      <c r="G157">
        <v>59</v>
      </c>
      <c r="I157">
        <f t="shared" si="54"/>
        <v>3.3234018715767721</v>
      </c>
      <c r="N157">
        <f t="shared" si="55"/>
        <v>53.900000000000006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44.6</v>
      </c>
      <c r="E158">
        <v>50.6</v>
      </c>
      <c r="F158">
        <v>48.8</v>
      </c>
      <c r="G158">
        <v>47.2</v>
      </c>
      <c r="I158">
        <f t="shared" si="54"/>
        <v>2.2045407685048599</v>
      </c>
      <c r="N158">
        <f t="shared" si="55"/>
        <v>47.8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46.6</v>
      </c>
      <c r="E159">
        <v>50.8</v>
      </c>
      <c r="F159">
        <v>51.5</v>
      </c>
      <c r="G159">
        <v>49.7</v>
      </c>
      <c r="I159">
        <f t="shared" si="54"/>
        <v>1.8741664813991301</v>
      </c>
      <c r="K159" t="s">
        <v>25</v>
      </c>
      <c r="L159" t="s">
        <v>26</v>
      </c>
      <c r="N159">
        <f t="shared" si="55"/>
        <v>49.650000000000006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46.7</v>
      </c>
      <c r="E160">
        <v>49.7</v>
      </c>
      <c r="F160">
        <v>51.9</v>
      </c>
      <c r="G160">
        <v>50.3</v>
      </c>
      <c r="I160">
        <f t="shared" si="54"/>
        <v>1.8834808201837345</v>
      </c>
      <c r="J160">
        <v>2</v>
      </c>
      <c r="K160">
        <f>AVERAGE(D148:G152)</f>
        <v>49.92</v>
      </c>
      <c r="L160">
        <f>AVERAGE(D148:G148,D153:G153,D158:G158,D163:G163,D168:G168,D173:G173)</f>
        <v>60.158333333333339</v>
      </c>
      <c r="M160">
        <v>0</v>
      </c>
      <c r="N160">
        <f t="shared" si="55"/>
        <v>49.650000000000006</v>
      </c>
      <c r="P160" s="2">
        <f>AVERAGE(D148:D152)</f>
        <v>51.219999999999992</v>
      </c>
      <c r="Q160">
        <f>AVERAGE(D148,D153,D158,D163,D168,D173)</f>
        <v>55.31666666666667</v>
      </c>
      <c r="R160" s="2">
        <f>AVERAGE(E148:E152)</f>
        <v>49.02</v>
      </c>
      <c r="S160">
        <f>AVERAGE(E148,E153,E158,E163,E168,E173)</f>
        <v>61.45000000000001</v>
      </c>
      <c r="T160" s="2">
        <f>AVERAGE(F148:F152)</f>
        <v>49.88000000000001</v>
      </c>
      <c r="U160">
        <f>AVERAGE(F148,F153,F158,F163,F168,F173)</f>
        <v>62.816666666666663</v>
      </c>
      <c r="V160" s="2">
        <f>AVERAGE(G148:G152)</f>
        <v>49.56</v>
      </c>
      <c r="W160">
        <f>AVERAGE(G148,G153,G158,G163,G168,G173)</f>
        <v>61.04999999999999</v>
      </c>
    </row>
    <row r="161" spans="1:23" x14ac:dyDescent="0.45">
      <c r="A161" s="1">
        <v>13</v>
      </c>
      <c r="B161">
        <v>10</v>
      </c>
      <c r="C161">
        <v>0.65</v>
      </c>
      <c r="D161">
        <v>45.7</v>
      </c>
      <c r="E161">
        <v>52.1</v>
      </c>
      <c r="F161">
        <v>50.3</v>
      </c>
      <c r="G161">
        <v>49.7</v>
      </c>
      <c r="I161">
        <f t="shared" si="54"/>
        <v>2.3382685902179836</v>
      </c>
      <c r="J161">
        <v>5</v>
      </c>
      <c r="K161">
        <f>AVERAGE(D153:G157)</f>
        <v>53.260000000000005</v>
      </c>
      <c r="L161">
        <f>AVERAGE(D149:G149,D154:G154,D159:G159,D164:G164,D169:G169,D174:G174)</f>
        <v>59.983333333333341</v>
      </c>
      <c r="M161">
        <v>0.2</v>
      </c>
      <c r="N161">
        <f t="shared" si="55"/>
        <v>49.45</v>
      </c>
      <c r="P161" s="2">
        <f>AVERAGE(D153:D157)</f>
        <v>49.680000000000007</v>
      </c>
      <c r="Q161">
        <f t="shared" ref="Q161:Q164" si="61">AVERAGE(D149,D154,D159,D164,D169,D174)</f>
        <v>56.25</v>
      </c>
      <c r="R161" s="2">
        <f>AVERAGE(E153:E157)</f>
        <v>53.720000000000006</v>
      </c>
      <c r="S161">
        <f t="shared" ref="S161:S164" si="62">AVERAGE(E149,E154,E159,E164,E169,E174)</f>
        <v>60.583333333333336</v>
      </c>
      <c r="T161" s="2">
        <f>AVERAGE(F153:F157)</f>
        <v>52.46</v>
      </c>
      <c r="U161">
        <f t="shared" ref="U161:U164" si="63">AVERAGE(F149,F154,F159,F164,F169,F174)</f>
        <v>62.816666666666663</v>
      </c>
      <c r="V161" s="2">
        <f>AVERAGE(G153:G157)</f>
        <v>57.179999999999993</v>
      </c>
      <c r="W161">
        <f t="shared" ref="W161:W164" si="64">AVERAGE(G149,G154,G159,G164,G169,G174)</f>
        <v>60.283333333333324</v>
      </c>
    </row>
    <row r="162" spans="1:23" x14ac:dyDescent="0.45">
      <c r="A162" s="1">
        <v>14</v>
      </c>
      <c r="B162">
        <v>10</v>
      </c>
      <c r="C162">
        <v>0.85</v>
      </c>
      <c r="D162">
        <v>45.4</v>
      </c>
      <c r="E162">
        <v>50.4</v>
      </c>
      <c r="F162">
        <v>52</v>
      </c>
      <c r="G162">
        <v>50.4</v>
      </c>
      <c r="I162">
        <f t="shared" si="54"/>
        <v>2.4834451876375288</v>
      </c>
      <c r="J162">
        <v>10</v>
      </c>
      <c r="K162">
        <f>AVERAGE(D158:G162)</f>
        <v>49.219999999999992</v>
      </c>
      <c r="L162">
        <f t="shared" ref="L162:L164" si="65">AVERAGE(D150:G150,D155:G155,D160:G160,D165:G165,D170:G170,D175:G175)</f>
        <v>60.270833333333336</v>
      </c>
      <c r="M162">
        <v>0.45</v>
      </c>
      <c r="N162">
        <f t="shared" si="55"/>
        <v>49.550000000000004</v>
      </c>
      <c r="P162" s="2">
        <f>AVERAGE(D158:D162)</f>
        <v>45.800000000000004</v>
      </c>
      <c r="Q162">
        <f t="shared" si="61"/>
        <v>57.533333333333339</v>
      </c>
      <c r="R162" s="2">
        <f>AVERAGE(E158:E162)</f>
        <v>50.720000000000006</v>
      </c>
      <c r="S162">
        <f t="shared" si="62"/>
        <v>60.333333333333336</v>
      </c>
      <c r="T162" s="2">
        <f>AVERAGE(F158:F162)</f>
        <v>50.9</v>
      </c>
      <c r="U162">
        <f t="shared" si="63"/>
        <v>62.56666666666667</v>
      </c>
      <c r="V162" s="2">
        <f>AVERAGE(G158:G162)</f>
        <v>49.459999999999994</v>
      </c>
      <c r="W162">
        <f t="shared" si="64"/>
        <v>60.65</v>
      </c>
    </row>
    <row r="163" spans="1:23" x14ac:dyDescent="0.45">
      <c r="A163" s="1">
        <v>15</v>
      </c>
      <c r="B163">
        <v>20</v>
      </c>
      <c r="C163">
        <v>0</v>
      </c>
      <c r="D163">
        <v>47.9</v>
      </c>
      <c r="E163">
        <v>58.3</v>
      </c>
      <c r="F163">
        <v>68.2</v>
      </c>
      <c r="G163">
        <v>61.2</v>
      </c>
      <c r="I163">
        <f t="shared" si="54"/>
        <v>7.2996575262132142</v>
      </c>
      <c r="J163">
        <v>20</v>
      </c>
      <c r="K163">
        <f>AVERAGE(D163:G167)</f>
        <v>58.92</v>
      </c>
      <c r="L163">
        <f t="shared" si="65"/>
        <v>60.920833333333341</v>
      </c>
      <c r="M163">
        <v>0.65</v>
      </c>
      <c r="N163">
        <f t="shared" si="55"/>
        <v>58.899999999999991</v>
      </c>
      <c r="P163" s="2">
        <f>AVERAGE(D163:D167)</f>
        <v>50.339999999999996</v>
      </c>
      <c r="Q163">
        <f t="shared" si="61"/>
        <v>57.166666666666664</v>
      </c>
      <c r="R163" s="2">
        <f>AVERAGE(E163:E167)</f>
        <v>57</v>
      </c>
      <c r="S163">
        <f t="shared" si="62"/>
        <v>62.25</v>
      </c>
      <c r="T163" s="2">
        <f>AVERAGE(F163:F167)</f>
        <v>68.44</v>
      </c>
      <c r="U163">
        <f t="shared" si="63"/>
        <v>62.883333333333326</v>
      </c>
      <c r="V163" s="2">
        <f>AVERAGE(G163:G167)</f>
        <v>59.9</v>
      </c>
      <c r="W163">
        <f t="shared" si="64"/>
        <v>61.383333333333333</v>
      </c>
    </row>
    <row r="164" spans="1:23" x14ac:dyDescent="0.45">
      <c r="A164" s="1">
        <v>16</v>
      </c>
      <c r="B164">
        <v>20</v>
      </c>
      <c r="C164">
        <v>0.2</v>
      </c>
      <c r="D164">
        <v>50.7</v>
      </c>
      <c r="E164">
        <v>56.5</v>
      </c>
      <c r="F164">
        <v>67</v>
      </c>
      <c r="G164">
        <v>58</v>
      </c>
      <c r="I164">
        <f t="shared" si="54"/>
        <v>5.8423026282451476</v>
      </c>
      <c r="J164">
        <v>50</v>
      </c>
      <c r="K164">
        <f>AVERAGE(D168:G172)</f>
        <v>71.54000000000002</v>
      </c>
      <c r="L164">
        <f t="shared" si="65"/>
        <v>60.120833333333337</v>
      </c>
      <c r="M164">
        <v>0.85</v>
      </c>
      <c r="N164">
        <f t="shared" si="55"/>
        <v>58.05</v>
      </c>
      <c r="P164" s="2">
        <f>AVERAGE(D168:D172)</f>
        <v>67.78</v>
      </c>
      <c r="Q164">
        <f t="shared" si="61"/>
        <v>56.733333333333341</v>
      </c>
      <c r="R164" s="2">
        <f>AVERAGE(E168:E172)</f>
        <v>73.099999999999994</v>
      </c>
      <c r="S164">
        <f t="shared" si="62"/>
        <v>60.716666666666661</v>
      </c>
      <c r="T164" s="2">
        <f>AVERAGE(F168:F172)</f>
        <v>75.599999999999994</v>
      </c>
      <c r="U164">
        <f t="shared" si="63"/>
        <v>61.75</v>
      </c>
      <c r="V164" s="2">
        <f>AVERAGE(G168:G172)</f>
        <v>69.679999999999993</v>
      </c>
      <c r="W164">
        <f t="shared" si="64"/>
        <v>61.283333333333331</v>
      </c>
    </row>
    <row r="165" spans="1:23" x14ac:dyDescent="0.45">
      <c r="A165" s="1">
        <v>17</v>
      </c>
      <c r="B165">
        <v>20</v>
      </c>
      <c r="C165">
        <v>0.45</v>
      </c>
      <c r="D165">
        <v>51.3</v>
      </c>
      <c r="E165">
        <v>55.7</v>
      </c>
      <c r="F165">
        <v>68.599999999999994</v>
      </c>
      <c r="G165">
        <v>58.6</v>
      </c>
      <c r="I165">
        <f t="shared" si="54"/>
        <v>6.3578691398927143</v>
      </c>
      <c r="J165">
        <v>100</v>
      </c>
      <c r="K165">
        <f>AVERAGE(D173:G177)</f>
        <v>78.885000000000005</v>
      </c>
      <c r="L165">
        <f>AVERAGE((L164-L163), (L163-L162), (L162-L161), (L161-L160))</f>
        <v>-9.3750000000003553E-3</v>
      </c>
      <c r="N165">
        <f t="shared" si="55"/>
        <v>58.55</v>
      </c>
      <c r="P165" s="2">
        <f>AVERAGE(D173:D177)</f>
        <v>74.78</v>
      </c>
      <c r="R165" s="2">
        <f>AVERAGE(E173:E177)</f>
        <v>82.84</v>
      </c>
      <c r="T165" s="2">
        <f>AVERAGE(F173:F177)</f>
        <v>78.12</v>
      </c>
      <c r="V165" s="2">
        <f>AVERAGE(G173:G177)</f>
        <v>79.8</v>
      </c>
    </row>
    <row r="166" spans="1:23" x14ac:dyDescent="0.45">
      <c r="A166" s="1">
        <v>18</v>
      </c>
      <c r="B166">
        <v>20</v>
      </c>
      <c r="C166">
        <v>0.65</v>
      </c>
      <c r="D166">
        <v>50.6</v>
      </c>
      <c r="E166">
        <v>58.9</v>
      </c>
      <c r="F166">
        <v>70.2</v>
      </c>
      <c r="G166">
        <v>61.9</v>
      </c>
      <c r="I166">
        <f t="shared" si="54"/>
        <v>7.0103494920011258</v>
      </c>
      <c r="K166">
        <f>AVERAGE(K160:K165)</f>
        <v>60.290833333333332</v>
      </c>
      <c r="N166">
        <f t="shared" si="55"/>
        <v>60.4</v>
      </c>
      <c r="P166" s="2">
        <f>AVERAGE(P160:P165)</f>
        <v>56.6</v>
      </c>
      <c r="Q166">
        <f>AVERAGE(Q160:Q164)</f>
        <v>56.6</v>
      </c>
      <c r="R166" s="2">
        <f>AVERAGE(R160:R165)</f>
        <v>61.066666666666663</v>
      </c>
      <c r="S166">
        <f>AVERAGE(S160:S164)</f>
        <v>61.066666666666663</v>
      </c>
      <c r="T166" s="2">
        <f>AVERAGE(T160:T165)</f>
        <v>62.566666666666663</v>
      </c>
      <c r="U166">
        <f>AVERAGE(U160:U164)</f>
        <v>62.566666666666663</v>
      </c>
      <c r="V166" s="2">
        <f>AVERAGE(V160:V165)</f>
        <v>60.93</v>
      </c>
      <c r="W166">
        <f>AVERAGE(W160:W164)</f>
        <v>60.929999999999993</v>
      </c>
    </row>
    <row r="167" spans="1:23" x14ac:dyDescent="0.45">
      <c r="A167" s="1">
        <v>19</v>
      </c>
      <c r="B167">
        <v>20</v>
      </c>
      <c r="C167">
        <v>0.85</v>
      </c>
      <c r="D167">
        <v>51.2</v>
      </c>
      <c r="E167">
        <v>55.6</v>
      </c>
      <c r="F167">
        <v>68.2</v>
      </c>
      <c r="G167">
        <v>59.8</v>
      </c>
      <c r="I167">
        <f t="shared" si="54"/>
        <v>6.27136348811002</v>
      </c>
      <c r="N167">
        <f t="shared" si="55"/>
        <v>58.7</v>
      </c>
      <c r="P167" s="2">
        <f>_xlfn.STDEV.P(P160:P165)</f>
        <v>10.709522242689742</v>
      </c>
      <c r="Q167">
        <f>_xlfn.STDEV.P(Q160:Q164)</f>
        <v>0.7719383970815864</v>
      </c>
      <c r="R167" s="2">
        <f>_xlfn.STDEV.P(R160:R165)</f>
        <v>12.527078226341869</v>
      </c>
      <c r="S167">
        <f>_xlfn.STDEV.P(S160:S164)</f>
        <v>0.69872900485254175</v>
      </c>
      <c r="T167" s="2">
        <f>_xlfn.STDEV.P(T160:T165)</f>
        <v>11.870673480847232</v>
      </c>
      <c r="U167">
        <f>_xlfn.STDEV.P(U160:U164)</f>
        <v>0.42242685099842164</v>
      </c>
      <c r="V167" s="2">
        <f>_xlfn.STDEV.P(V160:V165)</f>
        <v>10.867386990440712</v>
      </c>
      <c r="W167">
        <f>_xlfn.STDEV.P(W160:W164)</f>
        <v>0.41020320167773966</v>
      </c>
    </row>
    <row r="168" spans="1:23" x14ac:dyDescent="0.45">
      <c r="A168" s="1">
        <v>20</v>
      </c>
      <c r="B168">
        <v>50</v>
      </c>
      <c r="C168">
        <v>0</v>
      </c>
      <c r="D168">
        <v>68.099999999999994</v>
      </c>
      <c r="E168">
        <v>72.8</v>
      </c>
      <c r="F168">
        <v>76.8</v>
      </c>
      <c r="G168">
        <v>72.900000000000006</v>
      </c>
      <c r="I168">
        <f t="shared" si="54"/>
        <v>3.0826125283596717</v>
      </c>
      <c r="N168">
        <f t="shared" si="55"/>
        <v>72.650000000000006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66.8</v>
      </c>
      <c r="E169">
        <v>73.099999999999994</v>
      </c>
      <c r="F169">
        <v>76</v>
      </c>
      <c r="G169">
        <v>70.099999999999994</v>
      </c>
      <c r="I169">
        <f t="shared" si="54"/>
        <v>3.4227182180249671</v>
      </c>
      <c r="N169">
        <f t="shared" si="55"/>
        <v>71.5</v>
      </c>
      <c r="P169" s="2" cm="1">
        <f t="array" ref="P169">INDEX(LINEST(P160:P165), 1)</f>
        <v>5.0468571428571432</v>
      </c>
      <c r="Q169" s="2" cm="1">
        <f t="array" ref="Q169">INDEX(LINEST(Q160:Q164), 1)</f>
        <v>0.37500000000000067</v>
      </c>
      <c r="R169" s="2" cm="1">
        <f t="array" ref="R169">INDEX(LINEST(R160:R165), 1)</f>
        <v>6.6719999999999988</v>
      </c>
      <c r="S169" s="2" cm="1">
        <f t="array" ref="S169">INDEX(LINEST(S160:S164), 1)</f>
        <v>1.9999999999996725E-2</v>
      </c>
      <c r="T169" s="2" cm="1">
        <f t="array" ref="T169">INDEX(LINEST(T160:T165), 1)</f>
        <v>6.5188571428571418</v>
      </c>
      <c r="U169" s="2" cm="1">
        <f t="array" ref="U169">INDEX(LINEST(U160:U164), 1)</f>
        <v>-0.20666666666666625</v>
      </c>
      <c r="V169" s="2" cm="1">
        <f t="array" ref="V169">INDEX(LINEST(V160:V165), 1)</f>
        <v>5.6897142857142846</v>
      </c>
      <c r="W169" s="2" cm="1">
        <f t="array" ref="W169">INDEX(LINEST(W160:W164), 1)</f>
        <v>0.15666666666666909</v>
      </c>
    </row>
    <row r="170" spans="1:23" x14ac:dyDescent="0.45">
      <c r="A170" s="1">
        <v>22</v>
      </c>
      <c r="B170">
        <v>50</v>
      </c>
      <c r="C170">
        <v>0.45</v>
      </c>
      <c r="D170">
        <v>68.5</v>
      </c>
      <c r="E170">
        <v>73.5</v>
      </c>
      <c r="F170">
        <v>76.5</v>
      </c>
      <c r="G170">
        <v>68.5</v>
      </c>
      <c r="I170">
        <f t="shared" si="54"/>
        <v>3.4186985827943359</v>
      </c>
      <c r="K170" cm="1">
        <f t="array" ref="K170">INDEX(LINEST(K160:K165),1)</f>
        <v>5.9818571428571472</v>
      </c>
      <c r="L170" cm="1">
        <f t="array" ref="L170">INDEX(LINEST(L160:L164),1)</f>
        <v>8.6249999999999688E-2</v>
      </c>
      <c r="N170">
        <f t="shared" si="55"/>
        <v>71.75</v>
      </c>
    </row>
    <row r="171" spans="1:23" x14ac:dyDescent="0.45">
      <c r="A171" s="1">
        <v>23</v>
      </c>
      <c r="B171">
        <v>50</v>
      </c>
      <c r="C171">
        <v>0.65</v>
      </c>
      <c r="D171">
        <v>69.099999999999994</v>
      </c>
      <c r="E171">
        <v>73.2</v>
      </c>
      <c r="F171">
        <v>75.3</v>
      </c>
      <c r="G171">
        <v>67.5</v>
      </c>
      <c r="I171">
        <f t="shared" si="54"/>
        <v>3.1179921423890731</v>
      </c>
      <c r="N171">
        <f t="shared" si="55"/>
        <v>71.275000000000006</v>
      </c>
    </row>
    <row r="172" spans="1:23" x14ac:dyDescent="0.45">
      <c r="A172" s="1">
        <v>24</v>
      </c>
      <c r="B172">
        <v>50</v>
      </c>
      <c r="C172">
        <v>0.85</v>
      </c>
      <c r="D172">
        <v>66.400000000000006</v>
      </c>
      <c r="E172">
        <v>72.900000000000006</v>
      </c>
      <c r="F172">
        <v>73.400000000000006</v>
      </c>
      <c r="G172">
        <v>69.400000000000006</v>
      </c>
      <c r="I172">
        <f t="shared" si="54"/>
        <v>2.8367014294775541</v>
      </c>
      <c r="N172">
        <f t="shared" si="55"/>
        <v>70.525000000000006</v>
      </c>
    </row>
    <row r="173" spans="1:23" x14ac:dyDescent="0.45">
      <c r="A173" s="1">
        <v>25</v>
      </c>
      <c r="B173">
        <v>100</v>
      </c>
      <c r="C173">
        <v>0</v>
      </c>
      <c r="D173">
        <v>74.3</v>
      </c>
      <c r="E173">
        <v>84.4</v>
      </c>
      <c r="F173">
        <v>78</v>
      </c>
      <c r="G173">
        <v>81.5</v>
      </c>
      <c r="I173">
        <f t="shared" si="54"/>
        <v>3.7845078940332546</v>
      </c>
      <c r="N173">
        <f t="shared" si="55"/>
        <v>79.55</v>
      </c>
    </row>
    <row r="174" spans="1:23" x14ac:dyDescent="0.45">
      <c r="A174" s="1">
        <v>26</v>
      </c>
      <c r="B174">
        <v>100</v>
      </c>
      <c r="C174">
        <v>0.2</v>
      </c>
      <c r="D174">
        <v>72.7</v>
      </c>
      <c r="E174">
        <v>80.599999999999994</v>
      </c>
      <c r="F174">
        <v>77.7</v>
      </c>
      <c r="G174">
        <v>78.400000000000006</v>
      </c>
      <c r="I174">
        <f t="shared" si="54"/>
        <v>2.8900692033236828</v>
      </c>
      <c r="N174">
        <f t="shared" si="55"/>
        <v>77.349999999999994</v>
      </c>
    </row>
    <row r="175" spans="1:23" x14ac:dyDescent="0.45">
      <c r="A175" s="1">
        <v>27</v>
      </c>
      <c r="B175">
        <v>100</v>
      </c>
      <c r="C175">
        <v>0.45</v>
      </c>
      <c r="D175">
        <v>76.400000000000006</v>
      </c>
      <c r="E175">
        <v>82.3</v>
      </c>
      <c r="F175">
        <v>79.3</v>
      </c>
      <c r="G175">
        <v>79.7</v>
      </c>
      <c r="I175">
        <f t="shared" si="54"/>
        <v>2.0920982290513961</v>
      </c>
      <c r="N175">
        <f t="shared" si="55"/>
        <v>79.424999999999997</v>
      </c>
    </row>
    <row r="176" spans="1:23" x14ac:dyDescent="0.45">
      <c r="A176" s="1">
        <v>28</v>
      </c>
      <c r="B176">
        <v>100</v>
      </c>
      <c r="C176">
        <v>0.65</v>
      </c>
      <c r="D176">
        <v>75.7</v>
      </c>
      <c r="E176">
        <v>84</v>
      </c>
      <c r="F176">
        <v>79.099999999999994</v>
      </c>
      <c r="G176">
        <v>81.2</v>
      </c>
      <c r="I176" s="4">
        <f t="shared" si="54"/>
        <v>3.0306764921383476</v>
      </c>
      <c r="N176" s="4">
        <f t="shared" si="55"/>
        <v>80</v>
      </c>
    </row>
    <row r="177" spans="1:23" x14ac:dyDescent="0.45">
      <c r="A177" s="1">
        <v>29</v>
      </c>
      <c r="B177">
        <v>100</v>
      </c>
      <c r="C177">
        <v>0.85</v>
      </c>
      <c r="D177">
        <v>74.8</v>
      </c>
      <c r="E177">
        <v>82.9</v>
      </c>
      <c r="F177">
        <v>76.5</v>
      </c>
      <c r="G177">
        <v>78.2</v>
      </c>
      <c r="I177">
        <f t="shared" si="54"/>
        <v>3.0207614933986462</v>
      </c>
      <c r="N177">
        <f t="shared" si="55"/>
        <v>78.099999999999994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t="s">
        <v>38</v>
      </c>
      <c r="K183" t="s">
        <v>25</v>
      </c>
      <c r="L183" t="s">
        <v>26</v>
      </c>
      <c r="N183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47.8</v>
      </c>
      <c r="E184">
        <v>50.8</v>
      </c>
      <c r="F184">
        <v>48.5</v>
      </c>
      <c r="G184">
        <v>45</v>
      </c>
      <c r="I184">
        <f>_xlfn.STDEV.P(D184:G184)</f>
        <v>2.0692691946675272</v>
      </c>
      <c r="J184">
        <v>2</v>
      </c>
      <c r="K184">
        <f>_xlfn.STDEV.P(D184:G188)</f>
        <v>1.6808033793397732</v>
      </c>
      <c r="L184">
        <f>_xlfn.STDEV.P(D184:G184,D189:G189,D194:G194,D199:G199,D204:G204,D209:G209)</f>
        <v>4.6552669543933423</v>
      </c>
      <c r="M184">
        <v>0</v>
      </c>
      <c r="N184">
        <f>AVERAGE(D184:G184)</f>
        <v>48.024999999999999</v>
      </c>
      <c r="P184" s="2">
        <f>_xlfn.STDEV.P(D184:D188)</f>
        <v>1.276557871778637</v>
      </c>
      <c r="Q184">
        <f>_xlfn.STDEV.P(D184,D189,D194,D199,D204,D209)</f>
        <v>2.785478215475556</v>
      </c>
      <c r="R184" s="2">
        <f>_xlfn.STDEV.P(E184:E188)</f>
        <v>1.6721243972862783</v>
      </c>
      <c r="S184">
        <f>_xlfn.STDEV.P(E184,E189,E194,E199,E204,E209)</f>
        <v>2.8511206373790801</v>
      </c>
      <c r="T184" s="2">
        <f>_xlfn.STDEV.P(F184:F188)</f>
        <v>0.89666047085839629</v>
      </c>
      <c r="U184">
        <f>_xlfn.STDEV.P(F184,F189,F194,F199,F204,F209)</f>
        <v>3.9214863961966713</v>
      </c>
      <c r="V184" s="2">
        <f>_xlfn.STDEV.P(G184:G188)</f>
        <v>1.2846789482201382</v>
      </c>
      <c r="W184">
        <f>_xlfn.STDEV.P(G184,G189,G194,G199,G204,G209)</f>
        <v>5.8997175073614585</v>
      </c>
    </row>
    <row r="185" spans="1:23" x14ac:dyDescent="0.45">
      <c r="A185" s="1">
        <v>1</v>
      </c>
      <c r="B185">
        <v>0</v>
      </c>
      <c r="C185">
        <v>0.2</v>
      </c>
      <c r="D185">
        <v>48.4</v>
      </c>
      <c r="E185">
        <v>47.6</v>
      </c>
      <c r="F185">
        <v>48</v>
      </c>
      <c r="G185">
        <v>45.8</v>
      </c>
      <c r="I185">
        <f t="shared" ref="I185:I213" si="66">_xlfn.STDEV.P(D185:G185)</f>
        <v>0.99373034571759045</v>
      </c>
      <c r="J185">
        <v>5</v>
      </c>
      <c r="K185">
        <f>_xlfn.STDEV.P(D189:G193)</f>
        <v>2.6945129430010164</v>
      </c>
      <c r="L185">
        <f>_xlfn.STDEV.P(D185:G185,D190:G190,D195:G195,D200:G200,D205:G205,D210:G210)</f>
        <v>3.4968140261291185</v>
      </c>
      <c r="M185">
        <v>0.2</v>
      </c>
      <c r="N185">
        <f t="shared" ref="N185:N213" si="67">AVERAGE(D185:G185)</f>
        <v>47.45</v>
      </c>
      <c r="P185" s="2">
        <f>_xlfn.STDEV.P(D189:D193)</f>
        <v>1.0178408519999591</v>
      </c>
      <c r="Q185">
        <f t="shared" ref="Q185:Q188" si="68">_xlfn.STDEV.P(D185,D190,D195,D200,D205,D210)</f>
        <v>2.109304782781916</v>
      </c>
      <c r="R185" s="2">
        <f>_xlfn.STDEV.P(E189:E193)</f>
        <v>1.2387090053761607</v>
      </c>
      <c r="S185">
        <f t="shared" ref="S185:S188" si="69">_xlfn.STDEV.P(E185,E190,E195,E200,E205,E210)</f>
        <v>0.92631288210601492</v>
      </c>
      <c r="T185" s="2">
        <f>_xlfn.STDEV.P(F189:F193)</f>
        <v>1.2296340919151509</v>
      </c>
      <c r="U185">
        <f t="shared" ref="U185:U188" si="70">_xlfn.STDEV.P(F185,F190,F195,F200,F205,F210)</f>
        <v>2.8026277352196147</v>
      </c>
      <c r="V185" s="2">
        <f>_xlfn.STDEV.P(G189:G193)</f>
        <v>0.83904707853612281</v>
      </c>
      <c r="W185">
        <f t="shared" ref="W185:W188" si="71">_xlfn.STDEV.P(G185,G190,G195,G200,G205,G210)</f>
        <v>4.1310813757820526</v>
      </c>
    </row>
    <row r="186" spans="1:23" x14ac:dyDescent="0.45">
      <c r="A186" s="1">
        <v>2</v>
      </c>
      <c r="B186">
        <v>0</v>
      </c>
      <c r="C186">
        <v>0.45</v>
      </c>
      <c r="D186">
        <v>49.7</v>
      </c>
      <c r="E186">
        <v>49.3</v>
      </c>
      <c r="F186">
        <v>49.5</v>
      </c>
      <c r="G186">
        <v>47.1</v>
      </c>
      <c r="I186">
        <f t="shared" si="66"/>
        <v>1.0488088481701512</v>
      </c>
      <c r="J186">
        <v>10</v>
      </c>
      <c r="K186">
        <f>_xlfn.STDEV.P(D194:G198)</f>
        <v>2.5800968974052116</v>
      </c>
      <c r="L186">
        <f t="shared" ref="L186:L188" si="72">_xlfn.STDEV.P(D186:G186,D191:G191,D196:G196,D201:G201,D206:G206,D211:G211)</f>
        <v>3.3823377024379653</v>
      </c>
      <c r="M186">
        <v>0.45</v>
      </c>
      <c r="N186">
        <f t="shared" si="67"/>
        <v>48.9</v>
      </c>
      <c r="P186" s="2">
        <f>_xlfn.STDEV.P(D194:D198)</f>
        <v>1.2049896265113644</v>
      </c>
      <c r="Q186">
        <f t="shared" si="68"/>
        <v>2.5471661813779565</v>
      </c>
      <c r="R186" s="2">
        <f>_xlfn.STDEV.P(E194:E198)</f>
        <v>2.4426215425235247</v>
      </c>
      <c r="S186">
        <f t="shared" si="69"/>
        <v>0.70867638751564488</v>
      </c>
      <c r="T186" s="2">
        <f>_xlfn.STDEV.P(F194:F198)</f>
        <v>1.6560193235587575</v>
      </c>
      <c r="U186">
        <f t="shared" si="70"/>
        <v>3.27465010853577</v>
      </c>
      <c r="V186" s="2">
        <f>_xlfn.STDEV.P(G194:G198)</f>
        <v>1.2908911650483932</v>
      </c>
      <c r="W186">
        <f t="shared" si="71"/>
        <v>4.4156602626963446</v>
      </c>
    </row>
    <row r="187" spans="1:23" x14ac:dyDescent="0.45">
      <c r="A187" s="1">
        <v>3</v>
      </c>
      <c r="B187">
        <v>0</v>
      </c>
      <c r="C187">
        <v>0.65</v>
      </c>
      <c r="D187">
        <v>49.7</v>
      </c>
      <c r="E187">
        <v>51.5</v>
      </c>
      <c r="F187">
        <v>48.9</v>
      </c>
      <c r="G187">
        <v>48.1</v>
      </c>
      <c r="I187">
        <f t="shared" si="66"/>
        <v>1.2599603168354152</v>
      </c>
      <c r="J187">
        <v>20</v>
      </c>
      <c r="K187">
        <f>_xlfn.STDEV.P(D199:G203)</f>
        <v>3.2858027938389727</v>
      </c>
      <c r="L187">
        <f t="shared" si="72"/>
        <v>3.389994981150005</v>
      </c>
      <c r="M187">
        <v>0.65</v>
      </c>
      <c r="N187">
        <f t="shared" si="67"/>
        <v>49.55</v>
      </c>
      <c r="P187" s="2">
        <f>_xlfn.STDEV.P(D199:D203)</f>
        <v>1.8601075237738276</v>
      </c>
      <c r="Q187">
        <f t="shared" si="68"/>
        <v>2.6074679075472593</v>
      </c>
      <c r="R187" s="2">
        <f>_xlfn.STDEV.P(E199:E203)</f>
        <v>0.84380092438916032</v>
      </c>
      <c r="S187">
        <f t="shared" si="69"/>
        <v>1.6529435024289918</v>
      </c>
      <c r="T187" s="2">
        <f>_xlfn.STDEV.P(F199:F203)</f>
        <v>0.47581509013481244</v>
      </c>
      <c r="U187">
        <f t="shared" si="70"/>
        <v>3.5465554493840306</v>
      </c>
      <c r="V187" s="2">
        <f>_xlfn.STDEV.P(G199:G203)</f>
        <v>0.88679197109581498</v>
      </c>
      <c r="W187">
        <f t="shared" si="71"/>
        <v>4.2196629670573866</v>
      </c>
    </row>
    <row r="188" spans="1:23" x14ac:dyDescent="0.45">
      <c r="A188" s="1">
        <v>4</v>
      </c>
      <c r="B188">
        <v>0</v>
      </c>
      <c r="C188">
        <v>0.85</v>
      </c>
      <c r="D188">
        <v>51.5</v>
      </c>
      <c r="E188">
        <v>47.3</v>
      </c>
      <c r="F188">
        <v>50.6</v>
      </c>
      <c r="G188">
        <v>48.3</v>
      </c>
      <c r="I188">
        <f t="shared" si="66"/>
        <v>1.6931848688197062</v>
      </c>
      <c r="J188">
        <v>50</v>
      </c>
      <c r="K188">
        <f>_xlfn.STDEV.P(D205:G208)</f>
        <v>3.365768625069169</v>
      </c>
      <c r="L188">
        <f t="shared" si="72"/>
        <v>3.5833236433977516</v>
      </c>
      <c r="M188">
        <v>0.85</v>
      </c>
      <c r="N188">
        <f t="shared" si="67"/>
        <v>49.424999999999997</v>
      </c>
      <c r="P188" s="2">
        <f>_xlfn.STDEV.P(D204:D208)</f>
        <v>0.97775252492642617</v>
      </c>
      <c r="Q188">
        <f t="shared" si="68"/>
        <v>2.7924998756590038</v>
      </c>
      <c r="R188" s="2">
        <f>_xlfn.STDEV.P(E204:E208)</f>
        <v>2.1322288807724168</v>
      </c>
      <c r="S188">
        <f t="shared" si="69"/>
        <v>1.7594190960528859</v>
      </c>
      <c r="T188" s="2">
        <f>_xlfn.STDEV.P(F204:F208)</f>
        <v>1.12712022428843</v>
      </c>
      <c r="U188">
        <f t="shared" si="70"/>
        <v>3.3315411848972643</v>
      </c>
      <c r="V188" s="2">
        <f>_xlfn.STDEV.P(G204:G208)</f>
        <v>0.92736184954957057</v>
      </c>
      <c r="W188">
        <f t="shared" si="71"/>
        <v>4.0488681545999166</v>
      </c>
    </row>
    <row r="189" spans="1:23" x14ac:dyDescent="0.45">
      <c r="A189" s="1">
        <v>5</v>
      </c>
      <c r="B189">
        <v>5</v>
      </c>
      <c r="C189">
        <v>0</v>
      </c>
      <c r="D189">
        <v>42</v>
      </c>
      <c r="E189">
        <v>47.3</v>
      </c>
      <c r="F189">
        <v>48.6</v>
      </c>
      <c r="G189">
        <v>51.2</v>
      </c>
      <c r="I189">
        <f t="shared" si="66"/>
        <v>3.3536360863993586</v>
      </c>
      <c r="J189">
        <v>100</v>
      </c>
      <c r="K189">
        <f>_xlfn.STDEV.P(D209:G213)</f>
        <v>3.899115284266419</v>
      </c>
      <c r="N189">
        <f t="shared" si="67"/>
        <v>47.275000000000006</v>
      </c>
      <c r="P189" s="2">
        <f>_xlfn.STDEV.P(D209:D213)</f>
        <v>2.3650792798551179</v>
      </c>
      <c r="R189" s="2">
        <f>_xlfn.STDEV.P(E209:E213)</f>
        <v>2.119811312357776</v>
      </c>
      <c r="T189" s="2">
        <f>_xlfn.STDEV.P(F209:F213)</f>
        <v>1.19766439372639</v>
      </c>
      <c r="V189" s="2">
        <f>_xlfn.STDEV.P(G209:G213)</f>
        <v>2.0960916010518247</v>
      </c>
    </row>
    <row r="190" spans="1:23" x14ac:dyDescent="0.45">
      <c r="A190" s="1">
        <v>6</v>
      </c>
      <c r="B190">
        <v>5</v>
      </c>
      <c r="C190">
        <v>0.2</v>
      </c>
      <c r="D190">
        <v>43.4</v>
      </c>
      <c r="E190">
        <v>46.2</v>
      </c>
      <c r="F190">
        <v>48.8</v>
      </c>
      <c r="G190">
        <v>50.2</v>
      </c>
      <c r="I190">
        <f t="shared" si="66"/>
        <v>2.5975950415721085</v>
      </c>
      <c r="K190">
        <f>AVERAGE(K184:K189)</f>
        <v>2.9176833204867605</v>
      </c>
      <c r="N190" s="4">
        <f t="shared" si="67"/>
        <v>47.149999999999991</v>
      </c>
      <c r="P190" s="2">
        <f>AVERAGE(P184:P189)</f>
        <v>1.450387946474222</v>
      </c>
      <c r="Q190">
        <f>AVERAGE(Q184:Q188)</f>
        <v>2.5683833925683386</v>
      </c>
      <c r="R190" s="2">
        <f>AVERAGE(R184:R189)</f>
        <v>1.7415493437842196</v>
      </c>
      <c r="S190">
        <f>AVERAGE(S184:S188)</f>
        <v>1.5796945010965235</v>
      </c>
      <c r="T190" s="2">
        <f>AVERAGE(T184:T189)</f>
        <v>1.0971522657469894</v>
      </c>
      <c r="U190">
        <f>AVERAGE(U184:U188)</f>
        <v>3.3753721748466701</v>
      </c>
      <c r="V190" s="2">
        <f>AVERAGE(V184:V189)</f>
        <v>1.220810435583644</v>
      </c>
      <c r="W190">
        <f>AVERAGE(W184:W188)</f>
        <v>4.5429980534994314</v>
      </c>
    </row>
    <row r="191" spans="1:23" x14ac:dyDescent="0.45">
      <c r="A191" s="1">
        <v>7</v>
      </c>
      <c r="B191">
        <v>5</v>
      </c>
      <c r="C191">
        <v>0.45</v>
      </c>
      <c r="D191">
        <v>44.7</v>
      </c>
      <c r="E191">
        <v>49.3</v>
      </c>
      <c r="F191">
        <v>45.6</v>
      </c>
      <c r="G191">
        <v>51.2</v>
      </c>
      <c r="I191">
        <f t="shared" si="66"/>
        <v>2.6561249970586847</v>
      </c>
      <c r="N191">
        <f t="shared" si="67"/>
        <v>47.7</v>
      </c>
      <c r="P191" s="2">
        <f>_xlfn.STDEV.P(P184:P189)</f>
        <v>0.50090731483541362</v>
      </c>
      <c r="Q191">
        <f>_xlfn.STDEV.P(Q184:Q188)</f>
        <v>0.24903385290008814</v>
      </c>
      <c r="R191" s="2">
        <f>_xlfn.STDEV.P(R184:R189)</f>
        <v>0.55540305169437065</v>
      </c>
      <c r="S191">
        <f>_xlfn.STDEV.P(S184:S188)</f>
        <v>0.75362734298477707</v>
      </c>
      <c r="T191" s="2">
        <f>_xlfn.STDEV.P(T184:T189)</f>
        <v>0.35757084020687191</v>
      </c>
      <c r="U191">
        <f>_xlfn.STDEV.P(U184:U188)</f>
        <v>0.36541667714751153</v>
      </c>
      <c r="V191" s="2">
        <f>_xlfn.STDEV.P(V184:V189)</f>
        <v>0.43176600186915365</v>
      </c>
      <c r="W191">
        <f>_xlfn.STDEV.P(W184:W188)</f>
        <v>0.68924420548118759</v>
      </c>
    </row>
    <row r="192" spans="1:23" x14ac:dyDescent="0.45">
      <c r="A192" s="1">
        <v>8</v>
      </c>
      <c r="B192">
        <v>5</v>
      </c>
      <c r="C192">
        <v>0.65</v>
      </c>
      <c r="D192">
        <v>44.7</v>
      </c>
      <c r="E192">
        <v>47.9</v>
      </c>
      <c r="F192">
        <v>46.5</v>
      </c>
      <c r="G192">
        <v>49.3</v>
      </c>
      <c r="I192">
        <f t="shared" si="66"/>
        <v>1.702938636592638</v>
      </c>
      <c r="K192" cm="1">
        <f t="array" ref="K192">INDEX(LINEST(K184:K189),1)</f>
        <v>0.39460092763632704</v>
      </c>
      <c r="L192" cm="1">
        <f t="array" ref="L192">INDEX(LINEST(L184:L188),1)</f>
        <v>-0.22507056669702949</v>
      </c>
      <c r="N192">
        <f t="shared" si="67"/>
        <v>47.099999999999994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44.2</v>
      </c>
      <c r="E193">
        <v>49.5</v>
      </c>
      <c r="F193">
        <v>47</v>
      </c>
      <c r="G193">
        <v>51.6</v>
      </c>
      <c r="I193">
        <f t="shared" si="66"/>
        <v>2.7671058888304216</v>
      </c>
      <c r="N193">
        <f t="shared" si="67"/>
        <v>48.074999999999996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43.6</v>
      </c>
      <c r="E194">
        <v>44.8</v>
      </c>
      <c r="F194">
        <v>46.5</v>
      </c>
      <c r="G194">
        <v>43</v>
      </c>
      <c r="I194">
        <f t="shared" si="66"/>
        <v>1.3367404385294845</v>
      </c>
      <c r="N194">
        <f t="shared" si="67"/>
        <v>44.475000000000001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46.5</v>
      </c>
      <c r="E195">
        <v>49.3</v>
      </c>
      <c r="F195">
        <v>47.9</v>
      </c>
      <c r="G195">
        <v>45.8</v>
      </c>
      <c r="I195">
        <f t="shared" si="66"/>
        <v>1.3442005058770061</v>
      </c>
      <c r="K195" t="s">
        <v>25</v>
      </c>
      <c r="L195" t="s">
        <v>26</v>
      </c>
      <c r="N195">
        <f t="shared" si="67"/>
        <v>47.375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45.1</v>
      </c>
      <c r="E196">
        <v>50.7</v>
      </c>
      <c r="F196">
        <v>50.7</v>
      </c>
      <c r="G196">
        <v>44.1</v>
      </c>
      <c r="I196">
        <f t="shared" si="66"/>
        <v>3.0704234235688088</v>
      </c>
      <c r="J196">
        <v>2</v>
      </c>
      <c r="K196">
        <f>AVERAGE(D184:G188)</f>
        <v>48.67</v>
      </c>
      <c r="L196">
        <f>AVERAGE(D184:G184,D189:G189,D194:G194,D199:G199,D204:G204,D209:G209)</f>
        <v>49.26250000000001</v>
      </c>
      <c r="M196">
        <v>0</v>
      </c>
      <c r="N196">
        <f t="shared" si="67"/>
        <v>47.65</v>
      </c>
      <c r="P196" s="2">
        <f>AVERAGE(D184:D188)</f>
        <v>49.419999999999995</v>
      </c>
      <c r="Q196">
        <f>AVERAGE(D184,D189,D194,D199,D204,D209)</f>
        <v>45.466666666666669</v>
      </c>
      <c r="R196" s="2">
        <f>AVERAGE(E184:E188)</f>
        <v>49.3</v>
      </c>
      <c r="S196">
        <f>AVERAGE(E184,E189,E194,E199,E204,E209)</f>
        <v>49.566666666666663</v>
      </c>
      <c r="T196" s="2">
        <f>AVERAGE(F184:F188)</f>
        <v>49.1</v>
      </c>
      <c r="U196">
        <f>AVERAGE(F184,F189,F194,F199,F204,F209)</f>
        <v>50.916666666666664</v>
      </c>
      <c r="V196" s="2">
        <f>AVERAGE(G184:G188)</f>
        <v>46.86</v>
      </c>
      <c r="W196">
        <f>AVERAGE(G184,G189,G194,G199,G204,G209)</f>
        <v>51.099999999999994</v>
      </c>
    </row>
    <row r="197" spans="1:23" x14ac:dyDescent="0.45">
      <c r="A197" s="1">
        <v>13</v>
      </c>
      <c r="B197">
        <v>10</v>
      </c>
      <c r="C197">
        <v>0.65</v>
      </c>
      <c r="D197">
        <v>46.5</v>
      </c>
      <c r="E197">
        <v>51.9</v>
      </c>
      <c r="F197">
        <v>47.8</v>
      </c>
      <c r="G197">
        <v>42.1</v>
      </c>
      <c r="I197">
        <f t="shared" si="66"/>
        <v>3.4959798340379469</v>
      </c>
      <c r="J197">
        <v>5</v>
      </c>
      <c r="K197">
        <f>AVERAGE(D189:G193)</f>
        <v>47.460000000000008</v>
      </c>
      <c r="L197">
        <f>AVERAGE(D185:G185,D190:G190,D195:G195,D200:G200,D205:G205,D210:G210)</f>
        <v>48.675000000000004</v>
      </c>
      <c r="M197">
        <v>0.2</v>
      </c>
      <c r="N197">
        <f t="shared" si="67"/>
        <v>47.074999999999996</v>
      </c>
      <c r="P197" s="2">
        <f>AVERAGE(D189:D193)</f>
        <v>43.8</v>
      </c>
      <c r="Q197">
        <f t="shared" ref="Q197:Q200" si="73">AVERAGE(D185,D190,D195,D200,D205,D210)</f>
        <v>45.550000000000004</v>
      </c>
      <c r="R197" s="2">
        <f>AVERAGE(E189:E193)</f>
        <v>48.040000000000006</v>
      </c>
      <c r="S197">
        <f t="shared" ref="S197:S200" si="74">AVERAGE(E185,E190,E195,E200,E205,E210)</f>
        <v>47.783333333333339</v>
      </c>
      <c r="T197" s="2">
        <f>AVERAGE(F189:F193)</f>
        <v>47.3</v>
      </c>
      <c r="U197">
        <f t="shared" ref="U197:U200" si="75">AVERAGE(F185,F190,F195,F200,F205,F210)</f>
        <v>50.516666666666659</v>
      </c>
      <c r="V197" s="2">
        <f>AVERAGE(G189:G193)</f>
        <v>50.7</v>
      </c>
      <c r="W197">
        <f t="shared" ref="W197:W200" si="76">AVERAGE(G185,G190,G195,G200,G205,G210)</f>
        <v>50.849999999999994</v>
      </c>
    </row>
    <row r="198" spans="1:23" x14ac:dyDescent="0.45">
      <c r="A198" s="1">
        <v>14</v>
      </c>
      <c r="B198">
        <v>10</v>
      </c>
      <c r="C198">
        <v>0.85</v>
      </c>
      <c r="D198">
        <v>46.8</v>
      </c>
      <c r="E198">
        <v>48.1</v>
      </c>
      <c r="F198">
        <v>45.9</v>
      </c>
      <c r="G198">
        <v>44.7</v>
      </c>
      <c r="I198">
        <f t="shared" si="66"/>
        <v>1.2437342963832745</v>
      </c>
      <c r="J198">
        <v>10</v>
      </c>
      <c r="K198">
        <f>AVERAGE(D194:G198)</f>
        <v>46.589999999999996</v>
      </c>
      <c r="L198">
        <f t="shared" ref="L198:L200" si="77">AVERAGE(D186:G186,D191:G191,D196:G196,D201:G201,D206:G206,D211:G211)</f>
        <v>49.824999999999996</v>
      </c>
      <c r="M198">
        <v>0.45</v>
      </c>
      <c r="N198">
        <f t="shared" si="67"/>
        <v>46.375</v>
      </c>
      <c r="P198" s="2">
        <f>AVERAGE(D194:D198)</f>
        <v>45.7</v>
      </c>
      <c r="Q198">
        <f t="shared" si="73"/>
        <v>47.383333333333333</v>
      </c>
      <c r="R198" s="2">
        <f>AVERAGE(E194:E198)</f>
        <v>48.96</v>
      </c>
      <c r="S198">
        <f t="shared" si="74"/>
        <v>50.033333333333339</v>
      </c>
      <c r="T198" s="2">
        <f>AVERAGE(F194:F198)</f>
        <v>47.760000000000005</v>
      </c>
      <c r="U198">
        <f t="shared" si="75"/>
        <v>51.1</v>
      </c>
      <c r="V198" s="2">
        <f>AVERAGE(G194:G198)</f>
        <v>43.94</v>
      </c>
      <c r="W198">
        <f t="shared" si="76"/>
        <v>50.783333333333331</v>
      </c>
    </row>
    <row r="199" spans="1:23" x14ac:dyDescent="0.45">
      <c r="A199" s="1">
        <v>15</v>
      </c>
      <c r="B199">
        <v>20</v>
      </c>
      <c r="C199">
        <v>0</v>
      </c>
      <c r="D199">
        <v>42.6</v>
      </c>
      <c r="E199">
        <v>49.2</v>
      </c>
      <c r="F199">
        <v>52.5</v>
      </c>
      <c r="G199">
        <v>51.5</v>
      </c>
      <c r="I199">
        <f t="shared" si="66"/>
        <v>3.8564880396547316</v>
      </c>
      <c r="J199">
        <v>20</v>
      </c>
      <c r="K199">
        <f>AVERAGE(D199:G203)</f>
        <v>49.15</v>
      </c>
      <c r="L199">
        <f t="shared" si="77"/>
        <v>50.029166666666669</v>
      </c>
      <c r="M199">
        <v>0.65</v>
      </c>
      <c r="N199">
        <f t="shared" si="67"/>
        <v>48.95</v>
      </c>
      <c r="P199" s="2">
        <f>AVERAGE(D199:D203)</f>
        <v>44</v>
      </c>
      <c r="Q199">
        <f t="shared" si="73"/>
        <v>48.033333333333339</v>
      </c>
      <c r="R199" s="2">
        <f>AVERAGE(E199:E203)</f>
        <v>49.6</v>
      </c>
      <c r="S199">
        <f t="shared" si="74"/>
        <v>51.233333333333327</v>
      </c>
      <c r="T199" s="2">
        <f>AVERAGE(F199:F203)</f>
        <v>51.839999999999996</v>
      </c>
      <c r="U199">
        <f t="shared" si="75"/>
        <v>50.816666666666663</v>
      </c>
      <c r="V199" s="2">
        <f>AVERAGE(G199:G203)</f>
        <v>51.16</v>
      </c>
      <c r="W199">
        <f t="shared" si="76"/>
        <v>50.033333333333331</v>
      </c>
    </row>
    <row r="200" spans="1:23" x14ac:dyDescent="0.45">
      <c r="A200" s="1">
        <v>16</v>
      </c>
      <c r="B200">
        <v>20</v>
      </c>
      <c r="C200">
        <v>0.2</v>
      </c>
      <c r="D200">
        <v>42.4</v>
      </c>
      <c r="E200">
        <v>48.3</v>
      </c>
      <c r="F200">
        <v>51.2</v>
      </c>
      <c r="G200">
        <v>51.6</v>
      </c>
      <c r="I200">
        <f t="shared" si="66"/>
        <v>3.6772102197182051</v>
      </c>
      <c r="J200">
        <v>50</v>
      </c>
      <c r="K200">
        <f>AVERAGE(D204:G208)</f>
        <v>51.4</v>
      </c>
      <c r="L200">
        <f t="shared" si="77"/>
        <v>49.375000000000007</v>
      </c>
      <c r="M200">
        <v>0.85</v>
      </c>
      <c r="N200">
        <f t="shared" si="67"/>
        <v>48.374999999999993</v>
      </c>
      <c r="P200" s="2">
        <f>AVERAGE(D204:D208)</f>
        <v>47.1</v>
      </c>
      <c r="Q200">
        <f t="shared" si="73"/>
        <v>46.483333333333327</v>
      </c>
      <c r="R200" s="2">
        <f>AVERAGE(E204:E208)</f>
        <v>51.04</v>
      </c>
      <c r="S200">
        <f t="shared" si="74"/>
        <v>49.266666666666659</v>
      </c>
      <c r="T200" s="2">
        <f>AVERAGE(F204:F208)</f>
        <v>52.159999999999989</v>
      </c>
      <c r="U200">
        <f t="shared" si="75"/>
        <v>50.65</v>
      </c>
      <c r="V200" s="2">
        <f>AVERAGE(G204:G208)</f>
        <v>55.3</v>
      </c>
      <c r="W200">
        <f t="shared" si="76"/>
        <v>51.1</v>
      </c>
    </row>
    <row r="201" spans="1:23" x14ac:dyDescent="0.45">
      <c r="A201" s="1">
        <v>17</v>
      </c>
      <c r="B201">
        <v>20</v>
      </c>
      <c r="C201">
        <v>0.45</v>
      </c>
      <c r="D201">
        <v>45.8</v>
      </c>
      <c r="E201">
        <v>50.3</v>
      </c>
      <c r="F201">
        <v>52.1</v>
      </c>
      <c r="G201">
        <v>50.3</v>
      </c>
      <c r="I201">
        <f t="shared" si="66"/>
        <v>2.3274180973774361</v>
      </c>
      <c r="J201">
        <v>100</v>
      </c>
      <c r="K201">
        <f>AVERAGE(D209:G213)</f>
        <v>53.33</v>
      </c>
      <c r="L201">
        <f>AVERAGE((L200-L199), (L199-L198), (L198-L197), (L197-L196))</f>
        <v>2.8124999999999289E-2</v>
      </c>
      <c r="N201">
        <f t="shared" si="67"/>
        <v>49.625</v>
      </c>
      <c r="P201" s="2">
        <f>AVERAGE(D209:D213)</f>
        <v>49.480000000000004</v>
      </c>
      <c r="R201" s="2">
        <f>AVERAGE(E209:E213)</f>
        <v>50.52</v>
      </c>
      <c r="T201" s="2">
        <f>AVERAGE(F209:F213)</f>
        <v>56.64</v>
      </c>
      <c r="V201" s="2">
        <f>AVERAGE(G209:G213)</f>
        <v>56.679999999999993</v>
      </c>
    </row>
    <row r="202" spans="1:23" x14ac:dyDescent="0.45">
      <c r="A202" s="1">
        <v>18</v>
      </c>
      <c r="B202">
        <v>20</v>
      </c>
      <c r="C202">
        <v>0.65</v>
      </c>
      <c r="D202">
        <v>46.7</v>
      </c>
      <c r="E202">
        <v>50.7</v>
      </c>
      <c r="F202">
        <v>52</v>
      </c>
      <c r="G202">
        <v>52.4</v>
      </c>
      <c r="I202">
        <f t="shared" si="66"/>
        <v>2.2544400635190978</v>
      </c>
      <c r="K202">
        <f>AVERAGE(K196:K201)</f>
        <v>49.433333333333337</v>
      </c>
      <c r="N202">
        <f t="shared" si="67"/>
        <v>50.45</v>
      </c>
      <c r="P202" s="2">
        <f>AVERAGE(P196:P201)</f>
        <v>46.583333333333336</v>
      </c>
      <c r="Q202">
        <f>AVERAGE(Q196:Q200)</f>
        <v>46.583333333333329</v>
      </c>
      <c r="R202" s="2">
        <f>AVERAGE(R196:R201)</f>
        <v>49.576666666666661</v>
      </c>
      <c r="S202">
        <f>AVERAGE(S196:S200)</f>
        <v>49.576666666666661</v>
      </c>
      <c r="T202" s="2">
        <f>AVERAGE(T196:T201)</f>
        <v>50.800000000000004</v>
      </c>
      <c r="U202">
        <f>AVERAGE(U196:U200)</f>
        <v>50.8</v>
      </c>
      <c r="V202" s="2">
        <f>AVERAGE(V196:V201)</f>
        <v>50.773333333333333</v>
      </c>
      <c r="W202">
        <f>AVERAGE(W196:W200)</f>
        <v>50.773333333333326</v>
      </c>
    </row>
    <row r="203" spans="1:23" x14ac:dyDescent="0.45">
      <c r="A203" s="1">
        <v>19</v>
      </c>
      <c r="B203">
        <v>20</v>
      </c>
      <c r="C203">
        <v>0.85</v>
      </c>
      <c r="D203">
        <v>42.5</v>
      </c>
      <c r="E203">
        <v>49.5</v>
      </c>
      <c r="F203">
        <v>51.4</v>
      </c>
      <c r="G203">
        <v>50</v>
      </c>
      <c r="I203">
        <f t="shared" si="66"/>
        <v>3.448550420104076</v>
      </c>
      <c r="N203">
        <f t="shared" si="67"/>
        <v>48.35</v>
      </c>
      <c r="P203" s="2">
        <f>_xlfn.STDEV.P(P196:P201)</f>
        <v>2.3059753299248937</v>
      </c>
      <c r="Q203">
        <f>_xlfn.STDEV.P(Q196:Q200)</f>
        <v>1.0066997787048753</v>
      </c>
      <c r="R203" s="2">
        <f>_xlfn.STDEV.P(R196:R201)</f>
        <v>0.98741525656072704</v>
      </c>
      <c r="S203">
        <f>_xlfn.STDEV.P(S196:S200)</f>
        <v>1.1194046036472518</v>
      </c>
      <c r="T203" s="2">
        <f>_xlfn.STDEV.P(T196:T201)</f>
        <v>3.1994374505528302</v>
      </c>
      <c r="U203">
        <f>_xlfn.STDEV.P(U196:U200)</f>
        <v>0.20330600909302798</v>
      </c>
      <c r="V203" s="2">
        <f>_xlfn.STDEV.P(V196:V201)</f>
        <v>4.4261144233841128</v>
      </c>
      <c r="W203">
        <f>_xlfn.STDEV.P(W196:W200)</f>
        <v>0.39166312055132252</v>
      </c>
    </row>
    <row r="204" spans="1:23" x14ac:dyDescent="0.45">
      <c r="A204" s="1">
        <v>20</v>
      </c>
      <c r="B204">
        <v>50</v>
      </c>
      <c r="C204">
        <v>0</v>
      </c>
      <c r="D204">
        <v>48.1</v>
      </c>
      <c r="E204">
        <v>52.3</v>
      </c>
      <c r="F204">
        <v>50.8</v>
      </c>
      <c r="G204">
        <v>55.5</v>
      </c>
      <c r="I204">
        <f t="shared" si="66"/>
        <v>2.6724286707038596</v>
      </c>
      <c r="N204">
        <f t="shared" si="67"/>
        <v>51.674999999999997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45.3</v>
      </c>
      <c r="E205">
        <v>47.6</v>
      </c>
      <c r="F205">
        <v>51.2</v>
      </c>
      <c r="G205">
        <v>56.3</v>
      </c>
      <c r="I205">
        <f t="shared" si="66"/>
        <v>4.151505750929414</v>
      </c>
      <c r="N205">
        <f t="shared" si="67"/>
        <v>50.100000000000009</v>
      </c>
      <c r="P205" s="2" cm="1">
        <f t="array" ref="P205">INDEX(LINEST(P196:P201), 1)</f>
        <v>0.24285714285714435</v>
      </c>
      <c r="Q205" s="2" cm="1">
        <f t="array" ref="Q205">INDEX(LINEST(Q196:Q200), 1)</f>
        <v>0.451666666666665</v>
      </c>
      <c r="R205" s="2" cm="1">
        <f t="array" ref="R205">INDEX(LINEST(R196:R201), 1)</f>
        <v>0.44971428571428607</v>
      </c>
      <c r="S205" s="2" cm="1">
        <f t="array" ref="S205">INDEX(LINEST(S196:S200), 1)</f>
        <v>0.2849999999999982</v>
      </c>
      <c r="T205" s="2" cm="1">
        <f t="array" ref="T205">INDEX(LINEST(T196:T201), 1)</f>
        <v>1.6102857142857134</v>
      </c>
      <c r="U205" s="2" cm="1">
        <f t="array" ref="U205">INDEX(LINEST(U196:U200), 1)</f>
        <v>-2.3333333333332745E-2</v>
      </c>
      <c r="V205" s="2" cm="1">
        <f t="array" ref="V205">INDEX(LINEST(V196:V201), 1)</f>
        <v>2.0034285714285702</v>
      </c>
      <c r="W205" s="2" cm="1">
        <f t="array" ref="W205">INDEX(LINEST(W196:W200), 1)</f>
        <v>-8.1666666666664847E-2</v>
      </c>
    </row>
    <row r="206" spans="1:23" x14ac:dyDescent="0.45">
      <c r="A206" s="1">
        <v>22</v>
      </c>
      <c r="B206">
        <v>50</v>
      </c>
      <c r="C206">
        <v>0.45</v>
      </c>
      <c r="D206">
        <v>47.3</v>
      </c>
      <c r="E206">
        <v>49.5</v>
      </c>
      <c r="F206">
        <v>52.2</v>
      </c>
      <c r="G206">
        <v>54.6</v>
      </c>
      <c r="I206">
        <f t="shared" si="66"/>
        <v>2.7522717889045789</v>
      </c>
      <c r="K206" cm="1">
        <f t="array" ref="K206">INDEX(LINEST(K196:K201),1)</f>
        <v>1.0765714285714274</v>
      </c>
      <c r="L206" s="4" cm="1">
        <f t="array" ref="L206">INDEX(LINEST(L196:L200),1)</f>
        <v>0.15791666666666576</v>
      </c>
      <c r="N206">
        <f t="shared" si="67"/>
        <v>50.9</v>
      </c>
    </row>
    <row r="207" spans="1:23" x14ac:dyDescent="0.45">
      <c r="A207" s="1">
        <v>23</v>
      </c>
      <c r="B207">
        <v>50</v>
      </c>
      <c r="C207">
        <v>0.65</v>
      </c>
      <c r="D207">
        <v>47.8</v>
      </c>
      <c r="E207">
        <v>53</v>
      </c>
      <c r="F207">
        <v>52.6</v>
      </c>
      <c r="G207">
        <v>53.9</v>
      </c>
      <c r="I207">
        <f t="shared" si="66"/>
        <v>2.3710493457539017</v>
      </c>
      <c r="N207">
        <f t="shared" si="67"/>
        <v>51.825000000000003</v>
      </c>
    </row>
    <row r="208" spans="1:23" x14ac:dyDescent="0.45">
      <c r="A208" s="1">
        <v>24</v>
      </c>
      <c r="B208">
        <v>50</v>
      </c>
      <c r="C208">
        <v>0.85</v>
      </c>
      <c r="D208">
        <v>47</v>
      </c>
      <c r="E208">
        <v>52.8</v>
      </c>
      <c r="F208">
        <v>54</v>
      </c>
      <c r="G208">
        <v>56.2</v>
      </c>
      <c r="I208">
        <f t="shared" si="66"/>
        <v>3.4014702703389905</v>
      </c>
      <c r="N208">
        <f t="shared" si="67"/>
        <v>52.5</v>
      </c>
    </row>
    <row r="209" spans="1:23" x14ac:dyDescent="0.45">
      <c r="A209" s="1">
        <v>25</v>
      </c>
      <c r="B209">
        <v>100</v>
      </c>
      <c r="C209">
        <v>0</v>
      </c>
      <c r="D209">
        <v>48.7</v>
      </c>
      <c r="E209">
        <v>53</v>
      </c>
      <c r="F209">
        <v>58.6</v>
      </c>
      <c r="G209">
        <v>60.4</v>
      </c>
      <c r="I209">
        <f t="shared" si="66"/>
        <v>4.6283771453934035</v>
      </c>
      <c r="N209">
        <f t="shared" si="67"/>
        <v>55.175000000000004</v>
      </c>
    </row>
    <row r="210" spans="1:23" x14ac:dyDescent="0.45">
      <c r="A210" s="1">
        <v>26</v>
      </c>
      <c r="B210">
        <v>100</v>
      </c>
      <c r="C210">
        <v>0.2</v>
      </c>
      <c r="D210">
        <v>47.3</v>
      </c>
      <c r="E210">
        <v>47.7</v>
      </c>
      <c r="F210">
        <v>56</v>
      </c>
      <c r="G210">
        <v>55.4</v>
      </c>
      <c r="I210">
        <f t="shared" si="66"/>
        <v>4.1079191812887457</v>
      </c>
      <c r="N210">
        <f t="shared" si="67"/>
        <v>51.6</v>
      </c>
    </row>
    <row r="211" spans="1:23" x14ac:dyDescent="0.45">
      <c r="A211" s="1">
        <v>27</v>
      </c>
      <c r="B211">
        <v>100</v>
      </c>
      <c r="C211">
        <v>0.45</v>
      </c>
      <c r="D211">
        <v>51.7</v>
      </c>
      <c r="E211">
        <v>51.1</v>
      </c>
      <c r="F211">
        <v>56.5</v>
      </c>
      <c r="G211">
        <v>57.4</v>
      </c>
      <c r="I211">
        <f t="shared" si="66"/>
        <v>2.8012274095474634</v>
      </c>
      <c r="N211">
        <f t="shared" si="67"/>
        <v>54.175000000000004</v>
      </c>
    </row>
    <row r="212" spans="1:23" x14ac:dyDescent="0.45">
      <c r="A212" s="1">
        <v>28</v>
      </c>
      <c r="B212">
        <v>100</v>
      </c>
      <c r="C212">
        <v>0.65</v>
      </c>
      <c r="D212">
        <v>52.8</v>
      </c>
      <c r="E212">
        <v>52.4</v>
      </c>
      <c r="F212">
        <v>57.1</v>
      </c>
      <c r="G212">
        <v>54.4</v>
      </c>
      <c r="I212">
        <f t="shared" si="66"/>
        <v>1.8471261462065889</v>
      </c>
      <c r="N212">
        <f t="shared" si="67"/>
        <v>54.174999999999997</v>
      </c>
    </row>
    <row r="213" spans="1:23" x14ac:dyDescent="0.45">
      <c r="A213" s="1">
        <v>29</v>
      </c>
      <c r="B213">
        <v>100</v>
      </c>
      <c r="C213">
        <v>0.85</v>
      </c>
      <c r="D213">
        <v>46.9</v>
      </c>
      <c r="E213">
        <v>48.4</v>
      </c>
      <c r="F213">
        <v>55</v>
      </c>
      <c r="G213">
        <v>55.8</v>
      </c>
      <c r="I213">
        <f t="shared" si="66"/>
        <v>3.9213358693180056</v>
      </c>
      <c r="N213">
        <f t="shared" si="67"/>
        <v>51.525000000000006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t="s">
        <v>38</v>
      </c>
      <c r="K219" t="s">
        <v>25</v>
      </c>
      <c r="L219" t="s">
        <v>26</v>
      </c>
      <c r="N219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36</v>
      </c>
      <c r="E220">
        <v>12.4</v>
      </c>
      <c r="F220">
        <v>34</v>
      </c>
      <c r="G220">
        <v>28</v>
      </c>
      <c r="I220">
        <f>_xlfn.STDEV.P(D220:G220)</f>
        <v>9.2563491723249047</v>
      </c>
      <c r="J220">
        <v>2</v>
      </c>
      <c r="K220">
        <f>_xlfn.STDEV.P(D220:G224)</f>
        <v>8.283513747196892</v>
      </c>
      <c r="L220">
        <f>_xlfn.STDEV.P(D220:G220,D225:G225,D230:G230,D235:G235,D240:G240,D245:F245)</f>
        <v>11.111946261409217</v>
      </c>
      <c r="M220">
        <v>0</v>
      </c>
      <c r="N220">
        <f>AVERAGE(D220:G220)</f>
        <v>27.6</v>
      </c>
      <c r="P220" s="2">
        <f>_xlfn.STDEV.P(D220:D224)</f>
        <v>4.0531469255382149</v>
      </c>
      <c r="Q220">
        <f>_xlfn.STDEV.P(D220,D225,D230,D235,D240,D245)</f>
        <v>8.012784922997902</v>
      </c>
      <c r="R220" s="2">
        <f>_xlfn.STDEV.P(E220:E224)</f>
        <v>1.1285388783732708</v>
      </c>
      <c r="S220">
        <f>_xlfn.STDEV.P(E220,E225,E230,E235,E240,E245)</f>
        <v>16.210361912472315</v>
      </c>
      <c r="T220" s="2">
        <f>_xlfn.STDEV.P(F220:F224)</f>
        <v>1.4864723340849639</v>
      </c>
      <c r="U220">
        <f>_xlfn.STDEV.P(F220,F225,F230,F235,F240,F245)</f>
        <v>3.6295086903509866</v>
      </c>
      <c r="V220" s="2">
        <f>_xlfn.STDEV.P(G220:G224)</f>
        <v>0.88634079224641349</v>
      </c>
      <c r="W220">
        <f>_xlfn.STDEV.P(G220,G225,G230,G235,G240,G245)</f>
        <v>17.052313300220849</v>
      </c>
    </row>
    <row r="221" spans="1:23" x14ac:dyDescent="0.45">
      <c r="A221" s="1">
        <v>1</v>
      </c>
      <c r="B221">
        <v>0</v>
      </c>
      <c r="C221">
        <v>0.2</v>
      </c>
      <c r="D221">
        <v>30.8</v>
      </c>
      <c r="E221">
        <v>15.9</v>
      </c>
      <c r="F221">
        <v>31.8</v>
      </c>
      <c r="G221">
        <v>28.1</v>
      </c>
      <c r="I221">
        <f t="shared" ref="I221:I244" si="78">_xlfn.STDEV.P(D221:G221)</f>
        <v>6.3523617655168287</v>
      </c>
      <c r="J221">
        <v>5</v>
      </c>
      <c r="K221">
        <f>_xlfn.STDEV.P(D225:G229)</f>
        <v>3.3974254958718375</v>
      </c>
      <c r="L221">
        <f t="shared" ref="L221:L224" si="79">_xlfn.STDEV.P(D221:G221,D226:G226,D231:G231,D236:G236,D241:G241,D246:F246)</f>
        <v>10.575371020050357</v>
      </c>
      <c r="M221">
        <v>0.2</v>
      </c>
      <c r="N221">
        <f t="shared" ref="N221:N244" si="80">AVERAGE(D221:G221)</f>
        <v>26.65</v>
      </c>
      <c r="P221" s="2">
        <f>_xlfn.STDEV.P(D225:D229)</f>
        <v>4.2675519914817128</v>
      </c>
      <c r="Q221">
        <f t="shared" ref="Q221:Q224" si="81">_xlfn.STDEV.P(D221,D226,D231,D236,D241,D246)</f>
        <v>8.8831496228658793</v>
      </c>
      <c r="R221" s="2">
        <f>_xlfn.STDEV.P(E225:E229)</f>
        <v>1.1088733020503285</v>
      </c>
      <c r="S221">
        <f t="shared" ref="S221:S224" si="82">_xlfn.STDEV.P(E221,E226,E231,E236,E241,E246)</f>
        <v>14.319731918657634</v>
      </c>
      <c r="T221" s="2">
        <f>_xlfn.STDEV.P(F225:F229)</f>
        <v>1.8937792902025299</v>
      </c>
      <c r="U221">
        <f t="shared" ref="U221:U224" si="83">_xlfn.STDEV.P(F221,F226,F231,F236,F241,F246)</f>
        <v>5.5694603768128825</v>
      </c>
      <c r="V221" s="2">
        <f>_xlfn.STDEV.P(G225:G229)</f>
        <v>0.98264947972305927</v>
      </c>
      <c r="W221">
        <f t="shared" ref="W221:W224" si="84">_xlfn.STDEV.P(G221,G226,G231,G236,G241,G246)</f>
        <v>16.963629394154506</v>
      </c>
    </row>
    <row r="222" spans="1:23" x14ac:dyDescent="0.45">
      <c r="A222" s="1">
        <v>2</v>
      </c>
      <c r="B222">
        <v>0</v>
      </c>
      <c r="C222">
        <v>0.45</v>
      </c>
      <c r="D222">
        <v>30.5</v>
      </c>
      <c r="E222">
        <v>14</v>
      </c>
      <c r="F222">
        <v>29.5</v>
      </c>
      <c r="G222">
        <v>27</v>
      </c>
      <c r="I222">
        <f t="shared" si="78"/>
        <v>6.6191011474368633</v>
      </c>
      <c r="J222">
        <v>10</v>
      </c>
      <c r="K222">
        <f>_xlfn.STDEV.P(D230:G234)</f>
        <v>6.3774613091730643</v>
      </c>
      <c r="L222">
        <f t="shared" si="79"/>
        <v>11.43136831155747</v>
      </c>
      <c r="M222">
        <v>0.45</v>
      </c>
      <c r="N222">
        <f t="shared" si="80"/>
        <v>25.25</v>
      </c>
      <c r="P222" s="2">
        <f>_xlfn.STDEV.P(D230:D234)</f>
        <v>1.6633171675901148</v>
      </c>
      <c r="Q222">
        <f t="shared" si="81"/>
        <v>9.7675767494069632</v>
      </c>
      <c r="R222" s="2">
        <f>_xlfn.STDEV.P(E230:E234)</f>
        <v>0.34292856398964566</v>
      </c>
      <c r="S222">
        <f t="shared" si="82"/>
        <v>15.522421059730204</v>
      </c>
      <c r="T222" s="2">
        <f>_xlfn.STDEV.P(F230:F234)</f>
        <v>1.7611359970201068</v>
      </c>
      <c r="U222">
        <f t="shared" si="83"/>
        <v>5.7808351953291179</v>
      </c>
      <c r="V222" s="2">
        <f>_xlfn.STDEV.P(G230:G234)</f>
        <v>1.1232096865679195</v>
      </c>
      <c r="W222">
        <f t="shared" si="84"/>
        <v>17.038453242266119</v>
      </c>
    </row>
    <row r="223" spans="1:23" x14ac:dyDescent="0.45">
      <c r="A223" s="1">
        <v>3</v>
      </c>
      <c r="B223">
        <v>0</v>
      </c>
      <c r="C223">
        <v>0.65</v>
      </c>
      <c r="D223">
        <v>36.9</v>
      </c>
      <c r="E223">
        <v>13.6</v>
      </c>
      <c r="F223">
        <v>30.8</v>
      </c>
      <c r="G223">
        <v>25.8</v>
      </c>
      <c r="I223">
        <f t="shared" si="78"/>
        <v>8.5622353973714187</v>
      </c>
      <c r="J223">
        <v>20</v>
      </c>
      <c r="K223">
        <f>_xlfn.STDEV.P(D235:G239)</f>
        <v>4.5483925732065016</v>
      </c>
      <c r="L223">
        <f t="shared" si="79"/>
        <v>11.677150389107318</v>
      </c>
      <c r="M223">
        <v>0.65</v>
      </c>
      <c r="N223">
        <f t="shared" si="80"/>
        <v>26.774999999999999</v>
      </c>
      <c r="P223" s="2">
        <f>_xlfn.STDEV.P(D235:D239)</f>
        <v>1.3807244475274563</v>
      </c>
      <c r="Q223">
        <f t="shared" si="81"/>
        <v>10.840766680554577</v>
      </c>
      <c r="R223" s="2">
        <f>_xlfn.STDEV.P(E235:E239)</f>
        <v>1.1088733020503296</v>
      </c>
      <c r="S223">
        <f t="shared" si="82"/>
        <v>15.365084878819701</v>
      </c>
      <c r="T223" s="2">
        <f>_xlfn.STDEV.P(F235:F239)</f>
        <v>0.72277243998370688</v>
      </c>
      <c r="U223">
        <f t="shared" si="83"/>
        <v>6.0725246442937939</v>
      </c>
      <c r="V223" s="2">
        <f>_xlfn.STDEV.P(G235:G239)</f>
        <v>1.4623269128344729</v>
      </c>
      <c r="W223">
        <f t="shared" si="84"/>
        <v>17.626684316683043</v>
      </c>
    </row>
    <row r="224" spans="1:23" x14ac:dyDescent="0.45">
      <c r="A224" s="1">
        <v>4</v>
      </c>
      <c r="B224">
        <v>0</v>
      </c>
      <c r="C224">
        <v>0.85</v>
      </c>
      <c r="D224">
        <v>41.3</v>
      </c>
      <c r="E224">
        <v>14.2</v>
      </c>
      <c r="F224">
        <v>31</v>
      </c>
      <c r="G224">
        <v>28</v>
      </c>
      <c r="I224">
        <f t="shared" si="78"/>
        <v>9.6794563380388254</v>
      </c>
      <c r="J224">
        <v>50</v>
      </c>
      <c r="K224">
        <f>_xlfn.STDEV.P(D241:G244)</f>
        <v>6.5827425895291114</v>
      </c>
      <c r="L224">
        <f t="shared" si="79"/>
        <v>10.893153535631965</v>
      </c>
      <c r="M224">
        <v>0.85</v>
      </c>
      <c r="N224">
        <f t="shared" si="80"/>
        <v>28.625</v>
      </c>
      <c r="P224" s="2">
        <f>_xlfn.STDEV.P(D240:D244)</f>
        <v>1.1394735626595291</v>
      </c>
      <c r="Q224">
        <f t="shared" si="81"/>
        <v>10.650612919243434</v>
      </c>
      <c r="R224" s="2">
        <f>_xlfn.STDEV.P(E240:E244)</f>
        <v>2.2369622258768707</v>
      </c>
      <c r="S224">
        <f t="shared" si="82"/>
        <v>14.851674054537487</v>
      </c>
      <c r="T224" s="2">
        <f>_xlfn.STDEV.P(F240:F244)</f>
        <v>2.26503863101714</v>
      </c>
      <c r="U224">
        <f t="shared" si="83"/>
        <v>5.3387732673339761</v>
      </c>
      <c r="V224" s="2">
        <f>_xlfn.STDEV.P(G240:G244)</f>
        <v>1.6412190591142894</v>
      </c>
      <c r="W224">
        <f t="shared" si="84"/>
        <v>16.558322848512034</v>
      </c>
    </row>
    <row r="225" spans="1:23" x14ac:dyDescent="0.45">
      <c r="A225" s="1">
        <v>5</v>
      </c>
      <c r="B225">
        <v>5</v>
      </c>
      <c r="C225">
        <v>0</v>
      </c>
      <c r="D225">
        <v>30.6</v>
      </c>
      <c r="E225">
        <v>36</v>
      </c>
      <c r="F225">
        <v>34.5</v>
      </c>
      <c r="G225">
        <v>40.200000000000003</v>
      </c>
      <c r="I225">
        <f t="shared" si="78"/>
        <v>3.4361133566865929</v>
      </c>
      <c r="J225">
        <v>100</v>
      </c>
      <c r="K225">
        <f>_xlfn.STDEV.P(D245:F249)</f>
        <v>20.754580752745213</v>
      </c>
      <c r="L225">
        <f>AVERAGE((L224-L223), (L223-L222), (L222-L221), (L221-L220))</f>
        <v>-5.4698181444313043E-2</v>
      </c>
      <c r="N225">
        <f t="shared" si="80"/>
        <v>35.325000000000003</v>
      </c>
      <c r="P225" s="2">
        <f>_xlfn.STDEV.P(D245:D249)</f>
        <v>2.0742227459942715</v>
      </c>
      <c r="R225" s="2">
        <f>_xlfn.STDEV.P(E245:E249)</f>
        <v>1.6666133324799719</v>
      </c>
      <c r="T225" s="2">
        <f>_xlfn.STDEV.P(F245:F249)</f>
        <v>0.81877957961835091</v>
      </c>
      <c r="V225" s="2">
        <f>_xlfn.STDEV.P(G245:G249)</f>
        <v>0</v>
      </c>
    </row>
    <row r="226" spans="1:23" x14ac:dyDescent="0.45">
      <c r="A226" s="1">
        <v>6</v>
      </c>
      <c r="B226">
        <v>5</v>
      </c>
      <c r="C226">
        <v>0.2</v>
      </c>
      <c r="D226">
        <v>40.700000000000003</v>
      </c>
      <c r="E226">
        <v>33</v>
      </c>
      <c r="F226">
        <v>31.6</v>
      </c>
      <c r="G226">
        <v>41.1</v>
      </c>
      <c r="I226">
        <f t="shared" si="78"/>
        <v>4.3307043307064825</v>
      </c>
      <c r="K226">
        <f>AVERAGE(K220:K225)</f>
        <v>8.3240194112871038</v>
      </c>
      <c r="N226">
        <f t="shared" si="80"/>
        <v>36.6</v>
      </c>
      <c r="P226" s="2">
        <f>AVERAGE(P220:P225)</f>
        <v>2.4297394734652165</v>
      </c>
      <c r="Q226">
        <f>AVERAGE(Q220:Q224)</f>
        <v>9.6309781790137503</v>
      </c>
      <c r="R226" s="2">
        <f>AVERAGE(R220:R225)</f>
        <v>1.2654649341367363</v>
      </c>
      <c r="S226">
        <f>AVERAGE(S220:S224)</f>
        <v>15.253854764843467</v>
      </c>
      <c r="T226" s="2">
        <f>AVERAGE(T220:T225)</f>
        <v>1.4913297119877997</v>
      </c>
      <c r="U226">
        <f>AVERAGE(U220:U224)</f>
        <v>5.278220434824151</v>
      </c>
      <c r="V226" s="2">
        <f>AVERAGE(V220:V225)</f>
        <v>1.0159576550810259</v>
      </c>
      <c r="W226">
        <f>AVERAGE(W220:W224)</f>
        <v>17.047880620367309</v>
      </c>
    </row>
    <row r="227" spans="1:23" x14ac:dyDescent="0.45">
      <c r="A227" s="1">
        <v>7</v>
      </c>
      <c r="B227">
        <v>5</v>
      </c>
      <c r="C227">
        <v>0.45</v>
      </c>
      <c r="D227">
        <v>41.1</v>
      </c>
      <c r="E227">
        <v>34.6</v>
      </c>
      <c r="F227">
        <v>35.1</v>
      </c>
      <c r="G227">
        <v>39.799999999999997</v>
      </c>
      <c r="I227">
        <f t="shared" si="78"/>
        <v>2.8429737951658991</v>
      </c>
      <c r="N227">
        <f t="shared" si="80"/>
        <v>37.650000000000006</v>
      </c>
      <c r="P227" s="2">
        <f>_xlfn.STDEV.P(P220:P225)</f>
        <v>1.2577771759807899</v>
      </c>
      <c r="Q227">
        <f>_xlfn.STDEV.P(Q220:Q224)</f>
        <v>1.0676796668085959</v>
      </c>
      <c r="R227" s="2">
        <f>_xlfn.STDEV.P(R220:R225)</f>
        <v>0.58074535481308232</v>
      </c>
      <c r="S227">
        <f>_xlfn.STDEV.P(S220:S224)</f>
        <v>0.63776809766214781</v>
      </c>
      <c r="T227" s="2">
        <f>_xlfn.STDEV.P(T220:T225)</f>
        <v>0.55922776231369942</v>
      </c>
      <c r="U227">
        <f>_xlfn.STDEV.P(U220:U224)</f>
        <v>0.85910168668871345</v>
      </c>
      <c r="V227" s="2">
        <f>_xlfn.STDEV.P(V220:V225)</f>
        <v>0.52468724946288658</v>
      </c>
      <c r="W227">
        <f>_xlfn.STDEV.P(W220:W224)</f>
        <v>0.34114141468885467</v>
      </c>
    </row>
    <row r="228" spans="1:23" x14ac:dyDescent="0.45">
      <c r="A228" s="1">
        <v>8</v>
      </c>
      <c r="B228">
        <v>5</v>
      </c>
      <c r="C228">
        <v>0.65</v>
      </c>
      <c r="D228">
        <v>41.2</v>
      </c>
      <c r="E228">
        <v>35.299999999999997</v>
      </c>
      <c r="F228">
        <v>36.700000000000003</v>
      </c>
      <c r="G228">
        <v>38.200000000000003</v>
      </c>
      <c r="I228">
        <f t="shared" si="78"/>
        <v>2.1891779278989651</v>
      </c>
      <c r="K228" cm="1">
        <f t="array" ref="K228">INDEX(LINEST(K220:K225),1)</f>
        <v>2.0023490735070535</v>
      </c>
      <c r="L228" cm="1">
        <f t="array" ref="L228">INDEX(LINEST(L220:L224),1)</f>
        <v>6.6419391750245693E-2</v>
      </c>
      <c r="N228">
        <f t="shared" si="80"/>
        <v>37.85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41.9</v>
      </c>
      <c r="E229">
        <v>33.5</v>
      </c>
      <c r="F229">
        <v>36.799999999999997</v>
      </c>
      <c r="G229">
        <v>39.1</v>
      </c>
      <c r="I229">
        <f t="shared" si="78"/>
        <v>3.0817000178472918</v>
      </c>
      <c r="N229">
        <f t="shared" si="80"/>
        <v>37.825000000000003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30.7</v>
      </c>
      <c r="E230">
        <v>38.5</v>
      </c>
      <c r="F230">
        <v>40.799999999999997</v>
      </c>
      <c r="G230">
        <v>46.8</v>
      </c>
      <c r="I230">
        <f t="shared" si="78"/>
        <v>5.7675818156311767</v>
      </c>
      <c r="N230">
        <f t="shared" si="80"/>
        <v>39.200000000000003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27.77</v>
      </c>
      <c r="E231">
        <v>39.5</v>
      </c>
      <c r="F231">
        <v>40.299999999999997</v>
      </c>
      <c r="G231">
        <v>45.9</v>
      </c>
      <c r="I231">
        <f t="shared" si="78"/>
        <v>6.5966407170619661</v>
      </c>
      <c r="K231" t="s">
        <v>25</v>
      </c>
      <c r="L231" t="s">
        <v>26</v>
      </c>
      <c r="N231">
        <f t="shared" si="80"/>
        <v>38.3675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30.7</v>
      </c>
      <c r="E232">
        <v>39.1</v>
      </c>
      <c r="F232">
        <v>38.799999999999997</v>
      </c>
      <c r="G232">
        <v>49.2</v>
      </c>
      <c r="I232">
        <f t="shared" si="78"/>
        <v>6.5606783185886952</v>
      </c>
      <c r="J232">
        <v>2</v>
      </c>
      <c r="K232">
        <f>AVERAGE(D220:G224)</f>
        <v>26.98</v>
      </c>
      <c r="L232">
        <f>AVERAGE(D220:G220,D225:G225,D230:G230,D235:G235,D240:G240,D245:F245)</f>
        <v>38.117391304347827</v>
      </c>
      <c r="M232">
        <v>0</v>
      </c>
      <c r="N232">
        <f t="shared" si="80"/>
        <v>39.450000000000003</v>
      </c>
      <c r="P232" s="2">
        <f>AVERAGE(D220:D224)</f>
        <v>35.1</v>
      </c>
      <c r="Q232">
        <f>AVERAGE(D220,D225,D230,D235,D240,D245)</f>
        <v>30.483333333333331</v>
      </c>
      <c r="R232" s="2">
        <f>AVERAGE(E220:E224)</f>
        <v>14.02</v>
      </c>
      <c r="S232">
        <f>AVERAGE(E220,E225,E230,E235,E240,E245)</f>
        <v>42.050000000000004</v>
      </c>
      <c r="T232" s="2">
        <f>AVERAGE(F220:F224)</f>
        <v>31.419999999999998</v>
      </c>
      <c r="U232">
        <f>AVERAGE(F220,F225,F230,F235,F240,F245)</f>
        <v>38.699999999999996</v>
      </c>
      <c r="V232" s="2">
        <f>AVERAGE(G220:G224)</f>
        <v>27.379999999999995</v>
      </c>
      <c r="W232">
        <f>AVERAGE(G220,G225,G230,G235,G240)</f>
        <v>41.86</v>
      </c>
    </row>
    <row r="233" spans="1:23" x14ac:dyDescent="0.45">
      <c r="A233" s="1">
        <v>13</v>
      </c>
      <c r="B233">
        <v>10</v>
      </c>
      <c r="C233">
        <v>0.65</v>
      </c>
      <c r="D233">
        <v>32.6</v>
      </c>
      <c r="E233">
        <v>38.799999999999997</v>
      </c>
      <c r="F233">
        <v>42.8</v>
      </c>
      <c r="G233">
        <v>48.1</v>
      </c>
      <c r="I233">
        <f t="shared" si="78"/>
        <v>5.6640864223632414</v>
      </c>
      <c r="J233">
        <v>5</v>
      </c>
      <c r="K233">
        <f>AVERAGE(D225:G229)</f>
        <v>37.050000000000004</v>
      </c>
      <c r="L233">
        <f t="shared" ref="L233:L236" si="85">AVERAGE(D221:G221,D226:G226,D231:G231,D236:G236,D241:G241,D246:F246)</f>
        <v>38.198695652173903</v>
      </c>
      <c r="M233">
        <v>0.2</v>
      </c>
      <c r="N233">
        <f t="shared" si="80"/>
        <v>40.575000000000003</v>
      </c>
      <c r="P233" s="2">
        <f>AVERAGE(D225:D229)</f>
        <v>39.100000000000009</v>
      </c>
      <c r="Q233">
        <f t="shared" ref="Q233:Q236" si="86">AVERAGE(D221,D226,D231,D236,D241,D246)</f>
        <v>31.26166666666667</v>
      </c>
      <c r="R233" s="2">
        <f>AVERAGE(E225:E229)</f>
        <v>34.479999999999997</v>
      </c>
      <c r="S233">
        <f t="shared" ref="S233:S236" si="87">AVERAGE(E221,E226,E231,E236,E241,E246)</f>
        <v>41.31666666666667</v>
      </c>
      <c r="T233" s="2">
        <f>AVERAGE(F225:F229)</f>
        <v>34.94</v>
      </c>
      <c r="U233">
        <f t="shared" ref="U233:U236" si="88">AVERAGE(F221,F226,F231,F236,F241,F246)</f>
        <v>38.93333333333333</v>
      </c>
      <c r="V233" s="2">
        <f>AVERAGE(G225:G229)</f>
        <v>39.68</v>
      </c>
      <c r="W233">
        <f>AVERAGE(G221,G226,G231,G236,G241)</f>
        <v>41.899999999999991</v>
      </c>
    </row>
    <row r="234" spans="1:23" x14ac:dyDescent="0.45">
      <c r="A234" s="1">
        <v>14</v>
      </c>
      <c r="B234">
        <v>10</v>
      </c>
      <c r="C234">
        <v>0.85</v>
      </c>
      <c r="D234">
        <v>28.9</v>
      </c>
      <c r="E234">
        <v>39.200000000000003</v>
      </c>
      <c r="F234">
        <v>43.7</v>
      </c>
      <c r="G234">
        <v>47.6</v>
      </c>
      <c r="I234">
        <f t="shared" si="78"/>
        <v>6.9858786133170279</v>
      </c>
      <c r="J234">
        <v>10</v>
      </c>
      <c r="K234">
        <f>AVERAGE(D230:G234)</f>
        <v>39.488500000000002</v>
      </c>
      <c r="L234">
        <f t="shared" si="85"/>
        <v>38.065217391304344</v>
      </c>
      <c r="M234">
        <v>0.45</v>
      </c>
      <c r="N234">
        <f t="shared" si="80"/>
        <v>39.85</v>
      </c>
      <c r="P234" s="2">
        <f>AVERAGE(D230:D234)</f>
        <v>30.134000000000004</v>
      </c>
      <c r="Q234">
        <f t="shared" si="86"/>
        <v>30.633333333333336</v>
      </c>
      <c r="R234" s="2">
        <f>AVERAGE(E230:E234)</f>
        <v>39.019999999999996</v>
      </c>
      <c r="S234">
        <f t="shared" si="87"/>
        <v>41.833333333333336</v>
      </c>
      <c r="T234" s="2">
        <f>AVERAGE(F230:F234)</f>
        <v>41.279999999999994</v>
      </c>
      <c r="U234">
        <f t="shared" si="88"/>
        <v>38.883333333333333</v>
      </c>
      <c r="V234" s="2">
        <f>AVERAGE(G230:G234)</f>
        <v>47.519999999999996</v>
      </c>
      <c r="W234">
        <f>AVERAGE(G222,G227,G232,G237,G242)</f>
        <v>41.480000000000004</v>
      </c>
    </row>
    <row r="235" spans="1:23" x14ac:dyDescent="0.45">
      <c r="A235" s="1">
        <v>15</v>
      </c>
      <c r="B235">
        <v>20</v>
      </c>
      <c r="C235">
        <v>0</v>
      </c>
      <c r="D235">
        <v>33.9</v>
      </c>
      <c r="E235">
        <v>46</v>
      </c>
      <c r="F235">
        <v>37.4</v>
      </c>
      <c r="G235">
        <v>45</v>
      </c>
      <c r="I235">
        <f t="shared" si="78"/>
        <v>5.0903708116403248</v>
      </c>
      <c r="J235">
        <v>20</v>
      </c>
      <c r="K235">
        <f>AVERAGE(D235:G239)</f>
        <v>41.625</v>
      </c>
      <c r="L235">
        <f t="shared" si="85"/>
        <v>38.92608695652175</v>
      </c>
      <c r="M235">
        <v>0.65</v>
      </c>
      <c r="N235">
        <f t="shared" si="80"/>
        <v>40.575000000000003</v>
      </c>
      <c r="P235" s="2">
        <f>AVERAGE(D235:D239)</f>
        <v>35.96</v>
      </c>
      <c r="Q235">
        <f t="shared" si="86"/>
        <v>32.033333333333331</v>
      </c>
      <c r="R235" s="2">
        <f>AVERAGE(E235:E239)</f>
        <v>45.519999999999996</v>
      </c>
      <c r="S235">
        <f t="shared" si="87"/>
        <v>41.65</v>
      </c>
      <c r="T235" s="2">
        <f>AVERAGE(F235:F239)</f>
        <v>38.760000000000005</v>
      </c>
      <c r="U235">
        <f t="shared" si="88"/>
        <v>40.633333333333333</v>
      </c>
      <c r="V235" s="2">
        <f>AVERAGE(G235:G239)</f>
        <v>46.260000000000005</v>
      </c>
      <c r="W235">
        <f>AVERAGE(G223,G228,G233,G238,G243)</f>
        <v>41.88</v>
      </c>
    </row>
    <row r="236" spans="1:23" x14ac:dyDescent="0.45">
      <c r="A236" s="1">
        <v>16</v>
      </c>
      <c r="B236">
        <v>20</v>
      </c>
      <c r="C236">
        <v>0.2</v>
      </c>
      <c r="D236">
        <v>37.1</v>
      </c>
      <c r="E236">
        <v>45.5</v>
      </c>
      <c r="F236">
        <v>39.5</v>
      </c>
      <c r="G236">
        <v>46.8</v>
      </c>
      <c r="I236">
        <f t="shared" si="78"/>
        <v>4.0418900281922552</v>
      </c>
      <c r="J236">
        <v>50</v>
      </c>
      <c r="K236">
        <f>AVERAGE(D240:G244)</f>
        <v>46.204999999999998</v>
      </c>
      <c r="L236">
        <f t="shared" si="85"/>
        <v>38.391304347826079</v>
      </c>
      <c r="M236">
        <v>0.85</v>
      </c>
      <c r="N236">
        <f t="shared" si="80"/>
        <v>42.224999999999994</v>
      </c>
      <c r="P236" s="2">
        <f>AVERAGE(D240:D244)</f>
        <v>36.36</v>
      </c>
      <c r="Q236">
        <f t="shared" si="86"/>
        <v>32.266666666666673</v>
      </c>
      <c r="R236" s="2">
        <f>AVERAGE(E240:E244)</f>
        <v>54.5</v>
      </c>
      <c r="S236">
        <f t="shared" si="87"/>
        <v>40.533333333333339</v>
      </c>
      <c r="T236" s="2">
        <f>AVERAGE(F240:F244)</f>
        <v>46.739999999999995</v>
      </c>
      <c r="U236">
        <f t="shared" si="88"/>
        <v>40.25</v>
      </c>
      <c r="V236" s="2">
        <f>AVERAGE(G240:G244)</f>
        <v>47.220000000000006</v>
      </c>
      <c r="W236">
        <f>AVERAGE(G224,G229,G234,G239,G244)</f>
        <v>40.94</v>
      </c>
    </row>
    <row r="237" spans="1:23" x14ac:dyDescent="0.45">
      <c r="A237" s="1">
        <v>17</v>
      </c>
      <c r="B237">
        <v>20</v>
      </c>
      <c r="C237">
        <v>0.45</v>
      </c>
      <c r="D237">
        <v>35.799999999999997</v>
      </c>
      <c r="E237">
        <v>46.5</v>
      </c>
      <c r="F237">
        <v>38.799999999999997</v>
      </c>
      <c r="G237">
        <v>45.3</v>
      </c>
      <c r="I237">
        <f t="shared" si="78"/>
        <v>4.4491572235649901</v>
      </c>
      <c r="J237">
        <v>100</v>
      </c>
      <c r="K237">
        <f>AVERAGE(D245:F249)</f>
        <v>38.806666666666665</v>
      </c>
      <c r="L237">
        <f>AVERAGE((L236-L235), (L235-L234), (L234-L233), (L233-L232))</f>
        <v>6.8478260869563101E-2</v>
      </c>
      <c r="N237">
        <f t="shared" si="80"/>
        <v>41.599999999999994</v>
      </c>
      <c r="P237" s="2">
        <f>AVERAGE(D245:D249)</f>
        <v>11.36</v>
      </c>
      <c r="R237" s="2">
        <f>AVERAGE(E245:E249)</f>
        <v>61.320000000000007</v>
      </c>
      <c r="T237" s="2">
        <f>AVERAGE(F245:F249)</f>
        <v>43.739999999999995</v>
      </c>
      <c r="V237" s="2"/>
    </row>
    <row r="238" spans="1:23" x14ac:dyDescent="0.45">
      <c r="A238" s="1">
        <v>18</v>
      </c>
      <c r="B238">
        <v>20</v>
      </c>
      <c r="C238">
        <v>0.65</v>
      </c>
      <c r="D238">
        <v>37.799999999999997</v>
      </c>
      <c r="E238">
        <v>46.2</v>
      </c>
      <c r="F238">
        <v>39.200000000000003</v>
      </c>
      <c r="G238">
        <v>48.9</v>
      </c>
      <c r="I238">
        <f t="shared" si="78"/>
        <v>4.651007955271635</v>
      </c>
      <c r="K238">
        <f>AVERAGE(K232:K237)</f>
        <v>38.359194444444448</v>
      </c>
      <c r="N238">
        <f t="shared" si="80"/>
        <v>43.024999999999999</v>
      </c>
      <c r="P238" s="2">
        <f>AVERAGE(P232:P237)</f>
        <v>31.335666666666668</v>
      </c>
      <c r="Q238">
        <f>AVERAGE(Q232:Q236)</f>
        <v>31.335666666666668</v>
      </c>
      <c r="R238" s="2">
        <f>AVERAGE(R232:R237)</f>
        <v>41.476666666666667</v>
      </c>
      <c r="S238">
        <f>AVERAGE(S232:S236)</f>
        <v>41.476666666666674</v>
      </c>
      <c r="T238" s="2">
        <f>AVERAGE(T232:T237)</f>
        <v>39.479999999999997</v>
      </c>
      <c r="U238">
        <f>AVERAGE(U232:U236)</f>
        <v>39.479999999999997</v>
      </c>
      <c r="V238" s="2">
        <f>AVERAGE(V232:V236)</f>
        <v>41.612000000000002</v>
      </c>
      <c r="W238">
        <f>AVERAGE(W232:W236)</f>
        <v>41.612000000000002</v>
      </c>
    </row>
    <row r="239" spans="1:23" x14ac:dyDescent="0.45">
      <c r="A239" s="1">
        <v>19</v>
      </c>
      <c r="B239">
        <v>20</v>
      </c>
      <c r="C239">
        <v>0.85</v>
      </c>
      <c r="D239">
        <v>35.200000000000003</v>
      </c>
      <c r="E239">
        <v>43.4</v>
      </c>
      <c r="F239">
        <v>38.9</v>
      </c>
      <c r="G239">
        <v>45.3</v>
      </c>
      <c r="I239">
        <f t="shared" si="78"/>
        <v>3.9350984739901982</v>
      </c>
      <c r="N239">
        <f t="shared" si="80"/>
        <v>40.700000000000003</v>
      </c>
      <c r="P239" s="2">
        <f>_xlfn.STDEV.P(P232:P237)</f>
        <v>9.323399981885494</v>
      </c>
      <c r="Q239">
        <f>_xlfn.STDEV.P(Q232:Q236)</f>
        <v>0.71815318700121478</v>
      </c>
      <c r="R239" s="2">
        <f>_xlfn.STDEV.P(R232:R237)</f>
        <v>15.212772776701669</v>
      </c>
      <c r="S239">
        <f>_xlfn.STDEV.P(S232:S236)</f>
        <v>0.52942316618078578</v>
      </c>
      <c r="T239" s="2">
        <f>_xlfn.STDEV.P(T232:T237)</f>
        <v>5.1670236435817785</v>
      </c>
      <c r="U239">
        <f>_xlfn.STDEV.P(U232:U236)</f>
        <v>0.7982898387595001</v>
      </c>
      <c r="V239" s="2">
        <f>_xlfn.STDEV.P(V232:V236)</f>
        <v>7.6712512669055357</v>
      </c>
      <c r="W239">
        <f>_xlfn.STDEV.P(W232:W236)</f>
        <v>0.37021075078933036</v>
      </c>
    </row>
    <row r="240" spans="1:23" x14ac:dyDescent="0.45">
      <c r="A240" s="1">
        <v>20</v>
      </c>
      <c r="B240">
        <v>50</v>
      </c>
      <c r="C240">
        <v>0</v>
      </c>
      <c r="D240">
        <v>38.1</v>
      </c>
      <c r="E240">
        <v>57.5</v>
      </c>
      <c r="F240">
        <v>43.2</v>
      </c>
      <c r="G240">
        <v>49.3</v>
      </c>
      <c r="I240">
        <f t="shared" si="78"/>
        <v>7.231657832060332</v>
      </c>
      <c r="N240">
        <f t="shared" si="80"/>
        <v>47.025000000000006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37.299999999999997</v>
      </c>
      <c r="E241">
        <v>55.9</v>
      </c>
      <c r="F241">
        <v>45.8</v>
      </c>
      <c r="G241">
        <v>47.6</v>
      </c>
      <c r="I241">
        <f t="shared" si="78"/>
        <v>6.607003859541793</v>
      </c>
      <c r="N241">
        <f t="shared" si="80"/>
        <v>46.65</v>
      </c>
      <c r="P241" s="2" cm="1">
        <f t="array" ref="P241">INDEX(LINEST(P232:P237), 1)</f>
        <v>-3.4598285714285728</v>
      </c>
      <c r="Q241" s="2" cm="1">
        <f t="array" ref="Q241">INDEX(LINEST(Q232:Q236), 1)</f>
        <v>0.43383333333333446</v>
      </c>
      <c r="R241" s="2" cm="1">
        <f t="array" ref="R241">INDEX(LINEST(R232:R237), 1)</f>
        <v>8.6588571428571459</v>
      </c>
      <c r="S241" s="2" cm="1">
        <f t="array" ref="S241">INDEX(LINEST(S232:S236), 1)</f>
        <v>-0.2700000000000003</v>
      </c>
      <c r="T241" s="2" cm="1">
        <f t="array" ref="T241">INDEX(LINEST(T232:T237), 1)</f>
        <v>2.6994285714285717</v>
      </c>
      <c r="U241" s="2" cm="1">
        <f t="array" ref="U241">INDEX(LINEST(U232:U236), 1)</f>
        <v>0.48000000000000104</v>
      </c>
      <c r="V241" s="2" cm="1">
        <f t="array" ref="V241">INDEX(LINEST(V232:V236), 1)</f>
        <v>4.626000000000003</v>
      </c>
      <c r="W241" s="2" cm="1">
        <f t="array" ref="W241">INDEX(LINEST(W232:W236), 1)</f>
        <v>-0.18599999999999919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35.4</v>
      </c>
      <c r="E242">
        <v>53.9</v>
      </c>
      <c r="F242">
        <v>47.7</v>
      </c>
      <c r="G242">
        <v>46.1</v>
      </c>
      <c r="I242">
        <f t="shared" si="78"/>
        <v>6.6608464176859465</v>
      </c>
      <c r="K242" cm="1">
        <f t="array" ref="K242">INDEX(LINEST(K232:K237),1)</f>
        <v>2.5352809523809516</v>
      </c>
      <c r="L242" cm="1">
        <f t="array" ref="L242">INDEX(LINEST(L232:L236),1)</f>
        <v>0.12752173913043519</v>
      </c>
      <c r="N242">
        <f t="shared" si="80"/>
        <v>45.774999999999999</v>
      </c>
    </row>
    <row r="243" spans="1:25" x14ac:dyDescent="0.45">
      <c r="A243" s="1">
        <v>23</v>
      </c>
      <c r="B243">
        <v>50</v>
      </c>
      <c r="C243">
        <v>0.65</v>
      </c>
      <c r="D243">
        <v>35.200000000000003</v>
      </c>
      <c r="E243">
        <v>54.4</v>
      </c>
      <c r="F243">
        <v>50.1</v>
      </c>
      <c r="G243">
        <v>48.4</v>
      </c>
      <c r="I243">
        <f t="shared" si="78"/>
        <v>7.1688126631960332</v>
      </c>
      <c r="N243">
        <f t="shared" si="80"/>
        <v>47.024999999999999</v>
      </c>
    </row>
    <row r="244" spans="1:25" x14ac:dyDescent="0.45">
      <c r="A244" s="1">
        <v>24</v>
      </c>
      <c r="B244">
        <v>50</v>
      </c>
      <c r="C244">
        <v>0.85</v>
      </c>
      <c r="D244">
        <v>35.799999999999997</v>
      </c>
      <c r="E244">
        <v>50.8</v>
      </c>
      <c r="F244">
        <v>46.9</v>
      </c>
      <c r="G244">
        <v>44.7</v>
      </c>
      <c r="I244">
        <f t="shared" si="78"/>
        <v>5.5038622802537711</v>
      </c>
      <c r="N244">
        <f t="shared" si="80"/>
        <v>44.55</v>
      </c>
    </row>
    <row r="245" spans="1:25" x14ac:dyDescent="0.45">
      <c r="A245" s="1">
        <v>25</v>
      </c>
      <c r="B245">
        <v>100</v>
      </c>
      <c r="C245">
        <v>0</v>
      </c>
      <c r="D245">
        <v>13.6</v>
      </c>
      <c r="E245">
        <v>61.9</v>
      </c>
      <c r="F245">
        <v>42.3</v>
      </c>
      <c r="G245">
        <v>0</v>
      </c>
      <c r="I245">
        <f>_xlfn.STDEV.P(D245:F245)</f>
        <v>19.834705834863176</v>
      </c>
      <c r="N245">
        <f>AVERAGEIF(D245:G245, "&lt;&gt;0", D245:G245)</f>
        <v>39.266666666666666</v>
      </c>
    </row>
    <row r="246" spans="1:25" x14ac:dyDescent="0.45">
      <c r="A246" s="1">
        <v>26</v>
      </c>
      <c r="B246">
        <v>100</v>
      </c>
      <c r="C246">
        <v>0.2</v>
      </c>
      <c r="D246">
        <v>13.9</v>
      </c>
      <c r="E246">
        <v>58.1</v>
      </c>
      <c r="F246">
        <v>44.6</v>
      </c>
      <c r="G246">
        <v>0</v>
      </c>
      <c r="I246">
        <f t="shared" ref="I246:I249" si="89">_xlfn.STDEV.P(D246:F246)</f>
        <v>18.494383531824536</v>
      </c>
      <c r="N246">
        <f t="shared" ref="N246:N249" si="90">AVERAGEIF(D246:G246, "&lt;&gt;0", D246:G246)</f>
        <v>38.866666666666667</v>
      </c>
    </row>
    <row r="247" spans="1:25" x14ac:dyDescent="0.45">
      <c r="A247" s="1">
        <v>27</v>
      </c>
      <c r="B247">
        <v>100</v>
      </c>
      <c r="C247">
        <v>0.45</v>
      </c>
      <c r="D247">
        <v>10.3</v>
      </c>
      <c r="E247">
        <v>62.9</v>
      </c>
      <c r="F247">
        <v>43.4</v>
      </c>
      <c r="G247">
        <v>0</v>
      </c>
      <c r="I247">
        <f t="shared" si="89"/>
        <v>21.711799147519358</v>
      </c>
      <c r="N247">
        <f t="shared" si="90"/>
        <v>38.866666666666667</v>
      </c>
    </row>
    <row r="248" spans="1:25" x14ac:dyDescent="0.45">
      <c r="A248" s="1">
        <v>28</v>
      </c>
      <c r="B248">
        <v>100</v>
      </c>
      <c r="C248">
        <v>0.65</v>
      </c>
      <c r="D248">
        <v>8.5</v>
      </c>
      <c r="E248">
        <v>61.6</v>
      </c>
      <c r="F248">
        <v>44.2</v>
      </c>
      <c r="G248">
        <v>0</v>
      </c>
      <c r="I248">
        <f t="shared" si="89"/>
        <v>22.102940980783536</v>
      </c>
      <c r="N248">
        <f t="shared" si="90"/>
        <v>38.1</v>
      </c>
    </row>
    <row r="249" spans="1:25" x14ac:dyDescent="0.45">
      <c r="A249" s="1">
        <v>29</v>
      </c>
      <c r="B249">
        <v>100</v>
      </c>
      <c r="C249">
        <v>0.85</v>
      </c>
      <c r="D249">
        <v>10.5</v>
      </c>
      <c r="E249">
        <v>62.1</v>
      </c>
      <c r="F249">
        <v>44.2</v>
      </c>
      <c r="G249">
        <v>0</v>
      </c>
      <c r="I249">
        <f t="shared" si="89"/>
        <v>21.392262360229438</v>
      </c>
      <c r="N249">
        <f t="shared" si="90"/>
        <v>38.93333333333333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9"/>
  <sheetViews>
    <sheetView workbookViewId="0">
      <selection activeCell="E37" sqref="E37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93.3</v>
      </c>
      <c r="F4">
        <v>0</v>
      </c>
      <c r="G4">
        <v>51.2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92.4</v>
      </c>
      <c r="F5">
        <v>0.4</v>
      </c>
      <c r="G5">
        <v>51.6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90.8</v>
      </c>
      <c r="F6">
        <v>0.2</v>
      </c>
      <c r="G6">
        <v>52.4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91.9</v>
      </c>
      <c r="F7">
        <v>0.3</v>
      </c>
      <c r="G7">
        <v>51.9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91.8</v>
      </c>
      <c r="F8">
        <v>0.5</v>
      </c>
      <c r="G8">
        <v>53.7</v>
      </c>
    </row>
    <row r="9" spans="1:7" x14ac:dyDescent="0.45">
      <c r="A9" s="1">
        <v>5</v>
      </c>
      <c r="B9">
        <v>5</v>
      </c>
      <c r="C9">
        <v>0</v>
      </c>
      <c r="D9">
        <v>100</v>
      </c>
      <c r="E9">
        <v>31.7</v>
      </c>
      <c r="F9">
        <v>0</v>
      </c>
      <c r="G9">
        <v>9.4</v>
      </c>
    </row>
    <row r="10" spans="1:7" x14ac:dyDescent="0.45">
      <c r="A10" s="1">
        <v>6</v>
      </c>
      <c r="B10">
        <v>5</v>
      </c>
      <c r="C10">
        <v>0.2</v>
      </c>
      <c r="D10">
        <v>100</v>
      </c>
      <c r="E10">
        <v>34.5</v>
      </c>
      <c r="F10">
        <v>0</v>
      </c>
      <c r="G10">
        <v>6.4</v>
      </c>
    </row>
    <row r="11" spans="1:7" x14ac:dyDescent="0.45">
      <c r="A11" s="1">
        <v>7</v>
      </c>
      <c r="B11">
        <v>5</v>
      </c>
      <c r="C11">
        <v>0.45</v>
      </c>
      <c r="D11">
        <v>100</v>
      </c>
      <c r="E11">
        <v>33</v>
      </c>
      <c r="F11">
        <v>0</v>
      </c>
      <c r="G11">
        <v>7.3</v>
      </c>
    </row>
    <row r="12" spans="1:7" x14ac:dyDescent="0.45">
      <c r="A12" s="1">
        <v>8</v>
      </c>
      <c r="B12">
        <v>5</v>
      </c>
      <c r="C12">
        <v>0.65</v>
      </c>
      <c r="D12">
        <v>100</v>
      </c>
      <c r="E12">
        <v>30.7</v>
      </c>
      <c r="F12">
        <v>0</v>
      </c>
      <c r="G12">
        <v>8.6999999999999993</v>
      </c>
    </row>
    <row r="13" spans="1:7" x14ac:dyDescent="0.45">
      <c r="A13" s="1">
        <v>9</v>
      </c>
      <c r="B13">
        <v>5</v>
      </c>
      <c r="C13">
        <v>0.85</v>
      </c>
      <c r="D13">
        <v>100</v>
      </c>
      <c r="E13">
        <v>29.8</v>
      </c>
      <c r="F13">
        <v>0</v>
      </c>
      <c r="G13">
        <v>8.5</v>
      </c>
    </row>
    <row r="14" spans="1:7" x14ac:dyDescent="0.45">
      <c r="A14" s="1">
        <v>10</v>
      </c>
      <c r="B14">
        <v>10</v>
      </c>
      <c r="C14">
        <v>0</v>
      </c>
      <c r="D14">
        <v>98.3</v>
      </c>
      <c r="E14">
        <v>0.6</v>
      </c>
      <c r="F14">
        <v>0</v>
      </c>
      <c r="G14">
        <v>0.3</v>
      </c>
    </row>
    <row r="15" spans="1:7" x14ac:dyDescent="0.45">
      <c r="A15" s="1">
        <v>11</v>
      </c>
      <c r="B15">
        <v>10</v>
      </c>
      <c r="C15">
        <v>0.2</v>
      </c>
      <c r="D15">
        <v>98.1</v>
      </c>
      <c r="E15">
        <v>1.2</v>
      </c>
      <c r="F15">
        <v>0</v>
      </c>
      <c r="G15">
        <v>0.5</v>
      </c>
    </row>
    <row r="16" spans="1:7" x14ac:dyDescent="0.45">
      <c r="A16" s="1">
        <v>12</v>
      </c>
      <c r="B16">
        <v>10</v>
      </c>
      <c r="C16">
        <v>0.45</v>
      </c>
      <c r="D16">
        <v>99.3</v>
      </c>
      <c r="E16">
        <v>0.3</v>
      </c>
      <c r="F16">
        <v>0</v>
      </c>
      <c r="G16">
        <v>0.3</v>
      </c>
    </row>
    <row r="17" spans="1:7" x14ac:dyDescent="0.45">
      <c r="A17" s="1">
        <v>13</v>
      </c>
      <c r="B17">
        <v>10</v>
      </c>
      <c r="C17">
        <v>0.65</v>
      </c>
      <c r="D17">
        <v>99.2</v>
      </c>
      <c r="E17">
        <v>0.6</v>
      </c>
      <c r="F17">
        <v>0</v>
      </c>
      <c r="G17">
        <v>0.6</v>
      </c>
    </row>
    <row r="18" spans="1:7" x14ac:dyDescent="0.45">
      <c r="A18" s="1">
        <v>14</v>
      </c>
      <c r="B18">
        <v>10</v>
      </c>
      <c r="C18">
        <v>0.85</v>
      </c>
      <c r="D18">
        <v>98.6</v>
      </c>
      <c r="E18">
        <v>0.3</v>
      </c>
      <c r="F18">
        <v>0</v>
      </c>
      <c r="G18">
        <v>0.1</v>
      </c>
    </row>
    <row r="19" spans="1:7" x14ac:dyDescent="0.45">
      <c r="A19" s="1">
        <v>15</v>
      </c>
      <c r="B19">
        <v>20</v>
      </c>
      <c r="C19">
        <v>0</v>
      </c>
      <c r="D19">
        <v>8.6999999999999993</v>
      </c>
      <c r="E19">
        <v>0.1</v>
      </c>
      <c r="F19">
        <v>0</v>
      </c>
      <c r="G19">
        <v>17.899999999999999</v>
      </c>
    </row>
    <row r="20" spans="1:7" x14ac:dyDescent="0.45">
      <c r="A20" s="1">
        <v>16</v>
      </c>
      <c r="B20">
        <v>20</v>
      </c>
      <c r="C20">
        <v>0.2</v>
      </c>
      <c r="D20">
        <v>9.1999999999999993</v>
      </c>
      <c r="E20">
        <v>0</v>
      </c>
      <c r="F20">
        <v>0</v>
      </c>
      <c r="G20">
        <v>19</v>
      </c>
    </row>
    <row r="21" spans="1:7" x14ac:dyDescent="0.45">
      <c r="A21" s="1">
        <v>17</v>
      </c>
      <c r="B21">
        <v>20</v>
      </c>
      <c r="C21">
        <v>0.45</v>
      </c>
      <c r="D21">
        <v>11.3</v>
      </c>
      <c r="E21">
        <v>0</v>
      </c>
      <c r="F21">
        <v>0</v>
      </c>
      <c r="G21">
        <v>17.5</v>
      </c>
    </row>
    <row r="22" spans="1:7" x14ac:dyDescent="0.45">
      <c r="A22" s="1">
        <v>18</v>
      </c>
      <c r="B22">
        <v>20</v>
      </c>
      <c r="C22">
        <v>0.65</v>
      </c>
      <c r="D22">
        <v>9.8000000000000007</v>
      </c>
      <c r="E22">
        <v>0</v>
      </c>
      <c r="F22">
        <v>0</v>
      </c>
      <c r="G22">
        <v>18.5</v>
      </c>
    </row>
    <row r="23" spans="1:7" x14ac:dyDescent="0.45">
      <c r="A23" s="1">
        <v>19</v>
      </c>
      <c r="B23">
        <v>20</v>
      </c>
      <c r="C23">
        <v>0.85</v>
      </c>
      <c r="D23">
        <v>10.5</v>
      </c>
      <c r="E23">
        <v>0</v>
      </c>
      <c r="F23">
        <v>0</v>
      </c>
      <c r="G23">
        <v>20</v>
      </c>
    </row>
    <row r="24" spans="1:7" x14ac:dyDescent="0.45">
      <c r="A24" s="1">
        <v>20</v>
      </c>
      <c r="B24">
        <v>50</v>
      </c>
      <c r="C24">
        <v>0</v>
      </c>
      <c r="D24">
        <v>2.7</v>
      </c>
      <c r="E24">
        <v>0</v>
      </c>
      <c r="F24">
        <v>0</v>
      </c>
      <c r="G24">
        <v>3.6</v>
      </c>
    </row>
    <row r="25" spans="1:7" x14ac:dyDescent="0.45">
      <c r="A25" s="1">
        <v>21</v>
      </c>
      <c r="B25">
        <v>50</v>
      </c>
      <c r="C25">
        <v>0.2</v>
      </c>
      <c r="D25">
        <v>2.1</v>
      </c>
      <c r="E25">
        <v>0</v>
      </c>
      <c r="F25">
        <v>0</v>
      </c>
      <c r="G25">
        <v>6.2</v>
      </c>
    </row>
    <row r="26" spans="1:7" x14ac:dyDescent="0.45">
      <c r="A26" s="1">
        <v>22</v>
      </c>
      <c r="B26">
        <v>50</v>
      </c>
      <c r="C26">
        <v>0.45</v>
      </c>
      <c r="D26">
        <v>2.7</v>
      </c>
      <c r="E26">
        <v>0</v>
      </c>
      <c r="F26">
        <v>0</v>
      </c>
      <c r="G26">
        <v>5.4</v>
      </c>
    </row>
    <row r="27" spans="1:7" x14ac:dyDescent="0.45">
      <c r="A27" s="1">
        <v>23</v>
      </c>
      <c r="B27">
        <v>50</v>
      </c>
      <c r="C27">
        <v>0.65</v>
      </c>
      <c r="D27">
        <v>1.8</v>
      </c>
      <c r="E27">
        <v>0</v>
      </c>
      <c r="F27">
        <v>0</v>
      </c>
      <c r="G27">
        <v>4.9000000000000004</v>
      </c>
    </row>
    <row r="28" spans="1:7" x14ac:dyDescent="0.45">
      <c r="A28" s="1">
        <v>24</v>
      </c>
      <c r="B28">
        <v>50</v>
      </c>
      <c r="C28">
        <v>0.85</v>
      </c>
      <c r="D28">
        <v>2.8</v>
      </c>
      <c r="E28">
        <v>0</v>
      </c>
      <c r="F28">
        <v>0</v>
      </c>
      <c r="G28">
        <v>5.8</v>
      </c>
    </row>
    <row r="29" spans="1:7" x14ac:dyDescent="0.45">
      <c r="A29" s="1">
        <v>25</v>
      </c>
      <c r="B29">
        <v>100</v>
      </c>
      <c r="C29">
        <v>0</v>
      </c>
      <c r="D29">
        <v>0.3</v>
      </c>
      <c r="E29">
        <v>0</v>
      </c>
      <c r="F29">
        <v>0</v>
      </c>
      <c r="G29">
        <v>14.3</v>
      </c>
    </row>
    <row r="30" spans="1:7" x14ac:dyDescent="0.45">
      <c r="A30" s="1">
        <v>26</v>
      </c>
      <c r="B30">
        <v>100</v>
      </c>
      <c r="C30">
        <v>0.2</v>
      </c>
      <c r="D30">
        <v>0.7</v>
      </c>
      <c r="E30">
        <v>0</v>
      </c>
      <c r="F30">
        <v>0</v>
      </c>
      <c r="G30">
        <v>13.6</v>
      </c>
    </row>
    <row r="31" spans="1:7" x14ac:dyDescent="0.45">
      <c r="A31" s="1">
        <v>27</v>
      </c>
      <c r="B31">
        <v>100</v>
      </c>
      <c r="C31">
        <v>0.45</v>
      </c>
      <c r="D31">
        <v>0.6</v>
      </c>
      <c r="E31">
        <v>0</v>
      </c>
      <c r="F31">
        <v>0</v>
      </c>
      <c r="G31">
        <v>13.1</v>
      </c>
    </row>
    <row r="32" spans="1:7" x14ac:dyDescent="0.45">
      <c r="A32" s="1">
        <v>28</v>
      </c>
      <c r="B32">
        <v>100</v>
      </c>
      <c r="C32">
        <v>0.65</v>
      </c>
      <c r="D32">
        <v>0.3</v>
      </c>
      <c r="E32">
        <v>0</v>
      </c>
      <c r="F32">
        <v>0</v>
      </c>
      <c r="G32">
        <v>17.2</v>
      </c>
    </row>
    <row r="33" spans="1:7" x14ac:dyDescent="0.45">
      <c r="A33" s="1">
        <v>29</v>
      </c>
      <c r="B33">
        <v>100</v>
      </c>
      <c r="C33">
        <v>0.85</v>
      </c>
      <c r="D33">
        <v>0.6</v>
      </c>
      <c r="E33">
        <v>0</v>
      </c>
      <c r="F33">
        <v>0</v>
      </c>
      <c r="G33">
        <v>14.1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42.8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42.7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40.200000000000003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41.2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0.1</v>
      </c>
      <c r="F44">
        <v>0</v>
      </c>
      <c r="G44">
        <v>39.9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0.1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0.5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0.2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0.5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0.3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0.6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0</v>
      </c>
      <c r="E76">
        <v>5.7</v>
      </c>
      <c r="F76">
        <v>0</v>
      </c>
      <c r="G76">
        <v>93.8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5.9</v>
      </c>
      <c r="F77">
        <v>0</v>
      </c>
      <c r="G77">
        <v>92.4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5.7</v>
      </c>
      <c r="F78">
        <v>0</v>
      </c>
      <c r="G78">
        <v>91.3</v>
      </c>
    </row>
    <row r="79" spans="1:7" x14ac:dyDescent="0.45">
      <c r="A79" s="1">
        <v>3</v>
      </c>
      <c r="B79">
        <v>0</v>
      </c>
      <c r="C79">
        <v>0.65</v>
      </c>
      <c r="D79">
        <v>0</v>
      </c>
      <c r="E79">
        <v>6.5</v>
      </c>
      <c r="F79">
        <v>0</v>
      </c>
      <c r="G79">
        <v>91</v>
      </c>
    </row>
    <row r="80" spans="1:7" x14ac:dyDescent="0.45">
      <c r="A80" s="1">
        <v>4</v>
      </c>
      <c r="B80">
        <v>0</v>
      </c>
      <c r="C80">
        <v>0.85</v>
      </c>
      <c r="D80">
        <v>0</v>
      </c>
      <c r="E80">
        <v>6</v>
      </c>
      <c r="F80">
        <v>0</v>
      </c>
      <c r="G80">
        <v>91.7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0.1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0.1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0.1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80.099999999999994</v>
      </c>
      <c r="E117">
        <v>19.5</v>
      </c>
      <c r="F117">
        <v>0</v>
      </c>
      <c r="G117">
        <v>1.4</v>
      </c>
    </row>
    <row r="118" spans="1:7" x14ac:dyDescent="0.45">
      <c r="A118" s="1">
        <v>6</v>
      </c>
      <c r="B118">
        <v>5</v>
      </c>
      <c r="C118">
        <v>0.2</v>
      </c>
      <c r="D118">
        <v>77.3</v>
      </c>
      <c r="E118">
        <v>17.899999999999999</v>
      </c>
      <c r="F118">
        <v>0</v>
      </c>
      <c r="G118">
        <v>0.9</v>
      </c>
    </row>
    <row r="119" spans="1:7" x14ac:dyDescent="0.45">
      <c r="A119" s="1">
        <v>7</v>
      </c>
      <c r="B119">
        <v>5</v>
      </c>
      <c r="C119">
        <v>0.45</v>
      </c>
      <c r="D119">
        <v>78.8</v>
      </c>
      <c r="E119">
        <v>18</v>
      </c>
      <c r="F119">
        <v>0</v>
      </c>
      <c r="G119">
        <v>1.2</v>
      </c>
    </row>
    <row r="120" spans="1:7" x14ac:dyDescent="0.45">
      <c r="A120" s="1">
        <v>8</v>
      </c>
      <c r="B120">
        <v>5</v>
      </c>
      <c r="C120">
        <v>0.65</v>
      </c>
      <c r="D120">
        <v>78.5</v>
      </c>
      <c r="E120">
        <v>17.600000000000001</v>
      </c>
      <c r="F120">
        <v>0</v>
      </c>
      <c r="G120">
        <v>0.5</v>
      </c>
    </row>
    <row r="121" spans="1:7" x14ac:dyDescent="0.45">
      <c r="A121" s="1">
        <v>9</v>
      </c>
      <c r="B121">
        <v>5</v>
      </c>
      <c r="C121">
        <v>0.85</v>
      </c>
      <c r="D121">
        <v>78.900000000000006</v>
      </c>
      <c r="E121">
        <v>17.399999999999999</v>
      </c>
      <c r="F121">
        <v>0</v>
      </c>
      <c r="G121">
        <v>1.4</v>
      </c>
    </row>
    <row r="122" spans="1:7" x14ac:dyDescent="0.45">
      <c r="A122" s="1">
        <v>10</v>
      </c>
      <c r="B122">
        <v>10</v>
      </c>
      <c r="C122">
        <v>0</v>
      </c>
      <c r="D122">
        <v>59.7</v>
      </c>
      <c r="E122">
        <v>2</v>
      </c>
      <c r="F122">
        <v>0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60.5</v>
      </c>
      <c r="E123">
        <v>1.7</v>
      </c>
      <c r="F123">
        <v>0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61.1</v>
      </c>
      <c r="E124">
        <v>1.9</v>
      </c>
      <c r="F124">
        <v>0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63.1</v>
      </c>
      <c r="E125">
        <v>0.9</v>
      </c>
      <c r="F125">
        <v>0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60</v>
      </c>
      <c r="E126">
        <v>1.9</v>
      </c>
      <c r="F126">
        <v>0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9.6999999999999993</v>
      </c>
      <c r="E127">
        <v>0</v>
      </c>
      <c r="F127">
        <v>0</v>
      </c>
      <c r="G127">
        <v>0.3</v>
      </c>
    </row>
    <row r="128" spans="1:7" x14ac:dyDescent="0.45">
      <c r="A128" s="1">
        <v>16</v>
      </c>
      <c r="B128">
        <v>20</v>
      </c>
      <c r="C128">
        <v>0.2</v>
      </c>
      <c r="D128">
        <v>10.7</v>
      </c>
      <c r="E128">
        <v>0.1</v>
      </c>
      <c r="F128">
        <v>0</v>
      </c>
      <c r="G128">
        <v>0.6</v>
      </c>
    </row>
    <row r="129" spans="1:7" x14ac:dyDescent="0.45">
      <c r="A129" s="1">
        <v>17</v>
      </c>
      <c r="B129">
        <v>20</v>
      </c>
      <c r="C129">
        <v>0.45</v>
      </c>
      <c r="D129">
        <v>11.4</v>
      </c>
      <c r="E129">
        <v>0.1</v>
      </c>
      <c r="F129">
        <v>0</v>
      </c>
      <c r="G129">
        <v>0.2</v>
      </c>
    </row>
    <row r="130" spans="1:7" x14ac:dyDescent="0.45">
      <c r="A130" s="1">
        <v>18</v>
      </c>
      <c r="B130">
        <v>20</v>
      </c>
      <c r="C130">
        <v>0.65</v>
      </c>
      <c r="D130">
        <v>10.6</v>
      </c>
      <c r="E130">
        <v>0</v>
      </c>
      <c r="F130">
        <v>0</v>
      </c>
      <c r="G130">
        <v>0.4</v>
      </c>
    </row>
    <row r="131" spans="1:7" x14ac:dyDescent="0.45">
      <c r="A131" s="1">
        <v>19</v>
      </c>
      <c r="B131">
        <v>20</v>
      </c>
      <c r="C131">
        <v>0.85</v>
      </c>
      <c r="D131">
        <v>12.2</v>
      </c>
      <c r="E131">
        <v>0.1</v>
      </c>
      <c r="F131">
        <v>0</v>
      </c>
      <c r="G131">
        <v>0.2</v>
      </c>
    </row>
    <row r="132" spans="1:7" x14ac:dyDescent="0.45">
      <c r="A132" s="1">
        <v>20</v>
      </c>
      <c r="B132">
        <v>50</v>
      </c>
      <c r="C132">
        <v>0</v>
      </c>
      <c r="D132">
        <v>4.8</v>
      </c>
      <c r="E132">
        <v>0</v>
      </c>
      <c r="F132">
        <v>0</v>
      </c>
      <c r="G132">
        <v>0.1</v>
      </c>
    </row>
    <row r="133" spans="1:7" x14ac:dyDescent="0.45">
      <c r="A133" s="1">
        <v>21</v>
      </c>
      <c r="B133">
        <v>50</v>
      </c>
      <c r="C133">
        <v>0.2</v>
      </c>
      <c r="D133">
        <v>3.2</v>
      </c>
      <c r="E133">
        <v>0</v>
      </c>
      <c r="F133">
        <v>0</v>
      </c>
      <c r="G133">
        <v>0.2</v>
      </c>
    </row>
    <row r="134" spans="1:7" x14ac:dyDescent="0.45">
      <c r="A134" s="1">
        <v>22</v>
      </c>
      <c r="B134">
        <v>50</v>
      </c>
      <c r="C134">
        <v>0.45</v>
      </c>
      <c r="D134">
        <v>3.6</v>
      </c>
      <c r="E134">
        <v>0</v>
      </c>
      <c r="F134">
        <v>0.1</v>
      </c>
      <c r="G134">
        <v>0.3</v>
      </c>
    </row>
    <row r="135" spans="1:7" x14ac:dyDescent="0.45">
      <c r="A135" s="1">
        <v>23</v>
      </c>
      <c r="B135">
        <v>50</v>
      </c>
      <c r="C135">
        <v>0.65</v>
      </c>
      <c r="D135">
        <v>2.7</v>
      </c>
      <c r="E135">
        <v>0.1</v>
      </c>
      <c r="F135">
        <v>0</v>
      </c>
      <c r="G135">
        <v>0.2</v>
      </c>
    </row>
    <row r="136" spans="1:7" x14ac:dyDescent="0.45">
      <c r="A136" s="1">
        <v>24</v>
      </c>
      <c r="B136">
        <v>50</v>
      </c>
      <c r="C136">
        <v>0.85</v>
      </c>
      <c r="D136">
        <v>4.2</v>
      </c>
      <c r="E136">
        <v>0</v>
      </c>
      <c r="F136">
        <v>0</v>
      </c>
      <c r="G136">
        <v>0.7</v>
      </c>
    </row>
    <row r="137" spans="1:7" x14ac:dyDescent="0.45">
      <c r="A137" s="1">
        <v>25</v>
      </c>
      <c r="B137">
        <v>100</v>
      </c>
      <c r="C137">
        <v>0</v>
      </c>
      <c r="D137">
        <v>0.2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0.7</v>
      </c>
      <c r="E138">
        <v>0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0.4</v>
      </c>
      <c r="E139">
        <v>0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0.21</v>
      </c>
      <c r="E140">
        <v>0</v>
      </c>
      <c r="F140">
        <v>0</v>
      </c>
      <c r="G140">
        <v>0.1</v>
      </c>
    </row>
    <row r="141" spans="1:7" x14ac:dyDescent="0.45">
      <c r="A141" s="1">
        <v>29</v>
      </c>
      <c r="B141">
        <v>100</v>
      </c>
      <c r="C141">
        <v>0.85</v>
      </c>
      <c r="D141">
        <v>0.4</v>
      </c>
      <c r="E141">
        <v>0</v>
      </c>
      <c r="F141">
        <v>0</v>
      </c>
      <c r="G141">
        <v>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0.4</v>
      </c>
      <c r="E148">
        <v>0</v>
      </c>
      <c r="F148">
        <v>0</v>
      </c>
      <c r="G148">
        <v>0</v>
      </c>
    </row>
    <row r="149" spans="1:7" x14ac:dyDescent="0.45">
      <c r="A149" s="1">
        <v>1</v>
      </c>
      <c r="B149">
        <v>0</v>
      </c>
      <c r="C149">
        <v>0.2</v>
      </c>
      <c r="D149">
        <v>0.5</v>
      </c>
      <c r="E149">
        <v>0</v>
      </c>
      <c r="F149">
        <v>0</v>
      </c>
      <c r="G149">
        <v>0</v>
      </c>
    </row>
    <row r="150" spans="1:7" x14ac:dyDescent="0.45">
      <c r="A150" s="1">
        <v>2</v>
      </c>
      <c r="B150">
        <v>0</v>
      </c>
      <c r="C150">
        <v>0.45</v>
      </c>
      <c r="D150">
        <v>0.7</v>
      </c>
      <c r="E150">
        <v>0</v>
      </c>
      <c r="F150">
        <v>0</v>
      </c>
      <c r="G150">
        <v>0</v>
      </c>
    </row>
    <row r="151" spans="1:7" x14ac:dyDescent="0.45">
      <c r="A151" s="1">
        <v>3</v>
      </c>
      <c r="B151">
        <v>0</v>
      </c>
      <c r="C151">
        <v>0.65</v>
      </c>
      <c r="D151">
        <v>0.6</v>
      </c>
      <c r="E151">
        <v>0</v>
      </c>
      <c r="F151">
        <v>0</v>
      </c>
      <c r="G151">
        <v>0</v>
      </c>
    </row>
    <row r="152" spans="1:7" x14ac:dyDescent="0.45">
      <c r="A152" s="1">
        <v>4</v>
      </c>
      <c r="B152">
        <v>0</v>
      </c>
      <c r="C152">
        <v>0.85</v>
      </c>
      <c r="D152">
        <v>0.4</v>
      </c>
      <c r="E152">
        <v>0</v>
      </c>
      <c r="F152">
        <v>0</v>
      </c>
      <c r="G152">
        <v>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0.5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0.2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0.5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0.3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0.6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0</v>
      </c>
      <c r="E184">
        <v>0</v>
      </c>
      <c r="F184">
        <v>0.5</v>
      </c>
      <c r="G184">
        <v>0.3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0.9</v>
      </c>
      <c r="G185">
        <v>0</v>
      </c>
    </row>
    <row r="186" spans="1:7" x14ac:dyDescent="0.45">
      <c r="A186" s="1">
        <v>2</v>
      </c>
      <c r="B186">
        <v>0</v>
      </c>
      <c r="C186">
        <v>0.45</v>
      </c>
      <c r="D186">
        <v>0</v>
      </c>
      <c r="E186">
        <v>0</v>
      </c>
      <c r="F186">
        <v>1.1000000000000001</v>
      </c>
      <c r="G186">
        <v>0.3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1.5</v>
      </c>
      <c r="G187">
        <v>0.1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</v>
      </c>
      <c r="F188">
        <v>1.1000000000000001</v>
      </c>
      <c r="G188">
        <v>0</v>
      </c>
    </row>
    <row r="189" spans="1:7" x14ac:dyDescent="0.45">
      <c r="A189" s="1">
        <v>5</v>
      </c>
      <c r="B189">
        <v>5</v>
      </c>
      <c r="C189">
        <v>0</v>
      </c>
      <c r="D189">
        <v>0.2</v>
      </c>
      <c r="E189">
        <v>0</v>
      </c>
      <c r="F189">
        <v>6.9</v>
      </c>
      <c r="G189">
        <v>0.1</v>
      </c>
    </row>
    <row r="190" spans="1:7" x14ac:dyDescent="0.45">
      <c r="A190" s="1">
        <v>6</v>
      </c>
      <c r="B190">
        <v>5</v>
      </c>
      <c r="C190">
        <v>0.2</v>
      </c>
      <c r="D190">
        <v>0</v>
      </c>
      <c r="E190">
        <v>0</v>
      </c>
      <c r="F190">
        <v>7.6</v>
      </c>
      <c r="G190">
        <v>0.1</v>
      </c>
    </row>
    <row r="191" spans="1:7" x14ac:dyDescent="0.45">
      <c r="A191" s="1">
        <v>7</v>
      </c>
      <c r="B191">
        <v>5</v>
      </c>
      <c r="C191">
        <v>0.45</v>
      </c>
      <c r="D191">
        <v>0</v>
      </c>
      <c r="E191">
        <v>0</v>
      </c>
      <c r="F191">
        <v>7.7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0</v>
      </c>
      <c r="E192">
        <v>0</v>
      </c>
      <c r="F192">
        <v>8</v>
      </c>
      <c r="G192">
        <v>0.1</v>
      </c>
    </row>
    <row r="193" spans="1:7" x14ac:dyDescent="0.45">
      <c r="A193" s="1">
        <v>9</v>
      </c>
      <c r="B193">
        <v>5</v>
      </c>
      <c r="C193">
        <v>0.85</v>
      </c>
      <c r="D193">
        <v>0</v>
      </c>
      <c r="E193">
        <v>0</v>
      </c>
      <c r="F193">
        <v>7.2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0</v>
      </c>
      <c r="E194">
        <v>0</v>
      </c>
      <c r="F194">
        <v>6.3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0</v>
      </c>
      <c r="E195">
        <v>0</v>
      </c>
      <c r="F195">
        <v>5.4</v>
      </c>
      <c r="G195">
        <v>0</v>
      </c>
    </row>
    <row r="196" spans="1:7" x14ac:dyDescent="0.45">
      <c r="A196" s="1">
        <v>12</v>
      </c>
      <c r="B196">
        <v>10</v>
      </c>
      <c r="C196">
        <v>0.45</v>
      </c>
      <c r="D196">
        <v>0</v>
      </c>
      <c r="E196">
        <v>0</v>
      </c>
      <c r="F196">
        <v>3.5</v>
      </c>
      <c r="G196">
        <v>0</v>
      </c>
    </row>
    <row r="197" spans="1:7" x14ac:dyDescent="0.45">
      <c r="A197" s="1">
        <v>13</v>
      </c>
      <c r="B197">
        <v>10</v>
      </c>
      <c r="C197">
        <v>0.65</v>
      </c>
      <c r="D197">
        <v>0</v>
      </c>
      <c r="E197">
        <v>0</v>
      </c>
      <c r="F197">
        <v>5.7</v>
      </c>
      <c r="G197">
        <v>0</v>
      </c>
    </row>
    <row r="198" spans="1:7" x14ac:dyDescent="0.45">
      <c r="A198" s="1">
        <v>14</v>
      </c>
      <c r="B198">
        <v>10</v>
      </c>
      <c r="C198">
        <v>0.85</v>
      </c>
      <c r="D198">
        <v>0</v>
      </c>
      <c r="E198">
        <v>0</v>
      </c>
      <c r="F198">
        <v>5.6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0</v>
      </c>
      <c r="E199">
        <v>0</v>
      </c>
      <c r="F199">
        <v>0.1</v>
      </c>
      <c r="G199">
        <v>0</v>
      </c>
    </row>
    <row r="200" spans="1:7" x14ac:dyDescent="0.45">
      <c r="A200" s="1">
        <v>16</v>
      </c>
      <c r="B200">
        <v>20</v>
      </c>
      <c r="C200">
        <v>0.2</v>
      </c>
      <c r="D200">
        <v>0</v>
      </c>
      <c r="E200">
        <v>0</v>
      </c>
      <c r="F200">
        <v>0</v>
      </c>
      <c r="G200">
        <v>0</v>
      </c>
    </row>
    <row r="201" spans="1:7" x14ac:dyDescent="0.45">
      <c r="A201" s="1">
        <v>17</v>
      </c>
      <c r="B201">
        <v>20</v>
      </c>
      <c r="C201">
        <v>0.45</v>
      </c>
      <c r="D201">
        <v>0</v>
      </c>
      <c r="E201">
        <v>0</v>
      </c>
      <c r="F201">
        <v>0</v>
      </c>
      <c r="G201">
        <v>0</v>
      </c>
    </row>
    <row r="202" spans="1:7" x14ac:dyDescent="0.45">
      <c r="A202" s="1">
        <v>18</v>
      </c>
      <c r="B202">
        <v>20</v>
      </c>
      <c r="C202">
        <v>0.65</v>
      </c>
      <c r="D202">
        <v>0</v>
      </c>
      <c r="E202">
        <v>0</v>
      </c>
      <c r="F202">
        <v>0</v>
      </c>
      <c r="G202">
        <v>0</v>
      </c>
    </row>
    <row r="203" spans="1:7" x14ac:dyDescent="0.45">
      <c r="A203" s="1">
        <v>19</v>
      </c>
      <c r="B203">
        <v>20</v>
      </c>
      <c r="C203">
        <v>0.85</v>
      </c>
      <c r="D203">
        <v>0</v>
      </c>
      <c r="E203">
        <v>0</v>
      </c>
      <c r="F203">
        <v>0</v>
      </c>
      <c r="G203">
        <v>0</v>
      </c>
    </row>
    <row r="204" spans="1:7" x14ac:dyDescent="0.45">
      <c r="A204" s="1">
        <v>20</v>
      </c>
      <c r="B204">
        <v>50</v>
      </c>
      <c r="C204">
        <v>0</v>
      </c>
      <c r="D204">
        <v>0</v>
      </c>
      <c r="E204">
        <v>0</v>
      </c>
      <c r="F204">
        <v>0.1</v>
      </c>
      <c r="G204">
        <v>0</v>
      </c>
    </row>
    <row r="205" spans="1:7" x14ac:dyDescent="0.45">
      <c r="A205" s="1">
        <v>21</v>
      </c>
      <c r="B205">
        <v>50</v>
      </c>
      <c r="C205">
        <v>0.2</v>
      </c>
      <c r="D205">
        <v>0</v>
      </c>
      <c r="E205">
        <v>0</v>
      </c>
      <c r="F205">
        <v>0</v>
      </c>
      <c r="G205">
        <v>0</v>
      </c>
    </row>
    <row r="206" spans="1:7" x14ac:dyDescent="0.45">
      <c r="A206" s="1">
        <v>22</v>
      </c>
      <c r="B206">
        <v>50</v>
      </c>
      <c r="C206">
        <v>0.45</v>
      </c>
      <c r="D206">
        <v>0</v>
      </c>
      <c r="E206">
        <v>0</v>
      </c>
      <c r="F206">
        <v>0</v>
      </c>
      <c r="G206">
        <v>0</v>
      </c>
    </row>
    <row r="207" spans="1:7" x14ac:dyDescent="0.4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0.2</v>
      </c>
      <c r="G207">
        <v>0</v>
      </c>
    </row>
    <row r="208" spans="1:7" x14ac:dyDescent="0.4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</row>
    <row r="209" spans="1:7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</row>
    <row r="211" spans="1:7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</row>
    <row r="212" spans="1:7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</row>
    <row r="213" spans="1:7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36.200000000000003</v>
      </c>
      <c r="E220">
        <v>73.7</v>
      </c>
      <c r="F220">
        <v>34.799999999999997</v>
      </c>
      <c r="G220">
        <v>48.8</v>
      </c>
    </row>
    <row r="221" spans="1:7" x14ac:dyDescent="0.45">
      <c r="A221" s="1">
        <v>1</v>
      </c>
      <c r="B221">
        <v>0</v>
      </c>
      <c r="C221">
        <v>0.2</v>
      </c>
      <c r="D221">
        <v>37.799999999999997</v>
      </c>
      <c r="E221">
        <v>67.400000000000006</v>
      </c>
      <c r="F221">
        <v>38.4</v>
      </c>
      <c r="G221">
        <v>46.3</v>
      </c>
    </row>
    <row r="222" spans="1:7" x14ac:dyDescent="0.45">
      <c r="A222" s="1">
        <v>2</v>
      </c>
      <c r="B222">
        <v>0</v>
      </c>
      <c r="C222">
        <v>0.45</v>
      </c>
      <c r="D222">
        <v>42.4</v>
      </c>
      <c r="E222">
        <v>69.3</v>
      </c>
      <c r="F222">
        <v>36.299999999999997</v>
      </c>
      <c r="G222">
        <v>44.8</v>
      </c>
    </row>
    <row r="223" spans="1:7" x14ac:dyDescent="0.45">
      <c r="A223" s="1">
        <v>3</v>
      </c>
      <c r="B223">
        <v>0</v>
      </c>
      <c r="C223">
        <v>0.65</v>
      </c>
      <c r="D223">
        <v>30.2</v>
      </c>
      <c r="E223">
        <v>69.599999999999994</v>
      </c>
      <c r="F223">
        <v>38.799999999999997</v>
      </c>
      <c r="G223">
        <v>46.7</v>
      </c>
    </row>
    <row r="224" spans="1:7" x14ac:dyDescent="0.45">
      <c r="A224" s="1">
        <v>4</v>
      </c>
      <c r="B224">
        <v>0</v>
      </c>
      <c r="C224">
        <v>0.85</v>
      </c>
      <c r="D224">
        <v>22.4</v>
      </c>
      <c r="E224">
        <v>69.3</v>
      </c>
      <c r="F224">
        <v>36.700000000000003</v>
      </c>
      <c r="G224">
        <v>45.3</v>
      </c>
    </row>
    <row r="225" spans="1:7" x14ac:dyDescent="0.45">
      <c r="A225" s="1">
        <v>5</v>
      </c>
      <c r="B225">
        <v>5</v>
      </c>
      <c r="C225">
        <v>0</v>
      </c>
      <c r="D225">
        <v>40.1</v>
      </c>
      <c r="E225">
        <v>30.2</v>
      </c>
      <c r="F225">
        <v>33.700000000000003</v>
      </c>
      <c r="G225">
        <v>31.5</v>
      </c>
    </row>
    <row r="226" spans="1:7" x14ac:dyDescent="0.45">
      <c r="A226" s="1">
        <v>6</v>
      </c>
      <c r="B226">
        <v>5</v>
      </c>
      <c r="C226">
        <v>0.2</v>
      </c>
      <c r="D226">
        <v>17.7</v>
      </c>
      <c r="E226">
        <v>33.4</v>
      </c>
      <c r="F226">
        <v>37.299999999999997</v>
      </c>
      <c r="G226">
        <v>27.6</v>
      </c>
    </row>
    <row r="227" spans="1:7" x14ac:dyDescent="0.45">
      <c r="A227" s="1">
        <v>7</v>
      </c>
      <c r="B227">
        <v>5</v>
      </c>
      <c r="C227">
        <v>0.45</v>
      </c>
      <c r="D227">
        <v>17.100000000000001</v>
      </c>
      <c r="E227">
        <v>31.1</v>
      </c>
      <c r="F227">
        <v>29.2</v>
      </c>
      <c r="G227">
        <v>28.4</v>
      </c>
    </row>
    <row r="228" spans="1:7" x14ac:dyDescent="0.45">
      <c r="A228" s="1">
        <v>8</v>
      </c>
      <c r="B228">
        <v>5</v>
      </c>
      <c r="C228">
        <v>0.65</v>
      </c>
      <c r="D228">
        <v>16.2</v>
      </c>
      <c r="E228">
        <v>31.6</v>
      </c>
      <c r="F228">
        <v>28.8</v>
      </c>
      <c r="G228">
        <v>31</v>
      </c>
    </row>
    <row r="229" spans="1:7" x14ac:dyDescent="0.45">
      <c r="A229" s="1">
        <v>9</v>
      </c>
      <c r="B229">
        <v>5</v>
      </c>
      <c r="C229">
        <v>0.85</v>
      </c>
      <c r="D229">
        <v>16.100000000000001</v>
      </c>
      <c r="E229">
        <v>29.6</v>
      </c>
      <c r="F229">
        <v>29.1</v>
      </c>
      <c r="G229">
        <v>29.1</v>
      </c>
    </row>
    <row r="230" spans="1:7" x14ac:dyDescent="0.45">
      <c r="A230" s="1">
        <v>10</v>
      </c>
      <c r="B230">
        <v>10</v>
      </c>
      <c r="C230">
        <v>0</v>
      </c>
      <c r="D230">
        <v>45.6</v>
      </c>
      <c r="E230">
        <v>30.1</v>
      </c>
      <c r="F230">
        <v>17.399999999999999</v>
      </c>
      <c r="G230">
        <v>9.6</v>
      </c>
    </row>
    <row r="231" spans="1:7" x14ac:dyDescent="0.45">
      <c r="A231" s="1">
        <v>11</v>
      </c>
      <c r="B231">
        <v>10</v>
      </c>
      <c r="C231">
        <v>0.2</v>
      </c>
      <c r="D231">
        <v>45.58</v>
      </c>
      <c r="E231">
        <v>27.3</v>
      </c>
      <c r="F231">
        <v>17.100000000000001</v>
      </c>
      <c r="G231">
        <v>10</v>
      </c>
    </row>
    <row r="232" spans="1:7" x14ac:dyDescent="0.45">
      <c r="A232" s="1">
        <v>12</v>
      </c>
      <c r="B232">
        <v>10</v>
      </c>
      <c r="C232">
        <v>0.45</v>
      </c>
      <c r="D232">
        <v>40.6</v>
      </c>
      <c r="E232">
        <v>27.5</v>
      </c>
      <c r="F232">
        <v>19.899999999999999</v>
      </c>
      <c r="G232">
        <v>8.5</v>
      </c>
    </row>
    <row r="233" spans="1:7" x14ac:dyDescent="0.45">
      <c r="A233" s="1">
        <v>13</v>
      </c>
      <c r="B233">
        <v>10</v>
      </c>
      <c r="C233">
        <v>0.65</v>
      </c>
      <c r="D233">
        <v>35.799999999999997</v>
      </c>
      <c r="E233">
        <v>27.8</v>
      </c>
      <c r="F233">
        <v>15.5</v>
      </c>
      <c r="G233">
        <v>8.6</v>
      </c>
    </row>
    <row r="234" spans="1:7" x14ac:dyDescent="0.45">
      <c r="A234" s="1">
        <v>14</v>
      </c>
      <c r="B234">
        <v>10</v>
      </c>
      <c r="C234">
        <v>0.85</v>
      </c>
      <c r="D234">
        <v>40.4</v>
      </c>
      <c r="E234">
        <v>27.7</v>
      </c>
      <c r="F234">
        <v>14.1</v>
      </c>
      <c r="G234">
        <v>10.4</v>
      </c>
    </row>
    <row r="235" spans="1:7" x14ac:dyDescent="0.45">
      <c r="A235" s="1">
        <v>15</v>
      </c>
      <c r="B235">
        <v>20</v>
      </c>
      <c r="C235">
        <v>0</v>
      </c>
      <c r="D235">
        <v>32</v>
      </c>
      <c r="E235">
        <v>13.3</v>
      </c>
      <c r="F235">
        <v>28.3</v>
      </c>
      <c r="G235">
        <v>10</v>
      </c>
    </row>
    <row r="236" spans="1:7" x14ac:dyDescent="0.45">
      <c r="A236" s="1">
        <v>16</v>
      </c>
      <c r="B236">
        <v>20</v>
      </c>
      <c r="C236">
        <v>0.2</v>
      </c>
      <c r="D236">
        <v>27.8</v>
      </c>
      <c r="E236">
        <v>13.6</v>
      </c>
      <c r="F236">
        <v>25.3</v>
      </c>
      <c r="G236">
        <v>9.9</v>
      </c>
    </row>
    <row r="237" spans="1:7" x14ac:dyDescent="0.45">
      <c r="A237" s="1">
        <v>17</v>
      </c>
      <c r="B237">
        <v>20</v>
      </c>
      <c r="C237">
        <v>0.45</v>
      </c>
      <c r="D237">
        <v>26.6</v>
      </c>
      <c r="E237">
        <v>12.6</v>
      </c>
      <c r="F237">
        <v>23</v>
      </c>
      <c r="G237">
        <v>9.4</v>
      </c>
    </row>
    <row r="238" spans="1:7" x14ac:dyDescent="0.45">
      <c r="A238" s="1">
        <v>18</v>
      </c>
      <c r="B238">
        <v>20</v>
      </c>
      <c r="C238">
        <v>0.65</v>
      </c>
      <c r="D238">
        <v>27.7</v>
      </c>
      <c r="E238">
        <v>13</v>
      </c>
      <c r="F238">
        <v>24.7</v>
      </c>
      <c r="G238">
        <v>9.1</v>
      </c>
    </row>
    <row r="239" spans="1:7" x14ac:dyDescent="0.45">
      <c r="A239" s="1">
        <v>19</v>
      </c>
      <c r="B239">
        <v>20</v>
      </c>
      <c r="C239">
        <v>0.85</v>
      </c>
      <c r="D239">
        <v>27.7</v>
      </c>
      <c r="E239">
        <v>14.4</v>
      </c>
      <c r="F239">
        <v>23.9</v>
      </c>
      <c r="G239">
        <v>8.8000000000000007</v>
      </c>
    </row>
    <row r="240" spans="1:7" x14ac:dyDescent="0.45">
      <c r="A240" s="1">
        <v>20</v>
      </c>
      <c r="B240">
        <v>50</v>
      </c>
      <c r="C240">
        <v>0</v>
      </c>
      <c r="D240">
        <v>27.9</v>
      </c>
      <c r="E240">
        <v>2.9</v>
      </c>
      <c r="F240">
        <v>14.6</v>
      </c>
      <c r="G240">
        <v>5.8</v>
      </c>
    </row>
    <row r="241" spans="1:7" x14ac:dyDescent="0.45">
      <c r="A241" s="1">
        <v>21</v>
      </c>
      <c r="B241">
        <v>50</v>
      </c>
      <c r="C241">
        <v>0.2</v>
      </c>
      <c r="D241">
        <v>27.5</v>
      </c>
      <c r="E241">
        <v>3</v>
      </c>
      <c r="F241">
        <v>11.5</v>
      </c>
      <c r="G241">
        <v>6.6</v>
      </c>
    </row>
    <row r="242" spans="1:7" x14ac:dyDescent="0.45">
      <c r="A242" s="1">
        <v>22</v>
      </c>
      <c r="B242">
        <v>50</v>
      </c>
      <c r="C242">
        <v>0.45</v>
      </c>
      <c r="D242">
        <v>33.200000000000003</v>
      </c>
      <c r="E242">
        <v>3.1</v>
      </c>
      <c r="F242">
        <v>11.8</v>
      </c>
      <c r="G242">
        <v>5.8</v>
      </c>
    </row>
    <row r="243" spans="1:7" x14ac:dyDescent="0.45">
      <c r="A243" s="1">
        <v>23</v>
      </c>
      <c r="B243">
        <v>50</v>
      </c>
      <c r="C243">
        <v>0.65</v>
      </c>
      <c r="D243">
        <v>33</v>
      </c>
      <c r="E243">
        <v>3.5</v>
      </c>
      <c r="F243">
        <v>10.7</v>
      </c>
      <c r="G243">
        <v>5</v>
      </c>
    </row>
    <row r="244" spans="1:7" x14ac:dyDescent="0.45">
      <c r="A244" s="1">
        <v>24</v>
      </c>
      <c r="B244">
        <v>50</v>
      </c>
      <c r="C244">
        <v>0.85</v>
      </c>
      <c r="D244">
        <v>28.8</v>
      </c>
      <c r="E244">
        <v>2.6</v>
      </c>
      <c r="F244">
        <v>11.5</v>
      </c>
      <c r="G244">
        <v>6</v>
      </c>
    </row>
    <row r="245" spans="1:7" x14ac:dyDescent="0.45">
      <c r="A245" s="1">
        <v>25</v>
      </c>
      <c r="B245">
        <v>100</v>
      </c>
      <c r="C245">
        <v>0</v>
      </c>
      <c r="D245">
        <v>75.099999999999994</v>
      </c>
      <c r="E245">
        <v>0.8</v>
      </c>
      <c r="F245">
        <v>15.7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76.5</v>
      </c>
      <c r="E246">
        <v>0.9</v>
      </c>
      <c r="F246">
        <v>14.3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80.7</v>
      </c>
      <c r="E247">
        <v>0.8</v>
      </c>
      <c r="F247">
        <v>13.7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82.6</v>
      </c>
      <c r="E248">
        <v>0.9</v>
      </c>
      <c r="F248">
        <v>14.2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81.099999999999994</v>
      </c>
      <c r="E249">
        <v>0.8</v>
      </c>
      <c r="F249">
        <v>12.4</v>
      </c>
      <c r="G249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84A7-3C5E-465F-9201-CE63B7A2E185}">
  <dimension ref="A1:AL249"/>
  <sheetViews>
    <sheetView topLeftCell="A56" zoomScale="90" workbookViewId="0">
      <selection activeCell="N63" sqref="N63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43.7</v>
      </c>
      <c r="F4">
        <v>68.2</v>
      </c>
      <c r="G4">
        <v>49.9</v>
      </c>
      <c r="I4">
        <f>_xlfn.STDEV.P(D4:G4)</f>
        <v>25.030631234549396</v>
      </c>
      <c r="J4">
        <v>2</v>
      </c>
      <c r="K4">
        <f>_xlfn.STDEV.P(D4:G8)</f>
        <v>24.189739560400398</v>
      </c>
      <c r="L4">
        <f>_xlfn.STDEV.P(D4:G4,D9:G9,D14:G14,D19:G19,D24:G24,D29:G29)</f>
        <v>27.354950483819579</v>
      </c>
      <c r="M4">
        <v>0</v>
      </c>
      <c r="N4">
        <f>AVERAGE(D4:G4)</f>
        <v>40.450000000000003</v>
      </c>
      <c r="P4" s="2">
        <f>_xlfn.STDEV.P(D4:D8)</f>
        <v>0</v>
      </c>
      <c r="Q4">
        <f>_xlfn.STDEV.P(D4,D9,D14,D19,D24,D29)</f>
        <v>42.009459913479283</v>
      </c>
      <c r="R4" s="2">
        <f>_xlfn.STDEV.P(E4:E8)</f>
        <v>7.3256808557293827</v>
      </c>
      <c r="S4">
        <f>_xlfn.STDEV.P(E4,E9,E14,E19,E24,E29)</f>
        <v>18.056485446140055</v>
      </c>
      <c r="T4" s="2">
        <f>_xlfn.STDEV.P(F4:F8)</f>
        <v>3.9722034187589137</v>
      </c>
      <c r="U4">
        <f>_xlfn.STDEV.P(F4,F9,F14,F19,F24,F29)</f>
        <v>11.92336641501328</v>
      </c>
      <c r="V4" s="2">
        <f>_xlfn.STDEV.P(G4:G8)</f>
        <v>0.79347337699509302</v>
      </c>
      <c r="W4">
        <f>_xlfn.STDEV.P(G4,G9,G14,G19,G24,G29)</f>
        <v>15.52435362762505</v>
      </c>
      <c r="AA4" t="s">
        <v>32</v>
      </c>
      <c r="AB4">
        <f>AVERAGE(P25,P61,P97,P169,P205)</f>
        <v>5.1744571428571451</v>
      </c>
      <c r="AC4">
        <f>AVERAGE(R25,R61,R97,R169,R205)</f>
        <v>2.5292571428571429</v>
      </c>
      <c r="AD4">
        <f>AVERAGE(T25,T61,T97,T169,T205)</f>
        <v>3.618057142857142</v>
      </c>
      <c r="AE4">
        <f>AVERAGE(V25,V61,V97,V169,V205)</f>
        <v>14.635200000000001</v>
      </c>
      <c r="AF4">
        <f>AVERAGE(AB4:AE4)</f>
        <v>6.4892428571428571</v>
      </c>
      <c r="AG4">
        <f>_xlfn.STDEV.P(AB4:AE4)</f>
        <v>4.7961045002955371</v>
      </c>
      <c r="AH4" t="s">
        <v>43</v>
      </c>
      <c r="AI4">
        <f>AVERAGE(K26,K62,K98,K134,K170,K206,K242)</f>
        <v>6.3853755102040832</v>
      </c>
      <c r="AJ4">
        <f>AVERAGE(K12,K48,K84,K120,K156,K192,K228)</f>
        <v>-3.3279756265301255</v>
      </c>
      <c r="AK4">
        <f>AVERAGE(K26,K62,K98,K170,K206)</f>
        <v>5.6618485714285729</v>
      </c>
      <c r="AL4">
        <f>AVERAGE(K12,K48,K84,K156,K192)</f>
        <v>-4.5042880926161946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42.3</v>
      </c>
      <c r="F5">
        <v>66.900000000000006</v>
      </c>
      <c r="G5">
        <v>49.6</v>
      </c>
      <c r="I5">
        <f t="shared" ref="I5:I33" si="0">_xlfn.STDEV.P(D5:G5)</f>
        <v>24.600304876159566</v>
      </c>
      <c r="J5">
        <v>5</v>
      </c>
      <c r="K5">
        <f>_xlfn.STDEV.P(D9:G13)</f>
        <v>25.132576469594188</v>
      </c>
      <c r="L5">
        <f>_xlfn.STDEV.P(D5:G5,D10:G10,D15:G15,D20:G20,D25:G25,D30:G30)</f>
        <v>27.738127778184463</v>
      </c>
      <c r="M5">
        <v>0.2</v>
      </c>
      <c r="N5">
        <f t="shared" ref="N5:N33" si="1">AVERAGE(D5:G5)</f>
        <v>39.700000000000003</v>
      </c>
      <c r="P5" s="2">
        <f>_xlfn.STDEV.P(D9:D13)</f>
        <v>0</v>
      </c>
      <c r="Q5">
        <f t="shared" ref="Q5:Q8" si="2">_xlfn.STDEV.P(D5,D10,D15,D20,D25,D30)</f>
        <v>42.355387955830231</v>
      </c>
      <c r="R5" s="2">
        <f>_xlfn.STDEV.P(E9:E13)</f>
        <v>0.83426614458456894</v>
      </c>
      <c r="S5">
        <f t="shared" ref="S5:S8" si="3">_xlfn.STDEV.P(E5,E10,E15,E20,E25,E30)</f>
        <v>18.064583213201075</v>
      </c>
      <c r="T5" s="2">
        <f>_xlfn.STDEV.P(F9:F13)</f>
        <v>3.4867750142502714</v>
      </c>
      <c r="U5">
        <f t="shared" ref="U5:U8" si="4">_xlfn.STDEV.P(F5,F10,F15,F20,F25,F30)</f>
        <v>12.560785538067835</v>
      </c>
      <c r="V5" s="2">
        <f>_xlfn.STDEV.P(G9:G13)</f>
        <v>0.79347337699509302</v>
      </c>
      <c r="W5">
        <f t="shared" ref="W5:W8" si="5">_xlfn.STDEV.P(G5,G10,G15,G20,G25,G30)</f>
        <v>16.670432907796183</v>
      </c>
      <c r="AA5" t="s">
        <v>33</v>
      </c>
      <c r="AB5">
        <f>AVERAGE(Q25,Q61,Q97,Q169,Q205)</f>
        <v>-0.48313333333333486</v>
      </c>
      <c r="AC5">
        <f>AVERAGE(S25,S61,S97,S169,S205)</f>
        <v>-1.8335666666666655</v>
      </c>
      <c r="AD5">
        <f>AVERAGE(U25,U61,U97,U169,U205)</f>
        <v>-1.3139999999999989</v>
      </c>
      <c r="AE5">
        <f>AVERAGE(W25,W61,W97,W169,W205)</f>
        <v>-0.74933333333333352</v>
      </c>
      <c r="AH5" t="s">
        <v>28</v>
      </c>
      <c r="AI5">
        <f>_xlfn.STDEV.P(K26,K62,K98,K134,K170,K206,K242)</f>
        <v>5.8834170918687185</v>
      </c>
      <c r="AJ5">
        <f>_xlfn.STDEV.P(K12,K48,K84,K120,K156,K192,K228)</f>
        <v>1.9894874480664237</v>
      </c>
      <c r="AK5">
        <f>_xlfn.STDEV.P(K26,K62,K98,K170,K206)</f>
        <v>3.8279374698324102</v>
      </c>
      <c r="AL5">
        <f>_xlfn.STDEV.P(K12,K48,K84,K156,K192)</f>
        <v>0.46492201383041609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36.200000000000003</v>
      </c>
      <c r="F6">
        <v>66.5</v>
      </c>
      <c r="G6">
        <v>48.2</v>
      </c>
      <c r="I6">
        <f t="shared" si="0"/>
        <v>24.306519187246863</v>
      </c>
      <c r="J6">
        <v>10</v>
      </c>
      <c r="K6">
        <f>_xlfn.STDEV.P(D14:G18)</f>
        <v>20.726993872725494</v>
      </c>
      <c r="L6">
        <f t="shared" ref="L6:L8" si="6">_xlfn.STDEV.P(D6:G6,D11:G11,D16:G16,D21:G21,D26:G26,D31:G31)</f>
        <v>28.22828442655819</v>
      </c>
      <c r="M6">
        <v>0.45</v>
      </c>
      <c r="N6">
        <f t="shared" si="1"/>
        <v>37.725000000000001</v>
      </c>
      <c r="P6" s="2">
        <f>_xlfn.STDEV.P(D14:D18)</f>
        <v>5.7461639377936269</v>
      </c>
      <c r="Q6">
        <f t="shared" si="2"/>
        <v>42.605115107617451</v>
      </c>
      <c r="R6" s="2">
        <f>_xlfn.STDEV.P(E14:E18)</f>
        <v>3.1334326225403344</v>
      </c>
      <c r="S6">
        <f t="shared" si="3"/>
        <v>20.2211454231016</v>
      </c>
      <c r="T6" s="2">
        <f>_xlfn.STDEV.P(F14:F18)</f>
        <v>4.7359898648540195</v>
      </c>
      <c r="U6">
        <f t="shared" si="4"/>
        <v>13.141378669429329</v>
      </c>
      <c r="V6" s="2">
        <f>_xlfn.STDEV.P(G14:G18)</f>
        <v>0.80894993664626569</v>
      </c>
      <c r="W6">
        <f t="shared" si="5"/>
        <v>16.621313292142524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33.1</v>
      </c>
      <c r="F7">
        <v>63</v>
      </c>
      <c r="G7">
        <v>50.3</v>
      </c>
      <c r="I7">
        <f t="shared" si="0"/>
        <v>23.645612700879642</v>
      </c>
      <c r="J7">
        <v>20</v>
      </c>
      <c r="K7">
        <f>_xlfn.STDEV.P(D19:G23)</f>
        <v>17.915359332148427</v>
      </c>
      <c r="L7">
        <f t="shared" si="6"/>
        <v>28.68512941064683</v>
      </c>
      <c r="M7">
        <v>0.65</v>
      </c>
      <c r="N7">
        <f t="shared" si="1"/>
        <v>36.599999999999994</v>
      </c>
      <c r="P7" s="2">
        <f>_xlfn.STDEV.P(D19:D23)</f>
        <v>0.71554175279992849</v>
      </c>
      <c r="Q7">
        <f t="shared" si="2"/>
        <v>43.521555961768343</v>
      </c>
      <c r="R7" s="2">
        <f>_xlfn.STDEV.P(E19:E23)</f>
        <v>2.0053927296168186</v>
      </c>
      <c r="S7">
        <f t="shared" si="3"/>
        <v>21.416634241220578</v>
      </c>
      <c r="T7" s="2">
        <f>_xlfn.STDEV.P(F19:F23)</f>
        <v>1.4133647795243816</v>
      </c>
      <c r="U7">
        <f t="shared" si="4"/>
        <v>14.838201448363616</v>
      </c>
      <c r="V7" s="2">
        <f>_xlfn.STDEV.P(G19:G23)</f>
        <v>0.80149859638055487</v>
      </c>
      <c r="W7">
        <f t="shared" si="5"/>
        <v>15.206029505868203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23.3</v>
      </c>
      <c r="F8">
        <v>57.2</v>
      </c>
      <c r="G8">
        <v>48.6</v>
      </c>
      <c r="I8">
        <f t="shared" si="0"/>
        <v>22.416442068267664</v>
      </c>
      <c r="J8">
        <v>50</v>
      </c>
      <c r="K8">
        <f>_xlfn.STDEV.P(D25:G28)</f>
        <v>3.3656119428716083</v>
      </c>
      <c r="L8">
        <f t="shared" si="6"/>
        <v>29.295420278698121</v>
      </c>
      <c r="M8">
        <v>0.85</v>
      </c>
      <c r="N8" s="4">
        <f t="shared" si="1"/>
        <v>32.274999999999999</v>
      </c>
      <c r="P8" s="2">
        <f>_xlfn.STDEV.P(D24:D28)</f>
        <v>0.8957678270623487</v>
      </c>
      <c r="Q8">
        <f t="shared" si="2"/>
        <v>43.589285763055727</v>
      </c>
      <c r="R8" s="2">
        <f>_xlfn.STDEV.P(E24:E28)</f>
        <v>0.68293484315855546</v>
      </c>
      <c r="S8">
        <f t="shared" si="3"/>
        <v>24.899425473068405</v>
      </c>
      <c r="T8" s="2">
        <f>_xlfn.STDEV.P(F24:F28)</f>
        <v>0.91651513899116621</v>
      </c>
      <c r="U8">
        <f t="shared" si="4"/>
        <v>16.722315429788214</v>
      </c>
      <c r="V8" s="2">
        <f>_xlfn.STDEV.P(G24:G28)</f>
        <v>2.1611108254784157</v>
      </c>
      <c r="W8">
        <f t="shared" si="5"/>
        <v>13.300083541926423</v>
      </c>
      <c r="AH8" t="s">
        <v>43</v>
      </c>
      <c r="AI8">
        <f>AVERAGE(L26,L62,L98,L134,L170,L206,L242)</f>
        <v>-0.86879267161410156</v>
      </c>
      <c r="AJ8">
        <f>AVERAGE(L12,L48,L84,L120,L156,L192,L228)</f>
        <v>0.16337953770957531</v>
      </c>
      <c r="AK8">
        <f>AVERAGE(L26,L62,L98,L170,L206)</f>
        <v>-1.168155952380955</v>
      </c>
      <c r="AL8">
        <f>AVERAGE(L12,L48,L84,L156,L192)</f>
        <v>0.17102704285727391</v>
      </c>
    </row>
    <row r="9" spans="1:38" x14ac:dyDescent="0.45">
      <c r="A9" s="1">
        <v>5</v>
      </c>
      <c r="B9">
        <v>5</v>
      </c>
      <c r="C9">
        <v>0</v>
      </c>
      <c r="D9">
        <v>0</v>
      </c>
      <c r="E9">
        <v>59.7</v>
      </c>
      <c r="F9">
        <v>65.599999999999994</v>
      </c>
      <c r="G9">
        <v>49.9</v>
      </c>
      <c r="I9">
        <f t="shared" si="0"/>
        <v>25.902219982078755</v>
      </c>
      <c r="J9">
        <v>100</v>
      </c>
      <c r="K9">
        <f>_xlfn.STDEV.P(D29:G33)</f>
        <v>8.0304358536756908</v>
      </c>
      <c r="L9">
        <f>AVERAGE((L8-L7), (L7-L6), (L6-L5), (L5-L4))</f>
        <v>0.48511744871963547</v>
      </c>
      <c r="N9">
        <f t="shared" si="1"/>
        <v>43.8</v>
      </c>
      <c r="P9" s="2">
        <f>_xlfn.STDEV.P(D29:D33)</f>
        <v>0.5176871642217894</v>
      </c>
      <c r="R9" s="2">
        <f>_xlfn.STDEV.P(E29:E33)</f>
        <v>0.61188234163113253</v>
      </c>
      <c r="T9" s="2">
        <f>_xlfn.STDEV.P(F29:F33)</f>
        <v>0.64187226143525011</v>
      </c>
      <c r="V9" s="2">
        <f>_xlfn.STDEV.P(G29:G33)</f>
        <v>4.8764741360946458</v>
      </c>
      <c r="AH9" t="s">
        <v>28</v>
      </c>
      <c r="AI9">
        <f>_xlfn.STDEV.P(L26,L62,L98,L134,L170,L206,L242)</f>
        <v>1.2867898998214877</v>
      </c>
      <c r="AJ9">
        <f>_xlfn.STDEV.P(L12,L48,L84,L120,L156,L192,L228)</f>
        <v>0.24910767378291124</v>
      </c>
      <c r="AK9">
        <f>_xlfn.STDEV.P(L26,L62,L98,L170,L206)</f>
        <v>1.4123309262706256</v>
      </c>
      <c r="AL9">
        <f>_xlfn.STDEV.P(L12,L48,L84,L156,L192)</f>
        <v>0.28682915110283957</v>
      </c>
    </row>
    <row r="10" spans="1:38" x14ac:dyDescent="0.45">
      <c r="A10" s="1">
        <v>6</v>
      </c>
      <c r="B10">
        <v>5</v>
      </c>
      <c r="C10">
        <v>0.2</v>
      </c>
      <c r="D10">
        <v>0</v>
      </c>
      <c r="E10">
        <v>60.7</v>
      </c>
      <c r="F10">
        <v>64.099999999999994</v>
      </c>
      <c r="G10">
        <v>49.6</v>
      </c>
      <c r="I10">
        <f t="shared" si="0"/>
        <v>25.737229843166876</v>
      </c>
      <c r="K10">
        <f>AVERAGE(K4:K9)</f>
        <v>16.560119505235964</v>
      </c>
      <c r="N10">
        <f t="shared" si="1"/>
        <v>43.6</v>
      </c>
      <c r="P10" s="2">
        <f>AVERAGE(P4:P9)</f>
        <v>1.3125267803129488</v>
      </c>
      <c r="Q10">
        <f>AVERAGE(Q4:Q8)</f>
        <v>42.816160940350208</v>
      </c>
      <c r="R10" s="2">
        <f>AVERAGE(R4:R9)</f>
        <v>2.432264922876799</v>
      </c>
      <c r="S10">
        <f>AVERAGE(S4:S8)</f>
        <v>20.531654759346345</v>
      </c>
      <c r="T10" s="2">
        <f>AVERAGE(T4:T9)</f>
        <v>2.527786746302334</v>
      </c>
      <c r="U10">
        <f>AVERAGE(U4:U8)</f>
        <v>13.837209500132454</v>
      </c>
      <c r="V10" s="2">
        <f>AVERAGE(V4:V9)</f>
        <v>1.705830041431678</v>
      </c>
      <c r="W10">
        <f>AVERAGE(W4:W8)</f>
        <v>15.464442575071677</v>
      </c>
    </row>
    <row r="11" spans="1:38" x14ac:dyDescent="0.45">
      <c r="A11" s="1">
        <v>7</v>
      </c>
      <c r="B11">
        <v>5</v>
      </c>
      <c r="C11">
        <v>0.45</v>
      </c>
      <c r="D11">
        <v>0</v>
      </c>
      <c r="E11">
        <v>60.4</v>
      </c>
      <c r="F11">
        <v>61.4</v>
      </c>
      <c r="G11">
        <v>48.2</v>
      </c>
      <c r="I11">
        <f t="shared" si="0"/>
        <v>25.081666611292004</v>
      </c>
      <c r="N11">
        <f t="shared" si="1"/>
        <v>42.5</v>
      </c>
      <c r="P11" s="2">
        <f>_xlfn.STDEV.P(P4:P9)</f>
        <v>2.0109881777278842</v>
      </c>
      <c r="Q11">
        <f>_xlfn.STDEV.P(Q4:Q8)</f>
        <v>0.63291749245171691</v>
      </c>
      <c r="R11" s="2">
        <f>_xlfn.STDEV.P(R4:R9)</f>
        <v>2.3645621183656353</v>
      </c>
      <c r="S11">
        <f>_xlfn.STDEV.P(S4:S8)</f>
        <v>2.5365303420901206</v>
      </c>
      <c r="T11" s="2">
        <f>_xlfn.STDEV.P(T4:T9)</f>
        <v>1.5956693993070505</v>
      </c>
      <c r="U11">
        <f>_xlfn.STDEV.P(U4:U8)</f>
        <v>1.7379329754686685</v>
      </c>
      <c r="V11" s="2">
        <f>_xlfn.STDEV.P(V4:V9)</f>
        <v>1.5026234402146585</v>
      </c>
      <c r="W11">
        <f>_xlfn.STDEV.P(W4:W8)</f>
        <v>1.2286235559805658</v>
      </c>
    </row>
    <row r="12" spans="1:38" x14ac:dyDescent="0.45">
      <c r="A12" s="1">
        <v>8</v>
      </c>
      <c r="B12">
        <v>5</v>
      </c>
      <c r="C12">
        <v>0.65</v>
      </c>
      <c r="D12">
        <v>0</v>
      </c>
      <c r="E12">
        <v>60.7</v>
      </c>
      <c r="F12">
        <v>59.9</v>
      </c>
      <c r="G12">
        <v>50.3</v>
      </c>
      <c r="I12">
        <f t="shared" si="0"/>
        <v>25.004437106241774</v>
      </c>
      <c r="K12" cm="1">
        <f t="array" ref="K12">INDEX(LINEST(K4:K9),1)</f>
        <v>-4.2545441901248093</v>
      </c>
      <c r="L12" cm="1">
        <f t="array" ref="L12">INDEX(LINEST(L4:L8),1)</f>
        <v>0.48279412222194507</v>
      </c>
      <c r="N12">
        <f t="shared" si="1"/>
        <v>42.724999999999994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</v>
      </c>
      <c r="E13">
        <v>58.5</v>
      </c>
      <c r="F13">
        <v>55.6</v>
      </c>
      <c r="G13">
        <v>48.6</v>
      </c>
      <c r="I13">
        <f t="shared" si="0"/>
        <v>23.757880271606727</v>
      </c>
      <c r="N13">
        <f t="shared" si="1"/>
        <v>40.674999999999997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46.7</v>
      </c>
      <c r="E14">
        <v>74.3</v>
      </c>
      <c r="F14">
        <v>91.7</v>
      </c>
      <c r="G14">
        <v>50</v>
      </c>
      <c r="I14">
        <f t="shared" si="0"/>
        <v>18.421777194396867</v>
      </c>
      <c r="N14">
        <f t="shared" si="1"/>
        <v>65.674999999999997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49.171428571428571</v>
      </c>
      <c r="AD14">
        <f t="shared" ref="AD14:AE29" si="8">AVERAGE(E4,E40,E76,E112,E148,E184,E220)</f>
        <v>57.699999999999996</v>
      </c>
      <c r="AE14">
        <f t="shared" si="8"/>
        <v>51.214285714285722</v>
      </c>
      <c r="AF14">
        <f>AVERAGE(G4,G40,G76,G112,G148,G184)</f>
        <v>8.3166666666666664</v>
      </c>
    </row>
    <row r="15" spans="1:38" x14ac:dyDescent="0.45">
      <c r="A15" s="1">
        <v>11</v>
      </c>
      <c r="B15">
        <v>10</v>
      </c>
      <c r="C15">
        <v>0.2</v>
      </c>
      <c r="D15">
        <v>40.6</v>
      </c>
      <c r="E15">
        <v>76.2</v>
      </c>
      <c r="F15">
        <v>91.6</v>
      </c>
      <c r="G15">
        <v>49.6</v>
      </c>
      <c r="I15">
        <f t="shared" si="0"/>
        <v>20.399264692630471</v>
      </c>
      <c r="J15" s="6"/>
      <c r="K15" t="s">
        <v>25</v>
      </c>
      <c r="L15" t="s">
        <v>26</v>
      </c>
      <c r="N15">
        <f t="shared" si="1"/>
        <v>64.5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48.842857142857149</v>
      </c>
      <c r="AD15">
        <f t="shared" si="8"/>
        <v>56.342857142857142</v>
      </c>
      <c r="AE15">
        <f t="shared" si="8"/>
        <v>49.442857142857143</v>
      </c>
      <c r="AF15">
        <f t="shared" ref="AF15:AF28" si="10">AVERAGE(G5,G41,G77,G113,G149,G185)</f>
        <v>8.2666666666666675</v>
      </c>
    </row>
    <row r="16" spans="1:38" x14ac:dyDescent="0.45">
      <c r="A16" s="1">
        <v>12</v>
      </c>
      <c r="B16">
        <v>10</v>
      </c>
      <c r="C16">
        <v>0.45</v>
      </c>
      <c r="D16">
        <v>38.9</v>
      </c>
      <c r="E16">
        <v>80</v>
      </c>
      <c r="F16">
        <v>89.2</v>
      </c>
      <c r="G16">
        <v>48.2</v>
      </c>
      <c r="I16">
        <f t="shared" si="0"/>
        <v>21.039650068382787</v>
      </c>
      <c r="J16">
        <v>2</v>
      </c>
      <c r="K16">
        <f>AVERAGE(D4:G8)</f>
        <v>37.35</v>
      </c>
      <c r="L16">
        <f>AVERAGE(D4:G4,D9:G9,D14:G14,D19:G19,D24:G24,D29:G29)</f>
        <v>68.45416666666668</v>
      </c>
      <c r="M16">
        <v>0</v>
      </c>
      <c r="N16">
        <f t="shared" si="1"/>
        <v>64.075000000000003</v>
      </c>
      <c r="P16" s="2">
        <f>AVERAGE(D4:D8)</f>
        <v>0</v>
      </c>
      <c r="Q16">
        <f>AVERAGE(D4,D9,D14,D19,D24,D29)</f>
        <v>54.583333333333336</v>
      </c>
      <c r="R16" s="2">
        <f>AVERAGE(E4:E8)</f>
        <v>35.720000000000006</v>
      </c>
      <c r="S16">
        <f>AVERAGE(E4,E9,E14,E19,E24,E29)</f>
        <v>74.599999999999994</v>
      </c>
      <c r="T16" s="2">
        <f>AVERAGE(F4:F8)</f>
        <v>64.36</v>
      </c>
      <c r="U16">
        <f>AVERAGE(F4,F9,F14,F19,F24,F29)</f>
        <v>83.7</v>
      </c>
      <c r="V16" s="2">
        <f>AVERAGE(G4:G8)</f>
        <v>49.32</v>
      </c>
      <c r="W16">
        <f>AVERAGE(G4,G9,G14,G19,G24,G29)</f>
        <v>60.933333333333337</v>
      </c>
      <c r="Z16" s="1">
        <v>2</v>
      </c>
      <c r="AA16">
        <v>2</v>
      </c>
      <c r="AB16">
        <v>0.45</v>
      </c>
      <c r="AC16">
        <f t="shared" si="9"/>
        <v>50.957142857142848</v>
      </c>
      <c r="AD16">
        <f t="shared" si="8"/>
        <v>53.657142857142851</v>
      </c>
      <c r="AE16">
        <f t="shared" si="8"/>
        <v>49.571428571428569</v>
      </c>
      <c r="AF16">
        <f t="shared" si="10"/>
        <v>8.0333333333333332</v>
      </c>
    </row>
    <row r="17" spans="1:32" x14ac:dyDescent="0.45">
      <c r="A17" s="1">
        <v>13</v>
      </c>
      <c r="B17">
        <v>10</v>
      </c>
      <c r="C17">
        <v>0.65</v>
      </c>
      <c r="D17">
        <v>34.4</v>
      </c>
      <c r="E17">
        <v>79.5</v>
      </c>
      <c r="F17">
        <v>85.9</v>
      </c>
      <c r="G17">
        <v>50.3</v>
      </c>
      <c r="I17">
        <f t="shared" si="0"/>
        <v>21.065418937206065</v>
      </c>
      <c r="J17">
        <v>5</v>
      </c>
      <c r="K17">
        <f>AVERAGE(D9:G13)</f>
        <v>42.660000000000004</v>
      </c>
      <c r="L17">
        <f t="shared" ref="L17:L20" si="11">AVERAGE(D5:G5,D10:G10,D15:G15,D20:G20,D25:G25,D30:G30)</f>
        <v>68.129166666666677</v>
      </c>
      <c r="M17">
        <v>0.2</v>
      </c>
      <c r="N17">
        <f t="shared" si="1"/>
        <v>62.525000000000006</v>
      </c>
      <c r="P17" s="2">
        <f>AVERAGE(D9:D13)</f>
        <v>0</v>
      </c>
      <c r="Q17">
        <f t="shared" ref="Q17:Q20" si="12">AVERAGE(D5,D10,D15,D20,D25,D30)</f>
        <v>53.666666666666664</v>
      </c>
      <c r="R17" s="2">
        <f>AVERAGE(E9:E13)</f>
        <v>60</v>
      </c>
      <c r="S17">
        <f t="shared" ref="S17:S20" si="13">AVERAGE(E5,E10,E15,E20,E25,E30)</f>
        <v>74.350000000000009</v>
      </c>
      <c r="T17" s="2">
        <f>AVERAGE(F9:F13)</f>
        <v>61.320000000000007</v>
      </c>
      <c r="U17">
        <f t="shared" ref="U17:U20" si="14">AVERAGE(F5,F10,F15,F20,F25,F30)</f>
        <v>83.2</v>
      </c>
      <c r="V17" s="2">
        <f>AVERAGE(G9:G13)</f>
        <v>49.32</v>
      </c>
      <c r="W17">
        <f t="shared" ref="W17:W20" si="15">AVERAGE(G5,G10,G15,G20,G25,G30)</f>
        <v>61.300000000000004</v>
      </c>
      <c r="Z17" s="1">
        <v>3</v>
      </c>
      <c r="AA17">
        <v>2</v>
      </c>
      <c r="AB17">
        <v>0.65</v>
      </c>
      <c r="AC17">
        <f t="shared" si="9"/>
        <v>50.900000000000013</v>
      </c>
      <c r="AD17">
        <f t="shared" si="8"/>
        <v>51.471428571428575</v>
      </c>
      <c r="AE17">
        <f t="shared" si="8"/>
        <v>47.828571428571436</v>
      </c>
      <c r="AF17">
        <f t="shared" si="10"/>
        <v>8.3833333333333329</v>
      </c>
    </row>
    <row r="18" spans="1:32" x14ac:dyDescent="0.45">
      <c r="A18" s="1">
        <v>14</v>
      </c>
      <c r="B18">
        <v>10</v>
      </c>
      <c r="C18">
        <v>0.85</v>
      </c>
      <c r="D18">
        <v>29.7</v>
      </c>
      <c r="E18">
        <v>83.3</v>
      </c>
      <c r="F18">
        <v>79</v>
      </c>
      <c r="G18">
        <v>48.6</v>
      </c>
      <c r="I18">
        <f t="shared" si="0"/>
        <v>22.08987324544891</v>
      </c>
      <c r="J18">
        <v>10</v>
      </c>
      <c r="K18">
        <f>AVERAGE(D14:G18)</f>
        <v>63.385000000000005</v>
      </c>
      <c r="L18">
        <f t="shared" si="11"/>
        <v>67.424999999999997</v>
      </c>
      <c r="M18">
        <v>0.45</v>
      </c>
      <c r="N18">
        <f t="shared" si="1"/>
        <v>60.15</v>
      </c>
      <c r="P18" s="2">
        <f>AVERAGE(D14:D18)</f>
        <v>38.06</v>
      </c>
      <c r="Q18">
        <f t="shared" si="12"/>
        <v>53.550000000000004</v>
      </c>
      <c r="R18" s="2">
        <f>AVERAGE(E14:E18)</f>
        <v>78.66</v>
      </c>
      <c r="S18">
        <f t="shared" si="13"/>
        <v>73.916666666666657</v>
      </c>
      <c r="T18" s="2">
        <f>AVERAGE(F14:F18)</f>
        <v>87.47999999999999</v>
      </c>
      <c r="U18">
        <f t="shared" si="14"/>
        <v>82.350000000000009</v>
      </c>
      <c r="V18" s="2">
        <f>AVERAGE(G14:G18)</f>
        <v>49.34</v>
      </c>
      <c r="W18">
        <f t="shared" si="15"/>
        <v>59.883333333333347</v>
      </c>
      <c r="Z18" s="1">
        <v>4</v>
      </c>
      <c r="AA18">
        <v>2</v>
      </c>
      <c r="AB18">
        <v>0.85</v>
      </c>
      <c r="AC18">
        <f t="shared" si="9"/>
        <v>48.757142857142853</v>
      </c>
      <c r="AD18">
        <f t="shared" si="8"/>
        <v>45.928571428571431</v>
      </c>
      <c r="AE18">
        <f t="shared" si="8"/>
        <v>45.457142857142856</v>
      </c>
      <c r="AF18">
        <f t="shared" si="10"/>
        <v>8.1</v>
      </c>
    </row>
    <row r="19" spans="1:32" x14ac:dyDescent="0.45">
      <c r="A19" s="1">
        <v>15</v>
      </c>
      <c r="B19">
        <v>20</v>
      </c>
      <c r="C19">
        <v>0</v>
      </c>
      <c r="D19">
        <v>93.4</v>
      </c>
      <c r="E19">
        <v>83.1</v>
      </c>
      <c r="F19">
        <v>91</v>
      </c>
      <c r="G19">
        <v>50.2</v>
      </c>
      <c r="I19">
        <f t="shared" si="0"/>
        <v>17.298030957308413</v>
      </c>
      <c r="J19">
        <v>20</v>
      </c>
      <c r="K19">
        <f>AVERAGE(D19:G23)</f>
        <v>78.97</v>
      </c>
      <c r="L19">
        <f t="shared" si="11"/>
        <v>67.420833333333334</v>
      </c>
      <c r="M19">
        <v>0.65</v>
      </c>
      <c r="N19">
        <f t="shared" si="1"/>
        <v>79.424999999999997</v>
      </c>
      <c r="P19" s="2">
        <f>AVERAGE(D19:D23)</f>
        <v>94.1</v>
      </c>
      <c r="Q19">
        <f t="shared" si="12"/>
        <v>53.449999999999996</v>
      </c>
      <c r="R19" s="2">
        <f>AVERAGE(E19:E23)</f>
        <v>79.819999999999993</v>
      </c>
      <c r="S19">
        <f t="shared" si="13"/>
        <v>73.466666666666669</v>
      </c>
      <c r="T19" s="2">
        <f>AVERAGE(F19:F23)</f>
        <v>92.419999999999987</v>
      </c>
      <c r="U19">
        <f t="shared" si="14"/>
        <v>81.966666666666683</v>
      </c>
      <c r="V19" s="2">
        <f>AVERAGE(G19:G23)</f>
        <v>49.54</v>
      </c>
      <c r="W19">
        <f t="shared" si="15"/>
        <v>60.79999999999999</v>
      </c>
      <c r="Z19" s="1">
        <v>5</v>
      </c>
      <c r="AA19">
        <v>5</v>
      </c>
      <c r="AB19">
        <v>0</v>
      </c>
      <c r="AC19">
        <f t="shared" si="9"/>
        <v>47.985714285714288</v>
      </c>
      <c r="AD19">
        <f t="shared" si="8"/>
        <v>61.914285714285725</v>
      </c>
      <c r="AE19">
        <f t="shared" si="8"/>
        <v>59.042857142857152</v>
      </c>
      <c r="AF19">
        <f t="shared" si="10"/>
        <v>49.5</v>
      </c>
    </row>
    <row r="20" spans="1:32" x14ac:dyDescent="0.45">
      <c r="A20" s="1">
        <v>16</v>
      </c>
      <c r="B20">
        <v>20</v>
      </c>
      <c r="C20">
        <v>0.2</v>
      </c>
      <c r="D20">
        <v>93.2</v>
      </c>
      <c r="E20">
        <v>80.8</v>
      </c>
      <c r="F20">
        <v>90.9</v>
      </c>
      <c r="G20">
        <v>49.8</v>
      </c>
      <c r="I20">
        <f t="shared" si="0"/>
        <v>17.311177747340039</v>
      </c>
      <c r="J20">
        <v>50</v>
      </c>
      <c r="K20">
        <f>AVERAGE(D24:G28)</f>
        <v>91.935000000000002</v>
      </c>
      <c r="L20">
        <f t="shared" si="11"/>
        <v>65.145833333333329</v>
      </c>
      <c r="M20">
        <v>0.85</v>
      </c>
      <c r="N20">
        <f t="shared" si="1"/>
        <v>78.674999999999997</v>
      </c>
      <c r="P20" s="2">
        <f>AVERAGE(D24:D28)</f>
        <v>94.16</v>
      </c>
      <c r="Q20">
        <f t="shared" si="12"/>
        <v>52.35</v>
      </c>
      <c r="R20" s="2">
        <f>AVERAGE(E24:E28)</f>
        <v>93.839999999999989</v>
      </c>
      <c r="S20">
        <f t="shared" si="13"/>
        <v>71.916666666666671</v>
      </c>
      <c r="T20" s="2">
        <f>AVERAGE(F24:F28)</f>
        <v>93.2</v>
      </c>
      <c r="U20">
        <f t="shared" si="14"/>
        <v>78.850000000000009</v>
      </c>
      <c r="V20" s="2">
        <f>AVERAGE(G24:G28)</f>
        <v>86.539999999999992</v>
      </c>
      <c r="W20">
        <f t="shared" si="15"/>
        <v>57.466666666666669</v>
      </c>
      <c r="Z20" s="1">
        <v>6</v>
      </c>
      <c r="AA20">
        <v>5</v>
      </c>
      <c r="AB20">
        <v>0.2</v>
      </c>
      <c r="AC20">
        <f t="shared" si="9"/>
        <v>46.971428571428582</v>
      </c>
      <c r="AD20">
        <f t="shared" si="8"/>
        <v>60.142857142857132</v>
      </c>
      <c r="AE20">
        <f t="shared" si="8"/>
        <v>58.1</v>
      </c>
      <c r="AF20">
        <f t="shared" si="10"/>
        <v>49.883333333333333</v>
      </c>
    </row>
    <row r="21" spans="1:32" x14ac:dyDescent="0.45">
      <c r="A21" s="1">
        <v>17</v>
      </c>
      <c r="B21">
        <v>20</v>
      </c>
      <c r="C21">
        <v>0.45</v>
      </c>
      <c r="D21">
        <v>94.2</v>
      </c>
      <c r="E21">
        <v>79.599999999999994</v>
      </c>
      <c r="F21">
        <v>92.1</v>
      </c>
      <c r="G21">
        <v>48.5</v>
      </c>
      <c r="I21">
        <f t="shared" si="0"/>
        <v>18.25253407064347</v>
      </c>
      <c r="J21">
        <v>100</v>
      </c>
      <c r="K21">
        <f>AVERAGE(D29:G33)</f>
        <v>89.59</v>
      </c>
      <c r="L21">
        <f>AVERAGE((L20-L19), (L19-L18), (L18-L17), (L17-L16))</f>
        <v>-0.82708333333333783</v>
      </c>
      <c r="N21">
        <f t="shared" si="1"/>
        <v>78.599999999999994</v>
      </c>
      <c r="P21" s="2">
        <f>AVERAGE(D29:D33)</f>
        <v>94.8</v>
      </c>
      <c r="R21" s="2">
        <f>AVERAGE(E29:E33)</f>
        <v>93.86</v>
      </c>
      <c r="T21" s="2">
        <f>AVERAGE(F29:F33)</f>
        <v>93.3</v>
      </c>
      <c r="V21" s="2">
        <f>AVERAGE(G29:G33)</f>
        <v>76.400000000000006</v>
      </c>
      <c r="Z21" s="1">
        <v>7</v>
      </c>
      <c r="AA21">
        <v>5</v>
      </c>
      <c r="AB21">
        <v>0.45</v>
      </c>
      <c r="AC21">
        <f t="shared" si="9"/>
        <v>47.814285714285724</v>
      </c>
      <c r="AD21">
        <f t="shared" si="8"/>
        <v>59.928571428571438</v>
      </c>
      <c r="AE21">
        <f t="shared" si="8"/>
        <v>57.214285714285715</v>
      </c>
      <c r="AF21">
        <f t="shared" si="10"/>
        <v>49.266666666666659</v>
      </c>
    </row>
    <row r="22" spans="1:32" x14ac:dyDescent="0.45">
      <c r="A22" s="1">
        <v>18</v>
      </c>
      <c r="B22">
        <v>20</v>
      </c>
      <c r="C22">
        <v>0.65</v>
      </c>
      <c r="D22">
        <v>95.1</v>
      </c>
      <c r="E22">
        <v>78.099999999999994</v>
      </c>
      <c r="F22">
        <v>94.4</v>
      </c>
      <c r="G22">
        <v>50.5</v>
      </c>
      <c r="I22">
        <f t="shared" si="0"/>
        <v>18.085405027258805</v>
      </c>
      <c r="K22">
        <f>AVERAGE(K16:K21)</f>
        <v>67.314999999999998</v>
      </c>
      <c r="N22">
        <f t="shared" si="1"/>
        <v>79.525000000000006</v>
      </c>
      <c r="P22" s="2">
        <f>AVERAGE(P16:P21)</f>
        <v>53.52</v>
      </c>
      <c r="Q22">
        <f>AVERAGE(Q16:Q20)</f>
        <v>53.52</v>
      </c>
      <c r="R22" s="2">
        <f>AVERAGE(R16:R21)</f>
        <v>73.649999999999991</v>
      </c>
      <c r="S22">
        <f>AVERAGE(S16:S20)</f>
        <v>73.650000000000006</v>
      </c>
      <c r="T22" s="2">
        <f>AVERAGE(T16:T21)</f>
        <v>82.013333333333335</v>
      </c>
      <c r="U22">
        <f>AVERAGE(U16:U20)</f>
        <v>82.01333333333335</v>
      </c>
      <c r="V22" s="2">
        <f>AVERAGE(V16:V21)</f>
        <v>60.076666666666675</v>
      </c>
      <c r="W22">
        <f>AVERAGE(W16:W20)</f>
        <v>60.076666666666668</v>
      </c>
      <c r="Z22" s="1">
        <v>8</v>
      </c>
      <c r="AA22">
        <v>5</v>
      </c>
      <c r="AB22">
        <v>0.65</v>
      </c>
      <c r="AC22">
        <f t="shared" si="9"/>
        <v>47.114285714285714</v>
      </c>
      <c r="AD22">
        <f t="shared" si="8"/>
        <v>58.671428571428571</v>
      </c>
      <c r="AE22">
        <f t="shared" si="8"/>
        <v>57.128571428571426</v>
      </c>
      <c r="AF22">
        <f t="shared" si="10"/>
        <v>50.566666666666663</v>
      </c>
    </row>
    <row r="23" spans="1:32" x14ac:dyDescent="0.45">
      <c r="A23" s="1">
        <v>19</v>
      </c>
      <c r="B23">
        <v>20</v>
      </c>
      <c r="C23">
        <v>0.85</v>
      </c>
      <c r="D23">
        <v>94.6</v>
      </c>
      <c r="E23">
        <v>77.5</v>
      </c>
      <c r="F23">
        <v>93.7</v>
      </c>
      <c r="G23">
        <v>48.7</v>
      </c>
      <c r="I23">
        <f t="shared" si="0"/>
        <v>18.568976143018745</v>
      </c>
      <c r="N23">
        <f t="shared" si="1"/>
        <v>78.625</v>
      </c>
      <c r="P23" s="2">
        <f>_xlfn.STDEV.P(P16:P21)</f>
        <v>42.759359209417518</v>
      </c>
      <c r="Q23">
        <f>_xlfn.STDEV.P(Q16:Q20)</f>
        <v>0.71089927400284925</v>
      </c>
      <c r="R23" s="2">
        <f>_xlfn.STDEV.P(R16:R21)</f>
        <v>20.42978462931023</v>
      </c>
      <c r="S23">
        <f>_xlfn.STDEV.P(S16:S20)</f>
        <v>0.94885896387889446</v>
      </c>
      <c r="T23" s="2">
        <f>_xlfn.STDEV.P(T16:T21)</f>
        <v>13.726906263086192</v>
      </c>
      <c r="U23">
        <f>_xlfn.STDEV.P(U16:U20)</f>
        <v>1.6955956016823228</v>
      </c>
      <c r="V23" s="2">
        <f>_xlfn.STDEV.P(V16:V21)</f>
        <v>15.408159815139769</v>
      </c>
      <c r="W23">
        <f>_xlfn.STDEV.P(W16:W20)</f>
        <v>1.3858651529720414</v>
      </c>
      <c r="Z23" s="1">
        <v>9</v>
      </c>
      <c r="AA23">
        <v>5</v>
      </c>
      <c r="AB23">
        <v>0.85</v>
      </c>
      <c r="AC23">
        <f t="shared" si="9"/>
        <v>45.600000000000009</v>
      </c>
      <c r="AD23">
        <f t="shared" si="8"/>
        <v>55.971428571428575</v>
      </c>
      <c r="AE23">
        <f t="shared" si="8"/>
        <v>54.199999999999996</v>
      </c>
      <c r="AF23">
        <f t="shared" si="10"/>
        <v>49.366666666666667</v>
      </c>
    </row>
    <row r="24" spans="1:32" x14ac:dyDescent="0.45">
      <c r="A24" s="1">
        <v>20</v>
      </c>
      <c r="B24">
        <v>50</v>
      </c>
      <c r="C24">
        <v>0</v>
      </c>
      <c r="D24">
        <v>93</v>
      </c>
      <c r="E24">
        <v>93.1</v>
      </c>
      <c r="F24">
        <v>92.4</v>
      </c>
      <c r="G24">
        <v>85.2</v>
      </c>
      <c r="I24">
        <f t="shared" si="0"/>
        <v>3.3161536454151199</v>
      </c>
      <c r="N24" s="4">
        <f t="shared" si="1"/>
        <v>90.924999999999997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58.415714285714287</v>
      </c>
      <c r="AD24">
        <f t="shared" si="8"/>
        <v>73.429999999999993</v>
      </c>
      <c r="AE24">
        <f t="shared" si="8"/>
        <v>65.142857142857139</v>
      </c>
      <c r="AF24">
        <f t="shared" si="10"/>
        <v>62.616666666666667</v>
      </c>
    </row>
    <row r="25" spans="1:32" x14ac:dyDescent="0.45">
      <c r="A25" s="1">
        <v>21</v>
      </c>
      <c r="B25">
        <v>50</v>
      </c>
      <c r="C25">
        <v>0.2</v>
      </c>
      <c r="D25">
        <v>93.7</v>
      </c>
      <c r="E25">
        <v>93.2</v>
      </c>
      <c r="F25">
        <v>92.7</v>
      </c>
      <c r="G25">
        <v>89</v>
      </c>
      <c r="I25">
        <f t="shared" si="0"/>
        <v>1.8527007313648916</v>
      </c>
      <c r="N25">
        <f t="shared" si="1"/>
        <v>92.15</v>
      </c>
      <c r="P25" s="2" cm="1">
        <f t="array" ref="P25">INDEX(LINEST(P16:P21), 1)</f>
        <v>23.214857142857149</v>
      </c>
      <c r="Q25" s="2" cm="1">
        <f t="array" ref="Q25">INDEX(LINEST(Q16:Q20), 1)</f>
        <v>-0.46833333333333366</v>
      </c>
      <c r="R25" s="2" cm="1">
        <f t="array" ref="R25">INDEX(LINEST(R16:R21), 1)</f>
        <v>11.239428571428572</v>
      </c>
      <c r="S25" s="2" cm="1">
        <f t="array" ref="S25">INDEX(LINEST(S16:S20), 1)</f>
        <v>-0.62499999999999833</v>
      </c>
      <c r="T25" s="2" cm="1">
        <f t="array" ref="T25">INDEX(LINEST(T16:T21), 1)</f>
        <v>7.008</v>
      </c>
      <c r="U25" s="2" cm="1">
        <f t="array" ref="U25">INDEX(LINEST(U16:U20), 1)</f>
        <v>-1.0933333333333306</v>
      </c>
      <c r="V25" s="2" cm="1">
        <f t="array" ref="V25">INDEX(LINEST(V16:V20), 1)</f>
        <v>7.4659999999999966</v>
      </c>
      <c r="W25" s="2" cm="1">
        <f t="array" ref="W25">INDEX(LINEST(W16:W20), 1)</f>
        <v>-0.74333333333333496</v>
      </c>
      <c r="Z25" s="1">
        <v>11</v>
      </c>
      <c r="AA25">
        <v>10</v>
      </c>
      <c r="AB25">
        <v>0.2</v>
      </c>
      <c r="AC25">
        <f t="shared" si="9"/>
        <v>56.864285714285707</v>
      </c>
      <c r="AD25">
        <f t="shared" si="8"/>
        <v>72.48571428571428</v>
      </c>
      <c r="AE25">
        <f t="shared" si="8"/>
        <v>64.214285714285708</v>
      </c>
      <c r="AF25">
        <f t="shared" si="10"/>
        <v>62.366666666666667</v>
      </c>
    </row>
    <row r="26" spans="1:32" x14ac:dyDescent="0.45">
      <c r="A26" s="1">
        <v>22</v>
      </c>
      <c r="B26">
        <v>50</v>
      </c>
      <c r="C26">
        <v>0.45</v>
      </c>
      <c r="D26">
        <v>93.7</v>
      </c>
      <c r="E26">
        <v>93.6</v>
      </c>
      <c r="F26">
        <v>92.3</v>
      </c>
      <c r="G26">
        <v>87.6</v>
      </c>
      <c r="I26">
        <f t="shared" si="0"/>
        <v>2.4869660230891792</v>
      </c>
      <c r="K26" cm="1">
        <f t="array" ref="K26">INDEX(LINEST(K16:K21),1)</f>
        <v>12.13171428571429</v>
      </c>
      <c r="L26" cm="1">
        <f t="array" ref="L26">INDEX(LINEST(L16:L20),1)</f>
        <v>-0.73250000000000437</v>
      </c>
      <c r="N26">
        <f t="shared" si="1"/>
        <v>91.800000000000011</v>
      </c>
      <c r="Z26" s="1">
        <v>12</v>
      </c>
      <c r="AA26">
        <v>10</v>
      </c>
      <c r="AB26">
        <v>0.45</v>
      </c>
      <c r="AC26">
        <f t="shared" si="9"/>
        <v>57.542857142857144</v>
      </c>
      <c r="AD26">
        <f t="shared" si="8"/>
        <v>72.434285714285707</v>
      </c>
      <c r="AE26">
        <f t="shared" si="8"/>
        <v>62.957142857142856</v>
      </c>
      <c r="AF26">
        <f t="shared" si="10"/>
        <v>61.45000000000001</v>
      </c>
    </row>
    <row r="27" spans="1:32" x14ac:dyDescent="0.45">
      <c r="A27" s="1">
        <v>23</v>
      </c>
      <c r="B27">
        <v>50</v>
      </c>
      <c r="C27">
        <v>0.65</v>
      </c>
      <c r="D27">
        <v>95.4</v>
      </c>
      <c r="E27">
        <v>94.7</v>
      </c>
      <c r="F27">
        <v>94.1</v>
      </c>
      <c r="G27">
        <v>87.9</v>
      </c>
      <c r="I27">
        <f t="shared" si="0"/>
        <v>2.9944740773631673</v>
      </c>
      <c r="N27">
        <f t="shared" si="1"/>
        <v>93.025000000000006</v>
      </c>
      <c r="Z27" s="1">
        <v>13</v>
      </c>
      <c r="AA27">
        <v>10</v>
      </c>
      <c r="AB27">
        <v>0.65</v>
      </c>
      <c r="AC27">
        <f t="shared" si="9"/>
        <v>56.657142857142851</v>
      </c>
      <c r="AD27">
        <f t="shared" si="8"/>
        <v>71.685714285714283</v>
      </c>
      <c r="AE27">
        <f t="shared" si="8"/>
        <v>60.257142857142867</v>
      </c>
      <c r="AF27">
        <f t="shared" si="10"/>
        <v>60.81666666666667</v>
      </c>
    </row>
    <row r="28" spans="1:32" x14ac:dyDescent="0.45">
      <c r="A28" s="1">
        <v>24</v>
      </c>
      <c r="B28">
        <v>50</v>
      </c>
      <c r="C28">
        <v>0.85</v>
      </c>
      <c r="D28">
        <v>95</v>
      </c>
      <c r="E28">
        <v>94.6</v>
      </c>
      <c r="F28">
        <v>94.5</v>
      </c>
      <c r="G28">
        <v>83</v>
      </c>
      <c r="I28">
        <f t="shared" si="0"/>
        <v>5.0697016677512678</v>
      </c>
      <c r="N28">
        <f t="shared" si="1"/>
        <v>91.775000000000006</v>
      </c>
      <c r="Z28" s="1">
        <v>14</v>
      </c>
      <c r="AA28">
        <v>10</v>
      </c>
      <c r="AB28">
        <v>0.85</v>
      </c>
      <c r="AC28">
        <f t="shared" si="9"/>
        <v>55.000000000000007</v>
      </c>
      <c r="AD28">
        <f t="shared" si="8"/>
        <v>71.785714285714306</v>
      </c>
      <c r="AE28">
        <f t="shared" si="8"/>
        <v>54.671428571428571</v>
      </c>
      <c r="AF28">
        <f t="shared" si="10"/>
        <v>57</v>
      </c>
    </row>
    <row r="29" spans="1:32" x14ac:dyDescent="0.45">
      <c r="A29" s="1">
        <v>25</v>
      </c>
      <c r="B29">
        <v>100</v>
      </c>
      <c r="C29">
        <v>0</v>
      </c>
      <c r="D29">
        <v>94.4</v>
      </c>
      <c r="E29">
        <v>93.7</v>
      </c>
      <c r="F29">
        <v>93.3</v>
      </c>
      <c r="G29">
        <v>80.400000000000006</v>
      </c>
      <c r="I29">
        <f t="shared" si="0"/>
        <v>5.8157114784005559</v>
      </c>
      <c r="N29">
        <f t="shared" si="1"/>
        <v>90.450000000000017</v>
      </c>
      <c r="Z29" s="1">
        <v>15</v>
      </c>
      <c r="AA29">
        <v>20</v>
      </c>
      <c r="AB29">
        <v>0</v>
      </c>
      <c r="AC29">
        <f t="shared" si="9"/>
        <v>72.771428571428558</v>
      </c>
      <c r="AD29">
        <f t="shared" si="8"/>
        <v>72.228571428571428</v>
      </c>
      <c r="AE29">
        <f t="shared" si="8"/>
        <v>69.94285714285715</v>
      </c>
      <c r="AF29">
        <f>AVERAGE(G19,G55,G91,G127)</f>
        <v>70.150000000000006</v>
      </c>
    </row>
    <row r="30" spans="1:32" x14ac:dyDescent="0.45">
      <c r="A30" s="1">
        <v>26</v>
      </c>
      <c r="B30">
        <v>100</v>
      </c>
      <c r="C30">
        <v>0.2</v>
      </c>
      <c r="D30">
        <v>94.5</v>
      </c>
      <c r="E30">
        <v>92.9</v>
      </c>
      <c r="F30">
        <v>93</v>
      </c>
      <c r="G30">
        <v>80.2</v>
      </c>
      <c r="I30">
        <f t="shared" si="0"/>
        <v>5.7794895968415751</v>
      </c>
      <c r="N30">
        <f t="shared" si="1"/>
        <v>90.149999999999991</v>
      </c>
      <c r="Z30" s="1">
        <v>16</v>
      </c>
      <c r="AA30">
        <v>20</v>
      </c>
      <c r="AB30">
        <v>0.2</v>
      </c>
      <c r="AC30">
        <f t="shared" si="9"/>
        <v>70.641428571428563</v>
      </c>
      <c r="AD30">
        <f t="shared" si="9"/>
        <v>71.657142857142858</v>
      </c>
      <c r="AE30">
        <f t="shared" si="9"/>
        <v>70.257142857142853</v>
      </c>
      <c r="AF30">
        <f t="shared" ref="AF30:AF43" si="16">AVERAGE(G20,G56,G92,G128)</f>
        <v>71.474999999999994</v>
      </c>
    </row>
    <row r="31" spans="1:32" x14ac:dyDescent="0.45">
      <c r="A31" s="1">
        <v>27</v>
      </c>
      <c r="B31">
        <v>100</v>
      </c>
      <c r="C31">
        <v>0.45</v>
      </c>
      <c r="D31">
        <v>94.5</v>
      </c>
      <c r="E31">
        <v>93.7</v>
      </c>
      <c r="F31">
        <v>92.6</v>
      </c>
      <c r="G31">
        <v>78.599999999999994</v>
      </c>
      <c r="I31">
        <f t="shared" si="0"/>
        <v>6.5301225103362359</v>
      </c>
      <c r="N31">
        <f t="shared" si="1"/>
        <v>89.85</v>
      </c>
      <c r="Z31" s="1">
        <v>17</v>
      </c>
      <c r="AA31">
        <v>20</v>
      </c>
      <c r="AB31">
        <v>0.45</v>
      </c>
      <c r="AC31">
        <f t="shared" ref="AC31:AD33" si="17">AVERAGE(D21,D57,D93,D129,D165,D201,D237)</f>
        <v>72.714285714285708</v>
      </c>
      <c r="AD31">
        <f t="shared" si="17"/>
        <v>71.128571428571433</v>
      </c>
      <c r="AE31">
        <f>AVERAGE(F21,F57,F93,F129,F165,F201)</f>
        <v>81.88333333333334</v>
      </c>
      <c r="AF31">
        <f t="shared" si="16"/>
        <v>71.025000000000006</v>
      </c>
    </row>
    <row r="32" spans="1:32" x14ac:dyDescent="0.45">
      <c r="A32" s="1">
        <v>28</v>
      </c>
      <c r="B32">
        <v>100</v>
      </c>
      <c r="C32">
        <v>0.65</v>
      </c>
      <c r="D32">
        <v>95.8</v>
      </c>
      <c r="E32">
        <v>94.7</v>
      </c>
      <c r="F32">
        <v>94.5</v>
      </c>
      <c r="G32">
        <v>75.5</v>
      </c>
      <c r="I32">
        <f t="shared" si="0"/>
        <v>8.4582430208643213</v>
      </c>
      <c r="N32">
        <f t="shared" si="1"/>
        <v>90.125</v>
      </c>
      <c r="Z32" s="1">
        <v>18</v>
      </c>
      <c r="AA32">
        <v>20</v>
      </c>
      <c r="AB32">
        <v>0.65</v>
      </c>
      <c r="AC32">
        <f t="shared" si="17"/>
        <v>72.257142857142853</v>
      </c>
      <c r="AD32">
        <f t="shared" si="17"/>
        <v>69.815714285714279</v>
      </c>
      <c r="AE32">
        <f t="shared" ref="AE32:AE43" si="18">AVERAGE(F22,F58,F94,F130,F166,F202)</f>
        <v>81.466666666666683</v>
      </c>
      <c r="AF32">
        <f t="shared" si="16"/>
        <v>72.05</v>
      </c>
    </row>
    <row r="33" spans="1:32" x14ac:dyDescent="0.45">
      <c r="A33" s="1">
        <v>29</v>
      </c>
      <c r="B33">
        <v>100</v>
      </c>
      <c r="C33">
        <v>0.85</v>
      </c>
      <c r="D33">
        <v>94.8</v>
      </c>
      <c r="E33">
        <v>94.3</v>
      </c>
      <c r="F33">
        <v>93.1</v>
      </c>
      <c r="G33">
        <v>67.3</v>
      </c>
      <c r="I33">
        <f t="shared" si="0"/>
        <v>11.606759883791861</v>
      </c>
      <c r="N33">
        <f t="shared" si="1"/>
        <v>87.375</v>
      </c>
      <c r="Z33" s="1">
        <v>19</v>
      </c>
      <c r="AA33">
        <v>20</v>
      </c>
      <c r="AB33">
        <v>0.85</v>
      </c>
      <c r="AC33">
        <f t="shared" si="17"/>
        <v>71.142857142857139</v>
      </c>
      <c r="AD33">
        <f t="shared" si="17"/>
        <v>68.44285714285715</v>
      </c>
      <c r="AE33">
        <f t="shared" si="18"/>
        <v>78.88333333333334</v>
      </c>
      <c r="AF33">
        <f t="shared" si="16"/>
        <v>70.900000000000006</v>
      </c>
    </row>
    <row r="34" spans="1:32" x14ac:dyDescent="0.45">
      <c r="Z34" s="1">
        <v>20</v>
      </c>
      <c r="AA34">
        <v>50</v>
      </c>
      <c r="AB34">
        <v>0</v>
      </c>
      <c r="AC34">
        <f>AVERAGE(D24,D60,D96,D132,D168,D204)</f>
        <v>87.033333333333346</v>
      </c>
      <c r="AD34">
        <f>AVERAGE(E24,E60,E96,E132,E168,E204)</f>
        <v>87.966666666666654</v>
      </c>
      <c r="AE34">
        <f t="shared" si="18"/>
        <v>85.100000000000009</v>
      </c>
      <c r="AF34">
        <f t="shared" si="16"/>
        <v>88.124999999999986</v>
      </c>
    </row>
    <row r="35" spans="1:32" x14ac:dyDescent="0.45">
      <c r="Z35" s="1">
        <v>21</v>
      </c>
      <c r="AA35">
        <v>50</v>
      </c>
      <c r="AB35">
        <v>0.2</v>
      </c>
      <c r="AC35">
        <f t="shared" ref="AC35:AD43" si="19">AVERAGE(D25,D61,D97,D133,D169,D205)</f>
        <v>85.795000000000002</v>
      </c>
      <c r="AD35">
        <f t="shared" si="19"/>
        <v>87.7</v>
      </c>
      <c r="AE35">
        <f t="shared" si="18"/>
        <v>85.2</v>
      </c>
      <c r="AF35">
        <f t="shared" si="16"/>
        <v>90.8</v>
      </c>
    </row>
    <row r="36" spans="1:32" x14ac:dyDescent="0.45">
      <c r="Z36" s="1">
        <v>22</v>
      </c>
      <c r="AA36">
        <v>50</v>
      </c>
      <c r="AB36">
        <v>0.45</v>
      </c>
      <c r="AC36">
        <f t="shared" si="19"/>
        <v>86.350000000000009</v>
      </c>
      <c r="AD36">
        <f t="shared" si="19"/>
        <v>86.766666666666652</v>
      </c>
      <c r="AE36">
        <f t="shared" si="18"/>
        <v>84.133333333333326</v>
      </c>
      <c r="AF36">
        <f t="shared" si="16"/>
        <v>89.875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9"/>
        <v>85.816666666666677</v>
      </c>
      <c r="AD37">
        <f t="shared" si="19"/>
        <v>85.683333333333337</v>
      </c>
      <c r="AE37">
        <f t="shared" si="18"/>
        <v>84.066666666666677</v>
      </c>
      <c r="AF37">
        <f t="shared" si="16"/>
        <v>90.35</v>
      </c>
    </row>
    <row r="38" spans="1:32" x14ac:dyDescent="0.45">
      <c r="Z38" s="1">
        <v>24</v>
      </c>
      <c r="AA38">
        <v>50</v>
      </c>
      <c r="AB38">
        <v>0.85</v>
      </c>
      <c r="AC38">
        <f t="shared" si="19"/>
        <v>84.949999999999989</v>
      </c>
      <c r="AD38">
        <f t="shared" si="19"/>
        <v>84.166666666666671</v>
      </c>
      <c r="AE38">
        <f t="shared" si="18"/>
        <v>82.8</v>
      </c>
      <c r="AF38">
        <f t="shared" si="16"/>
        <v>87.100000000000009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9"/>
        <v>88.966666666666683</v>
      </c>
      <c r="AD39">
        <f t="shared" si="19"/>
        <v>88.399999999999991</v>
      </c>
      <c r="AE39">
        <f t="shared" si="18"/>
        <v>85.233333333333334</v>
      </c>
      <c r="AF39">
        <f t="shared" si="16"/>
        <v>77.875</v>
      </c>
    </row>
    <row r="40" spans="1:32" x14ac:dyDescent="0.45">
      <c r="A40" s="1">
        <v>0</v>
      </c>
      <c r="B40">
        <v>0</v>
      </c>
      <c r="C40">
        <v>0</v>
      </c>
      <c r="D40">
        <v>86</v>
      </c>
      <c r="E40">
        <v>89.5</v>
      </c>
      <c r="F40">
        <v>75.900000000000006</v>
      </c>
      <c r="G40">
        <v>0</v>
      </c>
      <c r="I40">
        <f>_xlfn.STDEV.P(D40:G40)</f>
        <v>36.628438405151805</v>
      </c>
      <c r="J40">
        <v>2</v>
      </c>
      <c r="K40">
        <f>_xlfn.STDEV.P(D40:G44)</f>
        <v>35.242353425956118</v>
      </c>
      <c r="L40">
        <f>_xlfn.STDEV.P(D40:G40,D45:G45,D50:G50,D55:G55,D60:G60,D65:G65)</f>
        <v>18.89043518997552</v>
      </c>
      <c r="M40">
        <v>0</v>
      </c>
      <c r="N40">
        <f>AVERAGE(D40:G40)</f>
        <v>62.85</v>
      </c>
      <c r="P40" s="2">
        <f>_xlfn.STDEV.P(D40:D44)</f>
        <v>1.4579437574886098</v>
      </c>
      <c r="Q40">
        <f>_xlfn.STDEV.P(D40,D45,D50,D55,D60,D65)</f>
        <v>3.6316509866572928</v>
      </c>
      <c r="R40" s="2">
        <f>_xlfn.STDEV.P(E40:E44)</f>
        <v>6.8124591741895975</v>
      </c>
      <c r="S40">
        <f>_xlfn.STDEV.P(E40,E45,E50,E55,E60,E65)</f>
        <v>3.6157064777624521</v>
      </c>
      <c r="T40" s="2">
        <f>_xlfn.STDEV.P(F40:F44)</f>
        <v>2.7080620376941149</v>
      </c>
      <c r="U40">
        <f>_xlfn.STDEV.P(F40,F45,F50,F55,F60,F65)</f>
        <v>6.2895195011666463</v>
      </c>
      <c r="V40" s="2">
        <f>_xlfn.STDEV.P(G40:G44)</f>
        <v>0</v>
      </c>
      <c r="W40">
        <f>_xlfn.STDEV.P(G40,G45,G50,G55,G60,G65)</f>
        <v>32.405439358231234</v>
      </c>
      <c r="Z40" s="1">
        <v>26</v>
      </c>
      <c r="AA40">
        <v>100</v>
      </c>
      <c r="AB40">
        <v>0.2</v>
      </c>
      <c r="AC40">
        <f t="shared" si="19"/>
        <v>87.716666666666654</v>
      </c>
      <c r="AD40">
        <f t="shared" si="19"/>
        <v>87.483333333333334</v>
      </c>
      <c r="AE40">
        <f t="shared" si="18"/>
        <v>85.216666666666683</v>
      </c>
      <c r="AF40">
        <f t="shared" si="16"/>
        <v>77.025000000000006</v>
      </c>
    </row>
    <row r="41" spans="1:32" x14ac:dyDescent="0.45">
      <c r="A41" s="1">
        <v>1</v>
      </c>
      <c r="B41">
        <v>0</v>
      </c>
      <c r="C41">
        <v>0.2</v>
      </c>
      <c r="D41">
        <v>84.1</v>
      </c>
      <c r="E41">
        <v>86.3</v>
      </c>
      <c r="F41">
        <v>74.599999999999994</v>
      </c>
      <c r="G41">
        <v>0</v>
      </c>
      <c r="I41">
        <f t="shared" ref="I41:I69" si="20">_xlfn.STDEV.P(D41:G41)</f>
        <v>35.634989827415424</v>
      </c>
      <c r="J41">
        <v>5</v>
      </c>
      <c r="K41">
        <f>_xlfn.STDEV.P(D45:G49)</f>
        <v>11.629508803040645</v>
      </c>
      <c r="L41">
        <f>_xlfn.STDEV.P(D41:G41,D46:G46,D51:G51,D56:G56,D61:G61,D66:G66)</f>
        <v>19.0533242943762</v>
      </c>
      <c r="M41">
        <v>0.2</v>
      </c>
      <c r="N41">
        <f t="shared" ref="N41:N69" si="21">AVERAGE(D41:G41)</f>
        <v>61.249999999999993</v>
      </c>
      <c r="P41" s="2">
        <f>_xlfn.STDEV.P(D45:D49)</f>
        <v>1.3377593206552503</v>
      </c>
      <c r="Q41">
        <f t="shared" ref="Q41:Q44" si="22">_xlfn.STDEV.P(D41,D46,D51,D56,D61,D66)</f>
        <v>4.1440720714453478</v>
      </c>
      <c r="R41" s="2">
        <f>_xlfn.STDEV.P(E45:E49)</f>
        <v>3.0728488410593844</v>
      </c>
      <c r="S41">
        <f t="shared" ref="S41:S44" si="23">_xlfn.STDEV.P(E41,E46,E51,E56,E61,E66)</f>
        <v>5.2199670071328583</v>
      </c>
      <c r="T41" s="2">
        <f>_xlfn.STDEV.P(F45:F49)</f>
        <v>1.1359577456930321</v>
      </c>
      <c r="U41">
        <f t="shared" ref="U41:U44" si="24">_xlfn.STDEV.P(F41,F46,F51,F56,F61,F66)</f>
        <v>7.1555922186776426</v>
      </c>
      <c r="V41" s="2">
        <f>_xlfn.STDEV.P(G45:G49)</f>
        <v>0.5761944116355161</v>
      </c>
      <c r="W41">
        <f t="shared" ref="W41:W44" si="25">_xlfn.STDEV.P(G41,G46,G51,G56,G61,G66)</f>
        <v>32.669693737298608</v>
      </c>
      <c r="Z41" s="1">
        <v>27</v>
      </c>
      <c r="AA41">
        <v>100</v>
      </c>
      <c r="AB41">
        <v>0.45</v>
      </c>
      <c r="AC41">
        <f t="shared" si="19"/>
        <v>86.833333333333329</v>
      </c>
      <c r="AD41">
        <f t="shared" si="19"/>
        <v>85.391666666666666</v>
      </c>
      <c r="AE41">
        <f t="shared" si="18"/>
        <v>84.583333333333329</v>
      </c>
      <c r="AF41">
        <f t="shared" si="16"/>
        <v>75.25</v>
      </c>
    </row>
    <row r="42" spans="1:32" x14ac:dyDescent="0.45">
      <c r="A42" s="1">
        <v>2</v>
      </c>
      <c r="B42">
        <v>0</v>
      </c>
      <c r="C42">
        <v>0.45</v>
      </c>
      <c r="D42">
        <v>87.8</v>
      </c>
      <c r="E42">
        <v>82.5</v>
      </c>
      <c r="F42">
        <v>73</v>
      </c>
      <c r="G42">
        <v>0</v>
      </c>
      <c r="I42">
        <f t="shared" si="20"/>
        <v>35.515375191598352</v>
      </c>
      <c r="J42">
        <v>10</v>
      </c>
      <c r="K42">
        <f>_xlfn.STDEV.P(D50:G54)</f>
        <v>6.7149460161642409</v>
      </c>
      <c r="L42">
        <f t="shared" ref="L42:L44" si="26">_xlfn.STDEV.P(D42:G42,D47:G47,D52:G52,D57:G57,D62:G62,D67:G67)</f>
        <v>19.200882502866566</v>
      </c>
      <c r="M42">
        <v>0.45</v>
      </c>
      <c r="N42">
        <f t="shared" si="21"/>
        <v>60.825000000000003</v>
      </c>
      <c r="P42" s="2">
        <f>_xlfn.STDEV.P(D50:D54)</f>
        <v>2.458129370069849</v>
      </c>
      <c r="Q42">
        <f t="shared" si="22"/>
        <v>3.2494443969529447</v>
      </c>
      <c r="R42" s="2">
        <f>_xlfn.STDEV.P(E50:E54)</f>
        <v>0.61122827159744442</v>
      </c>
      <c r="S42">
        <f t="shared" si="23"/>
        <v>5.835642400132329</v>
      </c>
      <c r="T42" s="2">
        <f>_xlfn.STDEV.P(F50:F54)</f>
        <v>4.6382755416210486</v>
      </c>
      <c r="U42">
        <f t="shared" si="24"/>
        <v>7.6375716035923356</v>
      </c>
      <c r="V42" s="2">
        <f>_xlfn.STDEV.P(G50:G54)</f>
        <v>2.9957302949364424</v>
      </c>
      <c r="W42">
        <f t="shared" si="25"/>
        <v>32.431140727530526</v>
      </c>
      <c r="Z42" s="1">
        <v>28</v>
      </c>
      <c r="AA42">
        <v>100</v>
      </c>
      <c r="AB42">
        <v>0.65</v>
      </c>
      <c r="AC42">
        <f t="shared" si="19"/>
        <v>86.433333333333337</v>
      </c>
      <c r="AD42">
        <f t="shared" si="19"/>
        <v>84.021666666666675</v>
      </c>
      <c r="AE42">
        <f t="shared" si="18"/>
        <v>85.783333333333317</v>
      </c>
      <c r="AF42">
        <f t="shared" si="16"/>
        <v>71.674999999999997</v>
      </c>
    </row>
    <row r="43" spans="1:32" x14ac:dyDescent="0.45">
      <c r="A43" s="1">
        <v>3</v>
      </c>
      <c r="B43">
        <v>0</v>
      </c>
      <c r="C43">
        <v>0.65</v>
      </c>
      <c r="D43">
        <v>88.2</v>
      </c>
      <c r="E43">
        <v>77.7</v>
      </c>
      <c r="F43">
        <v>71.900000000000006</v>
      </c>
      <c r="G43">
        <v>0</v>
      </c>
      <c r="I43">
        <f t="shared" si="20"/>
        <v>34.817129404935159</v>
      </c>
      <c r="J43">
        <v>20</v>
      </c>
      <c r="K43">
        <f>_xlfn.STDEV.P(D55:G59)</f>
        <v>3.2557449224409458</v>
      </c>
      <c r="L43">
        <f t="shared" si="26"/>
        <v>19.588027362963921</v>
      </c>
      <c r="M43">
        <v>0.65</v>
      </c>
      <c r="N43">
        <f t="shared" si="21"/>
        <v>59.45</v>
      </c>
      <c r="P43" s="2">
        <f>_xlfn.STDEV.P(D55:D59)</f>
        <v>1.7982213434391221</v>
      </c>
      <c r="Q43">
        <f t="shared" si="22"/>
        <v>3.3580748453044733</v>
      </c>
      <c r="R43" s="2">
        <f>_xlfn.STDEV.P(E55:E59)</f>
        <v>1.1464728518373184</v>
      </c>
      <c r="S43">
        <f t="shared" si="23"/>
        <v>7.4398514023392215</v>
      </c>
      <c r="T43" s="2">
        <f>_xlfn.STDEV.P(F55:F59)</f>
        <v>0.74135011971402764</v>
      </c>
      <c r="U43">
        <f t="shared" si="24"/>
        <v>9.4215474077008103</v>
      </c>
      <c r="V43" s="2">
        <f>_xlfn.STDEV.P(G55:G59)</f>
        <v>0.95498691090506416</v>
      </c>
      <c r="W43">
        <f t="shared" si="25"/>
        <v>31.955211711950131</v>
      </c>
      <c r="Z43" s="1">
        <v>29</v>
      </c>
      <c r="AA43">
        <v>100</v>
      </c>
      <c r="AB43">
        <v>0.85</v>
      </c>
      <c r="AC43">
        <f t="shared" si="19"/>
        <v>85.183333333333323</v>
      </c>
      <c r="AD43">
        <f t="shared" si="19"/>
        <v>83.483333333333334</v>
      </c>
      <c r="AE43">
        <f t="shared" si="18"/>
        <v>84.216666666666654</v>
      </c>
      <c r="AF43">
        <f t="shared" si="16"/>
        <v>65.099999999999994</v>
      </c>
    </row>
    <row r="44" spans="1:32" x14ac:dyDescent="0.45">
      <c r="A44" s="1">
        <v>4</v>
      </c>
      <c r="B44">
        <v>0</v>
      </c>
      <c r="C44">
        <v>0.85</v>
      </c>
      <c r="D44">
        <v>86.3</v>
      </c>
      <c r="E44">
        <v>70.099999999999994</v>
      </c>
      <c r="F44">
        <v>68</v>
      </c>
      <c r="G44">
        <v>0</v>
      </c>
      <c r="I44">
        <f t="shared" si="20"/>
        <v>33.154411471175294</v>
      </c>
      <c r="J44">
        <v>50</v>
      </c>
      <c r="K44">
        <f>_xlfn.STDEV.P(D61:G64)</f>
        <v>1.2692886787488489</v>
      </c>
      <c r="L44">
        <f t="shared" si="26"/>
        <v>19.873745592839043</v>
      </c>
      <c r="M44">
        <v>0.85</v>
      </c>
      <c r="N44">
        <f t="shared" si="21"/>
        <v>56.099999999999994</v>
      </c>
      <c r="P44" s="2">
        <f>_xlfn.STDEV.P(D60:D64)</f>
        <v>1.1070682002478405</v>
      </c>
      <c r="Q44">
        <f t="shared" si="22"/>
        <v>4.0892813821284308</v>
      </c>
      <c r="R44" s="2">
        <f>_xlfn.STDEV.P(E60:E64)</f>
        <v>0.61449165982949072</v>
      </c>
      <c r="S44">
        <f t="shared" si="23"/>
        <v>9.9972774071521577</v>
      </c>
      <c r="T44" s="2">
        <f>_xlfn.STDEV.P(F60:F64)</f>
        <v>0.62737548565432344</v>
      </c>
      <c r="U44">
        <f t="shared" si="24"/>
        <v>10.994506203857748</v>
      </c>
      <c r="V44" s="2">
        <f>_xlfn.STDEV.P(G60:G64)</f>
        <v>1.1702991070662236</v>
      </c>
      <c r="W44">
        <f t="shared" si="25"/>
        <v>30.70919605301027</v>
      </c>
    </row>
    <row r="45" spans="1:32" x14ac:dyDescent="0.45">
      <c r="A45" s="1">
        <v>5</v>
      </c>
      <c r="B45">
        <v>5</v>
      </c>
      <c r="C45">
        <v>0</v>
      </c>
      <c r="D45">
        <v>86.3</v>
      </c>
      <c r="E45">
        <v>82.1</v>
      </c>
      <c r="F45">
        <v>88.7</v>
      </c>
      <c r="G45">
        <v>59</v>
      </c>
      <c r="I45">
        <f t="shared" si="20"/>
        <v>11.800291309963566</v>
      </c>
      <c r="J45">
        <v>100</v>
      </c>
      <c r="K45">
        <f>_xlfn.STDEV.P(D65:G69)</f>
        <v>7.651476981602964</v>
      </c>
      <c r="N45">
        <f t="shared" si="21"/>
        <v>79.024999999999991</v>
      </c>
      <c r="P45" s="2">
        <f>_xlfn.STDEV.P(D65:D69)</f>
        <v>0.58172158288996068</v>
      </c>
      <c r="R45" s="2">
        <f>_xlfn.STDEV.P(E65:E69)</f>
        <v>0.4923413450036449</v>
      </c>
      <c r="T45" s="2">
        <f>_xlfn.STDEV.P(F65:F69)</f>
        <v>0.69971422738143563</v>
      </c>
      <c r="V45" s="2">
        <f>_xlfn.STDEV.P(G65:G69)</f>
        <v>5.6140537938284858</v>
      </c>
    </row>
    <row r="46" spans="1:32" x14ac:dyDescent="0.45">
      <c r="A46" s="1">
        <v>6</v>
      </c>
      <c r="B46">
        <v>5</v>
      </c>
      <c r="C46">
        <v>0.2</v>
      </c>
      <c r="D46">
        <v>84.5</v>
      </c>
      <c r="E46">
        <v>78.3</v>
      </c>
      <c r="F46">
        <v>87</v>
      </c>
      <c r="G46">
        <v>58.5</v>
      </c>
      <c r="I46">
        <f t="shared" si="20"/>
        <v>11.182212437617119</v>
      </c>
      <c r="K46">
        <f>AVERAGE(K40:K45)</f>
        <v>10.960553137992294</v>
      </c>
      <c r="N46">
        <f t="shared" si="21"/>
        <v>77.075000000000003</v>
      </c>
      <c r="P46" s="2">
        <f>AVERAGE(P40:P45)</f>
        <v>1.4568072624651054</v>
      </c>
      <c r="Q46">
        <f>AVERAGE(Q40:Q44)</f>
        <v>3.6945047364976977</v>
      </c>
      <c r="R46" s="2">
        <f>AVERAGE(R40:R45)</f>
        <v>2.1249736905861467</v>
      </c>
      <c r="S46">
        <f>AVERAGE(S40:S44)</f>
        <v>6.4216889389038041</v>
      </c>
      <c r="T46" s="2">
        <f>AVERAGE(T40:T45)</f>
        <v>1.75845585962633</v>
      </c>
      <c r="U46">
        <f>AVERAGE(U40:U44)</f>
        <v>8.2997473869990355</v>
      </c>
      <c r="V46" s="2">
        <f>AVERAGE(V40:V45)</f>
        <v>1.8852107530619555</v>
      </c>
      <c r="W46">
        <f>AVERAGE(W40:W44)</f>
        <v>32.034136317604158</v>
      </c>
    </row>
    <row r="47" spans="1:32" x14ac:dyDescent="0.45">
      <c r="A47" s="1">
        <v>7</v>
      </c>
      <c r="B47">
        <v>5</v>
      </c>
      <c r="C47">
        <v>0.45</v>
      </c>
      <c r="D47">
        <v>87</v>
      </c>
      <c r="E47">
        <v>78.7</v>
      </c>
      <c r="F47">
        <v>87.8</v>
      </c>
      <c r="G47">
        <v>58.9</v>
      </c>
      <c r="I47">
        <f t="shared" si="20"/>
        <v>11.643667807009985</v>
      </c>
      <c r="N47">
        <f t="shared" si="21"/>
        <v>78.099999999999994</v>
      </c>
      <c r="P47" s="2">
        <f>_xlfn.STDEV.P(P40:P45)</f>
        <v>0.58044172836635732</v>
      </c>
      <c r="Q47">
        <f>_xlfn.STDEV.P(Q40:Q44)</f>
        <v>0.36692608519437858</v>
      </c>
      <c r="R47" s="2">
        <f>_xlfn.STDEV.P(R40:R45)</f>
        <v>2.2754823988882058</v>
      </c>
      <c r="S47">
        <f>_xlfn.STDEV.P(S40:S44)</f>
        <v>2.1671461148412505</v>
      </c>
      <c r="T47" s="2">
        <f>_xlfn.STDEV.P(T40:T45)</f>
        <v>1.472944779371977</v>
      </c>
      <c r="U47">
        <f>_xlfn.STDEV.P(U40:U44)</f>
        <v>1.6916704370408178</v>
      </c>
      <c r="V47" s="2">
        <f>_xlfn.STDEV.P(V40:V45)</f>
        <v>1.9053207297476824</v>
      </c>
      <c r="W47">
        <f>_xlfn.STDEV.P(W40:W44)</f>
        <v>0.70158498862622887</v>
      </c>
    </row>
    <row r="48" spans="1:32" x14ac:dyDescent="0.45">
      <c r="A48" s="1">
        <v>8</v>
      </c>
      <c r="B48">
        <v>5</v>
      </c>
      <c r="C48">
        <v>0.65</v>
      </c>
      <c r="D48">
        <v>87.2</v>
      </c>
      <c r="E48">
        <v>77</v>
      </c>
      <c r="F48">
        <v>90.1</v>
      </c>
      <c r="G48">
        <v>59.9</v>
      </c>
      <c r="I48">
        <f t="shared" si="20"/>
        <v>11.815773355984756</v>
      </c>
      <c r="K48" cm="1">
        <f t="array" ref="K48">INDEX(LINEST(K40:K45),1)</f>
        <v>-4.9284069625246998</v>
      </c>
      <c r="L48" cm="1">
        <f t="array" ref="L48">INDEX(LINEST(L40:L44),1)</f>
        <v>0.2501323874314767</v>
      </c>
      <c r="N48">
        <f t="shared" si="21"/>
        <v>78.55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83.9</v>
      </c>
      <c r="E49">
        <v>72.599999999999994</v>
      </c>
      <c r="F49">
        <v>87.2</v>
      </c>
      <c r="G49">
        <v>58.2</v>
      </c>
      <c r="I49">
        <f t="shared" si="20"/>
        <v>11.348430508224546</v>
      </c>
      <c r="N49">
        <f t="shared" si="21"/>
        <v>75.474999999999994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83.4</v>
      </c>
      <c r="E50">
        <v>92.9</v>
      </c>
      <c r="F50">
        <v>82.2</v>
      </c>
      <c r="G50">
        <v>91.7</v>
      </c>
      <c r="I50">
        <f t="shared" si="20"/>
        <v>4.7877447718106279</v>
      </c>
      <c r="N50">
        <f t="shared" si="21"/>
        <v>87.55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83.7</v>
      </c>
      <c r="E51">
        <v>93.2</v>
      </c>
      <c r="F51">
        <v>80.900000000000006</v>
      </c>
      <c r="G51">
        <v>92.5</v>
      </c>
      <c r="I51">
        <f t="shared" si="20"/>
        <v>5.3727902434396215</v>
      </c>
      <c r="J51" s="6"/>
      <c r="K51" t="s">
        <v>25</v>
      </c>
      <c r="L51" t="s">
        <v>26</v>
      </c>
      <c r="N51">
        <f t="shared" si="21"/>
        <v>87.575000000000003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86.7</v>
      </c>
      <c r="E52">
        <v>94.3</v>
      </c>
      <c r="F52">
        <v>80</v>
      </c>
      <c r="G52">
        <v>92.1</v>
      </c>
      <c r="I52">
        <f t="shared" si="20"/>
        <v>5.5201336034556245</v>
      </c>
      <c r="J52">
        <v>2</v>
      </c>
      <c r="K52">
        <f>AVERAGE(D40:G44)</f>
        <v>60.094999999999992</v>
      </c>
      <c r="L52">
        <f>AVERAGE(D40:G40,D45:G45,D50:G50,D55:G55,D60:G60,D65:G65)</f>
        <v>83.27500000000002</v>
      </c>
      <c r="M52">
        <v>0</v>
      </c>
      <c r="N52">
        <f t="shared" si="21"/>
        <v>88.275000000000006</v>
      </c>
      <c r="P52" s="2">
        <f>AVERAGE(D40:D44)</f>
        <v>86.47999999999999</v>
      </c>
      <c r="Q52">
        <f>AVERAGE(D40,D45,D50,D55,D60,D65)</f>
        <v>88.433333333333337</v>
      </c>
      <c r="R52" s="2">
        <f>AVERAGE(E40:E44)</f>
        <v>81.22</v>
      </c>
      <c r="S52">
        <f>AVERAGE(E40,E45,E50,E55,E60,E65)</f>
        <v>89.399999999999991</v>
      </c>
      <c r="T52" s="2">
        <f>AVERAGE(F40:F44)</f>
        <v>72.679999999999993</v>
      </c>
      <c r="U52">
        <f>AVERAGE(F40,F45,F50,F55,F60,F65)</f>
        <v>87.216666666666654</v>
      </c>
      <c r="V52" s="2">
        <f>AVERAGE(G40:G44)</f>
        <v>0</v>
      </c>
      <c r="W52">
        <f>AVERAGE(G40,G45,G50,G55,G60,G65)</f>
        <v>68.05</v>
      </c>
    </row>
    <row r="53" spans="1:32" x14ac:dyDescent="0.45">
      <c r="A53" s="1">
        <v>13</v>
      </c>
      <c r="B53">
        <v>10</v>
      </c>
      <c r="C53">
        <v>0.65</v>
      </c>
      <c r="D53">
        <v>88.6</v>
      </c>
      <c r="E53">
        <v>94.4</v>
      </c>
      <c r="F53">
        <v>75.2</v>
      </c>
      <c r="G53">
        <v>90.5</v>
      </c>
      <c r="I53">
        <f t="shared" si="20"/>
        <v>7.2230101065968331</v>
      </c>
      <c r="J53">
        <v>5</v>
      </c>
      <c r="K53">
        <f>AVERAGE(D45:G49)</f>
        <v>77.64500000000001</v>
      </c>
      <c r="L53">
        <f>AVERAGE(D41:G41,D46:G46,D51:G51,D56:G56,D61:G61,D66:G66)</f>
        <v>83.05</v>
      </c>
      <c r="M53">
        <v>0.2</v>
      </c>
      <c r="N53">
        <f t="shared" si="21"/>
        <v>87.174999999999997</v>
      </c>
      <c r="P53" s="2">
        <f>AVERAGE(D45:D49)</f>
        <v>85.78</v>
      </c>
      <c r="Q53">
        <f t="shared" ref="Q53:Q56" si="27">AVERAGE(D41,D46,D51,D56,D61,D66)</f>
        <v>88.100000000000009</v>
      </c>
      <c r="R53" s="2">
        <f>AVERAGE(E45:E49)</f>
        <v>77.739999999999981</v>
      </c>
      <c r="S53">
        <f t="shared" ref="S53:S56" si="28">AVERAGE(E41,E46,E51,E56,E61,E66)</f>
        <v>88.783333333333317</v>
      </c>
      <c r="T53" s="2">
        <f>AVERAGE(F45:F49)</f>
        <v>88.16</v>
      </c>
      <c r="U53">
        <f t="shared" ref="U53:U56" si="29">AVERAGE(F41,F46,F51,F56,F61,F66)</f>
        <v>86.95</v>
      </c>
      <c r="V53" s="2">
        <f>AVERAGE(G45:G49)</f>
        <v>58.9</v>
      </c>
      <c r="W53">
        <f t="shared" ref="W53:W56" si="30">AVERAGE(G41,G46,G51,G56,G61,G66)</f>
        <v>68.366666666666674</v>
      </c>
    </row>
    <row r="54" spans="1:32" x14ac:dyDescent="0.45">
      <c r="A54" s="1">
        <v>14</v>
      </c>
      <c r="B54">
        <v>10</v>
      </c>
      <c r="C54">
        <v>0.85</v>
      </c>
      <c r="D54">
        <v>89.4</v>
      </c>
      <c r="E54">
        <v>93.3</v>
      </c>
      <c r="F54">
        <v>69.599999999999994</v>
      </c>
      <c r="G54">
        <v>84.4</v>
      </c>
      <c r="I54">
        <f t="shared" si="20"/>
        <v>8.986761096190337</v>
      </c>
      <c r="J54">
        <v>10</v>
      </c>
      <c r="K54">
        <f>AVERAGE(D50:G54)</f>
        <v>86.95</v>
      </c>
      <c r="L54">
        <f t="shared" ref="L54:L56" si="31">AVERAGE(D42:G42,D47:G47,D52:G52,D57:G57,D62:G62,D67:G67)</f>
        <v>83.38333333333334</v>
      </c>
      <c r="M54">
        <v>0.45</v>
      </c>
      <c r="N54">
        <f t="shared" si="21"/>
        <v>84.174999999999997</v>
      </c>
      <c r="P54" s="2">
        <f>AVERAGE(D50:D54)</f>
        <v>86.359999999999985</v>
      </c>
      <c r="Q54">
        <f t="shared" si="27"/>
        <v>90.333333333333329</v>
      </c>
      <c r="R54" s="2">
        <f>AVERAGE(E50:E54)</f>
        <v>93.620000000000019</v>
      </c>
      <c r="S54">
        <f t="shared" si="28"/>
        <v>88.583333333333329</v>
      </c>
      <c r="T54" s="2">
        <f>AVERAGE(F50:F54)</f>
        <v>77.58</v>
      </c>
      <c r="U54">
        <f t="shared" si="29"/>
        <v>86.550000000000011</v>
      </c>
      <c r="V54" s="2">
        <f>AVERAGE(G50:G54)</f>
        <v>90.239999999999981</v>
      </c>
      <c r="W54">
        <f t="shared" si="30"/>
        <v>68.066666666666663</v>
      </c>
    </row>
    <row r="55" spans="1:32" x14ac:dyDescent="0.45">
      <c r="A55" s="1">
        <v>15</v>
      </c>
      <c r="B55">
        <v>20</v>
      </c>
      <c r="C55">
        <v>0</v>
      </c>
      <c r="D55">
        <v>89</v>
      </c>
      <c r="E55">
        <v>88.4</v>
      </c>
      <c r="F55">
        <v>89.8</v>
      </c>
      <c r="G55">
        <v>82.2</v>
      </c>
      <c r="I55">
        <f t="shared" si="20"/>
        <v>3.0145480589965707</v>
      </c>
      <c r="J55">
        <v>20</v>
      </c>
      <c r="K55">
        <f>AVERAGE(D55:G59)</f>
        <v>89.275000000000006</v>
      </c>
      <c r="L55">
        <f t="shared" si="31"/>
        <v>83.17916666666666</v>
      </c>
      <c r="M55">
        <v>0.65</v>
      </c>
      <c r="N55">
        <f t="shared" si="21"/>
        <v>87.35</v>
      </c>
      <c r="P55" s="2">
        <f>AVERAGE(D55:D59)</f>
        <v>91.62</v>
      </c>
      <c r="Q55">
        <f t="shared" si="27"/>
        <v>91.3</v>
      </c>
      <c r="R55" s="2">
        <f>AVERAGE(E55:E59)</f>
        <v>90.46</v>
      </c>
      <c r="S55">
        <f t="shared" si="28"/>
        <v>87.783333333333317</v>
      </c>
      <c r="T55" s="2">
        <f>AVERAGE(F55:F59)</f>
        <v>90.919999999999987</v>
      </c>
      <c r="U55">
        <f t="shared" si="29"/>
        <v>86.566666666666663</v>
      </c>
      <c r="V55" s="2">
        <f>AVERAGE(G55:G59)</f>
        <v>84.1</v>
      </c>
      <c r="W55">
        <f t="shared" si="30"/>
        <v>67.066666666666677</v>
      </c>
    </row>
    <row r="56" spans="1:32" x14ac:dyDescent="0.45">
      <c r="A56" s="1">
        <v>16</v>
      </c>
      <c r="B56">
        <v>20</v>
      </c>
      <c r="C56">
        <v>0.2</v>
      </c>
      <c r="D56">
        <v>90.1</v>
      </c>
      <c r="E56">
        <v>90.1</v>
      </c>
      <c r="F56">
        <v>91.1</v>
      </c>
      <c r="G56">
        <v>84.6</v>
      </c>
      <c r="I56">
        <f t="shared" si="20"/>
        <v>2.55868618630734</v>
      </c>
      <c r="J56">
        <v>50</v>
      </c>
      <c r="K56">
        <f>AVERAGE(D60:G64)</f>
        <v>93.1</v>
      </c>
      <c r="L56">
        <f t="shared" si="31"/>
        <v>80.941666666666663</v>
      </c>
      <c r="M56">
        <v>0.85</v>
      </c>
      <c r="N56">
        <f t="shared" si="21"/>
        <v>88.974999999999994</v>
      </c>
      <c r="P56" s="2">
        <f>AVERAGE(D60:D64)</f>
        <v>93.52000000000001</v>
      </c>
      <c r="Q56">
        <f t="shared" si="27"/>
        <v>90.266666666666666</v>
      </c>
      <c r="R56" s="2">
        <f>AVERAGE(E60:E64)</f>
        <v>92.28</v>
      </c>
      <c r="S56">
        <f t="shared" si="28"/>
        <v>85.433333333333337</v>
      </c>
      <c r="T56" s="2">
        <f>AVERAGE(F60:F64)</f>
        <v>94.320000000000007</v>
      </c>
      <c r="U56">
        <f t="shared" si="29"/>
        <v>83.95</v>
      </c>
      <c r="V56" s="2">
        <f>AVERAGE(G60:G64)</f>
        <v>92.28</v>
      </c>
      <c r="W56">
        <f t="shared" si="30"/>
        <v>64.116666666666674</v>
      </c>
    </row>
    <row r="57" spans="1:32" x14ac:dyDescent="0.45">
      <c r="A57" s="1">
        <v>17</v>
      </c>
      <c r="B57">
        <v>20</v>
      </c>
      <c r="C57">
        <v>0.45</v>
      </c>
      <c r="D57">
        <v>92.2</v>
      </c>
      <c r="E57">
        <v>90.9</v>
      </c>
      <c r="F57">
        <v>91.4</v>
      </c>
      <c r="G57">
        <v>84.4</v>
      </c>
      <c r="I57">
        <f t="shared" si="20"/>
        <v>3.1091598543658057</v>
      </c>
      <c r="J57">
        <v>100</v>
      </c>
      <c r="K57">
        <f>AVERAGE(D65:G69)</f>
        <v>89.53</v>
      </c>
      <c r="L57">
        <f>AVERAGE((L56-L55), (L55-L54), (L54-L53), (L53-L52))</f>
        <v>-0.58333333333333925</v>
      </c>
      <c r="N57">
        <f t="shared" si="21"/>
        <v>89.724999999999994</v>
      </c>
      <c r="P57" s="2">
        <f>AVERAGE(D65:D69)</f>
        <v>94.359999999999985</v>
      </c>
      <c r="R57" s="2">
        <f>AVERAGE(E65:E69)</f>
        <v>92.66</v>
      </c>
      <c r="T57" s="2">
        <f>AVERAGE(F65:F69)</f>
        <v>93.82</v>
      </c>
      <c r="V57" s="2">
        <f>AVERAGE(G65:G69)</f>
        <v>77.28</v>
      </c>
    </row>
    <row r="58" spans="1:32" x14ac:dyDescent="0.45">
      <c r="A58" s="1">
        <v>18</v>
      </c>
      <c r="B58">
        <v>20</v>
      </c>
      <c r="C58">
        <v>0.65</v>
      </c>
      <c r="D58">
        <v>93.8</v>
      </c>
      <c r="E58">
        <v>91.3</v>
      </c>
      <c r="F58">
        <v>91.9</v>
      </c>
      <c r="G58">
        <v>84.7</v>
      </c>
      <c r="I58">
        <f t="shared" si="20"/>
        <v>3.4317451828479326</v>
      </c>
      <c r="K58">
        <f>AVERAGE(K52:K57)</f>
        <v>82.765833333333333</v>
      </c>
      <c r="N58">
        <f t="shared" si="21"/>
        <v>90.424999999999997</v>
      </c>
      <c r="P58" s="2">
        <f>AVERAGE(P52:P57)</f>
        <v>89.686666666666667</v>
      </c>
      <c r="Q58">
        <f>AVERAGE(Q52:Q56)</f>
        <v>89.686666666666667</v>
      </c>
      <c r="R58" s="2">
        <f>AVERAGE(R52:R57)</f>
        <v>87.996666666666655</v>
      </c>
      <c r="S58">
        <f>AVERAGE(S52:S56)</f>
        <v>87.996666666666655</v>
      </c>
      <c r="T58" s="2">
        <f>AVERAGE(T52:T57)</f>
        <v>86.246666666666655</v>
      </c>
      <c r="U58">
        <f>AVERAGE(U52:U56)</f>
        <v>86.24666666666667</v>
      </c>
      <c r="V58" s="2">
        <f>AVERAGE(V52:V57)</f>
        <v>67.133333333333326</v>
      </c>
      <c r="W58">
        <f>AVERAGE(W52:W56)</f>
        <v>67.13333333333334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93</v>
      </c>
      <c r="E59">
        <v>91.6</v>
      </c>
      <c r="F59">
        <v>90.4</v>
      </c>
      <c r="G59">
        <v>84.6</v>
      </c>
      <c r="I59">
        <f t="shared" si="20"/>
        <v>3.1953090617340933</v>
      </c>
      <c r="N59">
        <f t="shared" si="21"/>
        <v>89.9</v>
      </c>
      <c r="P59" s="2">
        <f>_xlfn.STDEV.P(P52:P57)</f>
        <v>3.5796585808643226</v>
      </c>
      <c r="Q59">
        <f>_xlfn.STDEV.P(Q52:Q56)</f>
        <v>1.2203096146288224</v>
      </c>
      <c r="R59" s="2">
        <f>_xlfn.STDEV.P(R52:R57)</f>
        <v>6.1766486777935636</v>
      </c>
      <c r="S59">
        <f>_xlfn.STDEV.P(S52:S56)</f>
        <v>1.3819229758243032</v>
      </c>
      <c r="T59" s="2">
        <f>_xlfn.STDEV.P(T52:T57)</f>
        <v>8.2381281584808796</v>
      </c>
      <c r="U59">
        <f>_xlfn.STDEV.P(U52:U56)</f>
        <v>1.1751311983490726</v>
      </c>
      <c r="V59" s="2">
        <f>_xlfn.STDEV.P(V52:V57)</f>
        <v>31.968129267895694</v>
      </c>
      <c r="W59">
        <f>_xlfn.STDEV.P(W52:W56)</f>
        <v>1.5708101236127925</v>
      </c>
      <c r="Z59" s="1">
        <v>0</v>
      </c>
      <c r="AA59">
        <v>2</v>
      </c>
      <c r="AB59">
        <v>0</v>
      </c>
      <c r="AC59">
        <f>AVERAGE(D4,D40,D76,D148,D220)</f>
        <v>52.120000000000005</v>
      </c>
      <c r="AD59">
        <f t="shared" ref="AD59:AF74" si="32">AVERAGE(E4,E40,E76,E148,E220)</f>
        <v>62.9</v>
      </c>
      <c r="AE59">
        <f t="shared" si="32"/>
        <v>58.080000000000005</v>
      </c>
      <c r="AF59">
        <f t="shared" si="32"/>
        <v>9.98</v>
      </c>
    </row>
    <row r="60" spans="1:32" x14ac:dyDescent="0.45">
      <c r="A60" s="1">
        <v>20</v>
      </c>
      <c r="B60">
        <v>50</v>
      </c>
      <c r="C60">
        <v>0</v>
      </c>
      <c r="D60">
        <v>91.9</v>
      </c>
      <c r="E60">
        <v>91.1</v>
      </c>
      <c r="F60">
        <v>93.4</v>
      </c>
      <c r="G60">
        <v>93</v>
      </c>
      <c r="I60">
        <f t="shared" si="20"/>
        <v>0.90691785736085562</v>
      </c>
      <c r="N60">
        <f t="shared" si="21"/>
        <v>92.35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3">AVERAGE(D5,D41,D77,D149,D221)</f>
        <v>51.840000000000011</v>
      </c>
      <c r="AD60">
        <f t="shared" si="32"/>
        <v>61.839999999999996</v>
      </c>
      <c r="AE60">
        <f t="shared" si="32"/>
        <v>56.6</v>
      </c>
      <c r="AF60">
        <f t="shared" si="32"/>
        <v>9.92</v>
      </c>
    </row>
    <row r="61" spans="1:32" x14ac:dyDescent="0.45">
      <c r="A61" s="1">
        <v>21</v>
      </c>
      <c r="B61">
        <v>50</v>
      </c>
      <c r="C61">
        <v>0.2</v>
      </c>
      <c r="D61">
        <v>92.5</v>
      </c>
      <c r="E61">
        <v>92.5</v>
      </c>
      <c r="F61">
        <v>94.2</v>
      </c>
      <c r="G61">
        <v>93.2</v>
      </c>
      <c r="I61">
        <f t="shared" si="20"/>
        <v>0.69641941385920725</v>
      </c>
      <c r="N61">
        <f t="shared" si="21"/>
        <v>93.1</v>
      </c>
      <c r="P61" s="2" cm="1">
        <f t="array" ref="P61">INDEX(LINEST(P52:P57), 1)</f>
        <v>1.9394285714285722</v>
      </c>
      <c r="Q61" s="2" cm="1">
        <f t="array" ref="Q61">INDEX(LINEST(Q52:Q56), 1)</f>
        <v>0.68666666666666465</v>
      </c>
      <c r="R61" s="2" cm="1">
        <f t="array" ref="R61">INDEX(LINEST(R52:R57), 1)</f>
        <v>2.7902857142857145</v>
      </c>
      <c r="S61" s="2" cm="1">
        <f t="array" ref="S61">INDEX(LINEST(S52:S56), 1)</f>
        <v>-0.89333333333333076</v>
      </c>
      <c r="T61" s="2" cm="1">
        <f t="array" ref="T61">INDEX(LINEST(T52:T57), 1)</f>
        <v>3.9291428571428582</v>
      </c>
      <c r="U61" s="2" cm="1">
        <f t="array" ref="U61">INDEX(LINEST(U52:U56), 1)</f>
        <v>-0.6916666666666641</v>
      </c>
      <c r="V61" s="2" cm="1">
        <f t="array" ref="V61">INDEX(LINEST(V52:V56), 1)</f>
        <v>20.976000000000003</v>
      </c>
      <c r="W61" s="2" cm="1">
        <f t="array" ref="W61">INDEX(LINEST(W52:W56), 1)</f>
        <v>-0.91666666666666408</v>
      </c>
      <c r="Z61" s="1">
        <v>2</v>
      </c>
      <c r="AA61">
        <v>2</v>
      </c>
      <c r="AB61">
        <v>0.45</v>
      </c>
      <c r="AC61">
        <f t="shared" si="33"/>
        <v>53.899999999999991</v>
      </c>
      <c r="AD61">
        <f t="shared" si="32"/>
        <v>58.879999999999995</v>
      </c>
      <c r="AE61">
        <f t="shared" si="32"/>
        <v>55.739999999999995</v>
      </c>
      <c r="AF61">
        <f t="shared" si="32"/>
        <v>9.64</v>
      </c>
    </row>
    <row r="62" spans="1:32" x14ac:dyDescent="0.45">
      <c r="A62" s="1">
        <v>22</v>
      </c>
      <c r="B62">
        <v>50</v>
      </c>
      <c r="C62">
        <v>0.45</v>
      </c>
      <c r="D62">
        <v>94.1</v>
      </c>
      <c r="E62">
        <v>92.8</v>
      </c>
      <c r="F62">
        <v>94</v>
      </c>
      <c r="G62">
        <v>92.4</v>
      </c>
      <c r="I62">
        <f t="shared" si="20"/>
        <v>0.73950997288744924</v>
      </c>
      <c r="K62" cm="1">
        <f t="array" ref="K62">INDEX(LINEST(K52:K57),1)</f>
        <v>5.5961428571428584</v>
      </c>
      <c r="L62" cm="1">
        <f t="array" ref="L62">INDEX(LINEST(L52:L56),1)</f>
        <v>-0.45375000000000504</v>
      </c>
      <c r="N62">
        <f t="shared" si="21"/>
        <v>93.324999999999989</v>
      </c>
      <c r="Z62" s="1">
        <v>3</v>
      </c>
      <c r="AA62">
        <v>2</v>
      </c>
      <c r="AB62">
        <v>0.65</v>
      </c>
      <c r="AC62">
        <f t="shared" si="33"/>
        <v>53.680000000000007</v>
      </c>
      <c r="AD62">
        <f t="shared" si="32"/>
        <v>56.720000000000006</v>
      </c>
      <c r="AE62">
        <f t="shared" si="32"/>
        <v>52.600000000000009</v>
      </c>
      <c r="AF62">
        <f t="shared" si="32"/>
        <v>10.059999999999999</v>
      </c>
    </row>
    <row r="63" spans="1:32" x14ac:dyDescent="0.45">
      <c r="A63" s="1">
        <v>23</v>
      </c>
      <c r="B63">
        <v>50</v>
      </c>
      <c r="C63">
        <v>0.65</v>
      </c>
      <c r="D63">
        <v>94.6</v>
      </c>
      <c r="E63">
        <v>92.7</v>
      </c>
      <c r="F63">
        <v>95.2</v>
      </c>
      <c r="G63">
        <v>92.8</v>
      </c>
      <c r="I63">
        <f t="shared" si="20"/>
        <v>1.0963005974640347</v>
      </c>
      <c r="N63" s="4">
        <f t="shared" si="21"/>
        <v>93.825000000000003</v>
      </c>
      <c r="Z63" s="1">
        <v>4</v>
      </c>
      <c r="AA63">
        <v>2</v>
      </c>
      <c r="AB63">
        <v>0.85</v>
      </c>
      <c r="AC63">
        <f t="shared" si="33"/>
        <v>51.039999999999992</v>
      </c>
      <c r="AD63">
        <f t="shared" si="32"/>
        <v>50.64</v>
      </c>
      <c r="AE63">
        <f t="shared" si="32"/>
        <v>50.22</v>
      </c>
      <c r="AF63">
        <f t="shared" si="32"/>
        <v>9.7200000000000006</v>
      </c>
    </row>
    <row r="64" spans="1:32" x14ac:dyDescent="0.45">
      <c r="A64" s="1">
        <v>24</v>
      </c>
      <c r="B64">
        <v>50</v>
      </c>
      <c r="C64">
        <v>0.85</v>
      </c>
      <c r="D64">
        <v>94.5</v>
      </c>
      <c r="E64">
        <v>92.3</v>
      </c>
      <c r="F64">
        <v>94.8</v>
      </c>
      <c r="G64">
        <v>90</v>
      </c>
      <c r="I64">
        <f t="shared" si="20"/>
        <v>1.9326148090087683</v>
      </c>
      <c r="N64">
        <f t="shared" si="21"/>
        <v>92.9</v>
      </c>
      <c r="Z64" s="1">
        <v>5</v>
      </c>
      <c r="AA64">
        <v>5</v>
      </c>
      <c r="AB64">
        <v>0</v>
      </c>
      <c r="AC64">
        <f t="shared" si="33"/>
        <v>50.499999999999993</v>
      </c>
      <c r="AD64">
        <f t="shared" si="32"/>
        <v>62.92</v>
      </c>
      <c r="AE64">
        <f t="shared" si="32"/>
        <v>66.700000000000017</v>
      </c>
      <c r="AF64">
        <f t="shared" si="32"/>
        <v>48.84</v>
      </c>
    </row>
    <row r="65" spans="1:32" x14ac:dyDescent="0.45">
      <c r="A65" s="1">
        <v>25</v>
      </c>
      <c r="B65">
        <v>100</v>
      </c>
      <c r="C65">
        <v>0</v>
      </c>
      <c r="D65">
        <v>94</v>
      </c>
      <c r="E65">
        <v>92.4</v>
      </c>
      <c r="F65">
        <v>93.3</v>
      </c>
      <c r="G65">
        <v>82.4</v>
      </c>
      <c r="I65">
        <f t="shared" si="20"/>
        <v>4.7251322732808214</v>
      </c>
      <c r="N65">
        <f t="shared" si="21"/>
        <v>90.525000000000006</v>
      </c>
      <c r="Z65" s="1">
        <v>6</v>
      </c>
      <c r="AA65">
        <v>5</v>
      </c>
      <c r="AB65">
        <v>0.2</v>
      </c>
      <c r="AC65">
        <f t="shared" si="33"/>
        <v>50.36</v>
      </c>
      <c r="AD65">
        <f t="shared" si="32"/>
        <v>61.739999999999995</v>
      </c>
      <c r="AE65">
        <f t="shared" si="32"/>
        <v>65.960000000000008</v>
      </c>
      <c r="AF65">
        <f t="shared" si="32"/>
        <v>49.3</v>
      </c>
    </row>
    <row r="66" spans="1:32" x14ac:dyDescent="0.45">
      <c r="A66" s="1">
        <v>26</v>
      </c>
      <c r="B66">
        <v>100</v>
      </c>
      <c r="C66">
        <v>0.2</v>
      </c>
      <c r="D66">
        <v>93.7</v>
      </c>
      <c r="E66">
        <v>92.3</v>
      </c>
      <c r="F66">
        <v>93.9</v>
      </c>
      <c r="G66">
        <v>81.400000000000006</v>
      </c>
      <c r="I66">
        <f t="shared" si="20"/>
        <v>5.1895929512824015</v>
      </c>
      <c r="N66">
        <f t="shared" si="21"/>
        <v>90.324999999999989</v>
      </c>
      <c r="Z66" s="1">
        <v>7</v>
      </c>
      <c r="AA66">
        <v>5</v>
      </c>
      <c r="AB66">
        <v>0.45</v>
      </c>
      <c r="AC66">
        <f t="shared" si="33"/>
        <v>51.18</v>
      </c>
      <c r="AD66">
        <f t="shared" si="32"/>
        <v>62.14</v>
      </c>
      <c r="AE66">
        <f t="shared" si="32"/>
        <v>65.8</v>
      </c>
      <c r="AF66">
        <f t="shared" si="32"/>
        <v>49.099999999999994</v>
      </c>
    </row>
    <row r="67" spans="1:32" x14ac:dyDescent="0.45">
      <c r="A67" s="1">
        <v>27</v>
      </c>
      <c r="B67">
        <v>100</v>
      </c>
      <c r="C67">
        <v>0.45</v>
      </c>
      <c r="D67">
        <v>94.2</v>
      </c>
      <c r="E67">
        <v>92.3</v>
      </c>
      <c r="F67">
        <v>93.1</v>
      </c>
      <c r="G67">
        <v>80.599999999999994</v>
      </c>
      <c r="I67">
        <f t="shared" si="20"/>
        <v>5.4974994315597723</v>
      </c>
      <c r="N67">
        <f t="shared" si="21"/>
        <v>90.050000000000011</v>
      </c>
      <c r="Z67" s="1">
        <v>8</v>
      </c>
      <c r="AA67">
        <v>5</v>
      </c>
      <c r="AB67">
        <v>0.65</v>
      </c>
      <c r="AC67">
        <f t="shared" si="33"/>
        <v>51.000000000000007</v>
      </c>
      <c r="AD67">
        <f t="shared" si="32"/>
        <v>61.219999999999992</v>
      </c>
      <c r="AE67">
        <f t="shared" si="32"/>
        <v>66.679999999999993</v>
      </c>
      <c r="AF67">
        <f t="shared" si="32"/>
        <v>50.339999999999996</v>
      </c>
    </row>
    <row r="68" spans="1:32" x14ac:dyDescent="0.45">
      <c r="A68" s="1">
        <v>28</v>
      </c>
      <c r="B68">
        <v>100</v>
      </c>
      <c r="C68">
        <v>0.65</v>
      </c>
      <c r="D68">
        <v>95.4</v>
      </c>
      <c r="E68">
        <v>93.6</v>
      </c>
      <c r="F68">
        <v>95.1</v>
      </c>
      <c r="G68">
        <v>74.5</v>
      </c>
      <c r="I68">
        <f t="shared" si="20"/>
        <v>8.7733972895338557</v>
      </c>
      <c r="N68">
        <f t="shared" si="21"/>
        <v>89.65</v>
      </c>
      <c r="Z68" s="1">
        <v>9</v>
      </c>
      <c r="AA68">
        <v>5</v>
      </c>
      <c r="AB68">
        <v>0.85</v>
      </c>
      <c r="AC68">
        <f t="shared" si="33"/>
        <v>48.8</v>
      </c>
      <c r="AD68">
        <f t="shared" si="32"/>
        <v>58.660000000000004</v>
      </c>
      <c r="AE68">
        <f t="shared" si="32"/>
        <v>64.260000000000005</v>
      </c>
      <c r="AF68">
        <f t="shared" si="32"/>
        <v>49.339999999999996</v>
      </c>
    </row>
    <row r="69" spans="1:32" x14ac:dyDescent="0.45">
      <c r="A69" s="1">
        <v>29</v>
      </c>
      <c r="B69">
        <v>100</v>
      </c>
      <c r="C69">
        <v>0.85</v>
      </c>
      <c r="D69">
        <v>94.5</v>
      </c>
      <c r="E69">
        <v>92.7</v>
      </c>
      <c r="F69">
        <v>93.7</v>
      </c>
      <c r="G69">
        <v>67.5</v>
      </c>
      <c r="I69">
        <f t="shared" si="20"/>
        <v>11.334019587066269</v>
      </c>
      <c r="N69">
        <f t="shared" si="21"/>
        <v>87.1</v>
      </c>
      <c r="Z69" s="1">
        <v>10</v>
      </c>
      <c r="AA69">
        <v>10</v>
      </c>
      <c r="AB69">
        <v>0</v>
      </c>
      <c r="AC69">
        <f t="shared" si="33"/>
        <v>57.92</v>
      </c>
      <c r="AD69">
        <f t="shared" si="32"/>
        <v>70.921999999999997</v>
      </c>
      <c r="AE69">
        <f t="shared" si="32"/>
        <v>66.739999999999995</v>
      </c>
      <c r="AF69">
        <f t="shared" si="32"/>
        <v>62.679999999999993</v>
      </c>
    </row>
    <row r="70" spans="1:32" x14ac:dyDescent="0.45">
      <c r="Z70" s="1">
        <v>11</v>
      </c>
      <c r="AA70">
        <v>10</v>
      </c>
      <c r="AB70">
        <v>0.2</v>
      </c>
      <c r="AC70">
        <f t="shared" si="33"/>
        <v>57.159999999999989</v>
      </c>
      <c r="AD70">
        <f t="shared" si="32"/>
        <v>70.919999999999987</v>
      </c>
      <c r="AE70">
        <f t="shared" si="32"/>
        <v>65.679999999999993</v>
      </c>
      <c r="AF70">
        <f t="shared" si="32"/>
        <v>62.719999999999992</v>
      </c>
    </row>
    <row r="71" spans="1:32" x14ac:dyDescent="0.45">
      <c r="Z71" s="1">
        <v>12</v>
      </c>
      <c r="AA71">
        <v>10</v>
      </c>
      <c r="AB71">
        <v>0.45</v>
      </c>
      <c r="AC71">
        <f t="shared" si="33"/>
        <v>58.38000000000001</v>
      </c>
      <c r="AD71">
        <f t="shared" si="32"/>
        <v>71.948000000000008</v>
      </c>
      <c r="AE71">
        <f t="shared" si="32"/>
        <v>65.039999999999992</v>
      </c>
      <c r="AF71">
        <f t="shared" si="32"/>
        <v>62.5</v>
      </c>
    </row>
    <row r="72" spans="1:32" x14ac:dyDescent="0.45">
      <c r="Z72" s="1">
        <v>13</v>
      </c>
      <c r="AA72">
        <v>10</v>
      </c>
      <c r="AB72">
        <v>0.65</v>
      </c>
      <c r="AC72">
        <f t="shared" si="33"/>
        <v>58.379999999999995</v>
      </c>
      <c r="AD72">
        <f t="shared" si="32"/>
        <v>72.08</v>
      </c>
      <c r="AE72">
        <f t="shared" si="32"/>
        <v>63.040000000000006</v>
      </c>
      <c r="AF72">
        <f t="shared" si="32"/>
        <v>61.9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3"/>
        <v>57.180000000000007</v>
      </c>
      <c r="AD73">
        <f t="shared" si="32"/>
        <v>72.360000000000014</v>
      </c>
      <c r="AE73">
        <f t="shared" si="32"/>
        <v>58.14</v>
      </c>
      <c r="AF73">
        <f t="shared" si="32"/>
        <v>58.2</v>
      </c>
    </row>
    <row r="74" spans="1:32" x14ac:dyDescent="0.45">
      <c r="Z74" s="1">
        <v>15</v>
      </c>
      <c r="AA74">
        <v>20</v>
      </c>
      <c r="AB74">
        <v>0</v>
      </c>
      <c r="AC74">
        <f t="shared" si="33"/>
        <v>71.199999999999989</v>
      </c>
      <c r="AD74">
        <f t="shared" si="32"/>
        <v>68.819999999999993</v>
      </c>
      <c r="AE74">
        <f t="shared" si="32"/>
        <v>71.580000000000013</v>
      </c>
      <c r="AF74">
        <f t="shared" si="32"/>
        <v>61.46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3"/>
        <v>71.539999999999992</v>
      </c>
      <c r="AD75">
        <f t="shared" si="33"/>
        <v>69.44</v>
      </c>
      <c r="AE75">
        <f t="shared" si="33"/>
        <v>72.22</v>
      </c>
      <c r="AF75">
        <f t="shared" si="33"/>
        <v>62.44</v>
      </c>
    </row>
    <row r="76" spans="1:32" x14ac:dyDescent="0.45">
      <c r="A76" s="1">
        <v>0</v>
      </c>
      <c r="B76">
        <v>0</v>
      </c>
      <c r="C76">
        <v>0</v>
      </c>
      <c r="D76">
        <v>86.5</v>
      </c>
      <c r="E76">
        <v>90.8</v>
      </c>
      <c r="F76">
        <v>70.2</v>
      </c>
      <c r="G76">
        <v>0</v>
      </c>
      <c r="I76">
        <f>_xlfn.STDEV.P(D76:G76)</f>
        <v>36.540619521294381</v>
      </c>
      <c r="J76">
        <v>2</v>
      </c>
      <c r="K76">
        <f>_xlfn.STDEV.P(D76:G80)</f>
        <v>35.969555182125909</v>
      </c>
      <c r="L76">
        <f>_xlfn.STDEV.P(D76:G76,D81:G81,D86:G86,D91:G91,D96:G96,D101:G101)</f>
        <v>18.830622500331739</v>
      </c>
      <c r="M76">
        <v>0</v>
      </c>
      <c r="N76">
        <f>AVERAGE(D76:G76)</f>
        <v>61.875</v>
      </c>
      <c r="P76" s="2">
        <f>_xlfn.STDEV.P(D76:D80)</f>
        <v>1.3937001112147465</v>
      </c>
      <c r="Q76">
        <f>_xlfn.STDEV.P(D76,D81,D86,D91,D96,D101)</f>
        <v>3.6531569300477043</v>
      </c>
      <c r="R76" s="2">
        <f>_xlfn.STDEV.P(E76:E80)</f>
        <v>4.8352869614946359</v>
      </c>
      <c r="S76">
        <f>_xlfn.STDEV.P(E76,E81,E86,E91,E96,E101)</f>
        <v>3.503648891592245</v>
      </c>
      <c r="T76" s="2">
        <f>_xlfn.STDEV.P(F76:F80)</f>
        <v>3.9198979578555382</v>
      </c>
      <c r="U76">
        <f>_xlfn.STDEV.P(F76,F81,F86,F91,F96,F101)</f>
        <v>9.1808980437039995</v>
      </c>
      <c r="V76" s="2">
        <f>_xlfn.STDEV.P(G76:G80)</f>
        <v>0</v>
      </c>
      <c r="W76">
        <f>_xlfn.STDEV.P(G76,G81,G86,G91,G96,G101)</f>
        <v>31.374746568254913</v>
      </c>
      <c r="Z76" s="1">
        <v>17</v>
      </c>
      <c r="AA76">
        <v>20</v>
      </c>
      <c r="AB76">
        <v>0.45</v>
      </c>
      <c r="AC76">
        <f t="shared" ref="AC76:AF88" si="34">AVERAGE(D21,D57,D93,D165,D237)</f>
        <v>73.3</v>
      </c>
      <c r="AD76">
        <f t="shared" si="34"/>
        <v>69.94</v>
      </c>
      <c r="AE76">
        <f t="shared" si="34"/>
        <v>72.680000000000007</v>
      </c>
      <c r="AF76">
        <f t="shared" si="34"/>
        <v>62.320000000000007</v>
      </c>
    </row>
    <row r="77" spans="1:32" x14ac:dyDescent="0.45">
      <c r="A77" s="1">
        <v>1</v>
      </c>
      <c r="B77">
        <v>0</v>
      </c>
      <c r="C77">
        <v>0.2</v>
      </c>
      <c r="D77">
        <v>86.7</v>
      </c>
      <c r="E77">
        <v>91.4</v>
      </c>
      <c r="F77">
        <v>67.5</v>
      </c>
      <c r="G77">
        <v>0</v>
      </c>
      <c r="I77">
        <f t="shared" ref="I77:I105" si="35">_xlfn.STDEV.P(D77:G77)</f>
        <v>36.562480769225715</v>
      </c>
      <c r="J77">
        <v>5</v>
      </c>
      <c r="K77">
        <f>_xlfn.STDEV.P(D81:G85)</f>
        <v>5.9760020080317906</v>
      </c>
      <c r="L77">
        <f>_xlfn.STDEV.P(D77:G77,D82:G82,D87:G87,D92:G92,D97:G97,D102:G102)</f>
        <v>19.201713881115452</v>
      </c>
      <c r="M77">
        <v>0.2</v>
      </c>
      <c r="N77">
        <f t="shared" ref="N77:N105" si="36">AVERAGE(D77:G77)</f>
        <v>61.400000000000006</v>
      </c>
      <c r="P77" s="2">
        <f>_xlfn.STDEV.P(D81:D85)</f>
        <v>1.8789358690492857</v>
      </c>
      <c r="Q77">
        <f t="shared" ref="Q77:Q80" si="37">_xlfn.STDEV.P(D77,D82,D87,D92,D97,D102)</f>
        <v>3.4389921004077162</v>
      </c>
      <c r="R77" s="2">
        <f>_xlfn.STDEV.P(E81:E85)</f>
        <v>3.8619166226111128</v>
      </c>
      <c r="S77">
        <f t="shared" ref="S77:S80" si="38">_xlfn.STDEV.P(E77,E82,E87,E92,E97,E102)</f>
        <v>4.6549853800939989</v>
      </c>
      <c r="T77" s="2">
        <f>_xlfn.STDEV.P(F81:F85)</f>
        <v>0.9444575162494081</v>
      </c>
      <c r="U77">
        <f t="shared" ref="U77:U80" si="39">_xlfn.STDEV.P(F77,F82,F87,F92,F97,F102)</f>
        <v>10.443498775155081</v>
      </c>
      <c r="V77" s="2">
        <f>_xlfn.STDEV.P(G81:G85)</f>
        <v>2.0674622124720936</v>
      </c>
      <c r="W77">
        <f t="shared" ref="W77:W80" si="40">_xlfn.STDEV.P(G77,G82,G87,G92,G97,G102)</f>
        <v>32.069893288808345</v>
      </c>
      <c r="Z77" s="1">
        <v>18</v>
      </c>
      <c r="AA77">
        <v>20</v>
      </c>
      <c r="AB77">
        <v>0.65</v>
      </c>
      <c r="AC77">
        <f t="shared" si="34"/>
        <v>74.259999999999991</v>
      </c>
      <c r="AD77">
        <f t="shared" si="34"/>
        <v>69.801999999999992</v>
      </c>
      <c r="AE77">
        <f t="shared" si="34"/>
        <v>73.240000000000009</v>
      </c>
      <c r="AF77">
        <f t="shared" si="34"/>
        <v>63.260000000000005</v>
      </c>
    </row>
    <row r="78" spans="1:32" x14ac:dyDescent="0.45">
      <c r="A78" s="1">
        <v>2</v>
      </c>
      <c r="B78">
        <v>0</v>
      </c>
      <c r="C78">
        <v>0.45</v>
      </c>
      <c r="D78">
        <v>88.1</v>
      </c>
      <c r="E78">
        <v>89</v>
      </c>
      <c r="F78">
        <v>66.2</v>
      </c>
      <c r="G78">
        <v>0</v>
      </c>
      <c r="I78">
        <f t="shared" si="35"/>
        <v>36.284733359913218</v>
      </c>
      <c r="J78">
        <v>10</v>
      </c>
      <c r="K78">
        <f>_xlfn.STDEV.P(D86:G90)</f>
        <v>7.6341666211840042</v>
      </c>
      <c r="L78">
        <f t="shared" ref="L78:L80" si="41">_xlfn.STDEV.P(D78:G78,D83:G83,D88:G88,D93:G93,D98:G98,D103:G103)</f>
        <v>19.460130181133525</v>
      </c>
      <c r="M78">
        <v>0.45</v>
      </c>
      <c r="N78">
        <f t="shared" si="36"/>
        <v>60.825000000000003</v>
      </c>
      <c r="P78" s="2">
        <f>_xlfn.STDEV.P(D86:D90)</f>
        <v>1.941751786403197</v>
      </c>
      <c r="Q78">
        <f t="shared" si="37"/>
        <v>3.0280631873636104</v>
      </c>
      <c r="R78" s="2">
        <f>_xlfn.STDEV.P(E86:E90)</f>
        <v>0.62481997407253109</v>
      </c>
      <c r="S78">
        <f t="shared" si="38"/>
        <v>4.5404356129732255</v>
      </c>
      <c r="T78" s="2">
        <f>_xlfn.STDEV.P(F86:F90)</f>
        <v>1.6593974810153216</v>
      </c>
      <c r="U78">
        <f t="shared" si="39"/>
        <v>10.537657340330608</v>
      </c>
      <c r="V78" s="2">
        <f>_xlfn.STDEV.P(G86:G90)</f>
        <v>2.4091492274244839</v>
      </c>
      <c r="W78">
        <f t="shared" si="40"/>
        <v>32.171869182045768</v>
      </c>
      <c r="Z78" s="1">
        <v>19</v>
      </c>
      <c r="AA78">
        <v>20</v>
      </c>
      <c r="AB78">
        <v>0.85</v>
      </c>
      <c r="AC78">
        <f t="shared" si="34"/>
        <v>73.86</v>
      </c>
      <c r="AD78">
        <f t="shared" si="34"/>
        <v>69.06</v>
      </c>
      <c r="AE78">
        <f t="shared" si="34"/>
        <v>71.62</v>
      </c>
      <c r="AF78">
        <f t="shared" si="34"/>
        <v>62.42</v>
      </c>
    </row>
    <row r="79" spans="1:32" x14ac:dyDescent="0.45">
      <c r="A79" s="1">
        <v>3</v>
      </c>
      <c r="B79">
        <v>0</v>
      </c>
      <c r="C79">
        <v>0.65</v>
      </c>
      <c r="D79">
        <v>90.3</v>
      </c>
      <c r="E79">
        <v>86.7</v>
      </c>
      <c r="F79">
        <v>61.9</v>
      </c>
      <c r="G79">
        <v>0</v>
      </c>
      <c r="I79">
        <f t="shared" si="35"/>
        <v>36.174187966006926</v>
      </c>
      <c r="J79">
        <v>20</v>
      </c>
      <c r="K79">
        <f>_xlfn.STDEV.P(D91:G95)</f>
        <v>2.9416449479840363</v>
      </c>
      <c r="L79">
        <f t="shared" si="41"/>
        <v>20.012343413226009</v>
      </c>
      <c r="M79">
        <v>0.65</v>
      </c>
      <c r="N79">
        <f t="shared" si="36"/>
        <v>59.725000000000001</v>
      </c>
      <c r="P79" s="2">
        <f>_xlfn.STDEV.P(D91:D95)</f>
        <v>1.3386560424545191</v>
      </c>
      <c r="Q79">
        <f t="shared" si="37"/>
        <v>3.2567877834864616</v>
      </c>
      <c r="R79" s="2">
        <f>_xlfn.STDEV.P(E91:E95)</f>
        <v>0.98994949366116913</v>
      </c>
      <c r="S79">
        <f t="shared" si="38"/>
        <v>6.5423407296029943</v>
      </c>
      <c r="T79" s="2">
        <f>_xlfn.STDEV.P(F91:F95)</f>
        <v>1.8378248012256215</v>
      </c>
      <c r="U79">
        <f t="shared" si="39"/>
        <v>12.091973922124289</v>
      </c>
      <c r="V79" s="2">
        <f>_xlfn.STDEV.P(G91:G95)</f>
        <v>1.1128342194594862</v>
      </c>
      <c r="W79">
        <f t="shared" si="40"/>
        <v>32.605763805396947</v>
      </c>
      <c r="Z79" s="1">
        <v>20</v>
      </c>
      <c r="AA79">
        <v>50</v>
      </c>
      <c r="AB79">
        <v>0</v>
      </c>
      <c r="AC79">
        <f t="shared" si="34"/>
        <v>73.06</v>
      </c>
      <c r="AD79">
        <f t="shared" si="34"/>
        <v>73.52</v>
      </c>
      <c r="AE79">
        <f t="shared" si="34"/>
        <v>74.52000000000001</v>
      </c>
      <c r="AF79">
        <f t="shared" si="34"/>
        <v>72.11999999999999</v>
      </c>
    </row>
    <row r="80" spans="1:32" x14ac:dyDescent="0.45">
      <c r="A80" s="1">
        <v>4</v>
      </c>
      <c r="B80">
        <v>0</v>
      </c>
      <c r="C80">
        <v>0.85</v>
      </c>
      <c r="D80">
        <v>87.1</v>
      </c>
      <c r="E80">
        <v>78.099999999999994</v>
      </c>
      <c r="F80">
        <v>59.3</v>
      </c>
      <c r="G80">
        <v>0</v>
      </c>
      <c r="I80">
        <f t="shared" si="35"/>
        <v>33.92067032061717</v>
      </c>
      <c r="J80">
        <v>50</v>
      </c>
      <c r="K80">
        <f>_xlfn.STDEV.P(D97:G100)</f>
        <v>0.97588101221409052</v>
      </c>
      <c r="L80">
        <f t="shared" si="41"/>
        <v>20.159819343739787</v>
      </c>
      <c r="M80">
        <v>0.85</v>
      </c>
      <c r="N80">
        <f t="shared" si="36"/>
        <v>56.125</v>
      </c>
      <c r="P80" s="2">
        <f>_xlfn.STDEV.P(D96:D100)</f>
        <v>1.0796295661012596</v>
      </c>
      <c r="Q80">
        <f t="shared" si="37"/>
        <v>4.2240054713769268</v>
      </c>
      <c r="R80" s="2">
        <f>_xlfn.STDEV.P(E96:E100)</f>
        <v>0.84947042326381306</v>
      </c>
      <c r="S80">
        <f t="shared" si="38"/>
        <v>8.4897487202704269</v>
      </c>
      <c r="T80" s="2">
        <f>_xlfn.STDEV.P(F96:F100)</f>
        <v>0.54626001134990443</v>
      </c>
      <c r="U80">
        <f t="shared" si="39"/>
        <v>12.790187210861726</v>
      </c>
      <c r="V80" s="2">
        <f>_xlfn.STDEV.P(G96:G100)</f>
        <v>1.3821722034536803</v>
      </c>
      <c r="W80">
        <f t="shared" si="40"/>
        <v>32.585255697767501</v>
      </c>
      <c r="Z80" s="1">
        <v>21</v>
      </c>
      <c r="AA80">
        <v>50</v>
      </c>
      <c r="AB80">
        <v>0.2</v>
      </c>
      <c r="AC80">
        <f t="shared" si="34"/>
        <v>73.28</v>
      </c>
      <c r="AD80">
        <f t="shared" si="34"/>
        <v>74.3</v>
      </c>
      <c r="AE80">
        <f t="shared" si="34"/>
        <v>75.06</v>
      </c>
      <c r="AF80">
        <f t="shared" si="34"/>
        <v>73.559999999999988</v>
      </c>
    </row>
    <row r="81" spans="1:32" x14ac:dyDescent="0.45">
      <c r="A81" s="1">
        <v>5</v>
      </c>
      <c r="B81">
        <v>5</v>
      </c>
      <c r="C81">
        <v>0</v>
      </c>
      <c r="D81">
        <v>87.3</v>
      </c>
      <c r="E81">
        <v>81.8</v>
      </c>
      <c r="F81">
        <v>90.3</v>
      </c>
      <c r="G81">
        <v>76.2</v>
      </c>
      <c r="I81">
        <f t="shared" si="35"/>
        <v>5.3902690099845643</v>
      </c>
      <c r="J81">
        <v>100</v>
      </c>
      <c r="K81">
        <f>_xlfn.STDEV.P(D101:G105)</f>
        <v>13.970879535662904</v>
      </c>
      <c r="N81">
        <f t="shared" si="36"/>
        <v>83.899999999999991</v>
      </c>
      <c r="P81" s="2">
        <f>_xlfn.STDEV.P(D101:D105)</f>
        <v>0.46303347611160717</v>
      </c>
      <c r="R81" s="2">
        <f>_xlfn.STDEV.P(E101:E105)</f>
        <v>0.60991802727907518</v>
      </c>
      <c r="T81" s="2">
        <f>_xlfn.STDEV.P(F101:F105)</f>
        <v>0.75471849056452767</v>
      </c>
      <c r="V81" s="2">
        <f>_xlfn.STDEV.P(G101:G105)</f>
        <v>3.3184333653095992</v>
      </c>
      <c r="Z81" s="1">
        <v>22</v>
      </c>
      <c r="AA81">
        <v>50</v>
      </c>
      <c r="AB81">
        <v>0.45</v>
      </c>
      <c r="AC81">
        <f t="shared" si="34"/>
        <v>74.48</v>
      </c>
      <c r="AD81">
        <f t="shared" si="34"/>
        <v>74.58</v>
      </c>
      <c r="AE81">
        <f t="shared" si="34"/>
        <v>74.8</v>
      </c>
      <c r="AF81">
        <f t="shared" si="34"/>
        <v>72.92</v>
      </c>
    </row>
    <row r="82" spans="1:32" x14ac:dyDescent="0.45">
      <c r="A82" s="1">
        <v>6</v>
      </c>
      <c r="B82">
        <v>5</v>
      </c>
      <c r="C82">
        <v>0.2</v>
      </c>
      <c r="D82">
        <v>87.4</v>
      </c>
      <c r="E82">
        <v>79.400000000000006</v>
      </c>
      <c r="F82">
        <v>91</v>
      </c>
      <c r="G82">
        <v>80.2</v>
      </c>
      <c r="I82">
        <f t="shared" si="35"/>
        <v>4.8774993593028784</v>
      </c>
      <c r="K82">
        <f>AVERAGE(K76:K81)</f>
        <v>11.244688217867123</v>
      </c>
      <c r="N82">
        <f t="shared" si="36"/>
        <v>84.5</v>
      </c>
      <c r="P82" s="2">
        <f>AVERAGE(P76:P81)</f>
        <v>1.3492844752224358</v>
      </c>
      <c r="Q82">
        <f>AVERAGE(Q76:Q80)</f>
        <v>3.5202010945364841</v>
      </c>
      <c r="R82" s="2">
        <f>AVERAGE(R76:R81)</f>
        <v>1.9618935837303899</v>
      </c>
      <c r="S82">
        <f>AVERAGE(S76:S80)</f>
        <v>5.5462318669065782</v>
      </c>
      <c r="T82" s="2">
        <f>AVERAGE(T76:T81)</f>
        <v>1.610426043043387</v>
      </c>
      <c r="U82">
        <f>AVERAGE(U76:U80)</f>
        <v>11.00884305843514</v>
      </c>
      <c r="V82" s="2">
        <f>AVERAGE(V76:V81)</f>
        <v>1.7150085380198907</v>
      </c>
      <c r="W82">
        <f>AVERAGE(W76:W80)</f>
        <v>32.161505708454698</v>
      </c>
      <c r="Z82" s="1">
        <v>23</v>
      </c>
      <c r="AA82">
        <v>50</v>
      </c>
      <c r="AB82">
        <v>0.65</v>
      </c>
      <c r="AC82">
        <f t="shared" si="34"/>
        <v>75.47999999999999</v>
      </c>
      <c r="AD82">
        <f t="shared" si="34"/>
        <v>74.760000000000005</v>
      </c>
      <c r="AE82">
        <f t="shared" si="34"/>
        <v>75.86</v>
      </c>
      <c r="AF82">
        <f t="shared" si="34"/>
        <v>73.38</v>
      </c>
    </row>
    <row r="83" spans="1:32" x14ac:dyDescent="0.45">
      <c r="A83" s="1">
        <v>7</v>
      </c>
      <c r="B83">
        <v>5</v>
      </c>
      <c r="C83">
        <v>0.45</v>
      </c>
      <c r="D83">
        <v>88.8</v>
      </c>
      <c r="E83">
        <v>79.900000000000006</v>
      </c>
      <c r="F83">
        <v>91.8</v>
      </c>
      <c r="G83">
        <v>79.3</v>
      </c>
      <c r="I83">
        <f t="shared" si="35"/>
        <v>5.4582506355058467</v>
      </c>
      <c r="N83">
        <f t="shared" si="36"/>
        <v>84.95</v>
      </c>
      <c r="P83" s="2">
        <f>_xlfn.STDEV.P(P76:P81)</f>
        <v>0.49862952672672056</v>
      </c>
      <c r="Q83">
        <f>_xlfn.STDEV.P(Q76:Q80)</f>
        <v>0.40772516427085664</v>
      </c>
      <c r="R83" s="2">
        <f>_xlfn.STDEV.P(R76:R81)</f>
        <v>1.7158205712673469</v>
      </c>
      <c r="S83">
        <f>_xlfn.STDEV.P(S76:S80)</f>
        <v>1.7683108294700605</v>
      </c>
      <c r="T83" s="2">
        <f>_xlfn.STDEV.P(T76:T81)</f>
        <v>1.1325463757484517</v>
      </c>
      <c r="U83">
        <f>_xlfn.STDEV.P(U76:U80)</f>
        <v>1.2829164098821202</v>
      </c>
      <c r="V83" s="2">
        <f>_xlfn.STDEV.P(V76:V81)</f>
        <v>1.048147118102007</v>
      </c>
      <c r="W83">
        <f>_xlfn.STDEV.P(W76:W80)</f>
        <v>0.44820073445892206</v>
      </c>
      <c r="Z83" s="1">
        <v>24</v>
      </c>
      <c r="AA83">
        <v>50</v>
      </c>
      <c r="AB83">
        <v>0.85</v>
      </c>
      <c r="AC83">
        <f t="shared" si="34"/>
        <v>75.259999999999991</v>
      </c>
      <c r="AD83">
        <f t="shared" si="34"/>
        <v>74.5</v>
      </c>
      <c r="AE83">
        <f t="shared" si="34"/>
        <v>75.760000000000005</v>
      </c>
      <c r="AF83">
        <f t="shared" si="34"/>
        <v>71.48</v>
      </c>
    </row>
    <row r="84" spans="1:32" x14ac:dyDescent="0.45">
      <c r="A84" s="1">
        <v>8</v>
      </c>
      <c r="B84">
        <v>5</v>
      </c>
      <c r="C84">
        <v>0.65</v>
      </c>
      <c r="D84">
        <v>87.1</v>
      </c>
      <c r="E84">
        <v>75.099999999999994</v>
      </c>
      <c r="F84">
        <v>92.7</v>
      </c>
      <c r="G84">
        <v>81.900000000000006</v>
      </c>
      <c r="I84">
        <f t="shared" si="35"/>
        <v>6.4953829756219941</v>
      </c>
      <c r="K84" cm="1">
        <f t="array" ref="K84">INDEX(LINEST(K76:K81),1)</f>
        <v>-3.7053217969419463</v>
      </c>
      <c r="L84" cm="1">
        <f t="array" ref="L84">INDEX(LINEST(L76:L80),1)</f>
        <v>0.34690232189266546</v>
      </c>
      <c r="N84">
        <f t="shared" si="36"/>
        <v>84.199999999999989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4"/>
        <v>74.859999999999985</v>
      </c>
      <c r="AD84">
        <f t="shared" si="34"/>
        <v>74.040000000000006</v>
      </c>
      <c r="AE84">
        <f t="shared" si="34"/>
        <v>74.66</v>
      </c>
      <c r="AF84">
        <f t="shared" si="34"/>
        <v>62.320000000000007</v>
      </c>
    </row>
    <row r="85" spans="1:32" x14ac:dyDescent="0.45">
      <c r="A85" s="1">
        <v>9</v>
      </c>
      <c r="B85">
        <v>5</v>
      </c>
      <c r="C85">
        <v>0.85</v>
      </c>
      <c r="D85">
        <v>83.2</v>
      </c>
      <c r="E85">
        <v>71.099999999999994</v>
      </c>
      <c r="F85">
        <v>90.2</v>
      </c>
      <c r="G85">
        <v>81.7</v>
      </c>
      <c r="I85">
        <f t="shared" si="35"/>
        <v>6.8331910554293769</v>
      </c>
      <c r="N85">
        <f t="shared" si="36"/>
        <v>81.55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4"/>
        <v>74.820000000000007</v>
      </c>
      <c r="AD85">
        <f t="shared" si="34"/>
        <v>74.039999999999992</v>
      </c>
      <c r="AE85">
        <f t="shared" si="34"/>
        <v>74.84</v>
      </c>
      <c r="AF85">
        <f t="shared" si="34"/>
        <v>61.42</v>
      </c>
    </row>
    <row r="86" spans="1:32" x14ac:dyDescent="0.45">
      <c r="A86" s="1">
        <v>10</v>
      </c>
      <c r="B86">
        <v>10</v>
      </c>
      <c r="C86">
        <v>0</v>
      </c>
      <c r="D86">
        <v>83.8</v>
      </c>
      <c r="E86">
        <v>92.4</v>
      </c>
      <c r="F86">
        <v>74.400000000000006</v>
      </c>
      <c r="G86">
        <v>79.8</v>
      </c>
      <c r="I86">
        <f t="shared" si="35"/>
        <v>6.5681047494692102</v>
      </c>
      <c r="N86">
        <f t="shared" si="36"/>
        <v>82.6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4"/>
        <v>75.16</v>
      </c>
      <c r="AD86">
        <f t="shared" si="34"/>
        <v>74.400000000000006</v>
      </c>
      <c r="AE86">
        <f t="shared" si="34"/>
        <v>74.34</v>
      </c>
      <c r="AF86">
        <f t="shared" si="34"/>
        <v>60.260000000000005</v>
      </c>
    </row>
    <row r="87" spans="1:32" x14ac:dyDescent="0.45">
      <c r="A87" s="1">
        <v>11</v>
      </c>
      <c r="B87">
        <v>10</v>
      </c>
      <c r="C87">
        <v>0.2</v>
      </c>
      <c r="D87">
        <v>84.5</v>
      </c>
      <c r="E87">
        <v>92.8</v>
      </c>
      <c r="F87">
        <v>72.8</v>
      </c>
      <c r="G87">
        <v>79.3</v>
      </c>
      <c r="I87">
        <f t="shared" si="35"/>
        <v>7.3200068305979054</v>
      </c>
      <c r="J87" s="6"/>
      <c r="K87" t="s">
        <v>25</v>
      </c>
      <c r="L87" t="s">
        <v>26</v>
      </c>
      <c r="N87">
        <f t="shared" si="36"/>
        <v>82.350000000000009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4"/>
        <v>75.97999999999999</v>
      </c>
      <c r="AD87">
        <f t="shared" si="34"/>
        <v>72.806000000000012</v>
      </c>
      <c r="AE87">
        <f t="shared" si="34"/>
        <v>75.900000000000006</v>
      </c>
      <c r="AF87">
        <f t="shared" si="34"/>
        <v>56.98</v>
      </c>
    </row>
    <row r="88" spans="1:32" x14ac:dyDescent="0.45">
      <c r="A88" s="1">
        <v>12</v>
      </c>
      <c r="B88">
        <v>10</v>
      </c>
      <c r="C88">
        <v>0.45</v>
      </c>
      <c r="D88">
        <v>87.2</v>
      </c>
      <c r="E88">
        <v>93.2</v>
      </c>
      <c r="F88">
        <v>74.2</v>
      </c>
      <c r="G88">
        <v>80.3</v>
      </c>
      <c r="I88">
        <f t="shared" si="35"/>
        <v>7.1468087283766044</v>
      </c>
      <c r="J88">
        <v>2</v>
      </c>
      <c r="K88">
        <f>AVERAGE(D76:G80)</f>
        <v>59.989999999999995</v>
      </c>
      <c r="L88">
        <f>AVERAGE(D76:G76,D81:G81,D86:G86,D91:G91,D96:G96,D101:G101)</f>
        <v>82.662500000000009</v>
      </c>
      <c r="M88">
        <v>0</v>
      </c>
      <c r="N88">
        <f t="shared" si="36"/>
        <v>83.725000000000009</v>
      </c>
      <c r="P88" s="2">
        <f>AVERAGE(D76:D80)</f>
        <v>87.739999999999981</v>
      </c>
      <c r="Q88">
        <f>AVERAGE(D76,D81,D86,D91,D96,D101)</f>
        <v>89.166666666666671</v>
      </c>
      <c r="R88" s="2">
        <f>AVERAGE(E76:E80)</f>
        <v>87.2</v>
      </c>
      <c r="S88">
        <f>AVERAGE(E76,E81,E86,E91,E96,E101)</f>
        <v>89.266666666666666</v>
      </c>
      <c r="T88" s="2">
        <f>AVERAGE(F76:F80)</f>
        <v>65.02</v>
      </c>
      <c r="U88">
        <f>AVERAGE(F76,F81,F86,F91,F96,F101)</f>
        <v>84.833333333333329</v>
      </c>
      <c r="V88" s="2">
        <f>AVERAGE(G76:G80)</f>
        <v>0</v>
      </c>
      <c r="W88">
        <f>AVERAGE(G76,G81,G86,G91,G96,G101)</f>
        <v>67.383333333333326</v>
      </c>
      <c r="Z88" s="1">
        <v>29</v>
      </c>
      <c r="AA88">
        <v>100</v>
      </c>
      <c r="AB88">
        <v>0.85</v>
      </c>
      <c r="AC88">
        <f t="shared" si="34"/>
        <v>75.52</v>
      </c>
      <c r="AD88">
        <f t="shared" si="34"/>
        <v>74.460000000000008</v>
      </c>
      <c r="AE88">
        <f t="shared" si="34"/>
        <v>74.61999999999999</v>
      </c>
      <c r="AF88">
        <f t="shared" si="34"/>
        <v>51.779999999999994</v>
      </c>
    </row>
    <row r="89" spans="1:32" x14ac:dyDescent="0.45">
      <c r="A89" s="1">
        <v>13</v>
      </c>
      <c r="B89">
        <v>10</v>
      </c>
      <c r="C89">
        <v>0.65</v>
      </c>
      <c r="D89">
        <v>88.7</v>
      </c>
      <c r="E89">
        <v>93.8</v>
      </c>
      <c r="F89">
        <v>75.8</v>
      </c>
      <c r="G89">
        <v>77.400000000000006</v>
      </c>
      <c r="I89">
        <f t="shared" si="35"/>
        <v>7.5648446778502976</v>
      </c>
      <c r="J89">
        <v>5</v>
      </c>
      <c r="K89">
        <f>AVERAGE(D81:G85)</f>
        <v>83.82</v>
      </c>
      <c r="L89">
        <f>AVERAGE(D77:G77,D82:G82,D87:G87,D92:G92,D97:G97,D102:G102)</f>
        <v>82.954166666666666</v>
      </c>
      <c r="M89">
        <v>0.2</v>
      </c>
      <c r="N89">
        <f t="shared" si="36"/>
        <v>83.925000000000011</v>
      </c>
      <c r="P89" s="2">
        <f>AVERAGE(D81:D85)</f>
        <v>86.76</v>
      </c>
      <c r="Q89">
        <f t="shared" ref="Q89:Q92" si="42">AVERAGE(D77,D82,D87,D92,D97,D102)</f>
        <v>89.399999999999991</v>
      </c>
      <c r="R89" s="2">
        <f>AVERAGE(E81:E85)</f>
        <v>77.459999999999994</v>
      </c>
      <c r="S89">
        <f t="shared" ref="S89:S92" si="43">AVERAGE(E77,E82,E87,E92,E97,E102)</f>
        <v>89.63333333333334</v>
      </c>
      <c r="T89" s="2">
        <f>AVERAGE(F81:F85)</f>
        <v>91.2</v>
      </c>
      <c r="U89">
        <f t="shared" ref="U89:U92" si="44">AVERAGE(F77,F82,F87,F92,F97,F102)</f>
        <v>84.5</v>
      </c>
      <c r="V89" s="2">
        <f>AVERAGE(G81:G85)</f>
        <v>79.86</v>
      </c>
      <c r="W89">
        <f t="shared" ref="W89:W92" si="45">AVERAGE(G77,G82,G87,G92,G97,G102)</f>
        <v>68.283333333333346</v>
      </c>
    </row>
    <row r="90" spans="1:32" x14ac:dyDescent="0.45">
      <c r="A90" s="1">
        <v>14</v>
      </c>
      <c r="B90">
        <v>10</v>
      </c>
      <c r="C90">
        <v>0.85</v>
      </c>
      <c r="D90">
        <v>88</v>
      </c>
      <c r="E90">
        <v>92</v>
      </c>
      <c r="F90">
        <v>70.900000000000006</v>
      </c>
      <c r="G90">
        <v>73.7</v>
      </c>
      <c r="I90">
        <f t="shared" si="35"/>
        <v>9.0167898944135807</v>
      </c>
      <c r="J90">
        <v>10</v>
      </c>
      <c r="K90">
        <f>AVERAGE(D86:G90)</f>
        <v>82.750000000000014</v>
      </c>
      <c r="L90">
        <f t="shared" ref="L90:L92" si="46">AVERAGE(D78:G78,D83:G83,D88:G88,D93:G93,D98:G98,D103:G103)</f>
        <v>83.250000000000014</v>
      </c>
      <c r="M90">
        <v>0.45</v>
      </c>
      <c r="N90">
        <f t="shared" si="36"/>
        <v>81.150000000000006</v>
      </c>
      <c r="P90" s="2">
        <f>AVERAGE(D86:D90)</f>
        <v>86.44</v>
      </c>
      <c r="Q90">
        <f t="shared" si="42"/>
        <v>90.949999999999989</v>
      </c>
      <c r="R90" s="2">
        <f>AVERAGE(E86:E90)</f>
        <v>92.84</v>
      </c>
      <c r="S90">
        <f t="shared" si="43"/>
        <v>89.633333333333326</v>
      </c>
      <c r="T90" s="2">
        <f>AVERAGE(F86:F90)</f>
        <v>73.62</v>
      </c>
      <c r="U90">
        <f t="shared" si="44"/>
        <v>84.566666666666663</v>
      </c>
      <c r="V90" s="2">
        <f>AVERAGE(G86:G90)</f>
        <v>78.099999999999994</v>
      </c>
      <c r="W90">
        <f t="shared" si="45"/>
        <v>67.850000000000009</v>
      </c>
    </row>
    <row r="91" spans="1:32" x14ac:dyDescent="0.45">
      <c r="A91" s="1">
        <v>15</v>
      </c>
      <c r="B91">
        <v>20</v>
      </c>
      <c r="C91">
        <v>0</v>
      </c>
      <c r="D91">
        <v>90.5</v>
      </c>
      <c r="E91">
        <v>88.8</v>
      </c>
      <c r="F91">
        <v>87.3</v>
      </c>
      <c r="G91">
        <v>92.2</v>
      </c>
      <c r="I91">
        <f t="shared" si="35"/>
        <v>1.8343936327844164</v>
      </c>
      <c r="J91">
        <v>20</v>
      </c>
      <c r="K91">
        <f>AVERAGE(D91:G95)</f>
        <v>91.035000000000011</v>
      </c>
      <c r="L91">
        <f t="shared" si="46"/>
        <v>83.283333333333317</v>
      </c>
      <c r="M91">
        <v>0.65</v>
      </c>
      <c r="N91">
        <f t="shared" si="36"/>
        <v>89.7</v>
      </c>
      <c r="P91" s="2">
        <f>AVERAGE(D91:D95)</f>
        <v>92.5</v>
      </c>
      <c r="Q91">
        <f t="shared" si="42"/>
        <v>91.8</v>
      </c>
      <c r="R91" s="2">
        <f>AVERAGE(E91:E95)</f>
        <v>90.5</v>
      </c>
      <c r="S91">
        <f t="shared" si="43"/>
        <v>88.733333333333334</v>
      </c>
      <c r="T91" s="2">
        <f>AVERAGE(F91:F95)</f>
        <v>87.08</v>
      </c>
      <c r="U91">
        <f t="shared" si="44"/>
        <v>84.649999999999991</v>
      </c>
      <c r="V91" s="2">
        <f>AVERAGE(G91:G95)</f>
        <v>94.059999999999988</v>
      </c>
      <c r="W91">
        <f t="shared" si="45"/>
        <v>67.95</v>
      </c>
    </row>
    <row r="92" spans="1:32" x14ac:dyDescent="0.45">
      <c r="A92" s="1">
        <v>16</v>
      </c>
      <c r="B92">
        <v>20</v>
      </c>
      <c r="C92">
        <v>0.2</v>
      </c>
      <c r="D92">
        <v>91.5</v>
      </c>
      <c r="E92">
        <v>90.1</v>
      </c>
      <c r="F92">
        <v>88.1</v>
      </c>
      <c r="G92">
        <v>93.6</v>
      </c>
      <c r="I92">
        <f t="shared" si="35"/>
        <v>2.0067075023530467</v>
      </c>
      <c r="J92">
        <v>50</v>
      </c>
      <c r="K92">
        <f>AVERAGE(D96:G100)</f>
        <v>93.034999999999997</v>
      </c>
      <c r="L92">
        <f t="shared" si="46"/>
        <v>81.245833333333323</v>
      </c>
      <c r="M92">
        <v>0.85</v>
      </c>
      <c r="N92">
        <f t="shared" si="36"/>
        <v>90.824999999999989</v>
      </c>
      <c r="P92" s="2">
        <f>AVERAGE(D96:D100)</f>
        <v>93.320000000000007</v>
      </c>
      <c r="Q92">
        <f t="shared" si="42"/>
        <v>90.033333333333317</v>
      </c>
      <c r="R92" s="2">
        <f>AVERAGE(E96:E100)</f>
        <v>92.22</v>
      </c>
      <c r="S92">
        <f t="shared" si="43"/>
        <v>86.25</v>
      </c>
      <c r="T92" s="2">
        <f>AVERAGE(F96:F100)</f>
        <v>94.16</v>
      </c>
      <c r="U92">
        <f t="shared" si="44"/>
        <v>81.86666666666666</v>
      </c>
      <c r="V92" s="2">
        <f>AVERAGE(G96:G100)</f>
        <v>92.440000000000012</v>
      </c>
      <c r="W92">
        <f t="shared" si="45"/>
        <v>66.833333333333329</v>
      </c>
    </row>
    <row r="93" spans="1:32" x14ac:dyDescent="0.45">
      <c r="A93" s="1">
        <v>17</v>
      </c>
      <c r="B93">
        <v>20</v>
      </c>
      <c r="C93">
        <v>0.45</v>
      </c>
      <c r="D93">
        <v>93.1</v>
      </c>
      <c r="E93">
        <v>91.5</v>
      </c>
      <c r="F93">
        <v>88.6</v>
      </c>
      <c r="G93">
        <v>94.2</v>
      </c>
      <c r="I93">
        <f t="shared" si="35"/>
        <v>2.1077238908358011</v>
      </c>
      <c r="J93">
        <v>100</v>
      </c>
      <c r="K93">
        <f>AVERAGE(D101:G105)</f>
        <v>85.444999999999979</v>
      </c>
      <c r="L93">
        <f>AVERAGE((L92-L91), (L91-L90), (L90-L89), (L89-L88))</f>
        <v>-0.3541666666666714</v>
      </c>
      <c r="N93">
        <f t="shared" si="36"/>
        <v>91.85</v>
      </c>
      <c r="P93" s="2">
        <f>AVERAGE(D101:D105)</f>
        <v>94.860000000000014</v>
      </c>
      <c r="R93" s="2">
        <f>AVERAGE(E101:E105)</f>
        <v>92</v>
      </c>
      <c r="T93" s="2">
        <f>AVERAGE(F101:F105)</f>
        <v>93.42</v>
      </c>
      <c r="V93" s="2">
        <f>AVERAGE(G101:G105)</f>
        <v>61.5</v>
      </c>
    </row>
    <row r="94" spans="1:32" x14ac:dyDescent="0.45">
      <c r="A94" s="1">
        <v>18</v>
      </c>
      <c r="B94">
        <v>20</v>
      </c>
      <c r="C94">
        <v>0.65</v>
      </c>
      <c r="D94">
        <v>94.3</v>
      </c>
      <c r="E94">
        <v>90.7</v>
      </c>
      <c r="F94">
        <v>87.9</v>
      </c>
      <c r="G94">
        <v>95.4</v>
      </c>
      <c r="I94">
        <f t="shared" si="35"/>
        <v>2.9718470687436112</v>
      </c>
      <c r="K94">
        <f>AVERAGE(K88:K93)</f>
        <v>82.67916666666666</v>
      </c>
      <c r="N94">
        <f t="shared" si="36"/>
        <v>92.074999999999989</v>
      </c>
      <c r="P94" s="2">
        <f>AVERAGE(P88:P93)</f>
        <v>90.27</v>
      </c>
      <c r="Q94">
        <f>AVERAGE(Q88:Q92)</f>
        <v>90.27</v>
      </c>
      <c r="R94" s="2">
        <f>AVERAGE(R88:R93)</f>
        <v>88.703333333333333</v>
      </c>
      <c r="S94">
        <f>AVERAGE(S88:S92)</f>
        <v>88.703333333333333</v>
      </c>
      <c r="T94" s="2">
        <f>AVERAGE(T88:T93)</f>
        <v>84.083333333333343</v>
      </c>
      <c r="U94">
        <f>AVERAGE(U88:U92)</f>
        <v>84.083333333333329</v>
      </c>
      <c r="V94" s="2">
        <f>AVERAGE(V88:V93)</f>
        <v>67.66</v>
      </c>
      <c r="W94">
        <f>AVERAGE(W88:W92)</f>
        <v>67.66</v>
      </c>
    </row>
    <row r="95" spans="1:32" x14ac:dyDescent="0.45">
      <c r="A95" s="1">
        <v>19</v>
      </c>
      <c r="B95">
        <v>20</v>
      </c>
      <c r="C95">
        <v>0.85</v>
      </c>
      <c r="D95">
        <v>93.1</v>
      </c>
      <c r="E95">
        <v>91.4</v>
      </c>
      <c r="F95">
        <v>83.5</v>
      </c>
      <c r="G95">
        <v>94.9</v>
      </c>
      <c r="I95">
        <f t="shared" si="35"/>
        <v>4.3510774527696015</v>
      </c>
      <c r="N95">
        <f t="shared" si="36"/>
        <v>90.724999999999994</v>
      </c>
      <c r="P95" s="2">
        <f>_xlfn.STDEV.P(P88:P93)</f>
        <v>3.3846073135101959</v>
      </c>
      <c r="Q95">
        <f>_xlfn.STDEV.P(Q88:Q92)</f>
        <v>0.98321468210717267</v>
      </c>
      <c r="R95" s="2">
        <f>_xlfn.STDEV.P(R88:R93)</f>
        <v>5.3579774376365421</v>
      </c>
      <c r="S95">
        <f>_xlfn.STDEV.P(S88:S92)</f>
        <v>1.2701880875593887</v>
      </c>
      <c r="T95" s="2">
        <f>_xlfn.STDEV.P(T88:T93)</f>
        <v>10.963815738854557</v>
      </c>
      <c r="U95">
        <f>_xlfn.STDEV.P(U88:U92)</f>
        <v>1.1139519239576234</v>
      </c>
      <c r="V95" s="2">
        <f>_xlfn.STDEV.P(V88:V93)</f>
        <v>32.105719116693201</v>
      </c>
      <c r="W95">
        <f>_xlfn.STDEV.P(W88:W92)</f>
        <v>0.50371949866303545</v>
      </c>
    </row>
    <row r="96" spans="1:32" x14ac:dyDescent="0.45">
      <c r="A96" s="1">
        <v>20</v>
      </c>
      <c r="B96">
        <v>50</v>
      </c>
      <c r="C96">
        <v>0</v>
      </c>
      <c r="D96">
        <v>92.4</v>
      </c>
      <c r="E96">
        <v>90.6</v>
      </c>
      <c r="F96">
        <v>93.4</v>
      </c>
      <c r="G96">
        <v>90.1</v>
      </c>
      <c r="I96">
        <f t="shared" si="35"/>
        <v>1.3348689074212547</v>
      </c>
      <c r="N96">
        <f t="shared" si="36"/>
        <v>91.625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91.9</v>
      </c>
      <c r="E97">
        <v>92.4</v>
      </c>
      <c r="F97">
        <v>94.2</v>
      </c>
      <c r="G97">
        <v>92.5</v>
      </c>
      <c r="I97">
        <f t="shared" si="35"/>
        <v>0.86746757864487278</v>
      </c>
      <c r="N97">
        <f t="shared" si="36"/>
        <v>92.75</v>
      </c>
      <c r="P97" s="2" cm="1">
        <f t="array" ref="P97">INDEX(LINEST(P88:P93), 1)</f>
        <v>1.7525714285714336</v>
      </c>
      <c r="Q97" s="2" cm="1">
        <f t="array" ref="Q97">INDEX(LINEST(Q88:Q92), 1)</f>
        <v>0.41333333333332961</v>
      </c>
      <c r="R97" s="2" cm="1">
        <f t="array" ref="R97">INDEX(LINEST(R88:R93), 1)</f>
        <v>1.8839999999999997</v>
      </c>
      <c r="S97" s="2" cm="1">
        <f t="array" ref="S97">INDEX(LINEST(S88:S92), 1)</f>
        <v>-0.69333333333333358</v>
      </c>
      <c r="T97" s="2" cm="1">
        <f t="array" ref="T97">INDEX(LINEST(T88:T93), 1)</f>
        <v>4.6954285714285717</v>
      </c>
      <c r="U97" s="2" cm="1">
        <f t="array" ref="U97">INDEX(LINEST(U88:U92), 1)</f>
        <v>-0.57833333333333459</v>
      </c>
      <c r="V97" s="2" cm="1">
        <f t="array" ref="V97">INDEX(LINEST(V88:V92), 1)</f>
        <v>19.908000000000005</v>
      </c>
      <c r="W97" s="2" cm="1">
        <f t="array" ref="W97">INDEX(LINEST(W88:W92), 1)</f>
        <v>-0.14333333333333367</v>
      </c>
    </row>
    <row r="98" spans="1:23" x14ac:dyDescent="0.45">
      <c r="A98" s="1">
        <v>22</v>
      </c>
      <c r="B98">
        <v>50</v>
      </c>
      <c r="C98">
        <v>0.45</v>
      </c>
      <c r="D98">
        <v>93.3</v>
      </c>
      <c r="E98">
        <v>92.4</v>
      </c>
      <c r="F98">
        <v>93.7</v>
      </c>
      <c r="G98">
        <v>92</v>
      </c>
      <c r="I98">
        <f t="shared" si="35"/>
        <v>0.68007352543677169</v>
      </c>
      <c r="K98" cm="1">
        <f t="array" ref="K98">INDEX(LINEST(K88:K93),1)</f>
        <v>4.6629999999999994</v>
      </c>
      <c r="L98" cm="1">
        <f t="array" ref="L98">INDEX(LINEST(L88:L92),1)</f>
        <v>-0.25041666666667201</v>
      </c>
      <c r="N98">
        <f t="shared" si="36"/>
        <v>92.85</v>
      </c>
    </row>
    <row r="99" spans="1:23" x14ac:dyDescent="0.45">
      <c r="A99" s="1">
        <v>23</v>
      </c>
      <c r="B99">
        <v>50</v>
      </c>
      <c r="C99">
        <v>0.65</v>
      </c>
      <c r="D99">
        <v>94.8</v>
      </c>
      <c r="E99">
        <v>93.1</v>
      </c>
      <c r="F99">
        <v>94.8</v>
      </c>
      <c r="G99">
        <v>93.5</v>
      </c>
      <c r="I99">
        <f t="shared" si="35"/>
        <v>0.76321687612368772</v>
      </c>
      <c r="N99">
        <f t="shared" si="36"/>
        <v>94.05</v>
      </c>
    </row>
    <row r="100" spans="1:23" x14ac:dyDescent="0.45">
      <c r="A100" s="1">
        <v>24</v>
      </c>
      <c r="B100">
        <v>50</v>
      </c>
      <c r="C100">
        <v>0.85</v>
      </c>
      <c r="D100">
        <v>94.2</v>
      </c>
      <c r="E100">
        <v>92.6</v>
      </c>
      <c r="F100">
        <v>94.7</v>
      </c>
      <c r="G100">
        <v>94.1</v>
      </c>
      <c r="I100">
        <f t="shared" si="35"/>
        <v>0.78421935706790902</v>
      </c>
      <c r="N100">
        <f t="shared" si="36"/>
        <v>93.9</v>
      </c>
    </row>
    <row r="101" spans="1:23" x14ac:dyDescent="0.45">
      <c r="A101" s="1">
        <v>25</v>
      </c>
      <c r="B101">
        <v>100</v>
      </c>
      <c r="C101">
        <v>0</v>
      </c>
      <c r="D101">
        <v>94.5</v>
      </c>
      <c r="E101">
        <v>91.2</v>
      </c>
      <c r="F101">
        <v>93.4</v>
      </c>
      <c r="G101">
        <v>66</v>
      </c>
      <c r="I101">
        <f t="shared" si="35"/>
        <v>11.7659200660212</v>
      </c>
      <c r="N101">
        <f t="shared" si="36"/>
        <v>86.275000000000006</v>
      </c>
    </row>
    <row r="102" spans="1:23" x14ac:dyDescent="0.45">
      <c r="A102" s="1">
        <v>26</v>
      </c>
      <c r="B102">
        <v>100</v>
      </c>
      <c r="C102">
        <v>0.2</v>
      </c>
      <c r="D102">
        <v>94.4</v>
      </c>
      <c r="E102">
        <v>91.7</v>
      </c>
      <c r="F102">
        <v>93.4</v>
      </c>
      <c r="G102">
        <v>64.099999999999994</v>
      </c>
      <c r="I102">
        <f t="shared" si="35"/>
        <v>12.623192939981521</v>
      </c>
      <c r="N102">
        <f t="shared" si="36"/>
        <v>85.9</v>
      </c>
    </row>
    <row r="103" spans="1:23" x14ac:dyDescent="0.45">
      <c r="A103" s="1">
        <v>27</v>
      </c>
      <c r="B103">
        <v>100</v>
      </c>
      <c r="C103">
        <v>0.45</v>
      </c>
      <c r="D103">
        <v>95.2</v>
      </c>
      <c r="E103">
        <v>91.8</v>
      </c>
      <c r="F103">
        <v>92.9</v>
      </c>
      <c r="G103">
        <v>61.3</v>
      </c>
      <c r="I103">
        <f t="shared" si="35"/>
        <v>13.910607463371289</v>
      </c>
      <c r="N103">
        <f t="shared" si="36"/>
        <v>85.3</v>
      </c>
    </row>
    <row r="104" spans="1:23" x14ac:dyDescent="0.45">
      <c r="A104" s="1">
        <v>28</v>
      </c>
      <c r="B104">
        <v>100</v>
      </c>
      <c r="C104">
        <v>0.65</v>
      </c>
      <c r="D104">
        <v>95.6</v>
      </c>
      <c r="E104">
        <v>93</v>
      </c>
      <c r="F104">
        <v>94.8</v>
      </c>
      <c r="G104">
        <v>59.5</v>
      </c>
      <c r="I104">
        <f t="shared" si="35"/>
        <v>15.170262852040535</v>
      </c>
      <c r="N104">
        <f t="shared" si="36"/>
        <v>85.724999999999994</v>
      </c>
    </row>
    <row r="105" spans="1:23" x14ac:dyDescent="0.45">
      <c r="A105" s="1">
        <v>29</v>
      </c>
      <c r="B105">
        <v>100</v>
      </c>
      <c r="C105">
        <v>0.85</v>
      </c>
      <c r="D105">
        <v>94.6</v>
      </c>
      <c r="E105">
        <v>92.3</v>
      </c>
      <c r="F105">
        <v>92.6</v>
      </c>
      <c r="G105">
        <v>56.6</v>
      </c>
      <c r="I105">
        <f t="shared" si="35"/>
        <v>15.858495357378578</v>
      </c>
      <c r="N105">
        <f t="shared" si="36"/>
        <v>84.025000000000006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34.106170018536744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35.105222783321949</v>
      </c>
      <c r="R112" s="2">
        <f>_xlfn.STDEV.P(E112:E116)</f>
        <v>0</v>
      </c>
      <c r="S112">
        <f>_xlfn.STDEV.P(E112,E117,E122,E127,E132,E137)</f>
        <v>35.392968542102004</v>
      </c>
      <c r="T112" s="2">
        <f>_xlfn.STDEV.P(F112:F116)</f>
        <v>0</v>
      </c>
      <c r="U112">
        <f>_xlfn.STDEV.P(F112,F117,F122,F127,F132,F137)</f>
        <v>34.604318934041856</v>
      </c>
      <c r="V112" s="2">
        <f>_xlfn.STDEV.P(G112:G116)</f>
        <v>0</v>
      </c>
      <c r="W112">
        <f>_xlfn.STDEV.P(G112,G117,G122,G127,G132,G137)</f>
        <v>27.953234756166118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7">_xlfn.STDEV.P(D113:G113)</f>
        <v>0</v>
      </c>
      <c r="J113">
        <v>5</v>
      </c>
      <c r="K113">
        <f>_xlfn.STDEV.P(D117:G121)</f>
        <v>6.2597823444588485</v>
      </c>
      <c r="L113">
        <f>_xlfn.STDEV.P(D113:G113,D118:G118,D123:G123,D128:G128,D133:G133,D138:G138)</f>
        <v>33.936067810480054</v>
      </c>
      <c r="M113">
        <v>0.2</v>
      </c>
      <c r="N113">
        <f t="shared" ref="N113:N141" si="48">AVERAGE(D113:G113)</f>
        <v>0</v>
      </c>
      <c r="P113" s="2">
        <f>_xlfn.STDEV.P(D117:D121)</f>
        <v>1.4291256067959872</v>
      </c>
      <c r="Q113">
        <f t="shared" ref="Q113:Q116" si="49">_xlfn.STDEV.P(D113,D118,D123,D128,D133,D138)</f>
        <v>34.060741697737605</v>
      </c>
      <c r="R113" s="2">
        <f>_xlfn.STDEV.P(E117:E121)</f>
        <v>1.0091580649234277</v>
      </c>
      <c r="S113">
        <f t="shared" ref="S113:S116" si="50">_xlfn.STDEV.P(E113,E118,E123,E128,E133,E138)</f>
        <v>35.266339790545629</v>
      </c>
      <c r="T113" s="2">
        <f>_xlfn.STDEV.P(F117:F121)</f>
        <v>1.2908911650483932</v>
      </c>
      <c r="U113">
        <f t="shared" ref="U113:U116" si="51">_xlfn.STDEV.P(F113,F118,F123,F128,F133,F138)</f>
        <v>34.587831032829392</v>
      </c>
      <c r="V113" s="2">
        <f>_xlfn.STDEV.P(G117:G121)</f>
        <v>0.79347337699509302</v>
      </c>
      <c r="W113">
        <f t="shared" ref="W113:W116" si="52">_xlfn.STDEV.P(G113,G118,G123,G128,G133,G138)</f>
        <v>28.757839510876565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19.470502689966757</v>
      </c>
      <c r="L114">
        <f t="shared" ref="L114:L116" si="53">_xlfn.STDEV.P(D114:G114,D119:G119,D124:G124,D129:G129,D134:G134,D139:G139)</f>
        <v>34.416020978608209</v>
      </c>
      <c r="M114">
        <v>0.45</v>
      </c>
      <c r="N114">
        <f t="shared" si="48"/>
        <v>0</v>
      </c>
      <c r="P114" s="2">
        <f>_xlfn.STDEV.P(D122:D126)</f>
        <v>4.6835883679076664</v>
      </c>
      <c r="Q114">
        <f t="shared" si="49"/>
        <v>35.856333703638278</v>
      </c>
      <c r="R114" s="2">
        <f>_xlfn.STDEV.P(E122:E126)</f>
        <v>0.59126981996377947</v>
      </c>
      <c r="S114">
        <f t="shared" si="50"/>
        <v>35.681679083560816</v>
      </c>
      <c r="T114" s="2">
        <f>_xlfn.STDEV.P(F122:F126)</f>
        <v>4.0580783629693498</v>
      </c>
      <c r="U114">
        <f t="shared" si="51"/>
        <v>34.545670254509957</v>
      </c>
      <c r="V114" s="2">
        <f>_xlfn.STDEV.P(G122:G126)</f>
        <v>0.80746516952745173</v>
      </c>
      <c r="W114">
        <f t="shared" si="52"/>
        <v>28.330352784405797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_xlfn.STDEV.P(D127:G131)</f>
        <v>15.659489926239637</v>
      </c>
      <c r="L115">
        <f t="shared" si="53"/>
        <v>34.491246625049648</v>
      </c>
      <c r="M115">
        <v>0.65</v>
      </c>
      <c r="N115">
        <f t="shared" si="48"/>
        <v>0</v>
      </c>
      <c r="P115" s="2">
        <f>_xlfn.STDEV.P(D127:D131)</f>
        <v>4.5435246230212059</v>
      </c>
      <c r="Q115">
        <f t="shared" si="49"/>
        <v>35.937233090796262</v>
      </c>
      <c r="R115" s="2">
        <f>_xlfn.STDEV.P(E127:E131)</f>
        <v>0.84142735871850705</v>
      </c>
      <c r="S115">
        <f t="shared" si="50"/>
        <v>35.992807923559141</v>
      </c>
      <c r="T115" s="2">
        <f>_xlfn.STDEV.P(F127:F131)</f>
        <v>0.92736184954956924</v>
      </c>
      <c r="U115">
        <f t="shared" si="51"/>
        <v>34.727894647770768</v>
      </c>
      <c r="V115" s="2">
        <f>_xlfn.STDEV.P(G127:G131)</f>
        <v>0.94741754258616118</v>
      </c>
      <c r="W115">
        <f t="shared" si="52"/>
        <v>27.678190371160877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_xlfn.STDEV.P(D133:G136)</f>
        <v>3.6983051439138981</v>
      </c>
      <c r="L116">
        <f t="shared" si="53"/>
        <v>34.025430644674515</v>
      </c>
      <c r="M116">
        <v>0.85</v>
      </c>
      <c r="N116">
        <f t="shared" si="48"/>
        <v>0</v>
      </c>
      <c r="P116" s="2">
        <f>_xlfn.STDEV.P(D132:D136)</f>
        <v>0.86625631310830575</v>
      </c>
      <c r="Q116">
        <f t="shared" si="49"/>
        <v>35.799507290215921</v>
      </c>
      <c r="R116" s="2">
        <f>_xlfn.STDEV.P(E132:E136)</f>
        <v>0.60860496218811988</v>
      </c>
      <c r="S116">
        <f t="shared" si="50"/>
        <v>35.907288025320625</v>
      </c>
      <c r="T116" s="2">
        <f>_xlfn.STDEV.P(F132:F136)</f>
        <v>0.66151341634164562</v>
      </c>
      <c r="U116">
        <f t="shared" si="51"/>
        <v>34.241758943657601</v>
      </c>
      <c r="V116" s="2">
        <f>_xlfn.STDEV.P(G132:G136)</f>
        <v>2.6431799030712995</v>
      </c>
      <c r="W116">
        <f t="shared" si="52"/>
        <v>25.403411844343534</v>
      </c>
    </row>
    <row r="117" spans="1:23" x14ac:dyDescent="0.45">
      <c r="A117" s="1">
        <v>5</v>
      </c>
      <c r="B117">
        <v>5</v>
      </c>
      <c r="C117">
        <v>0</v>
      </c>
      <c r="D117">
        <v>35.1</v>
      </c>
      <c r="E117">
        <v>49.2</v>
      </c>
      <c r="F117">
        <v>53</v>
      </c>
      <c r="G117">
        <v>49.9</v>
      </c>
      <c r="I117">
        <f t="shared" si="47"/>
        <v>6.9047085383815965</v>
      </c>
      <c r="J117">
        <v>100</v>
      </c>
      <c r="K117">
        <f>_xlfn.STDEV.P(D137:G141)</f>
        <v>7.2739449406769632</v>
      </c>
      <c r="N117">
        <f t="shared" si="48"/>
        <v>46.800000000000004</v>
      </c>
      <c r="P117" s="2">
        <f>_xlfn.STDEV.P(D137:D141)</f>
        <v>0.37416573867739183</v>
      </c>
      <c r="R117" s="2">
        <f>_xlfn.STDEV.P(E137:E141)</f>
        <v>0.55713553108736591</v>
      </c>
      <c r="T117" s="2">
        <f>_xlfn.STDEV.P(F137:F141)</f>
        <v>0.76052613367326094</v>
      </c>
      <c r="V117" s="2">
        <f>_xlfn.STDEV.P(G137:G141)</f>
        <v>5.0733026718302563</v>
      </c>
    </row>
    <row r="118" spans="1:23" x14ac:dyDescent="0.45">
      <c r="A118" s="1">
        <v>6</v>
      </c>
      <c r="B118">
        <v>5</v>
      </c>
      <c r="C118">
        <v>0.2</v>
      </c>
      <c r="D118">
        <v>34.200000000000003</v>
      </c>
      <c r="E118">
        <v>48.8</v>
      </c>
      <c r="F118">
        <v>52.8</v>
      </c>
      <c r="G118">
        <v>49.6</v>
      </c>
      <c r="I118">
        <f t="shared" si="47"/>
        <v>7.1726912661845246</v>
      </c>
      <c r="K118">
        <f>AVERAGE(K112:K117)</f>
        <v>8.72700417420935</v>
      </c>
      <c r="N118">
        <f t="shared" si="48"/>
        <v>46.35</v>
      </c>
      <c r="P118" s="2">
        <f>AVERAGE(P112:P117)</f>
        <v>1.9827767749184264</v>
      </c>
      <c r="Q118">
        <f>AVERAGE(Q112:Q116)</f>
        <v>35.351807713142009</v>
      </c>
      <c r="R118" s="2">
        <f>AVERAGE(R112:R117)</f>
        <v>0.60126595614686673</v>
      </c>
      <c r="S118">
        <f>AVERAGE(S112:S116)</f>
        <v>35.648216673017643</v>
      </c>
      <c r="T118" s="2">
        <f>AVERAGE(T112:T117)</f>
        <v>1.2830618212637031</v>
      </c>
      <c r="U118">
        <f>AVERAGE(U112:U116)</f>
        <v>34.541494762561918</v>
      </c>
      <c r="V118" s="2">
        <f>AVERAGE(V112:V117)</f>
        <v>1.7108064440017106</v>
      </c>
      <c r="W118">
        <f>AVERAGE(W112:W116)</f>
        <v>27.62460585339058</v>
      </c>
    </row>
    <row r="119" spans="1:23" x14ac:dyDescent="0.45">
      <c r="A119" s="1">
        <v>7</v>
      </c>
      <c r="B119">
        <v>5</v>
      </c>
      <c r="C119">
        <v>0.45</v>
      </c>
      <c r="D119">
        <v>34.9</v>
      </c>
      <c r="E119">
        <v>47.2</v>
      </c>
      <c r="F119">
        <v>50.8</v>
      </c>
      <c r="G119">
        <v>48.2</v>
      </c>
      <c r="I119">
        <f t="shared" si="47"/>
        <v>6.1324444555169721</v>
      </c>
      <c r="N119">
        <f t="shared" si="48"/>
        <v>45.274999999999991</v>
      </c>
      <c r="P119" s="2">
        <f>_xlfn.STDEV.P(P112:P117)</f>
        <v>1.9115435981192654</v>
      </c>
      <c r="Q119">
        <f>_xlfn.STDEV.P(Q112:Q116)</f>
        <v>0.71068415529637274</v>
      </c>
      <c r="R119" s="2">
        <f>_xlfn.STDEV.P(R112:R117)</f>
        <v>0.31296312345939664</v>
      </c>
      <c r="S119">
        <f>_xlfn.STDEV.P(S112:S116)</f>
        <v>0.28212138882249982</v>
      </c>
      <c r="T119" s="2">
        <f>_xlfn.STDEV.P(T112:T117)</f>
        <v>1.2995457011902793</v>
      </c>
      <c r="U119">
        <f>_xlfn.STDEV.P(U112:U116)</f>
        <v>0.16167735743607589</v>
      </c>
      <c r="V119" s="2">
        <f>_xlfn.STDEV.P(V112:V117)</f>
        <v>1.700139595590773</v>
      </c>
      <c r="W119">
        <f>_xlfn.STDEV.P(W112:W116)</f>
        <v>1.1684920483432548</v>
      </c>
    </row>
    <row r="120" spans="1:23" x14ac:dyDescent="0.45">
      <c r="A120" s="1">
        <v>8</v>
      </c>
      <c r="B120">
        <v>5</v>
      </c>
      <c r="C120">
        <v>0.65</v>
      </c>
      <c r="D120">
        <v>37.200000000000003</v>
      </c>
      <c r="E120">
        <v>48.9</v>
      </c>
      <c r="F120">
        <v>52.5</v>
      </c>
      <c r="G120">
        <v>50.3</v>
      </c>
      <c r="I120">
        <f t="shared" si="47"/>
        <v>5.928479990689044</v>
      </c>
      <c r="K120" cm="1">
        <f t="array" ref="K120">INDEX(LINEST(K112:K117),1)</f>
        <v>0.71069372394350983</v>
      </c>
      <c r="L120" cm="1">
        <f t="array" ref="L120">INDEX(LINEST(L112:L116),1)</f>
        <v>3.9370006684513459E-2</v>
      </c>
      <c r="N120">
        <f t="shared" si="48"/>
        <v>47.224999999999994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37.9</v>
      </c>
      <c r="E121">
        <v>46.7</v>
      </c>
      <c r="F121">
        <v>49.7</v>
      </c>
      <c r="G121">
        <v>48.6</v>
      </c>
      <c r="I121">
        <f t="shared" si="47"/>
        <v>4.6434766070262343</v>
      </c>
      <c r="N121">
        <f t="shared" si="48"/>
        <v>45.725000000000001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60.1</v>
      </c>
      <c r="E122">
        <v>92.1</v>
      </c>
      <c r="F122">
        <v>90.2</v>
      </c>
      <c r="G122">
        <v>50</v>
      </c>
      <c r="I122">
        <f t="shared" si="47"/>
        <v>18.412088420382979</v>
      </c>
      <c r="N122">
        <f t="shared" si="48"/>
        <v>73.099999999999994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57.1</v>
      </c>
      <c r="E123">
        <v>92.2</v>
      </c>
      <c r="F123">
        <v>90.6</v>
      </c>
      <c r="G123">
        <v>49.8</v>
      </c>
      <c r="I123">
        <f t="shared" si="47"/>
        <v>19.158075973333037</v>
      </c>
      <c r="J123" s="6"/>
      <c r="K123" t="s">
        <v>25</v>
      </c>
      <c r="L123" t="s">
        <v>26</v>
      </c>
      <c r="N123">
        <f t="shared" si="48"/>
        <v>72.424999999999997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54.9</v>
      </c>
      <c r="E124">
        <v>92.9</v>
      </c>
      <c r="F124">
        <v>89.1</v>
      </c>
      <c r="G124">
        <v>48.2</v>
      </c>
      <c r="I124">
        <f t="shared" si="47"/>
        <v>19.91210373114804</v>
      </c>
      <c r="J124">
        <v>2</v>
      </c>
      <c r="K124">
        <f>AVERAGE(D112:G116)</f>
        <v>0</v>
      </c>
      <c r="L124">
        <f>AVERAGE(D112:G112,D117:G117,D122:G122,D127:G127,D132:G132,D137:G137)</f>
        <v>64.2</v>
      </c>
      <c r="M124">
        <v>0</v>
      </c>
      <c r="N124">
        <f t="shared" si="48"/>
        <v>71.275000000000006</v>
      </c>
      <c r="P124" s="2">
        <f>AVERAGE(D112:D116)</f>
        <v>0</v>
      </c>
      <c r="Q124">
        <f>AVERAGE(D112,D117,D122,D127,D132,D137)</f>
        <v>62.199999999999996</v>
      </c>
      <c r="R124" s="2">
        <f>AVERAGE(E112:E116)</f>
        <v>0</v>
      </c>
      <c r="S124">
        <f>AVERAGE(E112,E117,E122,E127,E132,E137)</f>
        <v>70.433333333333323</v>
      </c>
      <c r="T124" s="2">
        <f>AVERAGE(F112:F116)</f>
        <v>0</v>
      </c>
      <c r="U124">
        <f>AVERAGE(F112,F117,F122,F127,F132,F137)</f>
        <v>70.366666666666674</v>
      </c>
      <c r="V124" s="2">
        <f>AVERAGE(G112:G116)</f>
        <v>0</v>
      </c>
      <c r="W124">
        <f>AVERAGE(G112,G117,G122,G127,G132,G137)</f>
        <v>53.800000000000004</v>
      </c>
    </row>
    <row r="125" spans="1:23" x14ac:dyDescent="0.45">
      <c r="A125" s="1">
        <v>13</v>
      </c>
      <c r="B125">
        <v>10</v>
      </c>
      <c r="C125">
        <v>0.65</v>
      </c>
      <c r="D125">
        <v>51.3</v>
      </c>
      <c r="E125">
        <v>93.6</v>
      </c>
      <c r="F125">
        <v>85.3</v>
      </c>
      <c r="G125">
        <v>50.3</v>
      </c>
      <c r="I125">
        <f t="shared" si="47"/>
        <v>19.549728258980981</v>
      </c>
      <c r="J125">
        <v>5</v>
      </c>
      <c r="K125">
        <f>AVERAGE(D117:G121)</f>
        <v>46.275000000000006</v>
      </c>
      <c r="L125">
        <f>AVERAGE(D113:G113,D118:G118,D123:G123,D128:G128,D133:G133,D138:G138)</f>
        <v>63.766249999999992</v>
      </c>
      <c r="M125">
        <v>0.2</v>
      </c>
      <c r="N125">
        <f t="shared" si="48"/>
        <v>70.125</v>
      </c>
      <c r="P125" s="2">
        <f>AVERAGE(D117:D121)</f>
        <v>35.860000000000007</v>
      </c>
      <c r="Q125">
        <f t="shared" ref="Q125:Q128" si="54">AVERAGE(D113,D118,D123,D128,D133,D138)</f>
        <v>59.965000000000003</v>
      </c>
      <c r="R125" s="2">
        <f>AVERAGE(E117:E121)</f>
        <v>48.160000000000004</v>
      </c>
      <c r="S125">
        <f t="shared" ref="S125:S128" si="55">AVERAGE(E113,E118,E123,E128,E133,E138)</f>
        <v>70.11666666666666</v>
      </c>
      <c r="T125" s="2">
        <f>AVERAGE(F117:F121)</f>
        <v>51.760000000000005</v>
      </c>
      <c r="U125">
        <f t="shared" ref="U125:U128" si="56">AVERAGE(F113,F118,F123,F128,F133,F138)</f>
        <v>70.283333333333331</v>
      </c>
      <c r="V125" s="2">
        <f>AVERAGE(G117:G121)</f>
        <v>49.32</v>
      </c>
      <c r="W125">
        <f t="shared" ref="W125:W128" si="57">AVERAGE(G113,G118,G123,G128,G133,G138)</f>
        <v>54.70000000000001</v>
      </c>
    </row>
    <row r="126" spans="1:23" x14ac:dyDescent="0.45">
      <c r="A126" s="1">
        <v>14</v>
      </c>
      <c r="B126">
        <v>10</v>
      </c>
      <c r="C126">
        <v>0.85</v>
      </c>
      <c r="D126">
        <v>46.6</v>
      </c>
      <c r="E126">
        <v>92.1</v>
      </c>
      <c r="F126">
        <v>79.8</v>
      </c>
      <c r="G126">
        <v>48.7</v>
      </c>
      <c r="I126">
        <f t="shared" si="47"/>
        <v>19.651590266438987</v>
      </c>
      <c r="J126">
        <v>10</v>
      </c>
      <c r="K126">
        <f>AVERAGE(D122:G126)</f>
        <v>70.744999999999976</v>
      </c>
      <c r="L126">
        <f t="shared" ref="L126:L128" si="58">AVERAGE(D114:G114,D119:G119,D124:G124,D129:G129,D134:G134,D139:G139)</f>
        <v>63.849999999999994</v>
      </c>
      <c r="M126">
        <v>0.45</v>
      </c>
      <c r="N126">
        <f t="shared" si="48"/>
        <v>66.8</v>
      </c>
      <c r="P126" s="2">
        <f>AVERAGE(D122:D126)</f>
        <v>54</v>
      </c>
      <c r="Q126">
        <f t="shared" si="54"/>
        <v>62</v>
      </c>
      <c r="R126" s="2">
        <f>AVERAGE(E122:E126)</f>
        <v>92.580000000000013</v>
      </c>
      <c r="S126">
        <f t="shared" si="55"/>
        <v>70.233333333333334</v>
      </c>
      <c r="T126" s="2">
        <f>AVERAGE(F122:F126)</f>
        <v>87</v>
      </c>
      <c r="U126">
        <f t="shared" si="56"/>
        <v>69.600000000000009</v>
      </c>
      <c r="V126" s="2">
        <f>AVERAGE(G122:G126)</f>
        <v>49.4</v>
      </c>
      <c r="W126">
        <f t="shared" si="57"/>
        <v>53.566666666666663</v>
      </c>
    </row>
    <row r="127" spans="1:23" x14ac:dyDescent="0.45">
      <c r="A127" s="1">
        <v>15</v>
      </c>
      <c r="B127">
        <v>20</v>
      </c>
      <c r="C127">
        <v>0</v>
      </c>
      <c r="D127">
        <v>92</v>
      </c>
      <c r="E127">
        <v>93</v>
      </c>
      <c r="F127">
        <v>92</v>
      </c>
      <c r="G127">
        <v>56</v>
      </c>
      <c r="I127">
        <f t="shared" si="47"/>
        <v>15.738090735537142</v>
      </c>
      <c r="J127">
        <v>20</v>
      </c>
      <c r="K127">
        <f>AVERAGE(D127:G131)</f>
        <v>83.544499999999999</v>
      </c>
      <c r="L127">
        <f t="shared" si="58"/>
        <v>64.3125</v>
      </c>
      <c r="M127">
        <v>0.65</v>
      </c>
      <c r="N127">
        <f t="shared" si="48"/>
        <v>83.25</v>
      </c>
      <c r="P127" s="2">
        <f>AVERAGE(D127:D131)</f>
        <v>91.298000000000002</v>
      </c>
      <c r="Q127">
        <f t="shared" si="54"/>
        <v>62.016666666666673</v>
      </c>
      <c r="R127" s="2">
        <f>AVERAGE(E127:E131)</f>
        <v>93.6</v>
      </c>
      <c r="S127">
        <f t="shared" si="55"/>
        <v>71.266666666666666</v>
      </c>
      <c r="T127" s="2">
        <f>AVERAGE(F127:F131)</f>
        <v>92.500000000000014</v>
      </c>
      <c r="U127">
        <f t="shared" si="56"/>
        <v>70.2</v>
      </c>
      <c r="V127" s="2">
        <f>AVERAGE(G127:G131)</f>
        <v>56.779999999999994</v>
      </c>
      <c r="W127">
        <f t="shared" si="57"/>
        <v>53.766666666666659</v>
      </c>
    </row>
    <row r="128" spans="1:23" x14ac:dyDescent="0.45">
      <c r="A128" s="1">
        <v>16</v>
      </c>
      <c r="B128">
        <v>20</v>
      </c>
      <c r="C128">
        <v>0.2</v>
      </c>
      <c r="D128">
        <v>82.39</v>
      </c>
      <c r="E128">
        <v>92.6</v>
      </c>
      <c r="F128">
        <v>91.3</v>
      </c>
      <c r="G128">
        <v>57.9</v>
      </c>
      <c r="I128">
        <f t="shared" si="47"/>
        <v>13.930031182664283</v>
      </c>
      <c r="J128">
        <v>50</v>
      </c>
      <c r="K128">
        <f>AVERAGE(D132:G136)</f>
        <v>91.724999999999994</v>
      </c>
      <c r="L128">
        <f t="shared" si="58"/>
        <v>62.541666666666679</v>
      </c>
      <c r="M128">
        <v>0.85</v>
      </c>
      <c r="N128">
        <f t="shared" si="48"/>
        <v>81.047499999999999</v>
      </c>
      <c r="P128" s="2">
        <f>AVERAGE(D132:D136)</f>
        <v>93.34</v>
      </c>
      <c r="Q128">
        <f t="shared" si="54"/>
        <v>60.983333333333327</v>
      </c>
      <c r="R128" s="2">
        <f>AVERAGE(E132:E136)</f>
        <v>94.04</v>
      </c>
      <c r="S128">
        <f t="shared" si="55"/>
        <v>70.399999999999991</v>
      </c>
      <c r="T128" s="2">
        <f>AVERAGE(F132:F136)</f>
        <v>93.78</v>
      </c>
      <c r="U128">
        <f t="shared" si="56"/>
        <v>68.283333333333331</v>
      </c>
      <c r="V128" s="2">
        <f>AVERAGE(G132:G136)</f>
        <v>85.74</v>
      </c>
      <c r="W128">
        <f t="shared" si="57"/>
        <v>50.5</v>
      </c>
    </row>
    <row r="129" spans="1:23" x14ac:dyDescent="0.45">
      <c r="A129" s="1">
        <v>17</v>
      </c>
      <c r="B129">
        <v>20</v>
      </c>
      <c r="C129">
        <v>0.45</v>
      </c>
      <c r="D129">
        <v>93.8</v>
      </c>
      <c r="E129">
        <v>93.2</v>
      </c>
      <c r="F129">
        <v>92.4</v>
      </c>
      <c r="G129">
        <v>57</v>
      </c>
      <c r="I129">
        <f t="shared" si="47"/>
        <v>15.654072952430019</v>
      </c>
      <c r="J129">
        <v>100</v>
      </c>
      <c r="K129">
        <f>AVERAGE(D137:G141)</f>
        <v>90.115000000000009</v>
      </c>
      <c r="L129">
        <f>AVERAGE((L128-L127), (L127-L126), (L126-L125), (L125-L124))</f>
        <v>-0.41458333333333108</v>
      </c>
      <c r="N129">
        <f t="shared" si="48"/>
        <v>84.1</v>
      </c>
      <c r="P129" s="2">
        <f>AVERAGE(D137:D141)</f>
        <v>94.1</v>
      </c>
      <c r="R129" s="2">
        <f>AVERAGE(E137:E141)</f>
        <v>94.56</v>
      </c>
      <c r="T129" s="2">
        <f>AVERAGE(F137:F141)</f>
        <v>93.44</v>
      </c>
      <c r="V129" s="2">
        <f>AVERAGE(G137:G141)</f>
        <v>78.36</v>
      </c>
    </row>
    <row r="130" spans="1:23" x14ac:dyDescent="0.45">
      <c r="A130" s="1">
        <v>18</v>
      </c>
      <c r="B130">
        <v>20</v>
      </c>
      <c r="C130">
        <v>0.65</v>
      </c>
      <c r="D130">
        <v>94.8</v>
      </c>
      <c r="E130">
        <v>94.7</v>
      </c>
      <c r="F130">
        <v>94.1</v>
      </c>
      <c r="G130">
        <v>57.6</v>
      </c>
      <c r="I130">
        <f t="shared" si="47"/>
        <v>15.994842918890992</v>
      </c>
      <c r="K130">
        <f>AVERAGE(K124:K129)</f>
        <v>63.734083333333331</v>
      </c>
      <c r="N130">
        <f t="shared" si="48"/>
        <v>85.300000000000011</v>
      </c>
      <c r="P130" s="2">
        <f>AVERAGE(P124:P129)</f>
        <v>61.433000000000014</v>
      </c>
      <c r="Q130">
        <f>AVERAGE(Q124:Q128)</f>
        <v>61.433000000000007</v>
      </c>
      <c r="R130" s="2">
        <f>AVERAGE(R124:R129)</f>
        <v>70.489999999999995</v>
      </c>
      <c r="S130">
        <f>AVERAGE(S124:S128)</f>
        <v>70.489999999999981</v>
      </c>
      <c r="T130" s="2">
        <f>AVERAGE(T124:T129)</f>
        <v>69.746666666666655</v>
      </c>
      <c r="U130">
        <f>AVERAGE(U124:U128)</f>
        <v>69.74666666666667</v>
      </c>
      <c r="V130" s="2">
        <f>AVERAGE(V124:V129)</f>
        <v>53.266666666666673</v>
      </c>
      <c r="W130">
        <f>AVERAGE(W124:W128)</f>
        <v>53.266666666666666</v>
      </c>
    </row>
    <row r="131" spans="1:23" x14ac:dyDescent="0.45">
      <c r="A131" s="1">
        <v>19</v>
      </c>
      <c r="B131">
        <v>20</v>
      </c>
      <c r="C131">
        <v>0.85</v>
      </c>
      <c r="D131">
        <v>93.5</v>
      </c>
      <c r="E131">
        <v>94.5</v>
      </c>
      <c r="F131">
        <v>92.7</v>
      </c>
      <c r="G131">
        <v>55.4</v>
      </c>
      <c r="I131">
        <f t="shared" si="47"/>
        <v>16.538950238754623</v>
      </c>
      <c r="N131">
        <f t="shared" si="48"/>
        <v>84.024999999999991</v>
      </c>
      <c r="P131" s="2">
        <f>_xlfn.STDEV.P(P124:P129)</f>
        <v>35.26175707004213</v>
      </c>
      <c r="Q131">
        <f>_xlfn.STDEV.P(Q124:Q128)</f>
        <v>0.849431443836274</v>
      </c>
      <c r="R131" s="2">
        <f>_xlfn.STDEV.P(R124:R129)</f>
        <v>35.645188081048666</v>
      </c>
      <c r="S131">
        <f>_xlfn.STDEV.P(S124:S128)</f>
        <v>0.40491425704160716</v>
      </c>
      <c r="T131" s="2">
        <f>_xlfn.STDEV.P(T124:T129)</f>
        <v>34.502378017882911</v>
      </c>
      <c r="U131">
        <f>_xlfn.STDEV.P(U124:U128)</f>
        <v>0.77984328910080281</v>
      </c>
      <c r="V131" s="2">
        <f>_xlfn.STDEV.P(V124:V129)</f>
        <v>27.58139872369701</v>
      </c>
      <c r="W131">
        <f>_xlfn.STDEV.P(W124:W128)</f>
        <v>1.4375905768565231</v>
      </c>
    </row>
    <row r="132" spans="1:23" x14ac:dyDescent="0.45">
      <c r="A132" s="1">
        <v>20</v>
      </c>
      <c r="B132">
        <v>50</v>
      </c>
      <c r="C132">
        <v>0</v>
      </c>
      <c r="D132">
        <v>92.2</v>
      </c>
      <c r="E132">
        <v>93.6</v>
      </c>
      <c r="F132">
        <v>93.4</v>
      </c>
      <c r="G132">
        <v>84.2</v>
      </c>
      <c r="I132">
        <f t="shared" si="47"/>
        <v>3.8765319552404041</v>
      </c>
      <c r="N132">
        <f t="shared" si="48"/>
        <v>90.850000000000009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92.4</v>
      </c>
      <c r="E133">
        <v>93.3</v>
      </c>
      <c r="F133">
        <v>93.5</v>
      </c>
      <c r="G133">
        <v>88.5</v>
      </c>
      <c r="I133">
        <f t="shared" si="47"/>
        <v>2.0203650660214851</v>
      </c>
      <c r="N133">
        <f t="shared" si="48"/>
        <v>91.924999999999997</v>
      </c>
      <c r="P133" s="2" cm="1">
        <f t="array" ref="P133">INDEX(LINEST(P124:P129), 1)</f>
        <v>19.435371428571425</v>
      </c>
      <c r="Q133" s="2" cm="1">
        <f t="array" ref="Q133">INDEX(LINEST(Q124:Q128), 1)</f>
        <v>-3.8166666666666738E-2</v>
      </c>
      <c r="R133" s="2" cm="1">
        <f t="array" ref="R133">INDEX(LINEST(R124:R129), 1)</f>
        <v>17.470285714285716</v>
      </c>
      <c r="S133" s="2" cm="1">
        <f t="array" ref="S133">INDEX(LINEST(S124:S128), 1)</f>
        <v>0.10833333333333428</v>
      </c>
      <c r="T133" s="2" cm="1">
        <f t="array" ref="T133">INDEX(LINEST(T124:T129), 1)</f>
        <v>17.107428571428578</v>
      </c>
      <c r="U133" s="2" cm="1">
        <f t="array" ref="U133">INDEX(LINEST(U124:U128), 1)</f>
        <v>-0.42500000000000149</v>
      </c>
      <c r="V133" s="2" cm="1">
        <f t="array" ref="V133">INDEX(LINEST(V124:V128), 1)</f>
        <v>17.893999999999998</v>
      </c>
      <c r="W133" s="2" cm="1">
        <f t="array" ref="W133">INDEX(LINEST(W124:W128), 1)</f>
        <v>-0.75333333333333596</v>
      </c>
    </row>
    <row r="134" spans="1:23" x14ac:dyDescent="0.45">
      <c r="A134" s="1">
        <v>22</v>
      </c>
      <c r="B134">
        <v>50</v>
      </c>
      <c r="C134">
        <v>0.45</v>
      </c>
      <c r="D134">
        <v>93.8</v>
      </c>
      <c r="E134">
        <v>93.8</v>
      </c>
      <c r="F134">
        <v>92.9</v>
      </c>
      <c r="G134">
        <v>87.5</v>
      </c>
      <c r="I134">
        <f t="shared" si="47"/>
        <v>2.6239283526803847</v>
      </c>
      <c r="K134" cm="1">
        <f t="array" ref="K134">INDEX(LINEST(K124:K129),1)</f>
        <v>17.134985714285715</v>
      </c>
      <c r="L134" cm="1">
        <f t="array" ref="L134">INDEX(LINEST(L124:L128),1)</f>
        <v>-0.27704166666666408</v>
      </c>
      <c r="N134" s="7">
        <f t="shared" si="48"/>
        <v>92</v>
      </c>
    </row>
    <row r="135" spans="1:23" x14ac:dyDescent="0.45">
      <c r="A135" s="1">
        <v>23</v>
      </c>
      <c r="B135">
        <v>50</v>
      </c>
      <c r="C135">
        <v>0.65</v>
      </c>
      <c r="D135">
        <v>94.3</v>
      </c>
      <c r="E135">
        <v>94.9</v>
      </c>
      <c r="F135">
        <v>94.6</v>
      </c>
      <c r="G135">
        <v>87.2</v>
      </c>
      <c r="I135">
        <f t="shared" si="47"/>
        <v>3.211308144666281</v>
      </c>
      <c r="N135">
        <f t="shared" si="48"/>
        <v>92.749999999999986</v>
      </c>
    </row>
    <row r="136" spans="1:23" x14ac:dyDescent="0.45">
      <c r="A136" s="1">
        <v>24</v>
      </c>
      <c r="B136">
        <v>50</v>
      </c>
      <c r="C136">
        <v>0.85</v>
      </c>
      <c r="D136">
        <v>94</v>
      </c>
      <c r="E136">
        <v>94.6</v>
      </c>
      <c r="F136">
        <v>94.5</v>
      </c>
      <c r="G136">
        <v>81.3</v>
      </c>
      <c r="I136">
        <f t="shared" si="47"/>
        <v>5.6625965775428506</v>
      </c>
      <c r="N136">
        <f t="shared" si="48"/>
        <v>91.100000000000009</v>
      </c>
    </row>
    <row r="137" spans="1:23" x14ac:dyDescent="0.45">
      <c r="A137" s="1">
        <v>25</v>
      </c>
      <c r="B137">
        <v>100</v>
      </c>
      <c r="C137">
        <v>0</v>
      </c>
      <c r="D137">
        <v>93.8</v>
      </c>
      <c r="E137">
        <v>94.7</v>
      </c>
      <c r="F137">
        <v>93.6</v>
      </c>
      <c r="G137">
        <v>82.7</v>
      </c>
      <c r="I137">
        <f t="shared" si="47"/>
        <v>4.9249365478145988</v>
      </c>
      <c r="N137">
        <f t="shared" si="48"/>
        <v>91.2</v>
      </c>
    </row>
    <row r="138" spans="1:23" x14ac:dyDescent="0.45">
      <c r="A138" s="1">
        <v>26</v>
      </c>
      <c r="B138">
        <v>100</v>
      </c>
      <c r="C138">
        <v>0.2</v>
      </c>
      <c r="D138">
        <v>93.7</v>
      </c>
      <c r="E138">
        <v>93.8</v>
      </c>
      <c r="F138">
        <v>93.5</v>
      </c>
      <c r="G138">
        <v>82.4</v>
      </c>
      <c r="I138">
        <f t="shared" si="47"/>
        <v>4.8798053239857815</v>
      </c>
      <c r="N138">
        <f t="shared" si="48"/>
        <v>90.85</v>
      </c>
    </row>
    <row r="139" spans="1:23" x14ac:dyDescent="0.45">
      <c r="A139" s="1">
        <v>27</v>
      </c>
      <c r="B139">
        <v>100</v>
      </c>
      <c r="C139">
        <v>0.45</v>
      </c>
      <c r="D139">
        <v>94.6</v>
      </c>
      <c r="E139">
        <v>94.3</v>
      </c>
      <c r="F139">
        <v>92.4</v>
      </c>
      <c r="G139">
        <v>80.5</v>
      </c>
      <c r="I139">
        <f t="shared" si="47"/>
        <v>5.8062466361669474</v>
      </c>
      <c r="N139">
        <f t="shared" si="48"/>
        <v>90.449999999999989</v>
      </c>
    </row>
    <row r="140" spans="1:23" x14ac:dyDescent="0.45">
      <c r="A140" s="1">
        <v>28</v>
      </c>
      <c r="B140">
        <v>100</v>
      </c>
      <c r="C140">
        <v>0.65</v>
      </c>
      <c r="D140">
        <v>94.5</v>
      </c>
      <c r="E140">
        <v>95.5</v>
      </c>
      <c r="F140">
        <v>94.7</v>
      </c>
      <c r="G140">
        <v>77.2</v>
      </c>
      <c r="I140">
        <f t="shared" si="47"/>
        <v>7.6734526127421931</v>
      </c>
      <c r="N140">
        <f t="shared" si="48"/>
        <v>90.474999999999994</v>
      </c>
    </row>
    <row r="141" spans="1:23" x14ac:dyDescent="0.45">
      <c r="A141" s="1">
        <v>29</v>
      </c>
      <c r="B141">
        <v>100</v>
      </c>
      <c r="C141">
        <v>0.85</v>
      </c>
      <c r="D141">
        <v>93.9</v>
      </c>
      <c r="E141">
        <v>94.5</v>
      </c>
      <c r="F141">
        <v>93</v>
      </c>
      <c r="G141">
        <v>69</v>
      </c>
      <c r="I141">
        <f t="shared" si="47"/>
        <v>10.751976562474477</v>
      </c>
      <c r="N141">
        <f t="shared" si="48"/>
        <v>87.6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79.8</v>
      </c>
      <c r="E148">
        <v>90.5</v>
      </c>
      <c r="F148">
        <v>74.8</v>
      </c>
      <c r="G148">
        <v>0</v>
      </c>
      <c r="I148">
        <f>_xlfn.STDEV.P(D148:G148)</f>
        <v>35.828855340353812</v>
      </c>
      <c r="J148">
        <v>2</v>
      </c>
      <c r="K148">
        <f>_xlfn.STDEV.P(D148:G152)</f>
        <v>34.623346169889466</v>
      </c>
      <c r="L148">
        <f>_xlfn.STDEV.P(D148:G148,D153:G153,D158:G158,D163:G163,D168:G168,D173:G173)</f>
        <v>18.723855383351605</v>
      </c>
      <c r="M148">
        <v>0</v>
      </c>
      <c r="N148">
        <f>AVERAGE(D148:G148)</f>
        <v>61.275000000000006</v>
      </c>
      <c r="P148" s="2">
        <f>_xlfn.STDEV.P(D148:D152)</f>
        <v>0.91520489509180092</v>
      </c>
      <c r="Q148">
        <f>_xlfn.STDEV.P(D148,D153,D158,D163,D168,D173)</f>
        <v>5.9678769722201546</v>
      </c>
      <c r="R148" s="2">
        <f>_xlfn.STDEV.P(E148:E152)</f>
        <v>3.0315672514394265</v>
      </c>
      <c r="S148">
        <f>_xlfn.STDEV.P(E148,E153,E158,E163,E168,E173)</f>
        <v>4.2511436369784334</v>
      </c>
      <c r="T148" s="2">
        <f>_xlfn.STDEV.P(F148:F152)</f>
        <v>4.2142615011410953</v>
      </c>
      <c r="U148">
        <f>_xlfn.STDEV.P(F148,F153,F158,F163,F168,F173)</f>
        <v>6.6197725707828434</v>
      </c>
      <c r="V148" s="2">
        <f>_xlfn.STDEV.P(G148:G152)</f>
        <v>0</v>
      </c>
      <c r="W148">
        <f>_xlfn.STDEV.P(G148,G153,G158,G163,G168,G173)</f>
        <v>32.403532043419098</v>
      </c>
    </row>
    <row r="149" spans="1:23" x14ac:dyDescent="0.45">
      <c r="A149" s="1">
        <v>1</v>
      </c>
      <c r="B149">
        <v>0</v>
      </c>
      <c r="C149">
        <v>0.2</v>
      </c>
      <c r="D149">
        <v>77.900000000000006</v>
      </c>
      <c r="E149">
        <v>89.2</v>
      </c>
      <c r="F149">
        <v>72.5</v>
      </c>
      <c r="G149">
        <v>0</v>
      </c>
      <c r="I149">
        <f t="shared" ref="I149:I177" si="59">_xlfn.STDEV.P(D149:G149)</f>
        <v>35.104344460479531</v>
      </c>
      <c r="J149">
        <v>5</v>
      </c>
      <c r="K149">
        <f>_xlfn.STDEV.P(D153:G157)</f>
        <v>10.869227203440053</v>
      </c>
      <c r="L149">
        <f>_xlfn.STDEV.P(D149:G149,D154:G154,D159:G159,D164:G164,D169:G169,D174:G174)</f>
        <v>18.862473308279363</v>
      </c>
      <c r="M149">
        <v>0.2</v>
      </c>
      <c r="N149">
        <f t="shared" ref="N149:N177" si="60">AVERAGE(D149:G149)</f>
        <v>59.900000000000006</v>
      </c>
      <c r="P149" s="2">
        <f>_xlfn.STDEV.P(D153:D157)</f>
        <v>0.95372952140530765</v>
      </c>
      <c r="Q149">
        <f t="shared" ref="Q149:Q152" si="61">_xlfn.STDEV.P(D149,D154,D159,D164,D169,D174)</f>
        <v>5.7868865165610046</v>
      </c>
      <c r="R149" s="2">
        <f>_xlfn.STDEV.P(E153:E157)</f>
        <v>1.2039933554633966</v>
      </c>
      <c r="S149">
        <f t="shared" ref="S149:S152" si="62">_xlfn.STDEV.P(E149,E154,E159,E164,E169,E174)</f>
        <v>4.5456939330902335</v>
      </c>
      <c r="T149" s="2">
        <f>_xlfn.STDEV.P(F153:F157)</f>
        <v>1.1271202242884268</v>
      </c>
      <c r="U149">
        <f t="shared" ref="U149:U152" si="63">_xlfn.STDEV.P(F149,F154,F159,F164,F169,F174)</f>
        <v>7.7419671631669678</v>
      </c>
      <c r="V149" s="2">
        <f>_xlfn.STDEV.P(G153:G157)</f>
        <v>0.55353410012392124</v>
      </c>
      <c r="W149">
        <f t="shared" ref="W149:W152" si="64">_xlfn.STDEV.P(G149,G154,G159,G164,G169,G174)</f>
        <v>32.602372953854463</v>
      </c>
    </row>
    <row r="150" spans="1:23" x14ac:dyDescent="0.45">
      <c r="A150" s="1">
        <v>2</v>
      </c>
      <c r="B150">
        <v>0</v>
      </c>
      <c r="C150">
        <v>0.45</v>
      </c>
      <c r="D150">
        <v>78.2</v>
      </c>
      <c r="E150">
        <v>86.7</v>
      </c>
      <c r="F150">
        <v>70.7</v>
      </c>
      <c r="G150">
        <v>0</v>
      </c>
      <c r="I150">
        <f t="shared" si="59"/>
        <v>34.473830654570435</v>
      </c>
      <c r="J150">
        <v>10</v>
      </c>
      <c r="K150">
        <f>_xlfn.STDEV.P(D158:G162)</f>
        <v>6.3154888963563236</v>
      </c>
      <c r="L150">
        <f t="shared" ref="L150:L152" si="65">_xlfn.STDEV.P(D150:G150,D155:G155,D160:G160,D165:G165,D170:G170,D175:G175)</f>
        <v>18.910688758095482</v>
      </c>
      <c r="M150">
        <v>0.45</v>
      </c>
      <c r="N150">
        <f t="shared" si="60"/>
        <v>58.900000000000006</v>
      </c>
      <c r="P150" s="2">
        <f>_xlfn.STDEV.P(D158:D162)</f>
        <v>1.7165080832900297</v>
      </c>
      <c r="Q150">
        <f t="shared" si="61"/>
        <v>6.1637155100547005</v>
      </c>
      <c r="R150" s="2">
        <f>_xlfn.STDEV.P(E158:E162)</f>
        <v>2.0293841430345343</v>
      </c>
      <c r="S150">
        <f t="shared" si="62"/>
        <v>4.6231302526895464</v>
      </c>
      <c r="T150" s="2">
        <f>_xlfn.STDEV.P(F158:F162)</f>
        <v>4.5241573801095809</v>
      </c>
      <c r="U150">
        <f t="shared" si="63"/>
        <v>8.3236109952351782</v>
      </c>
      <c r="V150" s="2">
        <f>_xlfn.STDEV.P(G158:G162)</f>
        <v>3.0241693074297302</v>
      </c>
      <c r="W150">
        <f t="shared" si="64"/>
        <v>32.443630602425877</v>
      </c>
    </row>
    <row r="151" spans="1:23" x14ac:dyDescent="0.45">
      <c r="A151" s="1">
        <v>3</v>
      </c>
      <c r="B151">
        <v>0</v>
      </c>
      <c r="C151">
        <v>0.65</v>
      </c>
      <c r="D151">
        <v>80.3</v>
      </c>
      <c r="E151">
        <v>86.1</v>
      </c>
      <c r="F151">
        <v>64.900000000000006</v>
      </c>
      <c r="G151">
        <v>0</v>
      </c>
      <c r="I151">
        <f t="shared" si="59"/>
        <v>34.27239231509818</v>
      </c>
      <c r="J151">
        <v>20</v>
      </c>
      <c r="K151">
        <f>_xlfn.STDEV.P(D163:G167)</f>
        <v>3.0931375656443083</v>
      </c>
      <c r="L151">
        <f t="shared" si="65"/>
        <v>19.126297554930012</v>
      </c>
      <c r="M151">
        <v>0.65</v>
      </c>
      <c r="N151">
        <f t="shared" si="60"/>
        <v>57.824999999999996</v>
      </c>
      <c r="P151" s="2">
        <f>_xlfn.STDEV.P(D163:D167)</f>
        <v>2.5096613317338261</v>
      </c>
      <c r="Q151">
        <f t="shared" si="61"/>
        <v>6.1418419242294249</v>
      </c>
      <c r="R151" s="2">
        <f>_xlfn.STDEV.P(E163:E167)</f>
        <v>1.7200000000000009</v>
      </c>
      <c r="S151">
        <f t="shared" si="62"/>
        <v>3.8836569965261662</v>
      </c>
      <c r="T151" s="2">
        <f>_xlfn.STDEV.P(F163:F167)</f>
        <v>0.74135011971402609</v>
      </c>
      <c r="U151">
        <f t="shared" si="63"/>
        <v>11.216901929182066</v>
      </c>
      <c r="V151" s="2">
        <f>_xlfn.STDEV.P(G163:G167)</f>
        <v>0.96747092979582561</v>
      </c>
      <c r="W151">
        <f t="shared" si="64"/>
        <v>32.181192747731799</v>
      </c>
    </row>
    <row r="152" spans="1:23" x14ac:dyDescent="0.45">
      <c r="A152" s="1">
        <v>4</v>
      </c>
      <c r="B152">
        <v>0</v>
      </c>
      <c r="C152">
        <v>0.85</v>
      </c>
      <c r="D152">
        <v>79.2</v>
      </c>
      <c r="E152">
        <v>81.7</v>
      </c>
      <c r="F152">
        <v>64.099999999999994</v>
      </c>
      <c r="G152">
        <v>0</v>
      </c>
      <c r="I152">
        <f t="shared" si="59"/>
        <v>33.166587102082119</v>
      </c>
      <c r="J152">
        <v>50</v>
      </c>
      <c r="K152">
        <f>_xlfn.STDEV.P(D169:G172)</f>
        <v>1.6665716118727103</v>
      </c>
      <c r="L152">
        <f t="shared" si="65"/>
        <v>19.236260879882231</v>
      </c>
      <c r="M152">
        <v>0.85</v>
      </c>
      <c r="N152">
        <f t="shared" si="60"/>
        <v>56.25</v>
      </c>
      <c r="P152" s="2">
        <f>_xlfn.STDEV.P(D168:D172)</f>
        <v>2.0264254242384525</v>
      </c>
      <c r="Q152">
        <f t="shared" si="61"/>
        <v>7.1299251982985989</v>
      </c>
      <c r="R152" s="2">
        <f>_xlfn.STDEV.P(E168:E172)</f>
        <v>0.4445222154178563</v>
      </c>
      <c r="S152">
        <f t="shared" si="62"/>
        <v>5.6038677119765552</v>
      </c>
      <c r="T152" s="2">
        <f>_xlfn.STDEV.P(F168:F172)</f>
        <v>0.62737548565432344</v>
      </c>
      <c r="U152">
        <f t="shared" si="63"/>
        <v>11.979519560019471</v>
      </c>
      <c r="V152" s="2">
        <f>_xlfn.STDEV.P(G168:G172)</f>
        <v>0.98386991009990732</v>
      </c>
      <c r="W152">
        <f t="shared" si="64"/>
        <v>30.663967272499004</v>
      </c>
    </row>
    <row r="153" spans="1:23" x14ac:dyDescent="0.45">
      <c r="A153" s="1">
        <v>5</v>
      </c>
      <c r="B153">
        <v>5</v>
      </c>
      <c r="C153">
        <v>0</v>
      </c>
      <c r="D153">
        <v>77.3</v>
      </c>
      <c r="E153">
        <v>82.4</v>
      </c>
      <c r="F153">
        <v>88.6</v>
      </c>
      <c r="G153">
        <v>59.1</v>
      </c>
      <c r="I153">
        <f t="shared" si="59"/>
        <v>11.001477173543654</v>
      </c>
      <c r="J153">
        <v>100</v>
      </c>
      <c r="K153">
        <f>_xlfn.STDEV.P(D173:G177)</f>
        <v>7.4271268166095021</v>
      </c>
      <c r="N153">
        <f t="shared" si="60"/>
        <v>76.849999999999994</v>
      </c>
      <c r="P153" s="2">
        <f>_xlfn.STDEV.P(D173:D177)</f>
        <v>0.91738759529437541</v>
      </c>
      <c r="R153" s="2">
        <f>_xlfn.STDEV.P(E173:E177)</f>
        <v>4.2726460185697563</v>
      </c>
      <c r="T153" s="2">
        <f>_xlfn.STDEV.P(F173:F177)</f>
        <v>0.69971422738143563</v>
      </c>
      <c r="V153" s="2">
        <f>_xlfn.STDEV.P(G173:G177)</f>
        <v>5.6314829308096099</v>
      </c>
    </row>
    <row r="154" spans="1:23" x14ac:dyDescent="0.45">
      <c r="A154" s="1">
        <v>6</v>
      </c>
      <c r="B154">
        <v>5</v>
      </c>
      <c r="C154">
        <v>0.2</v>
      </c>
      <c r="D154">
        <v>78.3</v>
      </c>
      <c r="E154">
        <v>80.599999999999994</v>
      </c>
      <c r="F154">
        <v>87</v>
      </c>
      <c r="G154">
        <v>58.2</v>
      </c>
      <c r="I154">
        <f t="shared" si="59"/>
        <v>10.773665810670083</v>
      </c>
      <c r="K154">
        <f>AVERAGE(K148:K153)</f>
        <v>10.665816377302059</v>
      </c>
      <c r="N154">
        <f t="shared" si="60"/>
        <v>76.024999999999991</v>
      </c>
      <c r="P154" s="2">
        <f>AVERAGE(P148:P153)</f>
        <v>1.5064861418422986</v>
      </c>
      <c r="Q154">
        <f>AVERAGE(Q148:Q152)</f>
        <v>6.2380492242727765</v>
      </c>
      <c r="R154" s="2">
        <f>AVERAGE(R148:R153)</f>
        <v>2.1170188306541617</v>
      </c>
      <c r="S154">
        <f>AVERAGE(S148:S152)</f>
        <v>4.5814985062521867</v>
      </c>
      <c r="T154" s="2">
        <f>AVERAGE(T148:T153)</f>
        <v>1.9889964897148147</v>
      </c>
      <c r="U154">
        <f>AVERAGE(U148:U152)</f>
        <v>9.1763544436773046</v>
      </c>
      <c r="V154" s="2">
        <f>AVERAGE(V148:V153)</f>
        <v>1.8600878630431659</v>
      </c>
      <c r="W154">
        <f>AVERAGE(W148:W152)</f>
        <v>32.058939123986043</v>
      </c>
    </row>
    <row r="155" spans="1:23" x14ac:dyDescent="0.45">
      <c r="A155" s="1">
        <v>7</v>
      </c>
      <c r="B155">
        <v>5</v>
      </c>
      <c r="C155">
        <v>0.45</v>
      </c>
      <c r="D155">
        <v>78.5</v>
      </c>
      <c r="E155">
        <v>81.400000000000006</v>
      </c>
      <c r="F155">
        <v>87.8</v>
      </c>
      <c r="G155">
        <v>59.1</v>
      </c>
      <c r="I155">
        <f t="shared" si="59"/>
        <v>10.703971225671332</v>
      </c>
      <c r="N155">
        <f t="shared" si="60"/>
        <v>76.7</v>
      </c>
      <c r="P155" s="2">
        <f>_xlfn.STDEV.P(P148:P153)</f>
        <v>0.62222678430277434</v>
      </c>
      <c r="Q155">
        <f>_xlfn.STDEV.P(Q148:Q152)</f>
        <v>0.46621131116792924</v>
      </c>
      <c r="R155" s="2">
        <f>_xlfn.STDEV.P(R148:R153)</f>
        <v>1.2436030733272661</v>
      </c>
      <c r="S155">
        <f>_xlfn.STDEV.P(S148:S152)</f>
        <v>0.57347555744491319</v>
      </c>
      <c r="T155" s="2">
        <f>_xlfn.STDEV.P(T148:T153)</f>
        <v>1.6928554665324527</v>
      </c>
      <c r="U155">
        <f>_xlfn.STDEV.P(U148:U152)</f>
        <v>2.0660260328582871</v>
      </c>
      <c r="V155" s="2">
        <f>_xlfn.STDEV.P(V148:V153)</f>
        <v>1.9282997195524809</v>
      </c>
      <c r="W155">
        <f>_xlfn.STDEV.P(W148:W152)</f>
        <v>0.71034422023596777</v>
      </c>
    </row>
    <row r="156" spans="1:23" x14ac:dyDescent="0.45">
      <c r="A156" s="1">
        <v>8</v>
      </c>
      <c r="B156">
        <v>5</v>
      </c>
      <c r="C156">
        <v>0.65</v>
      </c>
      <c r="D156">
        <v>78.8</v>
      </c>
      <c r="E156">
        <v>81.400000000000006</v>
      </c>
      <c r="F156">
        <v>90.1</v>
      </c>
      <c r="G156">
        <v>59.6</v>
      </c>
      <c r="I156">
        <f t="shared" si="59"/>
        <v>11.136286409750836</v>
      </c>
      <c r="K156" cm="1">
        <f t="array" ref="K156">INDEX(LINEST(K148:K153),1)</f>
        <v>-4.7660404249089678</v>
      </c>
      <c r="L156" cm="1">
        <f t="array" ref="L156">INDEX(LINEST(L148:L152),1)</f>
        <v>0.12886352397119011</v>
      </c>
      <c r="N156">
        <f t="shared" si="60"/>
        <v>77.474999999999994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76.2</v>
      </c>
      <c r="E157">
        <v>78.8</v>
      </c>
      <c r="F157">
        <v>87.2</v>
      </c>
      <c r="G157">
        <v>58.2</v>
      </c>
      <c r="I157">
        <f t="shared" si="59"/>
        <v>10.570241246064414</v>
      </c>
      <c r="N157">
        <f t="shared" si="60"/>
        <v>75.099999999999994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74.099999999999994</v>
      </c>
      <c r="E158">
        <v>87.7</v>
      </c>
      <c r="F158">
        <v>82.2</v>
      </c>
      <c r="G158">
        <v>91.9</v>
      </c>
      <c r="I158">
        <f t="shared" si="59"/>
        <v>6.6585940708230629</v>
      </c>
      <c r="N158">
        <f t="shared" si="60"/>
        <v>83.974999999999994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75.599999999999994</v>
      </c>
      <c r="E159">
        <v>86.2</v>
      </c>
      <c r="F159">
        <v>81.099999999999994</v>
      </c>
      <c r="G159">
        <v>92.2</v>
      </c>
      <c r="I159">
        <f t="shared" si="59"/>
        <v>6.1409995114801985</v>
      </c>
      <c r="J159" s="6"/>
      <c r="K159" t="s">
        <v>25</v>
      </c>
      <c r="L159" t="s">
        <v>26</v>
      </c>
      <c r="N159">
        <f t="shared" si="60"/>
        <v>83.775000000000006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77.400000000000006</v>
      </c>
      <c r="E160">
        <v>85.8</v>
      </c>
      <c r="F160">
        <v>80</v>
      </c>
      <c r="G160">
        <v>91.9</v>
      </c>
      <c r="I160">
        <f t="shared" si="59"/>
        <v>5.5903376463322862</v>
      </c>
      <c r="J160">
        <v>2</v>
      </c>
      <c r="K160">
        <f>AVERAGE(D148:G152)</f>
        <v>58.83</v>
      </c>
      <c r="L160">
        <f>AVERAGE(D148:G148,D153:G153,D158:G158,D163:G163,D168:G168,D173:G173)</f>
        <v>81.387500000000003</v>
      </c>
      <c r="M160">
        <v>0</v>
      </c>
      <c r="N160">
        <f t="shared" si="60"/>
        <v>83.775000000000006</v>
      </c>
      <c r="P160" s="2">
        <f>AVERAGE(D148:D152)</f>
        <v>79.08</v>
      </c>
      <c r="Q160">
        <f>AVERAGE(D148,D153,D158,D163,D168,D173)</f>
        <v>82.166666666666671</v>
      </c>
      <c r="R160" s="2">
        <f>AVERAGE(E148:E152)</f>
        <v>86.84</v>
      </c>
      <c r="S160">
        <f>AVERAGE(E148,E153,E158,E163,E168,E173)</f>
        <v>88.233333333333348</v>
      </c>
      <c r="T160" s="2">
        <f>AVERAGE(F148:F152)</f>
        <v>69.400000000000006</v>
      </c>
      <c r="U160">
        <f>AVERAGE(F148,F153,F158,F163,F168,F173)</f>
        <v>87.016666666666652</v>
      </c>
      <c r="V160" s="2">
        <f>AVERAGE(G148:G152)</f>
        <v>0</v>
      </c>
      <c r="W160">
        <f>AVERAGE(G148,G153,G158,G163,G168,G173)</f>
        <v>68.13333333333334</v>
      </c>
    </row>
    <row r="161" spans="1:23" x14ac:dyDescent="0.45">
      <c r="A161" s="1">
        <v>13</v>
      </c>
      <c r="B161">
        <v>10</v>
      </c>
      <c r="C161">
        <v>0.65</v>
      </c>
      <c r="D161">
        <v>79</v>
      </c>
      <c r="E161">
        <v>85</v>
      </c>
      <c r="F161">
        <v>76.5</v>
      </c>
      <c r="G161">
        <v>91.3</v>
      </c>
      <c r="I161">
        <f t="shared" si="59"/>
        <v>5.7256004051976932</v>
      </c>
      <c r="J161">
        <v>5</v>
      </c>
      <c r="K161">
        <f>AVERAGE(D153:G157)</f>
        <v>76.429999999999993</v>
      </c>
      <c r="L161">
        <f>AVERAGE(D149:G149,D154:G154,D159:G159,D164:G164,D169:G169,D174:G174)</f>
        <v>81.270833333333357</v>
      </c>
      <c r="M161">
        <v>0.2</v>
      </c>
      <c r="N161">
        <f t="shared" si="60"/>
        <v>82.95</v>
      </c>
      <c r="P161" s="2">
        <f>AVERAGE(D153:D157)</f>
        <v>77.819999999999993</v>
      </c>
      <c r="Q161">
        <f t="shared" ref="Q161:Q164" si="66">AVERAGE(D149,D154,D159,D164,D169,D174)</f>
        <v>82.283333333333331</v>
      </c>
      <c r="R161" s="2">
        <f>AVERAGE(E153:E157)</f>
        <v>80.92</v>
      </c>
      <c r="S161">
        <f t="shared" ref="S161:S164" si="67">AVERAGE(E149,E154,E159,E164,E169,E174)</f>
        <v>88</v>
      </c>
      <c r="T161" s="2">
        <f>AVERAGE(F153:F157)</f>
        <v>88.14</v>
      </c>
      <c r="U161">
        <f t="shared" ref="U161:U164" si="68">AVERAGE(F149,F154,F159,F164,F169,F174)</f>
        <v>86.616666666666674</v>
      </c>
      <c r="V161" s="2">
        <f>AVERAGE(G153:G157)</f>
        <v>58.839999999999996</v>
      </c>
      <c r="W161">
        <f t="shared" ref="W161:W164" si="69">AVERAGE(G149,G154,G159,G164,G169,G174)</f>
        <v>68.183333333333337</v>
      </c>
    </row>
    <row r="162" spans="1:23" x14ac:dyDescent="0.45">
      <c r="A162" s="1">
        <v>14</v>
      </c>
      <c r="B162">
        <v>10</v>
      </c>
      <c r="C162">
        <v>0.85</v>
      </c>
      <c r="D162">
        <v>77.7</v>
      </c>
      <c r="E162">
        <v>81.599999999999994</v>
      </c>
      <c r="F162">
        <v>69.7</v>
      </c>
      <c r="G162">
        <v>84.3</v>
      </c>
      <c r="I162">
        <f t="shared" si="59"/>
        <v>5.5047138890227503</v>
      </c>
      <c r="J162">
        <v>10</v>
      </c>
      <c r="K162">
        <f>AVERAGE(D158:G162)</f>
        <v>82.559999999999988</v>
      </c>
      <c r="L162">
        <f t="shared" ref="L162:L164" si="70">AVERAGE(D150:G150,D155:G155,D160:G160,D165:G165,D170:G170,D175:G175)</f>
        <v>81.579166666666652</v>
      </c>
      <c r="M162">
        <v>0.45</v>
      </c>
      <c r="N162">
        <f t="shared" si="60"/>
        <v>78.325000000000003</v>
      </c>
      <c r="P162" s="2">
        <f>AVERAGE(D158:D162)</f>
        <v>76.760000000000005</v>
      </c>
      <c r="Q162">
        <f t="shared" si="66"/>
        <v>83.916666666666671</v>
      </c>
      <c r="R162" s="2">
        <f>AVERAGE(E158:E162)</f>
        <v>85.259999999999991</v>
      </c>
      <c r="S162">
        <f t="shared" si="67"/>
        <v>88.100000000000023</v>
      </c>
      <c r="T162" s="2">
        <f>AVERAGE(F158:F162)</f>
        <v>77.900000000000006</v>
      </c>
      <c r="U162">
        <f t="shared" si="68"/>
        <v>86.149999999999991</v>
      </c>
      <c r="V162" s="2">
        <f>AVERAGE(G158:G162)</f>
        <v>90.320000000000007</v>
      </c>
      <c r="W162">
        <f t="shared" si="69"/>
        <v>68.150000000000006</v>
      </c>
    </row>
    <row r="163" spans="1:23" x14ac:dyDescent="0.45">
      <c r="A163" s="1">
        <v>15</v>
      </c>
      <c r="B163">
        <v>20</v>
      </c>
      <c r="C163">
        <v>0</v>
      </c>
      <c r="D163">
        <v>82.4</v>
      </c>
      <c r="E163">
        <v>83.1</v>
      </c>
      <c r="F163">
        <v>89.8</v>
      </c>
      <c r="G163">
        <v>82.7</v>
      </c>
      <c r="I163">
        <f t="shared" si="59"/>
        <v>3.0700162866017484</v>
      </c>
      <c r="J163">
        <v>20</v>
      </c>
      <c r="K163">
        <f>AVERAGE(D163:G167)</f>
        <v>86.45</v>
      </c>
      <c r="L163">
        <f t="shared" si="70"/>
        <v>81.10541666666667</v>
      </c>
      <c r="M163">
        <v>0.65</v>
      </c>
      <c r="N163">
        <f t="shared" si="60"/>
        <v>84.5</v>
      </c>
      <c r="P163" s="2">
        <f>AVERAGE(D163:D167)</f>
        <v>85.239999999999981</v>
      </c>
      <c r="Q163">
        <f t="shared" si="66"/>
        <v>85.233333333333334</v>
      </c>
      <c r="R163" s="2">
        <f>AVERAGE(E163:E167)</f>
        <v>85.44</v>
      </c>
      <c r="S163">
        <f t="shared" si="67"/>
        <v>86.105000000000004</v>
      </c>
      <c r="T163" s="2">
        <f>AVERAGE(F163:F167)</f>
        <v>90.92</v>
      </c>
      <c r="U163">
        <f t="shared" si="68"/>
        <v>85.633333333333326</v>
      </c>
      <c r="V163" s="2">
        <f>AVERAGE(G163:G167)</f>
        <v>84.2</v>
      </c>
      <c r="W163">
        <f t="shared" si="69"/>
        <v>67.45</v>
      </c>
    </row>
    <row r="164" spans="1:23" x14ac:dyDescent="0.45">
      <c r="A164" s="1">
        <v>16</v>
      </c>
      <c r="B164">
        <v>20</v>
      </c>
      <c r="C164">
        <v>0.2</v>
      </c>
      <c r="D164">
        <v>82.1</v>
      </c>
      <c r="E164">
        <v>85.3</v>
      </c>
      <c r="F164">
        <v>91</v>
      </c>
      <c r="G164">
        <v>84.2</v>
      </c>
      <c r="I164">
        <f t="shared" si="59"/>
        <v>3.2958306995354008</v>
      </c>
      <c r="J164">
        <v>50</v>
      </c>
      <c r="K164">
        <f>AVERAGE(D168:G172)</f>
        <v>92.6</v>
      </c>
      <c r="L164">
        <f t="shared" si="70"/>
        <v>79.329166666666666</v>
      </c>
      <c r="M164">
        <v>0.85</v>
      </c>
      <c r="N164">
        <f t="shared" si="60"/>
        <v>85.649999999999991</v>
      </c>
      <c r="P164" s="2">
        <f>AVERAGE(D168:D172)</f>
        <v>90.560000000000016</v>
      </c>
      <c r="Q164">
        <f t="shared" si="66"/>
        <v>84.55</v>
      </c>
      <c r="R164" s="2">
        <f>AVERAGE(E168:E172)</f>
        <v>93.32</v>
      </c>
      <c r="S164">
        <f t="shared" si="67"/>
        <v>85.399999999999991</v>
      </c>
      <c r="T164" s="2">
        <f>AVERAGE(F168:F172)</f>
        <v>94.320000000000007</v>
      </c>
      <c r="U164">
        <f t="shared" si="68"/>
        <v>83.333333333333329</v>
      </c>
      <c r="V164" s="2">
        <f>AVERAGE(G168:G172)</f>
        <v>92.2</v>
      </c>
      <c r="W164">
        <f t="shared" si="69"/>
        <v>64.033333333333331</v>
      </c>
    </row>
    <row r="165" spans="1:23" x14ac:dyDescent="0.45">
      <c r="A165" s="1">
        <v>17</v>
      </c>
      <c r="B165">
        <v>20</v>
      </c>
      <c r="C165">
        <v>0.45</v>
      </c>
      <c r="D165">
        <v>86.2</v>
      </c>
      <c r="E165">
        <v>86.4</v>
      </c>
      <c r="F165">
        <v>91.3</v>
      </c>
      <c r="G165">
        <v>84.5</v>
      </c>
      <c r="I165">
        <f t="shared" si="59"/>
        <v>2.5347583711273134</v>
      </c>
      <c r="J165">
        <v>100</v>
      </c>
      <c r="K165">
        <f>AVERAGE(D173:G177)</f>
        <v>88.736500000000007</v>
      </c>
      <c r="L165">
        <f>AVERAGE((L164-L163), (L163-L162), (L162-L161), (L161-L160))</f>
        <v>-0.51458333333333428</v>
      </c>
      <c r="N165">
        <f t="shared" si="60"/>
        <v>87.100000000000009</v>
      </c>
      <c r="P165" s="2">
        <f>AVERAGE(D173:D177)</f>
        <v>92.32</v>
      </c>
      <c r="R165" s="2">
        <f>AVERAGE(E173:E177)</f>
        <v>91.225999999999999</v>
      </c>
      <c r="T165" s="2">
        <f>AVERAGE(F173:F177)</f>
        <v>93.82</v>
      </c>
      <c r="V165" s="2">
        <f>AVERAGE(G173:G177)</f>
        <v>77.58</v>
      </c>
    </row>
    <row r="166" spans="1:23" x14ac:dyDescent="0.45">
      <c r="A166" s="1">
        <v>18</v>
      </c>
      <c r="B166">
        <v>20</v>
      </c>
      <c r="C166">
        <v>0.65</v>
      </c>
      <c r="D166">
        <v>87.6</v>
      </c>
      <c r="E166">
        <v>88.1</v>
      </c>
      <c r="F166">
        <v>92</v>
      </c>
      <c r="G166">
        <v>85.7</v>
      </c>
      <c r="I166">
        <f t="shared" si="59"/>
        <v>2.2896506283710618</v>
      </c>
      <c r="K166">
        <f>AVERAGE(K160:K165)</f>
        <v>80.934416666666664</v>
      </c>
      <c r="N166">
        <f t="shared" si="60"/>
        <v>88.35</v>
      </c>
      <c r="P166" s="2">
        <f>AVERAGE(P160:P165)</f>
        <v>83.63</v>
      </c>
      <c r="Q166">
        <f>AVERAGE(Q160:Q164)</f>
        <v>83.63000000000001</v>
      </c>
      <c r="R166" s="2">
        <f>AVERAGE(R160:R165)</f>
        <v>87.167666666666662</v>
      </c>
      <c r="S166">
        <f>AVERAGE(S160:S164)</f>
        <v>87.167666666666676</v>
      </c>
      <c r="T166" s="2">
        <f>AVERAGE(T160:T165)</f>
        <v>85.75</v>
      </c>
      <c r="U166">
        <f>AVERAGE(U160:U164)</f>
        <v>85.749999999999986</v>
      </c>
      <c r="V166" s="2">
        <f>AVERAGE(V160:V165)</f>
        <v>67.19</v>
      </c>
      <c r="W166">
        <f>AVERAGE(W160:W164)</f>
        <v>67.190000000000012</v>
      </c>
    </row>
    <row r="167" spans="1:23" x14ac:dyDescent="0.45">
      <c r="A167" s="1">
        <v>19</v>
      </c>
      <c r="B167">
        <v>20</v>
      </c>
      <c r="C167">
        <v>0.85</v>
      </c>
      <c r="D167">
        <v>87.9</v>
      </c>
      <c r="E167">
        <v>84.3</v>
      </c>
      <c r="F167">
        <v>90.5</v>
      </c>
      <c r="G167">
        <v>83.9</v>
      </c>
      <c r="I167">
        <f t="shared" si="59"/>
        <v>2.7143139096279927</v>
      </c>
      <c r="N167">
        <f t="shared" si="60"/>
        <v>86.65</v>
      </c>
      <c r="P167" s="2">
        <f>_xlfn.STDEV.P(P160:P165)</f>
        <v>6.1615555395262556</v>
      </c>
      <c r="Q167">
        <f>_xlfn.STDEV.P(Q160:Q164)</f>
        <v>1.2209923104680964</v>
      </c>
      <c r="R167" s="2">
        <f>_xlfn.STDEV.P(R160:R165)</f>
        <v>4.0842380630364268</v>
      </c>
      <c r="S167">
        <f>_xlfn.STDEV.P(S160:S164)</f>
        <v>1.1791162415602334</v>
      </c>
      <c r="T167" s="2">
        <f>_xlfn.STDEV.P(T160:T165)</f>
        <v>9.1283057938846248</v>
      </c>
      <c r="U167">
        <f>_xlfn.STDEV.P(U160:U164)</f>
        <v>1.2937885796716895</v>
      </c>
      <c r="V167" s="2">
        <f>_xlfn.STDEV.P(V160:V165)</f>
        <v>31.994811558542846</v>
      </c>
      <c r="W167">
        <f>_xlfn.STDEV.P(W160:W164)</f>
        <v>1.6018947114797137</v>
      </c>
    </row>
    <row r="168" spans="1:23" x14ac:dyDescent="0.45">
      <c r="A168" s="1">
        <v>20</v>
      </c>
      <c r="B168">
        <v>50</v>
      </c>
      <c r="C168">
        <v>0</v>
      </c>
      <c r="D168">
        <v>88</v>
      </c>
      <c r="E168">
        <v>92.8</v>
      </c>
      <c r="F168">
        <v>93.4</v>
      </c>
      <c r="G168">
        <v>92.3</v>
      </c>
      <c r="I168">
        <f t="shared" si="59"/>
        <v>2.1288200957337851</v>
      </c>
      <c r="N168">
        <f t="shared" si="60"/>
        <v>91.625000000000014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88.3</v>
      </c>
      <c r="E169">
        <v>93.4</v>
      </c>
      <c r="F169">
        <v>94.2</v>
      </c>
      <c r="G169">
        <v>93.1</v>
      </c>
      <c r="I169">
        <f t="shared" si="59"/>
        <v>2.3157072353818844</v>
      </c>
      <c r="N169">
        <f t="shared" si="60"/>
        <v>92.25</v>
      </c>
      <c r="P169" s="2" cm="1">
        <f t="array" ref="P169">INDEX(LINEST(P160:P165), 1)</f>
        <v>3.2257142857142864</v>
      </c>
      <c r="Q169" s="2" cm="1">
        <f t="array" ref="Q169">INDEX(LINEST(Q160:Q164), 1)</f>
        <v>0.77166666666666528</v>
      </c>
      <c r="R169" s="2" cm="1">
        <f t="array" ref="R169">INDEX(LINEST(R160:R165), 1)</f>
        <v>1.6945714285714275</v>
      </c>
      <c r="S169" s="2" cm="1">
        <f t="array" ref="S169">INDEX(LINEST(S160:S164), 1)</f>
        <v>-0.75616666666667065</v>
      </c>
      <c r="T169" s="2" cm="1">
        <f t="array" ref="T169">INDEX(LINEST(T160:T165), 1)</f>
        <v>4.3902857142857137</v>
      </c>
      <c r="U169" s="2" cm="1">
        <f t="array" ref="U169">INDEX(LINEST(U160:U164), 1)</f>
        <v>-0.83499999999999919</v>
      </c>
      <c r="V169" s="2" cm="1">
        <f t="array" ref="V169">INDEX(LINEST(V160:V164), 1)</f>
        <v>20.975999999999996</v>
      </c>
      <c r="W169" s="2" cm="1">
        <f t="array" ref="W169">INDEX(LINEST(W160:W164), 1)</f>
        <v>-0.89333333333333498</v>
      </c>
    </row>
    <row r="170" spans="1:23" x14ac:dyDescent="0.45">
      <c r="A170" s="1">
        <v>22</v>
      </c>
      <c r="B170">
        <v>50</v>
      </c>
      <c r="C170">
        <v>0.45</v>
      </c>
      <c r="D170">
        <v>91.3</v>
      </c>
      <c r="E170">
        <v>94.1</v>
      </c>
      <c r="F170">
        <v>94</v>
      </c>
      <c r="G170">
        <v>92.6</v>
      </c>
      <c r="I170">
        <f t="shared" si="59"/>
        <v>1.1467344941179716</v>
      </c>
      <c r="K170" cm="1">
        <f t="array" ref="K170">INDEX(LINEST(K160:K165),1)</f>
        <v>5.7695000000000016</v>
      </c>
      <c r="L170" cm="1">
        <f t="array" ref="L170">INDEX(LINEST(L160:L164),1)</f>
        <v>-0.42820833333333608</v>
      </c>
      <c r="N170">
        <f t="shared" si="60"/>
        <v>93</v>
      </c>
    </row>
    <row r="171" spans="1:23" x14ac:dyDescent="0.45">
      <c r="A171" s="1">
        <v>23</v>
      </c>
      <c r="B171">
        <v>50</v>
      </c>
      <c r="C171">
        <v>0.65</v>
      </c>
      <c r="D171">
        <v>92.6</v>
      </c>
      <c r="E171">
        <v>93.3</v>
      </c>
      <c r="F171">
        <v>95.2</v>
      </c>
      <c r="G171">
        <v>92.7</v>
      </c>
      <c r="I171">
        <f t="shared" si="59"/>
        <v>1.0452272480183455</v>
      </c>
      <c r="N171">
        <f t="shared" si="60"/>
        <v>93.449999999999989</v>
      </c>
    </row>
    <row r="172" spans="1:23" x14ac:dyDescent="0.45">
      <c r="A172" s="1">
        <v>24</v>
      </c>
      <c r="B172">
        <v>50</v>
      </c>
      <c r="C172">
        <v>0.85</v>
      </c>
      <c r="D172">
        <v>92.6</v>
      </c>
      <c r="E172">
        <v>93</v>
      </c>
      <c r="F172">
        <v>94.8</v>
      </c>
      <c r="G172">
        <v>90.3</v>
      </c>
      <c r="I172">
        <f t="shared" si="59"/>
        <v>1.6021469970012117</v>
      </c>
      <c r="N172">
        <f t="shared" si="60"/>
        <v>92.674999999999997</v>
      </c>
    </row>
    <row r="173" spans="1:23" x14ac:dyDescent="0.45">
      <c r="A173" s="1">
        <v>25</v>
      </c>
      <c r="B173">
        <v>100</v>
      </c>
      <c r="C173">
        <v>0</v>
      </c>
      <c r="D173">
        <v>91.4</v>
      </c>
      <c r="E173">
        <v>92.9</v>
      </c>
      <c r="F173">
        <v>93.3</v>
      </c>
      <c r="G173">
        <v>82.8</v>
      </c>
      <c r="I173">
        <f t="shared" si="59"/>
        <v>4.2737571292716217</v>
      </c>
      <c r="N173">
        <f t="shared" si="60"/>
        <v>90.100000000000009</v>
      </c>
    </row>
    <row r="174" spans="1:23" x14ac:dyDescent="0.45">
      <c r="A174" s="1">
        <v>26</v>
      </c>
      <c r="B174">
        <v>100</v>
      </c>
      <c r="C174">
        <v>0.2</v>
      </c>
      <c r="D174">
        <v>91.5</v>
      </c>
      <c r="E174">
        <v>93.3</v>
      </c>
      <c r="F174">
        <v>93.9</v>
      </c>
      <c r="G174">
        <v>81.400000000000006</v>
      </c>
      <c r="I174">
        <f t="shared" si="59"/>
        <v>5.0573585002449626</v>
      </c>
      <c r="N174">
        <f t="shared" si="60"/>
        <v>90.025000000000006</v>
      </c>
    </row>
    <row r="175" spans="1:23" x14ac:dyDescent="0.45">
      <c r="A175" s="1">
        <v>27</v>
      </c>
      <c r="B175">
        <v>100</v>
      </c>
      <c r="C175">
        <v>0.45</v>
      </c>
      <c r="D175">
        <v>91.9</v>
      </c>
      <c r="E175">
        <v>94.2</v>
      </c>
      <c r="F175">
        <v>93.1</v>
      </c>
      <c r="G175">
        <v>80.8</v>
      </c>
      <c r="I175">
        <f t="shared" si="59"/>
        <v>5.3735463150511702</v>
      </c>
      <c r="N175">
        <f t="shared" si="60"/>
        <v>90.000000000000014</v>
      </c>
    </row>
    <row r="176" spans="1:23" x14ac:dyDescent="0.45">
      <c r="A176" s="1">
        <v>28</v>
      </c>
      <c r="B176">
        <v>100</v>
      </c>
      <c r="C176">
        <v>0.65</v>
      </c>
      <c r="D176">
        <v>93.1</v>
      </c>
      <c r="E176">
        <v>82.73</v>
      </c>
      <c r="F176">
        <v>95.1</v>
      </c>
      <c r="G176">
        <v>75.400000000000006</v>
      </c>
      <c r="I176">
        <f t="shared" si="59"/>
        <v>7.9830394430943352</v>
      </c>
      <c r="N176">
        <f t="shared" si="60"/>
        <v>86.582499999999982</v>
      </c>
    </row>
    <row r="177" spans="1:23" x14ac:dyDescent="0.45">
      <c r="A177" s="1">
        <v>29</v>
      </c>
      <c r="B177">
        <v>100</v>
      </c>
      <c r="C177">
        <v>0.85</v>
      </c>
      <c r="D177">
        <v>93.7</v>
      </c>
      <c r="E177">
        <v>93</v>
      </c>
      <c r="F177">
        <v>93.7</v>
      </c>
      <c r="G177">
        <v>67.5</v>
      </c>
      <c r="I177">
        <f t="shared" si="59"/>
        <v>11.247527506078919</v>
      </c>
      <c r="N177">
        <f t="shared" si="60"/>
        <v>86.974999999999994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83.6</v>
      </c>
      <c r="E184">
        <v>89.4</v>
      </c>
      <c r="F184">
        <v>68.099999999999994</v>
      </c>
      <c r="G184">
        <v>0</v>
      </c>
      <c r="I184">
        <f>_xlfn.STDEV.P(D184:G184)</f>
        <v>35.66029830217353</v>
      </c>
      <c r="J184">
        <v>2</v>
      </c>
      <c r="K184">
        <f>_xlfn.STDEV.P(D184:G188)</f>
        <v>34.530164711451953</v>
      </c>
      <c r="L184">
        <f>_xlfn.STDEV.P(D184:G184,D189:G189,D194:G194,D199:F199,D204:F204,D209:F209)</f>
        <v>24.250028403097197</v>
      </c>
      <c r="M184">
        <v>0</v>
      </c>
      <c r="N184">
        <f>AVERAGE(D184:G184)</f>
        <v>60.274999999999999</v>
      </c>
      <c r="P184" s="2">
        <f>_xlfn.STDEV.P(D184:D188)</f>
        <v>2.0228692493584473</v>
      </c>
      <c r="Q184">
        <f>_xlfn.STDEV.P(D184,D189,D194,D199,D204,D209)</f>
        <v>10.516146976066057</v>
      </c>
      <c r="R184" s="2">
        <f>_xlfn.STDEV.P(E184:E188)</f>
        <v>7.2731286252891225</v>
      </c>
      <c r="S184">
        <f>_xlfn.STDEV.P(E184,E189,E194,E199,E204,E209)</f>
        <v>8.265742555874894</v>
      </c>
      <c r="T184" s="2">
        <f>_xlfn.STDEV.P(F184:F188)</f>
        <v>2.7874002224294938</v>
      </c>
      <c r="U184">
        <f>_xlfn.STDEV.P(F184,F189,F194,F199,F204,F209)</f>
        <v>13.077673935205592</v>
      </c>
      <c r="V184" s="2">
        <f>_xlfn.STDEV.P(G184:G188)</f>
        <v>0</v>
      </c>
      <c r="W184">
        <f>_xlfn.STDEV.P(G184,G189,G194,G199,G204,G209)</f>
        <v>4.4943173996602521</v>
      </c>
    </row>
    <row r="185" spans="1:23" x14ac:dyDescent="0.45">
      <c r="A185" s="1">
        <v>1</v>
      </c>
      <c r="B185">
        <v>0</v>
      </c>
      <c r="C185">
        <v>0.2</v>
      </c>
      <c r="D185">
        <v>82.7</v>
      </c>
      <c r="E185">
        <v>85.2</v>
      </c>
      <c r="F185">
        <v>63.1</v>
      </c>
      <c r="G185">
        <v>0</v>
      </c>
      <c r="I185">
        <f t="shared" ref="I185:I198" si="71">_xlfn.STDEV.P(D185:G185)</f>
        <v>34.422703263979727</v>
      </c>
      <c r="J185">
        <v>5</v>
      </c>
      <c r="K185">
        <f>_xlfn.STDEV.P(D189:G193)</f>
        <v>22.77649226724785</v>
      </c>
      <c r="L185">
        <f t="shared" ref="L185:L188" si="72">_xlfn.STDEV.P(D185:G185,D190:G190,D195:G195,D200:F200,D205:F205,D210:F210)</f>
        <v>22.612934562409407</v>
      </c>
      <c r="M185">
        <v>0.2</v>
      </c>
      <c r="N185">
        <f t="shared" ref="N185:N198" si="73">AVERAGE(D185:G185)</f>
        <v>57.75</v>
      </c>
      <c r="P185" s="2">
        <f>_xlfn.STDEV.P(D189:D193)</f>
        <v>4.1325052934025379</v>
      </c>
      <c r="Q185">
        <f t="shared" ref="Q185:Q188" si="74">_xlfn.STDEV.P(D185,D190,D195,D200,D205,D210)</f>
        <v>12.015256505330603</v>
      </c>
      <c r="R185" s="2">
        <f>_xlfn.STDEV.P(E189:E193)</f>
        <v>6.192447012288449</v>
      </c>
      <c r="S185">
        <f t="shared" ref="S185:S188" si="75">_xlfn.STDEV.P(E185,E190,E195,E200,E205,E210)</f>
        <v>8.829244336609845</v>
      </c>
      <c r="T185" s="2">
        <f>_xlfn.STDEV.P(F189:F193)</f>
        <v>6.7364679172397102</v>
      </c>
      <c r="U185">
        <f t="shared" ref="U185:U188" si="76">_xlfn.STDEV.P(F185,F190,F195,F200,F205,F210)</f>
        <v>12.207568235411269</v>
      </c>
      <c r="V185" s="2">
        <f>_xlfn.STDEV.P(G189:G193)</f>
        <v>0.87315519811772269</v>
      </c>
      <c r="W185">
        <f t="shared" ref="W185:W188" si="77">_xlfn.STDEV.P(G185,G190,G195,G200,G205,G210)</f>
        <v>3.9626029604569553</v>
      </c>
    </row>
    <row r="186" spans="1:23" x14ac:dyDescent="0.45">
      <c r="A186" s="1">
        <v>2</v>
      </c>
      <c r="B186">
        <v>0</v>
      </c>
      <c r="C186">
        <v>0.45</v>
      </c>
      <c r="D186">
        <v>87.2</v>
      </c>
      <c r="E186">
        <v>81.2</v>
      </c>
      <c r="F186">
        <v>68.3</v>
      </c>
      <c r="G186">
        <v>0</v>
      </c>
      <c r="I186">
        <f t="shared" si="71"/>
        <v>34.840520590255252</v>
      </c>
      <c r="J186">
        <v>10</v>
      </c>
      <c r="K186">
        <f>_xlfn.STDEV.P(D194:G198)</f>
        <v>21.321832144541428</v>
      </c>
      <c r="L186">
        <f t="shared" si="72"/>
        <v>22.590739177783455</v>
      </c>
      <c r="M186">
        <v>0.45</v>
      </c>
      <c r="N186">
        <f t="shared" si="73"/>
        <v>59.174999999999997</v>
      </c>
      <c r="P186" s="2">
        <f>_xlfn.STDEV.P(D194:D198)</f>
        <v>2.3340556977073197</v>
      </c>
      <c r="Q186">
        <f t="shared" si="74"/>
        <v>14.249142274381116</v>
      </c>
      <c r="R186" s="2">
        <f>_xlfn.STDEV.P(E194:E198)</f>
        <v>7.3901556140583589</v>
      </c>
      <c r="S186">
        <f t="shared" si="75"/>
        <v>11.029521622546536</v>
      </c>
      <c r="T186" s="2">
        <f>_xlfn.STDEV.P(F194:F198)</f>
        <v>7.1958321270024079</v>
      </c>
      <c r="U186">
        <f t="shared" si="76"/>
        <v>15.190018652610878</v>
      </c>
      <c r="V186" s="2">
        <f>_xlfn.STDEV.P(G194:G198)</f>
        <v>3.6545861598818563</v>
      </c>
      <c r="W186">
        <f t="shared" si="77"/>
        <v>2.9233257316510817</v>
      </c>
    </row>
    <row r="187" spans="1:23" x14ac:dyDescent="0.45">
      <c r="A187" s="1">
        <v>3</v>
      </c>
      <c r="B187">
        <v>0</v>
      </c>
      <c r="C187">
        <v>0.65</v>
      </c>
      <c r="D187">
        <v>87.9</v>
      </c>
      <c r="E187">
        <v>76.7</v>
      </c>
      <c r="F187">
        <v>71.8</v>
      </c>
      <c r="G187">
        <v>0</v>
      </c>
      <c r="I187">
        <f t="shared" si="71"/>
        <v>34.61683116635605</v>
      </c>
      <c r="J187">
        <v>20</v>
      </c>
      <c r="K187">
        <f>_xlfn.STDEV.P(D199:F203)</f>
        <v>12.623547661238346</v>
      </c>
      <c r="L187">
        <f t="shared" si="72"/>
        <v>22.681377779120535</v>
      </c>
      <c r="M187">
        <v>0.65</v>
      </c>
      <c r="N187">
        <f t="shared" si="73"/>
        <v>59.100000000000009</v>
      </c>
      <c r="P187" s="2">
        <f>_xlfn.STDEV.P(D199:D203)</f>
        <v>9.5254186259712874</v>
      </c>
      <c r="Q187">
        <f t="shared" si="74"/>
        <v>17.23223723142182</v>
      </c>
      <c r="R187" s="2">
        <f>_xlfn.STDEV.P(E199:E203)</f>
        <v>10.669095556793886</v>
      </c>
      <c r="S187">
        <f t="shared" si="75"/>
        <v>11.453044233836808</v>
      </c>
      <c r="T187" s="2">
        <f>_xlfn.STDEV.P(F199:F203)</f>
        <v>6.6712517566046117</v>
      </c>
      <c r="U187">
        <f t="shared" si="76"/>
        <v>18.591007384097175</v>
      </c>
      <c r="V187" s="2">
        <f>_xlfn.STDEV.P(G199:G203)</f>
        <v>0</v>
      </c>
      <c r="W187">
        <f t="shared" si="77"/>
        <v>1.8676336780952403</v>
      </c>
    </row>
    <row r="188" spans="1:23" x14ac:dyDescent="0.45">
      <c r="A188" s="1">
        <v>4</v>
      </c>
      <c r="B188">
        <v>0</v>
      </c>
      <c r="C188">
        <v>0.85</v>
      </c>
      <c r="D188">
        <v>86.1</v>
      </c>
      <c r="E188">
        <v>68.3</v>
      </c>
      <c r="F188">
        <v>67.099999999999994</v>
      </c>
      <c r="G188">
        <v>0</v>
      </c>
      <c r="I188">
        <f t="shared" si="71"/>
        <v>32.844129993044426</v>
      </c>
      <c r="J188">
        <v>50</v>
      </c>
      <c r="K188">
        <f>_xlfn.STDEV.P(D205:F208)</f>
        <v>10.439965244461145</v>
      </c>
      <c r="L188">
        <f t="shared" si="72"/>
        <v>22.448021088587094</v>
      </c>
      <c r="M188">
        <v>0.85</v>
      </c>
      <c r="N188">
        <f t="shared" si="73"/>
        <v>55.374999999999993</v>
      </c>
      <c r="P188" s="2">
        <f>_xlfn.STDEV.P(D204:D208)</f>
        <v>9.0398575210010872</v>
      </c>
      <c r="Q188">
        <f t="shared" si="74"/>
        <v>17.76689336941044</v>
      </c>
      <c r="R188" s="2">
        <f>_xlfn.STDEV.P(E204:E208)</f>
        <v>10.412415665924994</v>
      </c>
      <c r="S188">
        <f t="shared" si="75"/>
        <v>11.453771819312998</v>
      </c>
      <c r="T188" s="2">
        <f>_xlfn.STDEV.P(F204:F208)</f>
        <v>7.8075348222086047</v>
      </c>
      <c r="U188">
        <f t="shared" si="76"/>
        <v>19.725399587559412</v>
      </c>
      <c r="V188" s="2">
        <f>_xlfn.STDEV.P(G204:G208)</f>
        <v>0</v>
      </c>
      <c r="W188">
        <f t="shared" si="77"/>
        <v>0.85569984353289563</v>
      </c>
    </row>
    <row r="189" spans="1:23" x14ac:dyDescent="0.45">
      <c r="A189" s="1">
        <v>5</v>
      </c>
      <c r="B189">
        <v>5</v>
      </c>
      <c r="C189">
        <v>0</v>
      </c>
      <c r="D189">
        <v>48.3</v>
      </c>
      <c r="E189">
        <v>69.599999999999994</v>
      </c>
      <c r="F189">
        <v>26.8</v>
      </c>
      <c r="G189">
        <v>2.9</v>
      </c>
      <c r="I189">
        <f t="shared" si="71"/>
        <v>24.7853787544189</v>
      </c>
      <c r="J189">
        <v>100</v>
      </c>
      <c r="K189">
        <f>_xlfn.STDEV.P(D209:F213)</f>
        <v>9.6018482017207525</v>
      </c>
      <c r="N189">
        <f t="shared" si="73"/>
        <v>36.9</v>
      </c>
      <c r="P189" s="2">
        <f>_xlfn.STDEV.P(D209:D213)</f>
        <v>9.4457186068609804</v>
      </c>
      <c r="R189" s="2">
        <f>_xlfn.STDEV.P(E209:E213)</f>
        <v>11.45746917953525</v>
      </c>
      <c r="T189" s="2">
        <f>_xlfn.STDEV.P(F209:F213)</f>
        <v>2.0283983829612948</v>
      </c>
      <c r="V189" s="2">
        <f>_xlfn.STDEV.P(G209:G213)</f>
        <v>0</v>
      </c>
    </row>
    <row r="190" spans="1:23" x14ac:dyDescent="0.45">
      <c r="A190" s="1">
        <v>6</v>
      </c>
      <c r="B190">
        <v>5</v>
      </c>
      <c r="C190">
        <v>0.2</v>
      </c>
      <c r="D190">
        <v>42.8</v>
      </c>
      <c r="E190">
        <v>63.5</v>
      </c>
      <c r="F190">
        <v>24.1</v>
      </c>
      <c r="G190">
        <v>3.2</v>
      </c>
      <c r="I190">
        <f t="shared" si="71"/>
        <v>22.32095428067537</v>
      </c>
      <c r="K190">
        <f>AVERAGE(K184:K189)</f>
        <v>18.548975038443583</v>
      </c>
      <c r="N190">
        <f t="shared" si="73"/>
        <v>33.4</v>
      </c>
      <c r="P190" s="2">
        <f>AVERAGE(P184:P189)</f>
        <v>6.0834041657169431</v>
      </c>
      <c r="Q190">
        <f>AVERAGE(Q184:Q188)</f>
        <v>14.355935271322005</v>
      </c>
      <c r="R190" s="2">
        <f>AVERAGE(R184:R189)</f>
        <v>8.8991186089816772</v>
      </c>
      <c r="S190">
        <f>AVERAGE(S184:S188)</f>
        <v>10.206264913636216</v>
      </c>
      <c r="T190" s="2">
        <f>AVERAGE(T184:T189)</f>
        <v>5.5378142047410206</v>
      </c>
      <c r="U190">
        <f>AVERAGE(U184:U188)</f>
        <v>15.758333558976867</v>
      </c>
      <c r="V190" s="2">
        <f>AVERAGE(V184:V189)</f>
        <v>0.75462355966659656</v>
      </c>
      <c r="W190">
        <f>AVERAGE(W184:W188)</f>
        <v>2.8207159226792848</v>
      </c>
    </row>
    <row r="191" spans="1:23" x14ac:dyDescent="0.45">
      <c r="A191" s="1">
        <v>7</v>
      </c>
      <c r="B191">
        <v>5</v>
      </c>
      <c r="C191">
        <v>0.45</v>
      </c>
      <c r="D191">
        <v>43.9</v>
      </c>
      <c r="E191">
        <v>61.6</v>
      </c>
      <c r="F191">
        <v>20.7</v>
      </c>
      <c r="G191">
        <v>1.9</v>
      </c>
      <c r="I191">
        <f t="shared" si="71"/>
        <v>22.646564308963075</v>
      </c>
      <c r="N191">
        <f t="shared" si="73"/>
        <v>32.024999999999999</v>
      </c>
      <c r="P191" s="2">
        <f>_xlfn.STDEV.P(P184:P189)</f>
        <v>3.3227699925219722</v>
      </c>
      <c r="Q191">
        <f>_xlfn.STDEV.P(Q184:Q188)</f>
        <v>2.8334397503646578</v>
      </c>
      <c r="R191" s="2">
        <f>_xlfn.STDEV.P(R184:R189)</f>
        <v>2.0089353689476939</v>
      </c>
      <c r="S191">
        <f>_xlfn.STDEV.P(S184:S188)</f>
        <v>1.3747942720481794</v>
      </c>
      <c r="T191" s="2">
        <f>_xlfn.STDEV.P(T184:T189)</f>
        <v>2.2547314327361851</v>
      </c>
      <c r="U191">
        <f>_xlfn.STDEV.P(U184:U188)</f>
        <v>2.9623810055091235</v>
      </c>
      <c r="V191" s="2">
        <f>_xlfn.STDEV.P(V184:V189)</f>
        <v>1.3355186070822014</v>
      </c>
      <c r="W191">
        <f>_xlfn.STDEV.P(W184:W188)</f>
        <v>1.3330439332550128</v>
      </c>
    </row>
    <row r="192" spans="1:23" x14ac:dyDescent="0.45">
      <c r="A192" s="1">
        <v>8</v>
      </c>
      <c r="B192">
        <v>5</v>
      </c>
      <c r="C192">
        <v>0.65</v>
      </c>
      <c r="D192">
        <v>37.6</v>
      </c>
      <c r="E192">
        <v>55.7</v>
      </c>
      <c r="F192">
        <v>14</v>
      </c>
      <c r="G192">
        <v>1.4</v>
      </c>
      <c r="I192">
        <f t="shared" si="71"/>
        <v>20.977890146532843</v>
      </c>
      <c r="K192" cm="1">
        <f t="array" ref="K192">INDEX(LINEST(K184:K189),1)</f>
        <v>-4.8671270885805482</v>
      </c>
      <c r="L192" cm="1">
        <f t="array" ref="L192">INDEX(LINEST(L184:L188),1)</f>
        <v>-0.35355714123090781</v>
      </c>
      <c r="N192">
        <f t="shared" si="73"/>
        <v>27.175000000000004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37.299999999999997</v>
      </c>
      <c r="E193">
        <v>51.8</v>
      </c>
      <c r="F193">
        <v>8.4</v>
      </c>
      <c r="G193">
        <v>0.9</v>
      </c>
      <c r="I193">
        <f t="shared" si="71"/>
        <v>20.768124614418127</v>
      </c>
      <c r="N193">
        <f t="shared" si="73"/>
        <v>24.6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59.21</v>
      </c>
      <c r="E194">
        <v>67.3</v>
      </c>
      <c r="F194">
        <v>32.1</v>
      </c>
      <c r="G194">
        <v>12.3</v>
      </c>
      <c r="I194">
        <f t="shared" si="71"/>
        <v>21.876111828887701</v>
      </c>
      <c r="N194">
        <f t="shared" si="73"/>
        <v>42.727499999999999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55.15</v>
      </c>
      <c r="E195">
        <v>60.6</v>
      </c>
      <c r="F195">
        <v>30.5</v>
      </c>
      <c r="G195">
        <v>10.8</v>
      </c>
      <c r="I195">
        <f t="shared" si="71"/>
        <v>19.966201910979461</v>
      </c>
      <c r="J195" s="6"/>
      <c r="K195" t="s">
        <v>25</v>
      </c>
      <c r="L195" t="s">
        <v>26</v>
      </c>
      <c r="N195">
        <f t="shared" si="73"/>
        <v>39.262500000000003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56</v>
      </c>
      <c r="E196">
        <v>54.4</v>
      </c>
      <c r="F196">
        <v>26.4</v>
      </c>
      <c r="G196">
        <v>8</v>
      </c>
      <c r="I196">
        <f t="shared" si="71"/>
        <v>20.090793911640219</v>
      </c>
      <c r="J196">
        <v>2</v>
      </c>
      <c r="K196">
        <f>AVERAGE(D184:G188)</f>
        <v>58.334999999999994</v>
      </c>
      <c r="L196">
        <f>AVERAGE(D184:G184,D189:G189,D194:G194,D199:F199,D204:F204,D209:F209)</f>
        <v>51.467142857142854</v>
      </c>
      <c r="M196">
        <v>0</v>
      </c>
      <c r="N196">
        <f t="shared" si="73"/>
        <v>36.200000000000003</v>
      </c>
      <c r="P196" s="2">
        <f>AVERAGE(D184:D188)</f>
        <v>85.5</v>
      </c>
      <c r="Q196">
        <f>AVERAGE(D184,D189,D194,D199,D204,D209)</f>
        <v>63.818333333333328</v>
      </c>
      <c r="R196" s="2">
        <f>AVERAGE(E184:E188)</f>
        <v>80.16</v>
      </c>
      <c r="S196">
        <f>AVERAGE(E184,E189,E194,E199,E204,E209)</f>
        <v>71.149999999999991</v>
      </c>
      <c r="T196" s="2">
        <f>AVERAGE(F184:F188)</f>
        <v>67.679999999999993</v>
      </c>
      <c r="U196">
        <f>AVERAGE(F184,F189,F194,F199,F204,F209)</f>
        <v>42.633333333333333</v>
      </c>
      <c r="V196" s="2">
        <f>AVERAGE(G184:G188)</f>
        <v>0</v>
      </c>
      <c r="W196">
        <f>AVERAGE(G184,G189,G194)</f>
        <v>5.0666666666666673</v>
      </c>
    </row>
    <row r="197" spans="1:23" x14ac:dyDescent="0.45">
      <c r="A197" s="1">
        <v>13</v>
      </c>
      <c r="B197">
        <v>10</v>
      </c>
      <c r="C197">
        <v>0.65</v>
      </c>
      <c r="D197">
        <v>53.4</v>
      </c>
      <c r="E197">
        <v>47.8</v>
      </c>
      <c r="F197">
        <v>21.3</v>
      </c>
      <c r="G197">
        <v>5.0999999999999996</v>
      </c>
      <c r="I197">
        <f t="shared" si="71"/>
        <v>19.657441339096003</v>
      </c>
      <c r="J197">
        <v>5</v>
      </c>
      <c r="K197">
        <f>AVERAGE(D189:G193)</f>
        <v>30.819999999999986</v>
      </c>
      <c r="L197">
        <f t="shared" ref="L197:L200" si="78">AVERAGE(D185:G185,D190:G190,D195:G195,D200:F200,D205:F205,D210:F210)</f>
        <v>47.61999999999999</v>
      </c>
      <c r="M197">
        <v>0.2</v>
      </c>
      <c r="N197">
        <f t="shared" si="73"/>
        <v>31.899999999999995</v>
      </c>
      <c r="P197" s="2">
        <f>AVERAGE(D189:D193)</f>
        <v>41.98</v>
      </c>
      <c r="Q197">
        <f t="shared" ref="Q197:Q200" si="79">AVERAGE(D185,D190,D195,D200,D205,D210)</f>
        <v>58.25333333333333</v>
      </c>
      <c r="R197" s="2">
        <f>AVERAGE(E189:E193)</f>
        <v>60.44</v>
      </c>
      <c r="S197">
        <f t="shared" ref="S197:S200" si="80">AVERAGE(E185,E190,E195,E200,E205,E210)</f>
        <v>65.566666666666649</v>
      </c>
      <c r="T197" s="2">
        <f>AVERAGE(F189:F193)</f>
        <v>18.800000000000004</v>
      </c>
      <c r="U197">
        <f t="shared" ref="U197:U200" si="81">AVERAGE(F185,F190,F195,F200,F205,F210)</f>
        <v>40.516666666666666</v>
      </c>
      <c r="V197" s="2">
        <f>AVERAGE(G189:G193)</f>
        <v>2.06</v>
      </c>
      <c r="W197">
        <f t="shared" ref="W197:W200" si="82">AVERAGE(G185,G190,G195)</f>
        <v>4.666666666666667</v>
      </c>
    </row>
    <row r="198" spans="1:23" x14ac:dyDescent="0.45">
      <c r="A198" s="1">
        <v>14</v>
      </c>
      <c r="B198">
        <v>10</v>
      </c>
      <c r="C198">
        <v>0.85</v>
      </c>
      <c r="D198">
        <v>52.5</v>
      </c>
      <c r="E198">
        <v>48.6</v>
      </c>
      <c r="F198">
        <v>12.2</v>
      </c>
      <c r="G198">
        <v>2.2999999999999998</v>
      </c>
      <c r="I198">
        <f t="shared" si="71"/>
        <v>21.974416943345734</v>
      </c>
      <c r="J198">
        <v>10</v>
      </c>
      <c r="K198">
        <f>AVERAGE(D194:G198)</f>
        <v>35.797999999999995</v>
      </c>
      <c r="L198">
        <f t="shared" si="78"/>
        <v>44.407142857142851</v>
      </c>
      <c r="M198">
        <v>0.45</v>
      </c>
      <c r="N198">
        <f t="shared" si="73"/>
        <v>28.9</v>
      </c>
      <c r="P198" s="2">
        <f>AVERAGE(D194:D198)</f>
        <v>55.251999999999995</v>
      </c>
      <c r="Q198">
        <f t="shared" si="79"/>
        <v>56.383333333333333</v>
      </c>
      <c r="R198" s="2">
        <f>AVERAGE(E194:E198)</f>
        <v>55.740000000000009</v>
      </c>
      <c r="S198">
        <f t="shared" si="80"/>
        <v>58.69166666666667</v>
      </c>
      <c r="T198" s="2">
        <f>AVERAGE(F194:F198)</f>
        <v>24.5</v>
      </c>
      <c r="U198">
        <f t="shared" si="81"/>
        <v>38.700000000000003</v>
      </c>
      <c r="V198" s="2">
        <f>AVERAGE(G194:G198)</f>
        <v>7.7</v>
      </c>
      <c r="W198">
        <f t="shared" si="82"/>
        <v>3.3000000000000003</v>
      </c>
    </row>
    <row r="199" spans="1:23" x14ac:dyDescent="0.45">
      <c r="A199" s="1">
        <v>15</v>
      </c>
      <c r="B199">
        <v>20</v>
      </c>
      <c r="C199">
        <v>0</v>
      </c>
      <c r="D199">
        <v>61.4</v>
      </c>
      <c r="E199">
        <v>68.5</v>
      </c>
      <c r="F199">
        <v>39.700000000000003</v>
      </c>
      <c r="G199">
        <v>0</v>
      </c>
      <c r="I199">
        <f>_xlfn.STDEV.P(D199:F199)</f>
        <v>12.250804962214572</v>
      </c>
      <c r="J199">
        <v>20</v>
      </c>
      <c r="K199">
        <f>AVERAGE(D199:F203)</f>
        <v>44.973333333333329</v>
      </c>
      <c r="L199">
        <f t="shared" si="78"/>
        <v>39.728571428571435</v>
      </c>
      <c r="M199">
        <v>0.65</v>
      </c>
      <c r="N199">
        <f>AVERAGEIF(D199:G199, "&lt;&gt;0", D199:G199)</f>
        <v>56.533333333333339</v>
      </c>
      <c r="P199" s="2">
        <f>AVERAGE(D199:D203)</f>
        <v>47.879999999999995</v>
      </c>
      <c r="Q199">
        <f t="shared" si="79"/>
        <v>51</v>
      </c>
      <c r="R199" s="2">
        <f>AVERAGE(E199:E203)</f>
        <v>53.92</v>
      </c>
      <c r="S199">
        <f t="shared" si="80"/>
        <v>52.533333333333331</v>
      </c>
      <c r="T199" s="2">
        <f>AVERAGE(F199:F203)</f>
        <v>33.119999999999997</v>
      </c>
      <c r="U199">
        <f t="shared" si="81"/>
        <v>34.43333333333333</v>
      </c>
      <c r="V199" s="2"/>
      <c r="W199">
        <f t="shared" si="82"/>
        <v>2.1666666666666665</v>
      </c>
    </row>
    <row r="200" spans="1:23" x14ac:dyDescent="0.45">
      <c r="A200" s="1">
        <v>16</v>
      </c>
      <c r="B200">
        <v>20</v>
      </c>
      <c r="C200">
        <v>0.2</v>
      </c>
      <c r="D200">
        <v>54.4</v>
      </c>
      <c r="E200">
        <v>61.8</v>
      </c>
      <c r="F200">
        <v>39.4</v>
      </c>
      <c r="G200">
        <v>0</v>
      </c>
      <c r="I200">
        <f t="shared" ref="I200:I213" si="83">_xlfn.STDEV.P(D200:F200)</f>
        <v>9.31855973611564</v>
      </c>
      <c r="J200">
        <v>50</v>
      </c>
      <c r="K200">
        <f>AVERAGE(D204:F208)</f>
        <v>46.617999999999988</v>
      </c>
      <c r="L200">
        <f t="shared" si="78"/>
        <v>35.533333333333339</v>
      </c>
      <c r="M200">
        <v>0.85</v>
      </c>
      <c r="N200">
        <f t="shared" ref="N200:N213" si="84">AVERAGEIF(D200:G200, "&lt;&gt;0", D200:G200)</f>
        <v>51.866666666666667</v>
      </c>
      <c r="P200" s="2">
        <f>AVERAGE(D204:D208)</f>
        <v>51.033999999999999</v>
      </c>
      <c r="Q200">
        <f t="shared" si="79"/>
        <v>48.349999999999994</v>
      </c>
      <c r="R200" s="2">
        <f>AVERAGE(E204:E208)</f>
        <v>53.04</v>
      </c>
      <c r="S200">
        <f t="shared" si="80"/>
        <v>46.666666666666664</v>
      </c>
      <c r="T200" s="2">
        <f>AVERAGE(F204:F208)</f>
        <v>35.78</v>
      </c>
      <c r="U200">
        <f t="shared" si="81"/>
        <v>28.816666666666663</v>
      </c>
      <c r="V200" s="2"/>
      <c r="W200">
        <f t="shared" si="82"/>
        <v>1.0666666666666667</v>
      </c>
    </row>
    <row r="201" spans="1:23" x14ac:dyDescent="0.45">
      <c r="A201" s="1">
        <v>17</v>
      </c>
      <c r="B201">
        <v>20</v>
      </c>
      <c r="C201">
        <v>0.45</v>
      </c>
      <c r="D201">
        <v>48.7</v>
      </c>
      <c r="E201">
        <v>55</v>
      </c>
      <c r="F201">
        <v>35.5</v>
      </c>
      <c r="G201">
        <v>0</v>
      </c>
      <c r="I201">
        <f t="shared" si="83"/>
        <v>8.1252692263087773</v>
      </c>
      <c r="J201">
        <v>100</v>
      </c>
      <c r="K201">
        <f>AVERAGE(D209:F213)</f>
        <v>48.063333333333347</v>
      </c>
      <c r="L201">
        <f>AVERAGE((L200-L199), (L199-L198), (L198-L197), (L197-L196))</f>
        <v>-3.9834523809523787</v>
      </c>
      <c r="N201">
        <f t="shared" si="84"/>
        <v>46.4</v>
      </c>
      <c r="P201" s="2">
        <f>AVERAGE(D209:D213)</f>
        <v>51.720000000000006</v>
      </c>
      <c r="R201" s="2">
        <f>AVERAGE(E209:E213)</f>
        <v>50.23</v>
      </c>
      <c r="T201" s="2">
        <f>AVERAGE(F209:F213)</f>
        <v>42.239999999999995</v>
      </c>
      <c r="V201" s="2"/>
    </row>
    <row r="202" spans="1:23" x14ac:dyDescent="0.45">
      <c r="A202" s="1">
        <v>18</v>
      </c>
      <c r="B202">
        <v>20</v>
      </c>
      <c r="C202">
        <v>0.65</v>
      </c>
      <c r="D202">
        <v>39.700000000000003</v>
      </c>
      <c r="E202">
        <v>45</v>
      </c>
      <c r="F202">
        <v>28.5</v>
      </c>
      <c r="G202">
        <v>0</v>
      </c>
      <c r="I202">
        <f t="shared" si="83"/>
        <v>6.8781457449583723</v>
      </c>
      <c r="K202">
        <f>AVERAGE(K196:K201)</f>
        <v>44.101277777777774</v>
      </c>
      <c r="N202">
        <f t="shared" si="84"/>
        <v>37.733333333333334</v>
      </c>
      <c r="P202" s="2">
        <f>AVERAGE(P196:P201)</f>
        <v>55.561</v>
      </c>
      <c r="Q202">
        <f>AVERAGE(Q196:Q200)</f>
        <v>55.560999999999993</v>
      </c>
      <c r="R202" s="2">
        <f>AVERAGE(R196:R201)</f>
        <v>58.921666666666674</v>
      </c>
      <c r="S202">
        <f>AVERAGE(S196:S200)</f>
        <v>58.92166666666666</v>
      </c>
      <c r="T202" s="2">
        <f>AVERAGE(T196:T201)</f>
        <v>37.020000000000003</v>
      </c>
      <c r="U202">
        <f>AVERAGE(U196:U200)</f>
        <v>37.019999999999996</v>
      </c>
      <c r="V202" s="2">
        <f>AVERAGE(V196:V201)</f>
        <v>3.2533333333333334</v>
      </c>
      <c r="W202">
        <f>AVERAGE(W196:W200)</f>
        <v>3.2533333333333339</v>
      </c>
    </row>
    <row r="203" spans="1:23" x14ac:dyDescent="0.45">
      <c r="A203" s="1">
        <v>19</v>
      </c>
      <c r="B203">
        <v>20</v>
      </c>
      <c r="C203">
        <v>0.85</v>
      </c>
      <c r="D203">
        <v>35.200000000000003</v>
      </c>
      <c r="E203">
        <v>39.299999999999997</v>
      </c>
      <c r="F203">
        <v>22.5</v>
      </c>
      <c r="G203">
        <v>0</v>
      </c>
      <c r="I203">
        <f t="shared" si="83"/>
        <v>7.1518451387658626</v>
      </c>
      <c r="N203">
        <f t="shared" si="84"/>
        <v>32.333333333333336</v>
      </c>
      <c r="P203" s="2">
        <f>_xlfn.STDEV.P(P196:P201)</f>
        <v>13.994805786433776</v>
      </c>
      <c r="Q203">
        <f>_xlfn.STDEV.P(Q196:Q200)</f>
        <v>5.4572829625495256</v>
      </c>
      <c r="R203" s="2">
        <f>_xlfn.STDEV.P(R196:R201)</f>
        <v>9.9887510341494341</v>
      </c>
      <c r="S203">
        <f>_xlfn.STDEV.P(S196:S200)</f>
        <v>8.7719654455417082</v>
      </c>
      <c r="T203" s="2">
        <f>_xlfn.STDEV.P(T196:T201)</f>
        <v>15.667112050406734</v>
      </c>
      <c r="U203">
        <f>_xlfn.STDEV.P(U196:U200)</f>
        <v>4.9100735455003637</v>
      </c>
      <c r="V203" s="2">
        <f>_xlfn.STDEV.P(V196:V201)</f>
        <v>3.2547947537270137</v>
      </c>
      <c r="W203">
        <f>_xlfn.STDEV.P(W196:W200)</f>
        <v>1.5000148147416554</v>
      </c>
    </row>
    <row r="204" spans="1:23" x14ac:dyDescent="0.45">
      <c r="A204" s="1">
        <v>20</v>
      </c>
      <c r="B204">
        <v>50</v>
      </c>
      <c r="C204">
        <v>0</v>
      </c>
      <c r="D204">
        <v>64.7</v>
      </c>
      <c r="E204">
        <v>66.599999999999994</v>
      </c>
      <c r="F204">
        <v>44.6</v>
      </c>
      <c r="G204">
        <v>0</v>
      </c>
      <c r="I204">
        <f t="shared" si="83"/>
        <v>9.9533355659742924</v>
      </c>
      <c r="N204">
        <f t="shared" si="84"/>
        <v>58.633333333333333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55.97</v>
      </c>
      <c r="E205">
        <v>61.4</v>
      </c>
      <c r="F205">
        <v>42.4</v>
      </c>
      <c r="G205">
        <v>0</v>
      </c>
      <c r="I205">
        <f t="shared" si="83"/>
        <v>7.9904790566996056</v>
      </c>
      <c r="N205">
        <f t="shared" si="84"/>
        <v>53.256666666666668</v>
      </c>
      <c r="P205" s="2" cm="1">
        <f t="array" ref="P205">INDEX(LINEST(P196:P201), 1)</f>
        <v>-4.2602857142857147</v>
      </c>
      <c r="Q205" s="2" cm="1">
        <f t="array" ref="Q205">INDEX(LINEST(Q196:Q200), 1)</f>
        <v>-3.819</v>
      </c>
      <c r="R205" s="2" cm="1">
        <f t="array" ref="R205">INDEX(LINEST(R196:R201), 1)</f>
        <v>-4.9620000000000006</v>
      </c>
      <c r="S205" s="2" cm="1">
        <f t="array" ref="S205">INDEX(LINEST(S196:S200), 1)</f>
        <v>-6.1999999999999948</v>
      </c>
      <c r="T205" s="2" cm="1">
        <f t="array" ref="T205">INDEX(LINEST(T196:T201), 1)</f>
        <v>-1.9325714285714304</v>
      </c>
      <c r="U205" s="2" cm="1">
        <f t="array" ref="U205">INDEX(LINEST(U196:U200), 1)</f>
        <v>-3.3716666666666661</v>
      </c>
      <c r="V205" s="2" cm="1">
        <f t="array" ref="V205">INDEX(LINEST(V196:V198), 1)</f>
        <v>3.8499999999999996</v>
      </c>
      <c r="W205" s="2" cm="1">
        <f t="array" ref="W205">INDEX(LINEST(W196:W200), 1)</f>
        <v>-1.0499999999999998</v>
      </c>
    </row>
    <row r="206" spans="1:23" x14ac:dyDescent="0.45">
      <c r="A206" s="1">
        <v>22</v>
      </c>
      <c r="B206">
        <v>50</v>
      </c>
      <c r="C206">
        <v>0.45</v>
      </c>
      <c r="D206">
        <v>51.9</v>
      </c>
      <c r="E206">
        <v>53.9</v>
      </c>
      <c r="F206">
        <v>37.9</v>
      </c>
      <c r="G206">
        <v>0</v>
      </c>
      <c r="I206">
        <f t="shared" si="83"/>
        <v>7.1180521680209026</v>
      </c>
      <c r="K206" cm="1">
        <f t="array" ref="K206">INDEX(LINEST(K196:K201),1)</f>
        <v>0.14888571428571751</v>
      </c>
      <c r="L206" s="4" cm="1">
        <f t="array" ref="L206">INDEX(LINEST(L196:L200),1)</f>
        <v>-3.9759047619047574</v>
      </c>
      <c r="N206">
        <f t="shared" si="84"/>
        <v>47.9</v>
      </c>
    </row>
    <row r="207" spans="1:23" x14ac:dyDescent="0.45">
      <c r="A207" s="1">
        <v>23</v>
      </c>
      <c r="B207">
        <v>50</v>
      </c>
      <c r="C207">
        <v>0.65</v>
      </c>
      <c r="D207">
        <v>43.2</v>
      </c>
      <c r="E207">
        <v>45.4</v>
      </c>
      <c r="F207">
        <v>30.5</v>
      </c>
      <c r="G207">
        <v>0</v>
      </c>
      <c r="I207">
        <f t="shared" si="83"/>
        <v>6.5670896648870727</v>
      </c>
      <c r="N207">
        <f t="shared" si="84"/>
        <v>39.699999999999996</v>
      </c>
    </row>
    <row r="208" spans="1:23" x14ac:dyDescent="0.45">
      <c r="A208" s="1">
        <v>24</v>
      </c>
      <c r="B208">
        <v>50</v>
      </c>
      <c r="C208">
        <v>0.85</v>
      </c>
      <c r="D208">
        <v>39.4</v>
      </c>
      <c r="E208">
        <v>37.9</v>
      </c>
      <c r="F208">
        <v>23.5</v>
      </c>
      <c r="G208">
        <v>0</v>
      </c>
      <c r="I208">
        <f t="shared" si="83"/>
        <v>7.1679843749829564</v>
      </c>
      <c r="N208">
        <f t="shared" si="84"/>
        <v>33.6</v>
      </c>
    </row>
    <row r="209" spans="1:23" x14ac:dyDescent="0.45">
      <c r="A209" s="1">
        <v>25</v>
      </c>
      <c r="B209">
        <v>100</v>
      </c>
      <c r="C209">
        <v>0</v>
      </c>
      <c r="D209">
        <v>65.7</v>
      </c>
      <c r="E209">
        <v>65.5</v>
      </c>
      <c r="F209">
        <v>44.5</v>
      </c>
      <c r="G209">
        <v>0</v>
      </c>
      <c r="I209">
        <f t="shared" si="83"/>
        <v>9.9469705047428079</v>
      </c>
      <c r="N209">
        <f t="shared" si="84"/>
        <v>58.566666666666663</v>
      </c>
    </row>
    <row r="210" spans="1:23" x14ac:dyDescent="0.45">
      <c r="A210" s="1">
        <v>26</v>
      </c>
      <c r="B210">
        <v>100</v>
      </c>
      <c r="C210">
        <v>0.2</v>
      </c>
      <c r="D210">
        <v>58.5</v>
      </c>
      <c r="E210">
        <v>60.9</v>
      </c>
      <c r="F210">
        <v>43.6</v>
      </c>
      <c r="G210">
        <v>0</v>
      </c>
      <c r="I210">
        <f t="shared" si="83"/>
        <v>7.6525957832765714</v>
      </c>
      <c r="N210">
        <f t="shared" si="84"/>
        <v>54.333333333333336</v>
      </c>
    </row>
    <row r="211" spans="1:23" x14ac:dyDescent="0.45">
      <c r="A211" s="1">
        <v>27</v>
      </c>
      <c r="B211">
        <v>100</v>
      </c>
      <c r="C211">
        <v>0.45</v>
      </c>
      <c r="D211">
        <v>50.6</v>
      </c>
      <c r="E211">
        <v>46.05</v>
      </c>
      <c r="F211">
        <v>43.4</v>
      </c>
      <c r="G211">
        <v>0</v>
      </c>
      <c r="I211">
        <f t="shared" si="83"/>
        <v>2.9733071747728257</v>
      </c>
      <c r="N211">
        <f t="shared" si="84"/>
        <v>46.683333333333337</v>
      </c>
    </row>
    <row r="212" spans="1:23" x14ac:dyDescent="0.45">
      <c r="A212" s="1">
        <v>28</v>
      </c>
      <c r="B212">
        <v>100</v>
      </c>
      <c r="C212">
        <v>0.65</v>
      </c>
      <c r="D212">
        <v>44.2</v>
      </c>
      <c r="E212">
        <v>44.6</v>
      </c>
      <c r="F212">
        <v>40.5</v>
      </c>
      <c r="G212">
        <v>0</v>
      </c>
      <c r="I212">
        <f t="shared" si="83"/>
        <v>1.8457157599876179</v>
      </c>
      <c r="N212">
        <f t="shared" si="84"/>
        <v>43.1</v>
      </c>
    </row>
    <row r="213" spans="1:23" x14ac:dyDescent="0.45">
      <c r="A213" s="1">
        <v>29</v>
      </c>
      <c r="B213">
        <v>100</v>
      </c>
      <c r="C213">
        <v>0.85</v>
      </c>
      <c r="D213">
        <v>39.6</v>
      </c>
      <c r="E213">
        <v>34.1</v>
      </c>
      <c r="F213">
        <v>39.200000000000003</v>
      </c>
      <c r="G213">
        <v>0</v>
      </c>
      <c r="I213">
        <f t="shared" si="83"/>
        <v>2.5037749277618566</v>
      </c>
      <c r="N213">
        <f t="shared" si="84"/>
        <v>37.633333333333333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8.3000000000000007</v>
      </c>
      <c r="E220">
        <v>0</v>
      </c>
      <c r="F220">
        <v>1.3</v>
      </c>
      <c r="G220">
        <v>0</v>
      </c>
      <c r="I220">
        <f>_xlfn.STDEV.P(D220:F220)</f>
        <v>3.6450880190561472</v>
      </c>
      <c r="J220">
        <v>2</v>
      </c>
      <c r="K220">
        <f>_xlfn.STDEV.P(D220:F224)</f>
        <v>4.6798670446451327</v>
      </c>
      <c r="L220">
        <f>_xlfn.STDEV.P(D220:F220,D225:F225,D230:F230,D235:E235)</f>
        <v>3.1867948093695633</v>
      </c>
      <c r="M220">
        <v>0</v>
      </c>
      <c r="N220">
        <f>AVERAGEIF(D220:G220, "&lt;&gt;0", D220:G220)</f>
        <v>4.8000000000000007</v>
      </c>
      <c r="P220" s="2">
        <f>_xlfn.STDEV.P(D220:D224)</f>
        <v>4.1140734072206335</v>
      </c>
      <c r="Q220">
        <f>_xlfn.STDEV.P(D220,D225,D230,D235,D240,D245)</f>
        <v>2.877885025886584</v>
      </c>
      <c r="R220" s="2">
        <f>_xlfn.STDEV.P(E220:E224)</f>
        <v>0</v>
      </c>
      <c r="S220">
        <f>_xlfn.STDEV.P(E220,E225,E230,E235,E240,E245)</f>
        <v>3.6946827408527994</v>
      </c>
      <c r="T220" s="2">
        <f>_xlfn.STDEV.P(F220:F224)</f>
        <v>0.51536394906900618</v>
      </c>
      <c r="U220">
        <f>_xlfn.STDEV.P(F220,F225,F230,F235,F240,F245)</f>
        <v>1.1676186592091331</v>
      </c>
      <c r="V220" s="2">
        <f>_xlfn.STDEV.P(G220:G224)</f>
        <v>0</v>
      </c>
      <c r="W220">
        <f>_xlfn.STDEV.P(G220,G225,G230,G235,G240,G245)</f>
        <v>0</v>
      </c>
    </row>
    <row r="221" spans="1:23" x14ac:dyDescent="0.45">
      <c r="A221" s="1">
        <v>1</v>
      </c>
      <c r="B221">
        <v>0</v>
      </c>
      <c r="C221">
        <v>0.2</v>
      </c>
      <c r="D221">
        <v>10.5</v>
      </c>
      <c r="E221">
        <v>0</v>
      </c>
      <c r="F221">
        <v>1.5</v>
      </c>
      <c r="G221">
        <v>0</v>
      </c>
      <c r="I221">
        <f t="shared" ref="I221:I234" si="85">_xlfn.STDEV.P(D221:F221)</f>
        <v>4.636809247747852</v>
      </c>
      <c r="J221">
        <v>5</v>
      </c>
      <c r="K221">
        <f>_xlfn.STDEV.P(D225:F229)</f>
        <v>4.5867151160231838</v>
      </c>
      <c r="L221">
        <f t="shared" ref="L221:L224" si="86">_xlfn.STDEV.P(D221:F221,D226:F226,D231:F231,D236:E236)</f>
        <v>3.5955665997939357</v>
      </c>
      <c r="M221">
        <v>0.2</v>
      </c>
      <c r="N221">
        <f t="shared" ref="N221:N249" si="87">AVERAGEIF(D221:G221, "&lt;&gt;0", D221:G221)</f>
        <v>6</v>
      </c>
      <c r="P221" s="2">
        <f>_xlfn.STDEV.P(D225:D229)</f>
        <v>0.40693979898751542</v>
      </c>
      <c r="Q221">
        <f t="shared" ref="Q221:Q224" si="88">_xlfn.STDEV.P(D221,D226,D231,D236,D241,D246)</f>
        <v>3.6816738343071922</v>
      </c>
      <c r="R221" s="2">
        <f>_xlfn.STDEV.P(E225:E229)</f>
        <v>1.3763720427268222</v>
      </c>
      <c r="S221">
        <f t="shared" ref="S221:S224" si="89">_xlfn.STDEV.P(E221,E226,E231,E236,E241,E246)</f>
        <v>3.792536530256938</v>
      </c>
      <c r="T221" s="2">
        <f>_xlfn.STDEV.P(F225:F229)</f>
        <v>0.31874754901018471</v>
      </c>
      <c r="U221">
        <f t="shared" ref="U221:U224" si="90">_xlfn.STDEV.P(F221,F226,F231,F236,F241,F246)</f>
        <v>0.79582242575422146</v>
      </c>
      <c r="V221" s="2">
        <f>_xlfn.STDEV.P(G225:G229)</f>
        <v>0</v>
      </c>
      <c r="W221">
        <f t="shared" ref="W221:W224" si="91">_xlfn.STDEV.P(G221,G226,G231,G236,G241,G246)</f>
        <v>0</v>
      </c>
    </row>
    <row r="222" spans="1:23" x14ac:dyDescent="0.45">
      <c r="A222" s="1">
        <v>2</v>
      </c>
      <c r="B222">
        <v>0</v>
      </c>
      <c r="C222">
        <v>0.45</v>
      </c>
      <c r="D222">
        <v>15.4</v>
      </c>
      <c r="E222">
        <v>0</v>
      </c>
      <c r="F222">
        <v>2.2999999999999998</v>
      </c>
      <c r="G222">
        <v>0</v>
      </c>
      <c r="I222">
        <f t="shared" si="85"/>
        <v>6.7828214385067422</v>
      </c>
      <c r="J222">
        <v>10</v>
      </c>
      <c r="K222">
        <f>_xlfn.STDEV.P(D230:F234)</f>
        <v>3.1308806002997525</v>
      </c>
      <c r="L222">
        <f t="shared" si="86"/>
        <v>4.6897320581094508</v>
      </c>
      <c r="M222">
        <v>0.45</v>
      </c>
      <c r="N222">
        <f t="shared" si="87"/>
        <v>8.85</v>
      </c>
      <c r="P222" s="2">
        <f>_xlfn.STDEV.P(D230:D234)</f>
        <v>0.22803508501982797</v>
      </c>
      <c r="Q222">
        <f t="shared" si="88"/>
        <v>5.4753234303250675</v>
      </c>
      <c r="R222" s="2">
        <f>_xlfn.STDEV.P(E230:E234)</f>
        <v>1.953827013837204</v>
      </c>
      <c r="S222">
        <f t="shared" si="89"/>
        <v>3.9793913549129032</v>
      </c>
      <c r="T222" s="2">
        <f>_xlfn.STDEV.P(F230:F234)</f>
        <v>0.59194594347794982</v>
      </c>
      <c r="U222">
        <f t="shared" si="90"/>
        <v>0.95641111569357162</v>
      </c>
      <c r="V222" s="2">
        <f>_xlfn.STDEV.P(G230:G234)</f>
        <v>0</v>
      </c>
      <c r="W222">
        <f t="shared" si="91"/>
        <v>0</v>
      </c>
    </row>
    <row r="223" spans="1:23" x14ac:dyDescent="0.45">
      <c r="A223" s="1">
        <v>3</v>
      </c>
      <c r="B223">
        <v>0</v>
      </c>
      <c r="C223">
        <v>0.65</v>
      </c>
      <c r="D223">
        <v>9.6</v>
      </c>
      <c r="E223">
        <v>0</v>
      </c>
      <c r="F223">
        <v>1.3</v>
      </c>
      <c r="G223">
        <v>0</v>
      </c>
      <c r="I223">
        <f t="shared" si="85"/>
        <v>4.2523196284172027</v>
      </c>
      <c r="J223">
        <v>20</v>
      </c>
      <c r="K223">
        <f>_xlfn.STDEV.P(D235:E239)</f>
        <v>0.21486972797488268</v>
      </c>
      <c r="L223">
        <f t="shared" si="86"/>
        <v>4.0199204383393603</v>
      </c>
      <c r="M223">
        <v>0.65</v>
      </c>
      <c r="N223">
        <f t="shared" si="87"/>
        <v>5.45</v>
      </c>
      <c r="P223" s="2">
        <f>_xlfn.STDEV.P(D235:D239)</f>
        <v>0.10954451150103335</v>
      </c>
      <c r="Q223">
        <f t="shared" si="88"/>
        <v>3.3768821912132694</v>
      </c>
      <c r="R223" s="2">
        <f>_xlfn.STDEV.P(E235:E239)</f>
        <v>0.26505848411246874</v>
      </c>
      <c r="S223">
        <f t="shared" si="89"/>
        <v>4.692690829601097</v>
      </c>
      <c r="T223" s="2">
        <f>_xlfn.STDEV.P(F235:F239)</f>
        <v>0</v>
      </c>
      <c r="U223">
        <f t="shared" si="90"/>
        <v>0.70808819287493352</v>
      </c>
      <c r="V223" s="2">
        <f>_xlfn.STDEV.P(G235:G239)</f>
        <v>0</v>
      </c>
      <c r="W223">
        <f t="shared" si="91"/>
        <v>0</v>
      </c>
    </row>
    <row r="224" spans="1:23" x14ac:dyDescent="0.45">
      <c r="A224" s="1">
        <v>4</v>
      </c>
      <c r="B224">
        <v>0</v>
      </c>
      <c r="C224">
        <v>0.85</v>
      </c>
      <c r="D224">
        <v>2.6</v>
      </c>
      <c r="E224">
        <v>0</v>
      </c>
      <c r="F224">
        <v>2.5</v>
      </c>
      <c r="G224">
        <v>0</v>
      </c>
      <c r="I224">
        <f t="shared" si="85"/>
        <v>1.2027745701779144</v>
      </c>
      <c r="J224">
        <v>50</v>
      </c>
      <c r="L224">
        <f t="shared" si="86"/>
        <v>4.2203756050775718</v>
      </c>
      <c r="M224">
        <v>0.85</v>
      </c>
      <c r="N224">
        <f t="shared" si="87"/>
        <v>2.5499999999999998</v>
      </c>
      <c r="P224" s="2">
        <f>_xlfn.STDEV.P(D240:D244)</f>
        <v>0</v>
      </c>
      <c r="Q224">
        <f t="shared" si="88"/>
        <v>0.87702147446152456</v>
      </c>
      <c r="R224" s="2">
        <f>_xlfn.STDEV.P(E240:E244)</f>
        <v>0</v>
      </c>
      <c r="S224">
        <f t="shared" si="89"/>
        <v>5.5808203299833581</v>
      </c>
      <c r="T224" s="2">
        <f>_xlfn.STDEV.P(F240:F244)</f>
        <v>0</v>
      </c>
      <c r="U224">
        <f t="shared" si="90"/>
        <v>0.94648472430004571</v>
      </c>
      <c r="V224" s="2">
        <f>_xlfn.STDEV.P(G240:G244)</f>
        <v>0</v>
      </c>
      <c r="W224">
        <f t="shared" si="91"/>
        <v>0</v>
      </c>
    </row>
    <row r="225" spans="1:23" x14ac:dyDescent="0.45">
      <c r="A225" s="1">
        <v>5</v>
      </c>
      <c r="B225">
        <v>5</v>
      </c>
      <c r="C225">
        <v>0</v>
      </c>
      <c r="D225">
        <v>1.6</v>
      </c>
      <c r="E225">
        <v>8.6</v>
      </c>
      <c r="F225">
        <v>0.3</v>
      </c>
      <c r="G225">
        <v>0</v>
      </c>
      <c r="I225">
        <f t="shared" si="85"/>
        <v>3.6450880190561468</v>
      </c>
      <c r="J225">
        <v>100</v>
      </c>
      <c r="L225">
        <f>AVERAGE((L224-L223), (L223-L222), (L222-L221), (L221-L220))</f>
        <v>0.25839519892700213</v>
      </c>
      <c r="N225">
        <f t="shared" si="87"/>
        <v>3.5</v>
      </c>
      <c r="P225" s="2">
        <f>_xlfn.STDEV.P(D245:D249)</f>
        <v>0</v>
      </c>
      <c r="R225" s="2">
        <f>_xlfn.STDEV.P(E245:E249)</f>
        <v>0</v>
      </c>
      <c r="T225" s="2">
        <f>_xlfn.STDEV.P(F245:F249)</f>
        <v>0</v>
      </c>
      <c r="V225" s="2">
        <f>_xlfn.STDEV.P(G245:G249)</f>
        <v>0</v>
      </c>
    </row>
    <row r="226" spans="1:23" x14ac:dyDescent="0.45">
      <c r="A226" s="1">
        <v>6</v>
      </c>
      <c r="B226">
        <v>5</v>
      </c>
      <c r="C226">
        <v>0.2</v>
      </c>
      <c r="D226">
        <v>1.6</v>
      </c>
      <c r="E226">
        <v>9.6999999999999993</v>
      </c>
      <c r="F226">
        <v>0.7</v>
      </c>
      <c r="G226">
        <v>0</v>
      </c>
      <c r="I226">
        <f t="shared" si="85"/>
        <v>4.0472212689696123</v>
      </c>
      <c r="K226">
        <f>AVERAGE(K220:K225)</f>
        <v>3.1530831222357381</v>
      </c>
      <c r="N226">
        <f t="shared" si="87"/>
        <v>3.9999999999999996</v>
      </c>
      <c r="P226" s="2">
        <f>AVERAGE(P220:P225)</f>
        <v>0.80976546712150166</v>
      </c>
      <c r="Q226">
        <f>AVERAGE(Q220:Q224)</f>
        <v>3.2577571912387278</v>
      </c>
      <c r="R226" s="2">
        <f>AVERAGE(R220:R225)</f>
        <v>0.5992095901127491</v>
      </c>
      <c r="S226">
        <f>AVERAGE(S220:S224)</f>
        <v>4.3480243571214192</v>
      </c>
      <c r="T226" s="2">
        <f>AVERAGE(T220:T225)</f>
        <v>0.23767624025952347</v>
      </c>
      <c r="U226">
        <f>AVERAGE(U220:U224)</f>
        <v>0.91488502356638113</v>
      </c>
      <c r="V226" s="2">
        <f>AVERAGE(V220:V225)</f>
        <v>0</v>
      </c>
      <c r="W226">
        <f>AVERAGE(W220:W224)</f>
        <v>0</v>
      </c>
    </row>
    <row r="227" spans="1:23" x14ac:dyDescent="0.45">
      <c r="A227" s="1">
        <v>7</v>
      </c>
      <c r="B227">
        <v>5</v>
      </c>
      <c r="C227">
        <v>0.45</v>
      </c>
      <c r="D227">
        <v>1.6</v>
      </c>
      <c r="E227">
        <v>10.3</v>
      </c>
      <c r="F227">
        <v>0.2</v>
      </c>
      <c r="G227">
        <v>0</v>
      </c>
      <c r="I227">
        <f t="shared" si="85"/>
        <v>4.4679102746387187</v>
      </c>
      <c r="N227">
        <f t="shared" si="87"/>
        <v>4.0333333333333332</v>
      </c>
      <c r="P227" s="2">
        <f>_xlfn.STDEV.P(P220:P225)</f>
        <v>1.4844123039969368</v>
      </c>
      <c r="Q227">
        <f>_xlfn.STDEV.P(Q220:Q224)</f>
        <v>1.4780867042073609</v>
      </c>
      <c r="R227" s="2">
        <f>_xlfn.STDEV.P(R220:R225)</f>
        <v>0.77757992115510532</v>
      </c>
      <c r="S227">
        <f>_xlfn.STDEV.P(S220:S224)</f>
        <v>0.7085045055067174</v>
      </c>
      <c r="T227" s="2">
        <f>_xlfn.STDEV.P(T220:T225)</f>
        <v>0.25121704722430271</v>
      </c>
      <c r="U227">
        <f>_xlfn.STDEV.P(U220:U224)</f>
        <v>0.15718656391741839</v>
      </c>
      <c r="V227" s="2">
        <f>_xlfn.STDEV.P(V220:V225)</f>
        <v>0</v>
      </c>
      <c r="W227">
        <f>_xlfn.STDEV.P(W220:W224)</f>
        <v>0</v>
      </c>
    </row>
    <row r="228" spans="1:23" x14ac:dyDescent="0.45">
      <c r="A228" s="1">
        <v>8</v>
      </c>
      <c r="B228">
        <v>5</v>
      </c>
      <c r="C228">
        <v>0.65</v>
      </c>
      <c r="D228">
        <v>1.9</v>
      </c>
      <c r="E228">
        <v>11.9</v>
      </c>
      <c r="F228">
        <v>0.6</v>
      </c>
      <c r="G228">
        <v>0</v>
      </c>
      <c r="I228">
        <f t="shared" si="85"/>
        <v>5.0484320998372034</v>
      </c>
      <c r="K228" cm="1">
        <f t="array" ref="K228">INDEX(LINEST(K220:K223),1)</f>
        <v>-1.4850826465734182</v>
      </c>
      <c r="L228" cm="1">
        <f t="array" ref="L228">INDEX(LINEST(L220:L224),1)</f>
        <v>0.24915154299614414</v>
      </c>
      <c r="N228">
        <f t="shared" si="87"/>
        <v>4.8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0.7</v>
      </c>
      <c r="E229">
        <v>12.3</v>
      </c>
      <c r="F229">
        <v>1.1000000000000001</v>
      </c>
      <c r="G229">
        <v>0</v>
      </c>
      <c r="I229">
        <f t="shared" si="85"/>
        <v>5.3764920409749219</v>
      </c>
      <c r="N229">
        <f t="shared" si="87"/>
        <v>4.7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1.6</v>
      </c>
      <c r="E230">
        <v>7.31</v>
      </c>
      <c r="F230">
        <v>3.2</v>
      </c>
      <c r="G230">
        <v>0</v>
      </c>
      <c r="I230">
        <f t="shared" si="85"/>
        <v>2.4049994224993529</v>
      </c>
      <c r="N230">
        <f t="shared" si="87"/>
        <v>4.0366666666666662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1.4</v>
      </c>
      <c r="E231">
        <v>6.2</v>
      </c>
      <c r="F231">
        <v>2</v>
      </c>
      <c r="G231">
        <v>0</v>
      </c>
      <c r="I231">
        <f t="shared" si="85"/>
        <v>2.1354156504062627</v>
      </c>
      <c r="J231" s="6"/>
      <c r="K231" t="s">
        <v>25</v>
      </c>
      <c r="L231" t="s">
        <v>26</v>
      </c>
      <c r="N231">
        <f t="shared" si="87"/>
        <v>3.1999999999999997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1.7</v>
      </c>
      <c r="E232">
        <v>6.44</v>
      </c>
      <c r="F232">
        <v>1.8</v>
      </c>
      <c r="G232">
        <v>0</v>
      </c>
      <c r="I232">
        <f t="shared" si="85"/>
        <v>2.2112640929768856</v>
      </c>
      <c r="J232">
        <v>2</v>
      </c>
      <c r="K232">
        <f>AVERAGE(D220:G224)</f>
        <v>2.7649999999999997</v>
      </c>
      <c r="L232">
        <f>AVERAGE(D220:F220,D225:F225,D230:F230,D235:E235)</f>
        <v>3.0554545454545461</v>
      </c>
      <c r="M232">
        <v>0</v>
      </c>
      <c r="N232">
        <f t="shared" si="87"/>
        <v>3.3133333333333339</v>
      </c>
      <c r="P232" s="2">
        <f>AVERAGE(D220:D224)</f>
        <v>9.2800000000000011</v>
      </c>
      <c r="Q232">
        <f>AVERAGE(D220,D225,D230,D235)</f>
        <v>3.05</v>
      </c>
      <c r="R232" s="2">
        <f>AVERAGE(E220:E224)</f>
        <v>0</v>
      </c>
      <c r="S232">
        <f>AVERAGE(E220,E225,E230,E235)</f>
        <v>4.1524999999999999</v>
      </c>
      <c r="T232" s="2">
        <f>AVERAGE(F220:F224)</f>
        <v>1.7799999999999998</v>
      </c>
      <c r="U232">
        <f>AVERAGE(F220,F225,F230)</f>
        <v>1.6000000000000003</v>
      </c>
      <c r="V232" s="2">
        <f>AVERAGE(G220:G224)</f>
        <v>0</v>
      </c>
      <c r="W232">
        <f>AVERAGE(G220,G225,G230,G235,G240)</f>
        <v>0</v>
      </c>
    </row>
    <row r="233" spans="1:23" x14ac:dyDescent="0.45">
      <c r="A233" s="1">
        <v>13</v>
      </c>
      <c r="B233">
        <v>10</v>
      </c>
      <c r="C233">
        <v>0.65</v>
      </c>
      <c r="D233">
        <v>1.2</v>
      </c>
      <c r="E233">
        <v>7.7</v>
      </c>
      <c r="F233">
        <v>1.8</v>
      </c>
      <c r="G233">
        <v>0</v>
      </c>
      <c r="I233">
        <f t="shared" si="85"/>
        <v>2.9329545209945249</v>
      </c>
      <c r="J233">
        <v>5</v>
      </c>
      <c r="K233">
        <f>AVERAGE(D225:G229)</f>
        <v>3.1550000000000002</v>
      </c>
      <c r="L233">
        <f t="shared" ref="L233:L236" si="92">AVERAGE(D221:F221,D226:F226,D231:F231,D236:E236)</f>
        <v>3.2090909090909081</v>
      </c>
      <c r="M233">
        <v>0.2</v>
      </c>
      <c r="N233">
        <f t="shared" si="87"/>
        <v>3.5666666666666669</v>
      </c>
      <c r="P233" s="2">
        <f>AVERAGE(D225:D229)</f>
        <v>1.4800000000000002</v>
      </c>
      <c r="Q233">
        <f t="shared" ref="Q233:Q236" si="93">AVERAGE(D221,D226,D231,D236)</f>
        <v>3.5750000000000002</v>
      </c>
      <c r="R233" s="2">
        <f>AVERAGE(E225:E229)</f>
        <v>10.559999999999999</v>
      </c>
      <c r="S233">
        <f t="shared" ref="S233:S236" si="94">AVERAGE(E221,E226,E231,E236)</f>
        <v>4.1999999999999993</v>
      </c>
      <c r="T233" s="2">
        <f>AVERAGE(F225:F229)</f>
        <v>0.57999999999999996</v>
      </c>
      <c r="U233">
        <f t="shared" ref="U233:U236" si="95">AVERAGE(F221,F226,F231)</f>
        <v>1.4000000000000001</v>
      </c>
      <c r="V233" s="2">
        <f>AVERAGE(G225:G229)</f>
        <v>0</v>
      </c>
      <c r="W233">
        <f>AVERAGE(G221,G226,G231,G236,G241)</f>
        <v>0</v>
      </c>
    </row>
    <row r="234" spans="1:23" x14ac:dyDescent="0.45">
      <c r="A234" s="1">
        <v>14</v>
      </c>
      <c r="B234">
        <v>10</v>
      </c>
      <c r="C234">
        <v>0.85</v>
      </c>
      <c r="D234">
        <v>1.1000000000000001</v>
      </c>
      <c r="E234">
        <v>11.6</v>
      </c>
      <c r="F234">
        <v>1.5</v>
      </c>
      <c r="G234">
        <v>0</v>
      </c>
      <c r="I234">
        <f t="shared" si="85"/>
        <v>4.8582118338152185</v>
      </c>
      <c r="J234">
        <v>10</v>
      </c>
      <c r="K234">
        <f>AVERAGE(D230:G234)</f>
        <v>2.8275000000000001</v>
      </c>
      <c r="L234">
        <f t="shared" si="92"/>
        <v>3.8036363636363628</v>
      </c>
      <c r="M234">
        <v>0.45</v>
      </c>
      <c r="N234">
        <f t="shared" si="87"/>
        <v>4.7333333333333334</v>
      </c>
      <c r="P234" s="2">
        <f>AVERAGE(D230:D234)</f>
        <v>1.4</v>
      </c>
      <c r="Q234">
        <f t="shared" si="93"/>
        <v>4.875</v>
      </c>
      <c r="R234" s="2">
        <f>AVERAGE(E230:E234)</f>
        <v>7.85</v>
      </c>
      <c r="S234">
        <f t="shared" si="94"/>
        <v>4.5100000000000007</v>
      </c>
      <c r="T234" s="2">
        <f>AVERAGE(F230:F234)</f>
        <v>2.06</v>
      </c>
      <c r="U234">
        <f t="shared" si="95"/>
        <v>1.4333333333333333</v>
      </c>
      <c r="V234" s="2">
        <f>AVERAGE(G230:G234)</f>
        <v>0</v>
      </c>
      <c r="W234">
        <f>AVERAGE(G222,G227,G232,G237,G242)</f>
        <v>0</v>
      </c>
    </row>
    <row r="235" spans="1:23" x14ac:dyDescent="0.45">
      <c r="A235" s="1">
        <v>15</v>
      </c>
      <c r="B235">
        <v>20</v>
      </c>
      <c r="C235">
        <v>0</v>
      </c>
      <c r="D235">
        <v>0.7</v>
      </c>
      <c r="E235">
        <v>0.7</v>
      </c>
      <c r="F235">
        <v>0</v>
      </c>
      <c r="G235">
        <v>0</v>
      </c>
      <c r="I235">
        <f>_xlfn.STDEV.P(D235:E235)</f>
        <v>0</v>
      </c>
      <c r="J235">
        <v>20</v>
      </c>
      <c r="K235">
        <f>AVERAGE(D235:G239)</f>
        <v>0.38550000000000001</v>
      </c>
      <c r="L235">
        <f t="shared" si="92"/>
        <v>3.3918181818181821</v>
      </c>
      <c r="M235">
        <v>0.65</v>
      </c>
      <c r="N235">
        <f t="shared" si="87"/>
        <v>0.7</v>
      </c>
      <c r="P235" s="2">
        <f>AVERAGE(D235:D239)</f>
        <v>0.7</v>
      </c>
      <c r="Q235">
        <f t="shared" si="93"/>
        <v>3.3</v>
      </c>
      <c r="R235" s="2">
        <f>AVERAGE(E235:E239)</f>
        <v>0.84200000000000019</v>
      </c>
      <c r="S235">
        <f t="shared" si="94"/>
        <v>5.1025</v>
      </c>
      <c r="T235" s="2"/>
      <c r="U235">
        <f t="shared" si="95"/>
        <v>1.2333333333333334</v>
      </c>
      <c r="V235" s="2">
        <f>AVERAGE(G235:G239)</f>
        <v>0</v>
      </c>
      <c r="W235">
        <f>AVERAGE(G223,G228,G233,G238,G243)</f>
        <v>0</v>
      </c>
    </row>
    <row r="236" spans="1:23" x14ac:dyDescent="0.45">
      <c r="A236" s="1">
        <v>16</v>
      </c>
      <c r="B236">
        <v>20</v>
      </c>
      <c r="C236">
        <v>0.2</v>
      </c>
      <c r="D236">
        <v>0.8</v>
      </c>
      <c r="E236">
        <v>0.9</v>
      </c>
      <c r="F236">
        <v>0</v>
      </c>
      <c r="G236">
        <v>0</v>
      </c>
      <c r="I236">
        <f t="shared" ref="I236:I249" si="96">_xlfn.STDEV.P(D236:E236)</f>
        <v>4.9999999999999989E-2</v>
      </c>
      <c r="J236">
        <v>50</v>
      </c>
      <c r="L236">
        <f t="shared" si="92"/>
        <v>3.1454545454545464</v>
      </c>
      <c r="M236">
        <v>0.85</v>
      </c>
      <c r="N236">
        <f t="shared" si="87"/>
        <v>0.85000000000000009</v>
      </c>
      <c r="P236" s="2"/>
      <c r="Q236">
        <f t="shared" si="93"/>
        <v>1.2750000000000001</v>
      </c>
      <c r="R236" s="2"/>
      <c r="S236">
        <f t="shared" si="94"/>
        <v>6.1</v>
      </c>
      <c r="T236" s="2"/>
      <c r="U236">
        <f t="shared" si="95"/>
        <v>1.7</v>
      </c>
      <c r="V236" s="2">
        <f>AVERAGE(G240:G244)</f>
        <v>0</v>
      </c>
      <c r="W236">
        <f>AVERAGE(G224,G229,G234,G239,G244)</f>
        <v>0</v>
      </c>
    </row>
    <row r="237" spans="1:23" x14ac:dyDescent="0.45">
      <c r="A237" s="1">
        <v>17</v>
      </c>
      <c r="B237">
        <v>20</v>
      </c>
      <c r="C237">
        <v>0.45</v>
      </c>
      <c r="D237">
        <v>0.8</v>
      </c>
      <c r="E237">
        <v>1.3</v>
      </c>
      <c r="F237">
        <v>0</v>
      </c>
      <c r="G237">
        <v>0</v>
      </c>
      <c r="I237">
        <f t="shared" si="96"/>
        <v>0.25</v>
      </c>
      <c r="J237">
        <v>100</v>
      </c>
      <c r="L237">
        <f>AVERAGE((L236-L235), (L235-L234), (L234-L233), (L233-L232))</f>
        <v>2.2500000000000075E-2</v>
      </c>
      <c r="N237">
        <f t="shared" si="87"/>
        <v>1.05</v>
      </c>
      <c r="P237" s="2"/>
      <c r="R237" s="2"/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0.5</v>
      </c>
      <c r="E238">
        <v>0.81</v>
      </c>
      <c r="F238">
        <v>0</v>
      </c>
      <c r="G238">
        <v>0</v>
      </c>
      <c r="I238">
        <f t="shared" si="96"/>
        <v>0.15500000000000005</v>
      </c>
      <c r="K238">
        <f>AVERAGE(K232:K237)</f>
        <v>2.2832500000000002</v>
      </c>
      <c r="N238">
        <f t="shared" si="87"/>
        <v>0.65500000000000003</v>
      </c>
      <c r="P238" s="2">
        <f>AVERAGE(P232:P237)</f>
        <v>3.2150000000000003</v>
      </c>
      <c r="Q238">
        <f>AVERAGE(Q232:Q236)</f>
        <v>3.2149999999999999</v>
      </c>
      <c r="R238" s="2">
        <f>AVERAGE(R232:R237)</f>
        <v>4.8129999999999988</v>
      </c>
      <c r="S238">
        <f>AVERAGE(S232:S236)</f>
        <v>4.8129999999999997</v>
      </c>
      <c r="T238" s="2">
        <f>AVERAGE(T232:T237)</f>
        <v>1.4733333333333334</v>
      </c>
      <c r="U238">
        <f>AVERAGE(U232:U236)</f>
        <v>1.4733333333333334</v>
      </c>
      <c r="V238" s="2">
        <f>AVERAGE(V232:V237)</f>
        <v>0</v>
      </c>
      <c r="W238">
        <f>AVERAGE(W232:W236)</f>
        <v>0</v>
      </c>
    </row>
    <row r="239" spans="1:23" x14ac:dyDescent="0.45">
      <c r="A239" s="1">
        <v>19</v>
      </c>
      <c r="B239">
        <v>20</v>
      </c>
      <c r="C239">
        <v>0.85</v>
      </c>
      <c r="D239">
        <v>0.7</v>
      </c>
      <c r="E239">
        <v>0.5</v>
      </c>
      <c r="F239">
        <v>0</v>
      </c>
      <c r="G239">
        <v>0</v>
      </c>
      <c r="I239">
        <f t="shared" si="96"/>
        <v>0.10000000000000005</v>
      </c>
      <c r="N239">
        <f t="shared" si="87"/>
        <v>0.6</v>
      </c>
      <c r="P239" s="2">
        <f>_xlfn.STDEV.P(P232:P237)</f>
        <v>3.5147510580409533</v>
      </c>
      <c r="Q239">
        <f>_xlfn.STDEV.P(Q232:Q236)</f>
        <v>1.1561358051716935</v>
      </c>
      <c r="R239" s="2">
        <f>_xlfn.STDEV.P(R232:R237)</f>
        <v>4.5051411742585836</v>
      </c>
      <c r="S239">
        <f>_xlfn.STDEV.P(S232:S236)</f>
        <v>0.72718876503972407</v>
      </c>
      <c r="T239" s="2">
        <f>_xlfn.STDEV.P(T232:T237)</f>
        <v>0.64194149958457158</v>
      </c>
      <c r="U239">
        <f>_xlfn.STDEV.P(U232:U236)</f>
        <v>0.1624807680927188</v>
      </c>
      <c r="V239" s="2">
        <f>_xlfn.STDEV.P(V232:V237)</f>
        <v>0</v>
      </c>
      <c r="W239">
        <f>_xlfn.STDEV.P(W232:W236)</f>
        <v>0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6"/>
        <v>0</v>
      </c>
      <c r="N240" t="e">
        <f t="shared" si="87"/>
        <v>#DIV/0!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6"/>
        <v>0</v>
      </c>
      <c r="N241" t="e">
        <f t="shared" si="87"/>
        <v>#DIV/0!</v>
      </c>
      <c r="P241" s="2" cm="1">
        <f t="array" ref="P241">INDEX(LINEST(P232:P235), 1)</f>
        <v>-2.5820000000000007</v>
      </c>
      <c r="Q241" s="2" cm="1">
        <f t="array" ref="Q241">INDEX(LINEST(Q232:Q236), 1)</f>
        <v>-0.38249999999999995</v>
      </c>
      <c r="R241" s="2" cm="1">
        <f t="array" ref="R241">INDEX(LINEST(R232:R235), 1)</f>
        <v>-1.8400000000000596E-2</v>
      </c>
      <c r="S241" s="2" cm="1">
        <f t="array" ref="S241">INDEX(LINEST(S232:S236), 1)</f>
        <v>0.4797499999999999</v>
      </c>
      <c r="T241" s="2" cm="1">
        <f t="array" ref="T241">INDEX(LINEST(T232:T234), 1)</f>
        <v>0.14000000000000004</v>
      </c>
      <c r="U241" s="2" cm="1">
        <f t="array" ref="U241">INDEX(LINEST(U232:U236), 1)</f>
        <v>3.3333333333332511E-3</v>
      </c>
      <c r="V241" s="2" cm="1">
        <f t="array" ref="V241">INDEX(LINEST(V232:V236), 1)</f>
        <v>0</v>
      </c>
      <c r="W241" s="2" cm="1">
        <f t="array" ref="W241">INDEX(LINEST(W232:W236), 1)</f>
        <v>0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6"/>
        <v>0</v>
      </c>
      <c r="K242" cm="1">
        <f t="array" ref="K242">INDEX(LINEST(K232:K235),1)</f>
        <v>-0.74659999999999982</v>
      </c>
      <c r="L242" cm="1">
        <f t="array" ref="L242">INDEX(LINEST(L232:L236),1)</f>
        <v>3.6272727272727442E-2</v>
      </c>
      <c r="N242" t="e">
        <f t="shared" si="87"/>
        <v>#DIV/0!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6"/>
        <v>0</v>
      </c>
      <c r="N243" t="e">
        <f t="shared" si="87"/>
        <v>#DIV/0!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6"/>
        <v>0</v>
      </c>
      <c r="N244" t="e">
        <f t="shared" si="87"/>
        <v>#DIV/0!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6"/>
        <v>0</v>
      </c>
      <c r="N245" t="e">
        <f t="shared" si="87"/>
        <v>#DIV/0!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6"/>
        <v>0</v>
      </c>
      <c r="N246" t="e">
        <f t="shared" si="87"/>
        <v>#DIV/0!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6"/>
        <v>0</v>
      </c>
      <c r="N247" t="e">
        <f t="shared" si="87"/>
        <v>#DIV/0!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6"/>
        <v>0</v>
      </c>
      <c r="N248" t="e">
        <f t="shared" si="87"/>
        <v>#DIV/0!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6"/>
        <v>0</v>
      </c>
      <c r="N249" t="e">
        <f t="shared" si="87"/>
        <v>#DIV/0!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9"/>
  <sheetViews>
    <sheetView workbookViewId="0">
      <selection activeCell="D33" sqref="D33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16.3</v>
      </c>
      <c r="F4">
        <v>0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18.3</v>
      </c>
      <c r="F5">
        <v>0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26.2</v>
      </c>
      <c r="F6">
        <v>0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36.6</v>
      </c>
      <c r="F7">
        <v>0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49.3</v>
      </c>
      <c r="F8">
        <v>0.1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100</v>
      </c>
      <c r="E9">
        <v>11.1</v>
      </c>
      <c r="F9">
        <v>0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100</v>
      </c>
      <c r="E10">
        <v>10.9</v>
      </c>
      <c r="F10">
        <v>0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100</v>
      </c>
      <c r="E11">
        <v>15.5</v>
      </c>
      <c r="F11">
        <v>0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100</v>
      </c>
      <c r="E12">
        <v>14.7</v>
      </c>
      <c r="F12">
        <v>0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100</v>
      </c>
      <c r="E13">
        <v>16.899999999999999</v>
      </c>
      <c r="F13">
        <v>0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48.1</v>
      </c>
      <c r="E14">
        <v>0</v>
      </c>
      <c r="F14">
        <v>0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54.8</v>
      </c>
      <c r="E15">
        <v>0</v>
      </c>
      <c r="F15">
        <v>0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57.4</v>
      </c>
      <c r="E16">
        <v>0</v>
      </c>
      <c r="F16">
        <v>0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63.6</v>
      </c>
      <c r="E17">
        <v>0.1</v>
      </c>
      <c r="F17">
        <v>0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68.5</v>
      </c>
      <c r="E18">
        <v>0</v>
      </c>
      <c r="F18">
        <v>0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</v>
      </c>
      <c r="E20">
        <v>0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0</v>
      </c>
      <c r="E21">
        <v>0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0.1</v>
      </c>
      <c r="E22">
        <v>0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0.5</v>
      </c>
      <c r="E23">
        <v>0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1.1000000000000001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0</v>
      </c>
      <c r="F25">
        <v>0</v>
      </c>
      <c r="G25">
        <v>1.1000000000000001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1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0.6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0</v>
      </c>
      <c r="F28">
        <v>0</v>
      </c>
      <c r="G28">
        <v>0.1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1.8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2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1.8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0.5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0</v>
      </c>
      <c r="F33">
        <v>0</v>
      </c>
      <c r="G33">
        <v>0.2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100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100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100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100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100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0.7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0.7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1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0.5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0.4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0.5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0.4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0.2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0</v>
      </c>
      <c r="E76">
        <v>0.4</v>
      </c>
      <c r="F76">
        <v>0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0.2</v>
      </c>
      <c r="F77">
        <v>0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0.3</v>
      </c>
      <c r="F78">
        <v>0</v>
      </c>
      <c r="G78">
        <v>100</v>
      </c>
    </row>
    <row r="79" spans="1:7" x14ac:dyDescent="0.45">
      <c r="A79" s="1">
        <v>3</v>
      </c>
      <c r="B79">
        <v>0</v>
      </c>
      <c r="C79">
        <v>0.65</v>
      </c>
      <c r="D79">
        <v>0</v>
      </c>
      <c r="E79">
        <v>0.2</v>
      </c>
      <c r="F79">
        <v>0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0</v>
      </c>
      <c r="E80">
        <v>0.3</v>
      </c>
      <c r="F80">
        <v>0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1.2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1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1.3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0.9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0.1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0.1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0.5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37.700000000000003</v>
      </c>
      <c r="E117">
        <v>7.8</v>
      </c>
      <c r="F117">
        <v>0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38.700000000000003</v>
      </c>
      <c r="E118">
        <v>10.199999999999999</v>
      </c>
      <c r="F118">
        <v>0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40.799999999999997</v>
      </c>
      <c r="E119">
        <v>11.1</v>
      </c>
      <c r="F119">
        <v>0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38.299999999999997</v>
      </c>
      <c r="E120">
        <v>11.4</v>
      </c>
      <c r="F120">
        <v>0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36.6</v>
      </c>
      <c r="E121">
        <v>11.3</v>
      </c>
      <c r="F121">
        <v>0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24</v>
      </c>
      <c r="E122">
        <v>0</v>
      </c>
      <c r="F122">
        <v>0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28.6</v>
      </c>
      <c r="E123">
        <v>0</v>
      </c>
      <c r="F123">
        <v>0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30.9</v>
      </c>
      <c r="E124">
        <v>0.1</v>
      </c>
      <c r="F124">
        <v>0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36</v>
      </c>
      <c r="E125">
        <v>0</v>
      </c>
      <c r="F125">
        <v>0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42.4</v>
      </c>
      <c r="E126">
        <v>0</v>
      </c>
      <c r="F126">
        <v>0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0.2</v>
      </c>
      <c r="E127">
        <v>0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0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0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0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0.2</v>
      </c>
      <c r="E131">
        <v>0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0.3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0.4</v>
      </c>
    </row>
    <row r="134" spans="1:7" x14ac:dyDescent="0.45">
      <c r="A134" s="1">
        <v>22</v>
      </c>
      <c r="B134">
        <v>50</v>
      </c>
      <c r="C134">
        <v>0.45</v>
      </c>
      <c r="D134">
        <v>0.1</v>
      </c>
      <c r="E134">
        <v>0</v>
      </c>
      <c r="F134">
        <v>0</v>
      </c>
      <c r="G134">
        <v>0.1</v>
      </c>
    </row>
    <row r="135" spans="1:7" x14ac:dyDescent="0.45">
      <c r="A135" s="1">
        <v>23</v>
      </c>
      <c r="B135">
        <v>50</v>
      </c>
      <c r="C135">
        <v>0.65</v>
      </c>
      <c r="D135">
        <v>0.1</v>
      </c>
      <c r="E135">
        <v>0</v>
      </c>
      <c r="F135">
        <v>0</v>
      </c>
      <c r="G135">
        <v>0.2</v>
      </c>
    </row>
    <row r="136" spans="1:7" x14ac:dyDescent="0.45">
      <c r="A136" s="1">
        <v>24</v>
      </c>
      <c r="B136">
        <v>50</v>
      </c>
      <c r="C136">
        <v>0.85</v>
      </c>
      <c r="D136">
        <v>0.2</v>
      </c>
      <c r="E136">
        <v>0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0.1</v>
      </c>
      <c r="E137">
        <v>0</v>
      </c>
      <c r="F137">
        <v>0</v>
      </c>
      <c r="G137">
        <v>1.2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1.4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0</v>
      </c>
      <c r="F139">
        <v>0</v>
      </c>
      <c r="G139">
        <v>0.7</v>
      </c>
    </row>
    <row r="140" spans="1:7" x14ac:dyDescent="0.45">
      <c r="A140" s="1">
        <v>28</v>
      </c>
      <c r="B140">
        <v>100</v>
      </c>
      <c r="C140">
        <v>0.65</v>
      </c>
      <c r="D140">
        <v>0.1</v>
      </c>
      <c r="E140">
        <v>0</v>
      </c>
      <c r="F140">
        <v>0</v>
      </c>
      <c r="G140">
        <v>0.2</v>
      </c>
    </row>
    <row r="141" spans="1:7" x14ac:dyDescent="0.45">
      <c r="A141" s="1">
        <v>29</v>
      </c>
      <c r="B141">
        <v>100</v>
      </c>
      <c r="C141">
        <v>0.85</v>
      </c>
      <c r="D141">
        <v>0.1</v>
      </c>
      <c r="E141">
        <v>0</v>
      </c>
      <c r="F141">
        <v>0</v>
      </c>
      <c r="G141">
        <v>0.1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0</v>
      </c>
      <c r="E150">
        <v>0</v>
      </c>
      <c r="F150">
        <v>0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0</v>
      </c>
      <c r="E151">
        <v>0</v>
      </c>
      <c r="F151">
        <v>0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0</v>
      </c>
      <c r="E152">
        <v>0</v>
      </c>
      <c r="F152">
        <v>0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0.8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0.7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0.9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0.5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0.4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0.5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0.4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0.2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2.2000000000000002</v>
      </c>
      <c r="E184">
        <v>0</v>
      </c>
      <c r="F184">
        <v>0.8</v>
      </c>
      <c r="G184">
        <v>100</v>
      </c>
    </row>
    <row r="185" spans="1:7" x14ac:dyDescent="0.45">
      <c r="A185" s="1">
        <v>1</v>
      </c>
      <c r="B185">
        <v>0</v>
      </c>
      <c r="C185">
        <v>0.2</v>
      </c>
      <c r="D185">
        <v>1.6</v>
      </c>
      <c r="E185">
        <v>0</v>
      </c>
      <c r="F185">
        <v>1.4</v>
      </c>
      <c r="G185">
        <v>100</v>
      </c>
    </row>
    <row r="186" spans="1:7" x14ac:dyDescent="0.45">
      <c r="A186" s="1">
        <v>2</v>
      </c>
      <c r="B186">
        <v>0</v>
      </c>
      <c r="C186">
        <v>0.45</v>
      </c>
      <c r="D186">
        <v>0.5</v>
      </c>
      <c r="E186">
        <v>0</v>
      </c>
      <c r="F186">
        <v>1.3</v>
      </c>
      <c r="G186">
        <v>100</v>
      </c>
    </row>
    <row r="187" spans="1:7" x14ac:dyDescent="0.45">
      <c r="A187" s="1">
        <v>3</v>
      </c>
      <c r="B187">
        <v>0</v>
      </c>
      <c r="C187">
        <v>0.65</v>
      </c>
      <c r="D187">
        <v>0.5</v>
      </c>
      <c r="E187">
        <v>0</v>
      </c>
      <c r="F187">
        <v>1</v>
      </c>
      <c r="G187">
        <v>100</v>
      </c>
    </row>
    <row r="188" spans="1:7" x14ac:dyDescent="0.45">
      <c r="A188" s="1">
        <v>4</v>
      </c>
      <c r="B188">
        <v>0</v>
      </c>
      <c r="C188">
        <v>0.85</v>
      </c>
      <c r="D188">
        <v>0.4</v>
      </c>
      <c r="E188">
        <v>0</v>
      </c>
      <c r="F188">
        <v>2.7</v>
      </c>
      <c r="G188">
        <v>100</v>
      </c>
    </row>
    <row r="189" spans="1:7" x14ac:dyDescent="0.45">
      <c r="A189" s="1">
        <v>5</v>
      </c>
      <c r="B189">
        <v>5</v>
      </c>
      <c r="C189">
        <v>0</v>
      </c>
      <c r="D189">
        <v>24</v>
      </c>
      <c r="E189">
        <v>17.2</v>
      </c>
      <c r="F189">
        <v>48.4</v>
      </c>
      <c r="G189">
        <v>80.7</v>
      </c>
    </row>
    <row r="190" spans="1:7" x14ac:dyDescent="0.45">
      <c r="A190" s="1">
        <v>6</v>
      </c>
      <c r="B190">
        <v>5</v>
      </c>
      <c r="C190">
        <v>0.2</v>
      </c>
      <c r="D190">
        <v>27.7</v>
      </c>
      <c r="E190">
        <v>20.399999999999999</v>
      </c>
      <c r="F190">
        <v>52.8</v>
      </c>
      <c r="G190">
        <v>83.5</v>
      </c>
    </row>
    <row r="191" spans="1:7" x14ac:dyDescent="0.45">
      <c r="A191" s="1">
        <v>7</v>
      </c>
      <c r="B191">
        <v>5</v>
      </c>
      <c r="C191">
        <v>0.45</v>
      </c>
      <c r="D191">
        <v>25.5</v>
      </c>
      <c r="E191">
        <v>21.7</v>
      </c>
      <c r="F191">
        <v>58.2</v>
      </c>
      <c r="G191">
        <v>87.9</v>
      </c>
    </row>
    <row r="192" spans="1:7" x14ac:dyDescent="0.45">
      <c r="A192" s="1">
        <v>8</v>
      </c>
      <c r="B192">
        <v>5</v>
      </c>
      <c r="C192">
        <v>0.65</v>
      </c>
      <c r="D192">
        <v>27.9</v>
      </c>
      <c r="E192">
        <v>23</v>
      </c>
      <c r="F192">
        <v>70.7</v>
      </c>
      <c r="G192">
        <v>91.2</v>
      </c>
    </row>
    <row r="193" spans="1:7" x14ac:dyDescent="0.45">
      <c r="A193" s="1">
        <v>9</v>
      </c>
      <c r="B193">
        <v>5</v>
      </c>
      <c r="C193">
        <v>0.85</v>
      </c>
      <c r="D193">
        <v>23.6</v>
      </c>
      <c r="E193">
        <v>18.899999999999999</v>
      </c>
      <c r="F193">
        <v>80.3</v>
      </c>
      <c r="G193">
        <v>95.1</v>
      </c>
    </row>
    <row r="194" spans="1:7" x14ac:dyDescent="0.45">
      <c r="A194" s="1">
        <v>10</v>
      </c>
      <c r="B194">
        <v>10</v>
      </c>
      <c r="C194">
        <v>0</v>
      </c>
      <c r="D194">
        <v>20.190000000000001</v>
      </c>
      <c r="E194">
        <v>25</v>
      </c>
      <c r="F194">
        <v>43.6</v>
      </c>
      <c r="G194">
        <v>65.599999999999994</v>
      </c>
    </row>
    <row r="195" spans="1:7" x14ac:dyDescent="0.45">
      <c r="A195" s="1">
        <v>11</v>
      </c>
      <c r="B195">
        <v>10</v>
      </c>
      <c r="C195">
        <v>0.2</v>
      </c>
      <c r="D195">
        <v>22.86</v>
      </c>
      <c r="E195">
        <v>32.9</v>
      </c>
      <c r="F195">
        <v>47.1</v>
      </c>
      <c r="G195">
        <v>70.599999999999994</v>
      </c>
    </row>
    <row r="196" spans="1:7" x14ac:dyDescent="0.45">
      <c r="A196" s="1">
        <v>12</v>
      </c>
      <c r="B196">
        <v>10</v>
      </c>
      <c r="C196">
        <v>0.45</v>
      </c>
      <c r="D196">
        <v>23.2</v>
      </c>
      <c r="E196">
        <v>38.5</v>
      </c>
      <c r="F196">
        <v>53.4</v>
      </c>
      <c r="G196">
        <v>75.599999999999994</v>
      </c>
    </row>
    <row r="197" spans="1:7" x14ac:dyDescent="0.45">
      <c r="A197" s="1">
        <v>13</v>
      </c>
      <c r="B197">
        <v>10</v>
      </c>
      <c r="C197">
        <v>0.65</v>
      </c>
      <c r="D197">
        <v>20.399999999999999</v>
      </c>
      <c r="E197">
        <v>44.9</v>
      </c>
      <c r="F197">
        <v>62.5</v>
      </c>
      <c r="G197">
        <v>83.5</v>
      </c>
    </row>
    <row r="198" spans="1:7" x14ac:dyDescent="0.45">
      <c r="A198" s="1">
        <v>14</v>
      </c>
      <c r="B198">
        <v>10</v>
      </c>
      <c r="C198">
        <v>0.85</v>
      </c>
      <c r="D198">
        <v>15.8</v>
      </c>
      <c r="E198">
        <v>41.1</v>
      </c>
      <c r="F198">
        <v>75.400000000000006</v>
      </c>
      <c r="G198">
        <v>91.1</v>
      </c>
    </row>
    <row r="199" spans="1:7" x14ac:dyDescent="0.45">
      <c r="A199" s="1">
        <v>15</v>
      </c>
      <c r="B199">
        <v>20</v>
      </c>
      <c r="C199">
        <v>0</v>
      </c>
      <c r="D199">
        <v>30.1</v>
      </c>
      <c r="E199">
        <v>24.9</v>
      </c>
      <c r="F199">
        <v>48.8</v>
      </c>
      <c r="G199">
        <v>100</v>
      </c>
    </row>
    <row r="200" spans="1:7" x14ac:dyDescent="0.45">
      <c r="A200" s="1">
        <v>16</v>
      </c>
      <c r="B200">
        <v>20</v>
      </c>
      <c r="C200">
        <v>0.2</v>
      </c>
      <c r="D200">
        <v>38</v>
      </c>
      <c r="E200">
        <v>33.299999999999997</v>
      </c>
      <c r="F200">
        <v>50.6</v>
      </c>
      <c r="G200">
        <v>100</v>
      </c>
    </row>
    <row r="201" spans="1:7" x14ac:dyDescent="0.45">
      <c r="A201" s="1">
        <v>17</v>
      </c>
      <c r="B201">
        <v>20</v>
      </c>
      <c r="C201">
        <v>0.45</v>
      </c>
      <c r="D201">
        <v>44.2</v>
      </c>
      <c r="E201">
        <v>40.4</v>
      </c>
      <c r="F201">
        <v>55.6</v>
      </c>
      <c r="G201">
        <v>100</v>
      </c>
    </row>
    <row r="202" spans="1:7" x14ac:dyDescent="0.45">
      <c r="A202" s="1">
        <v>18</v>
      </c>
      <c r="B202">
        <v>20</v>
      </c>
      <c r="C202">
        <v>0.65</v>
      </c>
      <c r="D202">
        <v>55.7</v>
      </c>
      <c r="E202">
        <v>51.5</v>
      </c>
      <c r="F202">
        <v>65.2</v>
      </c>
      <c r="G202">
        <v>100</v>
      </c>
    </row>
    <row r="203" spans="1:7" x14ac:dyDescent="0.45">
      <c r="A203" s="1">
        <v>19</v>
      </c>
      <c r="B203">
        <v>20</v>
      </c>
      <c r="C203">
        <v>0.85</v>
      </c>
      <c r="D203">
        <v>59.3</v>
      </c>
      <c r="E203">
        <v>57.4</v>
      </c>
      <c r="F203">
        <v>73.8</v>
      </c>
      <c r="G203">
        <v>100</v>
      </c>
    </row>
    <row r="204" spans="1:7" x14ac:dyDescent="0.45">
      <c r="A204" s="1">
        <v>20</v>
      </c>
      <c r="B204">
        <v>50</v>
      </c>
      <c r="C204">
        <v>0</v>
      </c>
      <c r="D204">
        <v>28.2</v>
      </c>
      <c r="E204">
        <v>25.6</v>
      </c>
      <c r="F204">
        <v>48.5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34.01</v>
      </c>
      <c r="E205">
        <v>33.1</v>
      </c>
      <c r="F205">
        <v>51.6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43.1</v>
      </c>
      <c r="E206">
        <v>39.6</v>
      </c>
      <c r="F206">
        <v>55.7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53.4</v>
      </c>
      <c r="E207">
        <v>51.6</v>
      </c>
      <c r="F207">
        <v>65.2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54.8</v>
      </c>
      <c r="E208">
        <v>57.9</v>
      </c>
      <c r="F208">
        <v>73.900000000000006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28</v>
      </c>
      <c r="E209">
        <v>25.6</v>
      </c>
      <c r="F209">
        <v>52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35.200000000000003</v>
      </c>
      <c r="E210">
        <v>32.200000000000003</v>
      </c>
      <c r="F210">
        <v>52.2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43.7</v>
      </c>
      <c r="E211">
        <v>40.94</v>
      </c>
      <c r="F211">
        <v>53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52.7</v>
      </c>
      <c r="E212">
        <v>51</v>
      </c>
      <c r="F212">
        <v>56.8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54.9</v>
      </c>
      <c r="E213">
        <v>61.7</v>
      </c>
      <c r="F213">
        <v>58.5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81.2</v>
      </c>
      <c r="E220">
        <v>100</v>
      </c>
      <c r="F220">
        <v>97</v>
      </c>
      <c r="G220">
        <v>100</v>
      </c>
    </row>
    <row r="221" spans="1:7" x14ac:dyDescent="0.45">
      <c r="A221" s="1">
        <v>1</v>
      </c>
      <c r="B221">
        <v>0</v>
      </c>
      <c r="C221">
        <v>0.2</v>
      </c>
      <c r="D221">
        <v>78.7</v>
      </c>
      <c r="E221">
        <v>100</v>
      </c>
      <c r="F221">
        <v>97.1</v>
      </c>
      <c r="G221">
        <v>100</v>
      </c>
    </row>
    <row r="222" spans="1:7" x14ac:dyDescent="0.45">
      <c r="A222" s="1">
        <v>2</v>
      </c>
      <c r="B222">
        <v>0</v>
      </c>
      <c r="C222">
        <v>0.45</v>
      </c>
      <c r="D222">
        <v>68.400000000000006</v>
      </c>
      <c r="E222">
        <v>100</v>
      </c>
      <c r="F222">
        <v>96.2</v>
      </c>
      <c r="G222">
        <v>100</v>
      </c>
    </row>
    <row r="223" spans="1:7" x14ac:dyDescent="0.45">
      <c r="A223" s="1">
        <v>3</v>
      </c>
      <c r="B223">
        <v>0</v>
      </c>
      <c r="C223">
        <v>0.65</v>
      </c>
      <c r="D223">
        <v>81.400000000000006</v>
      </c>
      <c r="E223">
        <v>100</v>
      </c>
      <c r="F223">
        <v>97</v>
      </c>
      <c r="G223">
        <v>100</v>
      </c>
    </row>
    <row r="224" spans="1:7" x14ac:dyDescent="0.45">
      <c r="A224" s="1">
        <v>4</v>
      </c>
      <c r="B224">
        <v>0</v>
      </c>
      <c r="C224">
        <v>0.85</v>
      </c>
      <c r="D224">
        <v>95</v>
      </c>
      <c r="E224">
        <v>100</v>
      </c>
      <c r="F224">
        <v>96.7</v>
      </c>
      <c r="G224">
        <v>100</v>
      </c>
    </row>
    <row r="225" spans="1:7" x14ac:dyDescent="0.45">
      <c r="A225" s="1">
        <v>5</v>
      </c>
      <c r="B225">
        <v>5</v>
      </c>
      <c r="C225">
        <v>0</v>
      </c>
      <c r="D225">
        <v>97</v>
      </c>
      <c r="E225">
        <v>81.7</v>
      </c>
      <c r="F225">
        <v>99.2</v>
      </c>
      <c r="G225">
        <v>100</v>
      </c>
    </row>
    <row r="226" spans="1:7" x14ac:dyDescent="0.45">
      <c r="A226" s="1">
        <v>6</v>
      </c>
      <c r="B226">
        <v>5</v>
      </c>
      <c r="C226">
        <v>0.2</v>
      </c>
      <c r="D226">
        <v>96.9</v>
      </c>
      <c r="E226">
        <v>80.5</v>
      </c>
      <c r="F226">
        <v>99</v>
      </c>
      <c r="G226">
        <v>100</v>
      </c>
    </row>
    <row r="227" spans="1:7" x14ac:dyDescent="0.45">
      <c r="A227" s="1">
        <v>7</v>
      </c>
      <c r="B227">
        <v>5</v>
      </c>
      <c r="C227">
        <v>0.45</v>
      </c>
      <c r="D227">
        <v>97.5</v>
      </c>
      <c r="E227">
        <v>79.7</v>
      </c>
      <c r="F227">
        <v>99.5</v>
      </c>
      <c r="G227">
        <v>100</v>
      </c>
    </row>
    <row r="228" spans="1:7" x14ac:dyDescent="0.45">
      <c r="A228" s="1">
        <v>8</v>
      </c>
      <c r="B228">
        <v>5</v>
      </c>
      <c r="C228">
        <v>0.65</v>
      </c>
      <c r="D228">
        <v>96.7</v>
      </c>
      <c r="E228">
        <v>78.599999999999994</v>
      </c>
      <c r="F228">
        <v>99</v>
      </c>
      <c r="G228">
        <v>100</v>
      </c>
    </row>
    <row r="229" spans="1:7" x14ac:dyDescent="0.45">
      <c r="A229" s="1">
        <v>9</v>
      </c>
      <c r="B229">
        <v>5</v>
      </c>
      <c r="C229">
        <v>0.85</v>
      </c>
      <c r="D229">
        <v>97.9</v>
      </c>
      <c r="E229">
        <v>79.2</v>
      </c>
      <c r="F229">
        <v>97.8</v>
      </c>
      <c r="G229">
        <v>100</v>
      </c>
    </row>
    <row r="230" spans="1:7" x14ac:dyDescent="0.45">
      <c r="A230" s="1">
        <v>10</v>
      </c>
      <c r="B230">
        <v>10</v>
      </c>
      <c r="C230">
        <v>0</v>
      </c>
      <c r="D230">
        <v>97.6</v>
      </c>
      <c r="E230">
        <v>87.19</v>
      </c>
      <c r="F230">
        <v>93.8</v>
      </c>
      <c r="G230">
        <v>100</v>
      </c>
    </row>
    <row r="231" spans="1:7" x14ac:dyDescent="0.45">
      <c r="A231" s="1">
        <v>11</v>
      </c>
      <c r="B231">
        <v>10</v>
      </c>
      <c r="C231">
        <v>0.2</v>
      </c>
      <c r="D231">
        <v>97.6</v>
      </c>
      <c r="E231">
        <v>88.7</v>
      </c>
      <c r="F231">
        <v>95.5</v>
      </c>
      <c r="G231">
        <v>100</v>
      </c>
    </row>
    <row r="232" spans="1:7" x14ac:dyDescent="0.45">
      <c r="A232" s="1">
        <v>12</v>
      </c>
      <c r="B232">
        <v>10</v>
      </c>
      <c r="C232">
        <v>0.45</v>
      </c>
      <c r="D232">
        <v>96.8</v>
      </c>
      <c r="E232">
        <v>87.02</v>
      </c>
      <c r="F232">
        <v>96</v>
      </c>
      <c r="G232">
        <v>100</v>
      </c>
    </row>
    <row r="233" spans="1:7" x14ac:dyDescent="0.45">
      <c r="A233" s="1">
        <v>13</v>
      </c>
      <c r="B233">
        <v>10</v>
      </c>
      <c r="C233">
        <v>0.65</v>
      </c>
      <c r="D233">
        <v>97.4</v>
      </c>
      <c r="E233">
        <v>85.8</v>
      </c>
      <c r="F233">
        <v>96.7</v>
      </c>
      <c r="G233">
        <v>100</v>
      </c>
    </row>
    <row r="234" spans="1:7" x14ac:dyDescent="0.45">
      <c r="A234" s="1">
        <v>14</v>
      </c>
      <c r="B234">
        <v>10</v>
      </c>
      <c r="C234">
        <v>0.85</v>
      </c>
      <c r="D234">
        <v>96.7</v>
      </c>
      <c r="E234">
        <v>82.2</v>
      </c>
      <c r="F234">
        <v>97.5</v>
      </c>
      <c r="G234">
        <v>100</v>
      </c>
    </row>
    <row r="235" spans="1:7" x14ac:dyDescent="0.45">
      <c r="A235" s="1">
        <v>15</v>
      </c>
      <c r="B235">
        <v>20</v>
      </c>
      <c r="C235">
        <v>0</v>
      </c>
      <c r="D235">
        <v>98.79</v>
      </c>
      <c r="E235">
        <v>98.1</v>
      </c>
      <c r="F235">
        <v>100</v>
      </c>
      <c r="G235">
        <v>100</v>
      </c>
    </row>
    <row r="236" spans="1:7" x14ac:dyDescent="0.45">
      <c r="A236" s="1">
        <v>16</v>
      </c>
      <c r="B236">
        <v>20</v>
      </c>
      <c r="C236">
        <v>0.2</v>
      </c>
      <c r="D236">
        <v>98.9</v>
      </c>
      <c r="E236">
        <v>98.4</v>
      </c>
      <c r="F236">
        <v>100</v>
      </c>
      <c r="G236">
        <v>100</v>
      </c>
    </row>
    <row r="237" spans="1:7" x14ac:dyDescent="0.45">
      <c r="A237" s="1">
        <v>17</v>
      </c>
      <c r="B237">
        <v>20</v>
      </c>
      <c r="C237">
        <v>0.45</v>
      </c>
      <c r="D237">
        <v>98.9</v>
      </c>
      <c r="E237">
        <v>97.6</v>
      </c>
      <c r="F237">
        <v>100</v>
      </c>
      <c r="G237">
        <v>100</v>
      </c>
    </row>
    <row r="238" spans="1:7" x14ac:dyDescent="0.45">
      <c r="A238" s="1">
        <v>18</v>
      </c>
      <c r="B238">
        <v>20</v>
      </c>
      <c r="C238">
        <v>0.65</v>
      </c>
      <c r="D238">
        <v>99.3</v>
      </c>
      <c r="E238">
        <v>98.49</v>
      </c>
      <c r="F238">
        <v>100</v>
      </c>
      <c r="G238">
        <v>100</v>
      </c>
    </row>
    <row r="239" spans="1:7" x14ac:dyDescent="0.45">
      <c r="A239" s="1">
        <v>19</v>
      </c>
      <c r="B239">
        <v>20</v>
      </c>
      <c r="C239">
        <v>0.85</v>
      </c>
      <c r="D239">
        <v>99.1</v>
      </c>
      <c r="E239">
        <v>98.4</v>
      </c>
      <c r="F239">
        <v>100</v>
      </c>
      <c r="G239">
        <v>100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5B3A7-B2B0-4337-AC7D-73AA0634C4B5}">
  <dimension ref="A1:AL249"/>
  <sheetViews>
    <sheetView topLeftCell="A178" zoomScale="92" workbookViewId="0">
      <selection activeCell="N203" sqref="N203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</v>
      </c>
      <c r="F4">
        <v>35.1</v>
      </c>
      <c r="G4">
        <v>48</v>
      </c>
      <c r="I4">
        <f>_xlfn.STDEV.P(D4:G4)</f>
        <v>21.269740830579018</v>
      </c>
      <c r="J4">
        <v>2</v>
      </c>
      <c r="K4">
        <f>_xlfn.STDEV.P(D4:G8)</f>
        <v>21.831822530425622</v>
      </c>
      <c r="L4">
        <f>_xlfn.STDEV.P(D4:G4,D9:G9,D14:G14,D19:G19,D24:G24,D29:G29)</f>
        <v>18.898875168614879</v>
      </c>
      <c r="M4">
        <v>0</v>
      </c>
      <c r="N4" s="4">
        <f>AVERAGE(D4:G4)</f>
        <v>20.774999999999999</v>
      </c>
      <c r="P4" s="2">
        <f>_xlfn.STDEV.P(D4:D8)</f>
        <v>0</v>
      </c>
      <c r="Q4">
        <f>_xlfn.STDEV.P(D4,D9,D14,D19,D24,D29)</f>
        <v>21.987679631001427</v>
      </c>
      <c r="R4" s="2">
        <f>_xlfn.STDEV.P(E4:E8)</f>
        <v>0</v>
      </c>
      <c r="S4">
        <f>_xlfn.STDEV.P(E4,E9,E14,E19,E24,E29)</f>
        <v>23.750649113936515</v>
      </c>
      <c r="T4" s="2">
        <f>_xlfn.STDEV.P(F4:F8)</f>
        <v>1.4756693396557357</v>
      </c>
      <c r="U4">
        <f>_xlfn.STDEV.P(F4,F9,F14,F19,F24,F29)</f>
        <v>6.9837310944795359</v>
      </c>
      <c r="V4" s="2">
        <f>_xlfn.STDEV.P(G4:G8)</f>
        <v>1.5059880477613361</v>
      </c>
      <c r="W4">
        <f>_xlfn.STDEV.P(G4,G9,G14,G19,G24,G29)</f>
        <v>1.7192537140670476</v>
      </c>
      <c r="AA4" t="s">
        <v>32</v>
      </c>
      <c r="AB4">
        <f>AVERAGE(P25,P61,P97,P169,P205)</f>
        <v>4.2812685714285719</v>
      </c>
      <c r="AC4">
        <f>AVERAGE(R25,R61,R97,R169,R205)</f>
        <v>2.6339200000000007</v>
      </c>
      <c r="AD4">
        <f>AVERAGE(T25,T61,T97,T169,T205)</f>
        <v>0.26514285714285762</v>
      </c>
      <c r="AE4">
        <f>AVERAGE(V25,V61,V97,V169,V205)</f>
        <v>7.057199999999999</v>
      </c>
      <c r="AF4">
        <f>AVERAGE(AB4:AE4)</f>
        <v>3.5593828571428574</v>
      </c>
      <c r="AG4">
        <f>_xlfn.STDEV.P(AB4:AE4)</f>
        <v>2.4730720989745785</v>
      </c>
      <c r="AH4" t="s">
        <v>43</v>
      </c>
      <c r="AI4">
        <f>AVERAGE(K26,K62,K98,K134,K170,K206,K242)</f>
        <v>3.5848183673469394</v>
      </c>
      <c r="AJ4">
        <f>AVERAGE(K12,K48,K84,K120,K156,K192,K228)</f>
        <v>-2.0186649247826622</v>
      </c>
      <c r="AK4">
        <f>AVERAGE(K26,K62,K98,K170,K206)</f>
        <v>3.1995590476190481</v>
      </c>
      <c r="AL4">
        <f>AVERAGE(K12,K48,K84,K156,K192)</f>
        <v>-2.6955426475598316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</v>
      </c>
      <c r="F5">
        <v>38.799999999999997</v>
      </c>
      <c r="G5">
        <v>51.9</v>
      </c>
      <c r="I5">
        <f t="shared" ref="I5:I33" si="0">_xlfn.STDEV.P(D5:G5)</f>
        <v>23.143182041370196</v>
      </c>
      <c r="J5">
        <v>5</v>
      </c>
      <c r="K5">
        <f>_xlfn.STDEV.P(D9:G13)</f>
        <v>23.807231569420249</v>
      </c>
      <c r="L5">
        <f>_xlfn.STDEV.P(D5:G5,D10:G10,D15:G15,D20:G20,D25:G25,D30:G30)</f>
        <v>19.090758653658099</v>
      </c>
      <c r="M5">
        <v>0.2</v>
      </c>
      <c r="N5">
        <f t="shared" ref="N5:N33" si="1">AVERAGE(D5:G5)</f>
        <v>22.674999999999997</v>
      </c>
      <c r="P5" s="2">
        <f>_xlfn.STDEV.P(D9:D13)</f>
        <v>1.3001538370516006</v>
      </c>
      <c r="Q5">
        <f t="shared" ref="Q5:Q8" si="2">_xlfn.STDEV.P(D5,D10,D15,D20,D25,D30)</f>
        <v>20.106086695879487</v>
      </c>
      <c r="R5" s="2">
        <f>_xlfn.STDEV.P(E9:E13)</f>
        <v>0</v>
      </c>
      <c r="S5">
        <f t="shared" ref="S5:S8" si="3">_xlfn.STDEV.P(E5,E10,E15,E20,E25,E30)</f>
        <v>24.908259451211936</v>
      </c>
      <c r="T5" s="2">
        <f>_xlfn.STDEV.P(F9:F13)</f>
        <v>5.8600341295934451</v>
      </c>
      <c r="U5">
        <f t="shared" ref="U5:U8" si="4">_xlfn.STDEV.P(F5,F10,F15,F20,F25,F30)</f>
        <v>5.9140369742954313</v>
      </c>
      <c r="V5" s="2">
        <f>_xlfn.STDEV.P(G9:G13)</f>
        <v>1.0507140429250958</v>
      </c>
      <c r="W5">
        <f t="shared" ref="W5:W8" si="5">_xlfn.STDEV.P(G5,G10,G15,G20,G25,G30)</f>
        <v>1.6079662793589777</v>
      </c>
      <c r="AA5" t="s">
        <v>33</v>
      </c>
      <c r="AB5">
        <f>AVERAGE(Q25,Q61,Q97,Q169,Q205)</f>
        <v>-3.7681000000000004</v>
      </c>
      <c r="AC5">
        <f>AVERAGE(S25,S61,S97,S169,S205)</f>
        <v>-4.2452666666666659</v>
      </c>
      <c r="AD5">
        <f>AVERAGE(U25,U61,U97,U169,U205)</f>
        <v>-0.59666666666666612</v>
      </c>
      <c r="AE5">
        <f>AVERAGE(W25,W61,W97,W169,W205)</f>
        <v>-0.46813333333333318</v>
      </c>
      <c r="AH5" t="s">
        <v>28</v>
      </c>
      <c r="AI5">
        <f>_xlfn.STDEV.P(K26,K62,K98,K134,K170,K206,K242)</f>
        <v>2.8071554682151731</v>
      </c>
      <c r="AJ5">
        <f>_xlfn.STDEV.P(K12,K48,K84,K120,K156,K192,K228)</f>
        <v>1.3626174774721087</v>
      </c>
      <c r="AK5">
        <f>_xlfn.STDEV.P(K26,K62,K98,K170,K206)</f>
        <v>1.5828724468448168</v>
      </c>
      <c r="AL5">
        <f>_xlfn.STDEV.P(K12,K48,K84,K156,K192)</f>
        <v>0.9685577331493691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</v>
      </c>
      <c r="F6">
        <v>36.6</v>
      </c>
      <c r="G6">
        <v>49</v>
      </c>
      <c r="I6">
        <f t="shared" si="0"/>
        <v>21.84445009607704</v>
      </c>
      <c r="J6">
        <v>10</v>
      </c>
      <c r="K6">
        <f>_xlfn.STDEV.P(D14:G18)</f>
        <v>19.971354485862985</v>
      </c>
      <c r="L6">
        <f t="shared" ref="L6:L8" si="6">_xlfn.STDEV.P(D6:G6,D11:G11,D16:G16,D21:G21,D26:G26,D31:G31)</f>
        <v>19.433793519422693</v>
      </c>
      <c r="M6">
        <v>0.45</v>
      </c>
      <c r="N6">
        <f t="shared" si="1"/>
        <v>21.4</v>
      </c>
      <c r="P6" s="2">
        <f>_xlfn.STDEV.P(D14:D18)</f>
        <v>11.724401903721999</v>
      </c>
      <c r="Q6">
        <f t="shared" si="2"/>
        <v>20.127082638960751</v>
      </c>
      <c r="R6" s="2">
        <f>_xlfn.STDEV.P(E14:E18)</f>
        <v>2.234278407003031</v>
      </c>
      <c r="S6">
        <f t="shared" si="3"/>
        <v>23.924580572197193</v>
      </c>
      <c r="T6" s="2">
        <f>_xlfn.STDEV.P(F14:F18)</f>
        <v>4.8947318619102802</v>
      </c>
      <c r="U6">
        <f t="shared" si="4"/>
        <v>7.2087331295681523</v>
      </c>
      <c r="V6" s="2">
        <f>_xlfn.STDEV.P(G14:G18)</f>
        <v>1.5742934923323553</v>
      </c>
      <c r="W6">
        <f t="shared" si="5"/>
        <v>1.1639253507945535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</v>
      </c>
      <c r="F7">
        <v>36.799999999999997</v>
      </c>
      <c r="G7">
        <v>48.3</v>
      </c>
      <c r="I7">
        <f t="shared" si="0"/>
        <v>21.660029432112967</v>
      </c>
      <c r="J7">
        <v>20</v>
      </c>
      <c r="K7">
        <f>_xlfn.STDEV.P(D19:G23)</f>
        <v>5.4571452930995328</v>
      </c>
      <c r="L7">
        <f t="shared" si="6"/>
        <v>19.412408331328251</v>
      </c>
      <c r="M7">
        <v>0.65</v>
      </c>
      <c r="N7">
        <f t="shared" si="1"/>
        <v>21.274999999999999</v>
      </c>
      <c r="P7" s="2">
        <f>_xlfn.STDEV.P(D19:D23)</f>
        <v>2.119381041719492</v>
      </c>
      <c r="Q7">
        <f t="shared" si="2"/>
        <v>19.550163398009975</v>
      </c>
      <c r="R7" s="2">
        <f>_xlfn.STDEV.P(E19:E23)</f>
        <v>1.6516658257650063</v>
      </c>
      <c r="S7">
        <f t="shared" si="3"/>
        <v>24.193278451301758</v>
      </c>
      <c r="T7" s="2">
        <f>_xlfn.STDEV.P(F19:F23)</f>
        <v>3.9964984674087036</v>
      </c>
      <c r="U7">
        <f t="shared" si="4"/>
        <v>7.0677082565708824</v>
      </c>
      <c r="V7" s="2">
        <f>_xlfn.STDEV.P(G19:G23)</f>
        <v>1.5197368193210301</v>
      </c>
      <c r="W7">
        <f t="shared" si="5"/>
        <v>1.2671051872498824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34.6</v>
      </c>
      <c r="G8">
        <v>47.8</v>
      </c>
      <c r="I8">
        <f t="shared" si="0"/>
        <v>21.122026417936322</v>
      </c>
      <c r="J8">
        <v>50</v>
      </c>
      <c r="K8">
        <f>_xlfn.STDEV.P(D25:G28)</f>
        <v>6.4792426978390081</v>
      </c>
      <c r="L8">
        <f t="shared" si="6"/>
        <v>19.544926878007683</v>
      </c>
      <c r="M8">
        <v>0.85</v>
      </c>
      <c r="N8">
        <f t="shared" si="1"/>
        <v>20.6</v>
      </c>
      <c r="P8" s="2">
        <f>_xlfn.STDEV.P(D24:D28)</f>
        <v>1.9312172327317292</v>
      </c>
      <c r="Q8">
        <f t="shared" si="2"/>
        <v>18.382842241853922</v>
      </c>
      <c r="R8" s="2">
        <f>_xlfn.STDEV.P(E24:E28)</f>
        <v>1.2142487389328438</v>
      </c>
      <c r="S8">
        <f t="shared" si="3"/>
        <v>23.036619398977216</v>
      </c>
      <c r="T8" s="2">
        <f>_xlfn.STDEV.P(F24:F28)</f>
        <v>0.97447421720638572</v>
      </c>
      <c r="U8">
        <f t="shared" si="4"/>
        <v>8.0289926031988408</v>
      </c>
      <c r="V8" s="2">
        <f>_xlfn.STDEV.P(G24:G28)</f>
        <v>1.1271202242884293</v>
      </c>
      <c r="W8">
        <f t="shared" si="5"/>
        <v>1.64721988008078</v>
      </c>
      <c r="AH8" t="s">
        <v>43</v>
      </c>
      <c r="AI8">
        <f>AVERAGE(L26,L62,L98,L134,L170,L206,L242)</f>
        <v>-1.8373848343685306</v>
      </c>
      <c r="AJ8">
        <f>AVERAGE(L12,L48,L84,L120,L156,L192,L228)</f>
        <v>-0.63921330363484063</v>
      </c>
      <c r="AK8">
        <f>AVERAGE(L26,L62,L98,L170,L206)</f>
        <v>-2.2779938405797111</v>
      </c>
      <c r="AL8">
        <f>AVERAGE(L12,L48,L84,L156,L192)</f>
        <v>-0.51884694759725003</v>
      </c>
    </row>
    <row r="9" spans="1:38" x14ac:dyDescent="0.45">
      <c r="A9" s="1">
        <v>5</v>
      </c>
      <c r="B9">
        <v>5</v>
      </c>
      <c r="C9">
        <v>0</v>
      </c>
      <c r="D9">
        <v>4.5999999999999996</v>
      </c>
      <c r="E9">
        <v>0</v>
      </c>
      <c r="F9">
        <v>48.9</v>
      </c>
      <c r="G9">
        <v>53.1</v>
      </c>
      <c r="I9">
        <f t="shared" si="0"/>
        <v>24.449386495370387</v>
      </c>
      <c r="J9">
        <v>100</v>
      </c>
      <c r="K9">
        <f>_xlfn.STDEV.P(D29:G33)</f>
        <v>4.1008124499908547</v>
      </c>
      <c r="L9">
        <f>AVERAGE((L8-L7), (L7-L6), (L6-L5), (L5-L4))</f>
        <v>0.161512927348201</v>
      </c>
      <c r="N9">
        <f t="shared" si="1"/>
        <v>26.65</v>
      </c>
      <c r="P9" s="2">
        <f>_xlfn.STDEV.P(D29:D33)</f>
        <v>5.0605438442918302</v>
      </c>
      <c r="R9" s="2">
        <f>_xlfn.STDEV.P(E29:E33)</f>
        <v>0.86394444265820802</v>
      </c>
      <c r="T9" s="2">
        <f>_xlfn.STDEV.P(F29:F33)</f>
        <v>0.90686272390036982</v>
      </c>
      <c r="V9" s="2">
        <f>_xlfn.STDEV.P(G29:G33)</f>
        <v>1.7590906741836829</v>
      </c>
      <c r="AH9" t="s">
        <v>28</v>
      </c>
      <c r="AI9">
        <f>_xlfn.STDEV.P(L26,L62,L98,L134,L170,L206,L242)</f>
        <v>1.5198421758696703</v>
      </c>
      <c r="AJ9">
        <f>_xlfn.STDEV.P(L12,L48,L84,L120,L156,L192,L228)</f>
        <v>0.63113756781581498</v>
      </c>
      <c r="AK9">
        <f>_xlfn.STDEV.P(L26,L62,L98,L170,L206)</f>
        <v>1.4867034978603837</v>
      </c>
      <c r="AL9">
        <f>_xlfn.STDEV.P(L12,L48,L84,L156,L192)</f>
        <v>0.55749203774415712</v>
      </c>
    </row>
    <row r="10" spans="1:38" x14ac:dyDescent="0.45">
      <c r="A10" s="1">
        <v>6</v>
      </c>
      <c r="B10">
        <v>5</v>
      </c>
      <c r="C10">
        <v>0.2</v>
      </c>
      <c r="D10">
        <v>2.4</v>
      </c>
      <c r="E10">
        <v>0</v>
      </c>
      <c r="F10">
        <v>36.700000000000003</v>
      </c>
      <c r="G10">
        <v>50.1</v>
      </c>
      <c r="I10">
        <f t="shared" si="0"/>
        <v>21.641973107829148</v>
      </c>
      <c r="K10">
        <f>AVERAGE(K4:K9)</f>
        <v>13.607934837773042</v>
      </c>
      <c r="N10">
        <f t="shared" si="1"/>
        <v>22.3</v>
      </c>
      <c r="P10" s="2">
        <f>AVERAGE(P4:P9)</f>
        <v>3.6892829765861088</v>
      </c>
      <c r="Q10">
        <f>AVERAGE(Q4:Q8)</f>
        <v>20.030770921141112</v>
      </c>
      <c r="R10" s="2">
        <f>AVERAGE(R4:R9)</f>
        <v>0.99402290239318158</v>
      </c>
      <c r="S10">
        <f>AVERAGE(S4:S8)</f>
        <v>23.962677397524924</v>
      </c>
      <c r="T10" s="2">
        <f>AVERAGE(T4:T9)</f>
        <v>3.0180451232791534</v>
      </c>
      <c r="U10">
        <f>AVERAGE(U4:U8)</f>
        <v>7.0406404116225669</v>
      </c>
      <c r="V10" s="2">
        <f>AVERAGE(V4:V9)</f>
        <v>1.4228238834686551</v>
      </c>
      <c r="W10">
        <f>AVERAGE(W4:W8)</f>
        <v>1.4810940823102481</v>
      </c>
    </row>
    <row r="11" spans="1:38" x14ac:dyDescent="0.45">
      <c r="A11" s="1">
        <v>7</v>
      </c>
      <c r="B11">
        <v>5</v>
      </c>
      <c r="C11">
        <v>0.45</v>
      </c>
      <c r="D11">
        <v>1.7</v>
      </c>
      <c r="E11">
        <v>0</v>
      </c>
      <c r="F11">
        <v>38.6</v>
      </c>
      <c r="G11">
        <v>52.7</v>
      </c>
      <c r="I11">
        <f t="shared" si="0"/>
        <v>22.95588159927647</v>
      </c>
      <c r="N11">
        <f t="shared" si="1"/>
        <v>23.25</v>
      </c>
      <c r="P11" s="2">
        <f>_xlfn.STDEV.P(P4:P9)</f>
        <v>3.9012311456776394</v>
      </c>
      <c r="Q11">
        <f>_xlfn.STDEV.P(Q4:Q8)</f>
        <v>1.165426328426507</v>
      </c>
      <c r="R11" s="2">
        <f>_xlfn.STDEV.P(R4:R9)</f>
        <v>0.81775208316325088</v>
      </c>
      <c r="S11">
        <f>_xlfn.STDEV.P(S4:S8)</f>
        <v>0.60848879103457942</v>
      </c>
      <c r="T11" s="2">
        <f>_xlfn.STDEV.P(T4:T9)</f>
        <v>1.9819359980881197</v>
      </c>
      <c r="U11">
        <f>_xlfn.STDEV.P(U4:U8)</f>
        <v>0.67502620097668908</v>
      </c>
      <c r="V11" s="2">
        <f>_xlfn.STDEV.P(V4:V9)</f>
        <v>0.25107541356700558</v>
      </c>
      <c r="W11">
        <f>_xlfn.STDEV.P(W4:W8)</f>
        <v>0.22217182392366264</v>
      </c>
    </row>
    <row r="12" spans="1:38" x14ac:dyDescent="0.45">
      <c r="A12" s="1">
        <v>8</v>
      </c>
      <c r="B12">
        <v>5</v>
      </c>
      <c r="C12">
        <v>0.65</v>
      </c>
      <c r="D12">
        <v>1.8</v>
      </c>
      <c r="E12">
        <v>0</v>
      </c>
      <c r="F12">
        <v>42.8</v>
      </c>
      <c r="G12">
        <v>52.1</v>
      </c>
      <c r="I12">
        <f t="shared" si="0"/>
        <v>23.514716136921578</v>
      </c>
      <c r="K12" cm="1">
        <f t="array" ref="K12">INDEX(LINEST(K4:K9),1)</f>
        <v>-4.4329493202766015</v>
      </c>
      <c r="L12" cm="1">
        <f t="array" ref="L12">INDEX(LINEST(L4:L8),1)</f>
        <v>0.16137530964557595</v>
      </c>
      <c r="N12">
        <f t="shared" si="1"/>
        <v>24.174999999999997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0.7</v>
      </c>
      <c r="E13">
        <v>0</v>
      </c>
      <c r="F13">
        <v>52</v>
      </c>
      <c r="G13">
        <v>52.5</v>
      </c>
      <c r="I13">
        <f t="shared" si="0"/>
        <v>25.95178221240306</v>
      </c>
      <c r="N13">
        <f t="shared" si="1"/>
        <v>26.3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47.5</v>
      </c>
      <c r="E14">
        <v>8.8000000000000007</v>
      </c>
      <c r="F14">
        <v>39</v>
      </c>
      <c r="G14">
        <v>52.2</v>
      </c>
      <c r="I14">
        <f t="shared" si="0"/>
        <v>16.885404200077655</v>
      </c>
      <c r="N14">
        <f t="shared" si="1"/>
        <v>36.875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24.971428571428572</v>
      </c>
      <c r="AD14">
        <f t="shared" ref="AD14:AF29" si="8">AVERAGE(E4,E40,E76,E112,E148,E184,E220)</f>
        <v>31.914285714285711</v>
      </c>
      <c r="AE14">
        <f t="shared" si="8"/>
        <v>31.528571428571432</v>
      </c>
      <c r="AF14">
        <f t="shared" si="8"/>
        <v>6.8571428571428568</v>
      </c>
    </row>
    <row r="15" spans="1:38" x14ac:dyDescent="0.45">
      <c r="A15" s="1">
        <v>11</v>
      </c>
      <c r="B15">
        <v>10</v>
      </c>
      <c r="C15">
        <v>0.2</v>
      </c>
      <c r="D15">
        <v>22.2</v>
      </c>
      <c r="E15">
        <v>2.4</v>
      </c>
      <c r="F15">
        <v>48.5</v>
      </c>
      <c r="G15">
        <v>48</v>
      </c>
      <c r="I15">
        <f t="shared" si="0"/>
        <v>19.290849514731075</v>
      </c>
      <c r="J15" s="6"/>
      <c r="K15" t="s">
        <v>25</v>
      </c>
      <c r="L15" t="s">
        <v>26</v>
      </c>
      <c r="N15">
        <f t="shared" si="1"/>
        <v>30.274999999999999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21.135714285714283</v>
      </c>
      <c r="AD15">
        <f t="shared" si="8"/>
        <v>27.085714285714285</v>
      </c>
      <c r="AE15">
        <f t="shared" si="8"/>
        <v>33.31428571428571</v>
      </c>
      <c r="AF15">
        <f t="shared" si="8"/>
        <v>7.4142857142857137</v>
      </c>
    </row>
    <row r="16" spans="1:38" x14ac:dyDescent="0.45">
      <c r="A16" s="1">
        <v>12</v>
      </c>
      <c r="B16">
        <v>10</v>
      </c>
      <c r="C16">
        <v>0.45</v>
      </c>
      <c r="D16">
        <v>18.5</v>
      </c>
      <c r="E16">
        <v>3.1</v>
      </c>
      <c r="F16">
        <v>51</v>
      </c>
      <c r="G16">
        <v>51.2</v>
      </c>
      <c r="I16">
        <f t="shared" si="0"/>
        <v>20.872769341896163</v>
      </c>
      <c r="J16">
        <v>2</v>
      </c>
      <c r="K16">
        <f>AVERAGE(D4:G8)</f>
        <v>21.345000000000002</v>
      </c>
      <c r="L16">
        <f>AVERAGE(D4:G4,D9:G9,D14:G14,D19:G19,D24:G24,D29:G29)</f>
        <v>37.87916666666667</v>
      </c>
      <c r="M16">
        <v>0</v>
      </c>
      <c r="N16">
        <f t="shared" si="1"/>
        <v>30.95</v>
      </c>
      <c r="P16" s="2">
        <f>AVERAGE(D4:D8)</f>
        <v>0</v>
      </c>
      <c r="Q16">
        <f>AVERAGE(D4,D9,D14,D19,D24,D29)</f>
        <v>33.31666666666667</v>
      </c>
      <c r="R16" s="2">
        <f>AVERAGE(E4:E8)</f>
        <v>0</v>
      </c>
      <c r="S16">
        <f>AVERAGE(E4,E9,E14,E19,E24,E29)</f>
        <v>26.5</v>
      </c>
      <c r="T16" s="2">
        <f>AVERAGE(F4:F8)</f>
        <v>36.380000000000003</v>
      </c>
      <c r="U16">
        <f>AVERAGE(F4,F9,F14,F19,F24,F29)</f>
        <v>40.75</v>
      </c>
      <c r="V16" s="2">
        <f>AVERAGE(G4:G8)</f>
        <v>49</v>
      </c>
      <c r="W16">
        <f>AVERAGE(G4,G9,G14,G19,G24,G29)</f>
        <v>50.949999999999996</v>
      </c>
      <c r="Z16" s="1">
        <v>2</v>
      </c>
      <c r="AA16">
        <v>2</v>
      </c>
      <c r="AB16">
        <v>0.45</v>
      </c>
      <c r="AC16">
        <f t="shared" si="9"/>
        <v>21.15285714285714</v>
      </c>
      <c r="AD16">
        <f t="shared" si="8"/>
        <v>27.814285714285713</v>
      </c>
      <c r="AE16">
        <f t="shared" si="8"/>
        <v>31.12857142857143</v>
      </c>
      <c r="AF16">
        <f t="shared" si="8"/>
        <v>7</v>
      </c>
    </row>
    <row r="17" spans="1:32" x14ac:dyDescent="0.45">
      <c r="A17" s="1">
        <v>13</v>
      </c>
      <c r="B17">
        <v>10</v>
      </c>
      <c r="C17">
        <v>0.65</v>
      </c>
      <c r="D17">
        <v>16.7</v>
      </c>
      <c r="E17">
        <v>4.8</v>
      </c>
      <c r="F17">
        <v>51.6</v>
      </c>
      <c r="G17">
        <v>51.7</v>
      </c>
      <c r="I17">
        <f t="shared" si="0"/>
        <v>20.87833805646417</v>
      </c>
      <c r="J17">
        <v>5</v>
      </c>
      <c r="K17">
        <f>AVERAGE(D9:G13)</f>
        <v>24.535</v>
      </c>
      <c r="L17">
        <f t="shared" ref="L17:L20" si="10">AVERAGE(D5:G5,D10:G10,D15:G15,D20:G20,D25:G25,D30:G30)</f>
        <v>36.004166666666677</v>
      </c>
      <c r="M17">
        <v>0.2</v>
      </c>
      <c r="N17">
        <f t="shared" si="1"/>
        <v>31.2</v>
      </c>
      <c r="P17" s="2">
        <f>AVERAGE(D9:D13)</f>
        <v>2.2399999999999998</v>
      </c>
      <c r="Q17">
        <f t="shared" ref="Q17:Q20" si="11">AVERAGE(D5,D10,D15,D20,D25,D30)</f>
        <v>27.016666666666666</v>
      </c>
      <c r="R17" s="2">
        <f>AVERAGE(E9:E13)</f>
        <v>0</v>
      </c>
      <c r="S17">
        <f t="shared" ref="S17:S20" si="12">AVERAGE(E5,E10,E15,E20,E25,E30)</f>
        <v>25.683333333333334</v>
      </c>
      <c r="T17" s="2">
        <f>AVERAGE(F9:F13)</f>
        <v>43.8</v>
      </c>
      <c r="U17">
        <f t="shared" ref="U17:U20" si="13">AVERAGE(F5,F10,F15,F20,F25,F30)</f>
        <v>42.35</v>
      </c>
      <c r="V17" s="2">
        <f>AVERAGE(G9:G13)</f>
        <v>52.1</v>
      </c>
      <c r="W17">
        <f t="shared" ref="W17:W20" si="14">AVERAGE(G5,G10,G15,G20,G25,G30)</f>
        <v>48.966666666666669</v>
      </c>
      <c r="Z17" s="1">
        <v>3</v>
      </c>
      <c r="AA17">
        <v>2</v>
      </c>
      <c r="AB17">
        <v>0.65</v>
      </c>
      <c r="AC17">
        <f t="shared" si="9"/>
        <v>19.682857142857149</v>
      </c>
      <c r="AD17">
        <f t="shared" si="8"/>
        <v>26.514285714285712</v>
      </c>
      <c r="AE17">
        <f t="shared" si="8"/>
        <v>30.557142857142857</v>
      </c>
      <c r="AF17">
        <f t="shared" si="8"/>
        <v>6.8999999999999995</v>
      </c>
    </row>
    <row r="18" spans="1:32" x14ac:dyDescent="0.45">
      <c r="A18" s="1">
        <v>14</v>
      </c>
      <c r="B18">
        <v>10</v>
      </c>
      <c r="C18">
        <v>0.85</v>
      </c>
      <c r="D18">
        <v>17</v>
      </c>
      <c r="E18">
        <v>5.4</v>
      </c>
      <c r="F18">
        <v>52.2</v>
      </c>
      <c r="G18">
        <v>52.2</v>
      </c>
      <c r="I18">
        <f t="shared" si="0"/>
        <v>20.906219170380858</v>
      </c>
      <c r="J18">
        <v>10</v>
      </c>
      <c r="K18">
        <f>AVERAGE(D14:G18)</f>
        <v>32.200000000000003</v>
      </c>
      <c r="L18">
        <f t="shared" si="10"/>
        <v>35.793333333333344</v>
      </c>
      <c r="M18">
        <v>0.45</v>
      </c>
      <c r="N18">
        <f t="shared" si="1"/>
        <v>31.7</v>
      </c>
      <c r="P18" s="2">
        <f>AVERAGE(D14:D18)</f>
        <v>24.380000000000003</v>
      </c>
      <c r="Q18">
        <f t="shared" si="11"/>
        <v>25.973333333333333</v>
      </c>
      <c r="R18" s="2">
        <f>AVERAGE(E14:E18)</f>
        <v>4.9000000000000004</v>
      </c>
      <c r="S18">
        <f t="shared" si="12"/>
        <v>24.933333333333337</v>
      </c>
      <c r="T18" s="2">
        <f>AVERAGE(F14:F18)</f>
        <v>48.46</v>
      </c>
      <c r="U18">
        <f t="shared" si="13"/>
        <v>41.05</v>
      </c>
      <c r="V18" s="2">
        <f>AVERAGE(G14:G18)</f>
        <v>51.06</v>
      </c>
      <c r="W18">
        <f t="shared" si="14"/>
        <v>51.216666666666669</v>
      </c>
      <c r="Z18" s="1">
        <v>4</v>
      </c>
      <c r="AA18">
        <v>2</v>
      </c>
      <c r="AB18">
        <v>0.85</v>
      </c>
      <c r="AC18">
        <f t="shared" si="9"/>
        <v>17.342857142857145</v>
      </c>
      <c r="AD18">
        <f t="shared" si="8"/>
        <v>25.957142857142859</v>
      </c>
      <c r="AE18">
        <f t="shared" si="8"/>
        <v>29.614285714285717</v>
      </c>
      <c r="AF18">
        <f t="shared" si="8"/>
        <v>6.8285714285714283</v>
      </c>
    </row>
    <row r="19" spans="1:32" x14ac:dyDescent="0.45">
      <c r="A19" s="1">
        <v>15</v>
      </c>
      <c r="B19">
        <v>20</v>
      </c>
      <c r="C19">
        <v>0</v>
      </c>
      <c r="D19">
        <v>48.2</v>
      </c>
      <c r="E19">
        <v>50.6</v>
      </c>
      <c r="F19">
        <v>36.1</v>
      </c>
      <c r="G19">
        <v>52.1</v>
      </c>
      <c r="I19">
        <f t="shared" si="0"/>
        <v>6.3041652897112632</v>
      </c>
      <c r="J19">
        <v>20</v>
      </c>
      <c r="K19">
        <f>AVERAGE(D19:G23)</f>
        <v>45.570500000000017</v>
      </c>
      <c r="L19">
        <f t="shared" si="10"/>
        <v>35.941666666666663</v>
      </c>
      <c r="M19">
        <v>0.65</v>
      </c>
      <c r="N19">
        <f t="shared" si="1"/>
        <v>46.75</v>
      </c>
      <c r="P19" s="2">
        <f>AVERAGE(D19:D23)</f>
        <v>44.561999999999998</v>
      </c>
      <c r="Q19">
        <f t="shared" si="11"/>
        <v>24.933333333333334</v>
      </c>
      <c r="R19" s="2">
        <f>AVERAGE(E19:E23)</f>
        <v>48.5</v>
      </c>
      <c r="S19">
        <f t="shared" si="12"/>
        <v>25.716666666666669</v>
      </c>
      <c r="T19" s="2">
        <f>AVERAGE(F19:F23)</f>
        <v>38.200000000000003</v>
      </c>
      <c r="U19">
        <f t="shared" si="13"/>
        <v>42.25</v>
      </c>
      <c r="V19" s="2">
        <f>AVERAGE(G19:G23)</f>
        <v>51.019999999999996</v>
      </c>
      <c r="W19">
        <f t="shared" si="14"/>
        <v>50.866666666666674</v>
      </c>
      <c r="Z19" s="1">
        <v>5</v>
      </c>
      <c r="AA19">
        <v>5</v>
      </c>
      <c r="AB19">
        <v>0</v>
      </c>
      <c r="AC19">
        <f t="shared" si="9"/>
        <v>34.868571428571428</v>
      </c>
      <c r="AD19">
        <f t="shared" si="8"/>
        <v>41.699999999999996</v>
      </c>
      <c r="AE19">
        <f t="shared" si="8"/>
        <v>42.042857142857137</v>
      </c>
      <c r="AF19">
        <f t="shared" si="8"/>
        <v>40.74285714285714</v>
      </c>
    </row>
    <row r="20" spans="1:32" x14ac:dyDescent="0.45">
      <c r="A20" s="1">
        <v>16</v>
      </c>
      <c r="B20">
        <v>20</v>
      </c>
      <c r="C20">
        <v>0.2</v>
      </c>
      <c r="D20">
        <v>44.8</v>
      </c>
      <c r="E20">
        <v>50</v>
      </c>
      <c r="F20">
        <v>46</v>
      </c>
      <c r="G20">
        <v>48.1</v>
      </c>
      <c r="I20">
        <f t="shared" si="0"/>
        <v>1.9904459299363055</v>
      </c>
      <c r="J20">
        <v>50</v>
      </c>
      <c r="K20">
        <f>AVERAGE(D24:G28)</f>
        <v>45.524999999999991</v>
      </c>
      <c r="L20">
        <f t="shared" si="10"/>
        <v>35.849999999999994</v>
      </c>
      <c r="M20">
        <v>0.85</v>
      </c>
      <c r="N20">
        <f t="shared" si="1"/>
        <v>47.225000000000001</v>
      </c>
      <c r="P20" s="2">
        <f>AVERAGE(D24:D28)</f>
        <v>46.68</v>
      </c>
      <c r="Q20">
        <f t="shared" si="11"/>
        <v>23.166666666666668</v>
      </c>
      <c r="R20" s="2">
        <f>AVERAGE(E24:E28)</f>
        <v>50.160000000000004</v>
      </c>
      <c r="S20">
        <f t="shared" si="12"/>
        <v>24.75</v>
      </c>
      <c r="T20" s="2">
        <f>AVERAGE(F24:F28)</f>
        <v>34.620000000000005</v>
      </c>
      <c r="U20">
        <f t="shared" si="13"/>
        <v>44.183333333333337</v>
      </c>
      <c r="V20" s="2">
        <f>AVERAGE(G24:G28)</f>
        <v>50.64</v>
      </c>
      <c r="W20">
        <f t="shared" si="14"/>
        <v>51.300000000000004</v>
      </c>
      <c r="Z20" s="1">
        <v>6</v>
      </c>
      <c r="AA20">
        <v>5</v>
      </c>
      <c r="AB20">
        <v>0.2</v>
      </c>
      <c r="AC20">
        <f t="shared" si="9"/>
        <v>26.557142857142857</v>
      </c>
      <c r="AD20">
        <f t="shared" si="8"/>
        <v>35.628571428571426</v>
      </c>
      <c r="AE20">
        <f t="shared" si="8"/>
        <v>37.371428571428574</v>
      </c>
      <c r="AF20">
        <f t="shared" si="8"/>
        <v>40.914285714285718</v>
      </c>
    </row>
    <row r="21" spans="1:32" x14ac:dyDescent="0.45">
      <c r="A21" s="1">
        <v>17</v>
      </c>
      <c r="B21">
        <v>20</v>
      </c>
      <c r="C21">
        <v>0.45</v>
      </c>
      <c r="D21">
        <v>44.91</v>
      </c>
      <c r="E21">
        <v>48.2</v>
      </c>
      <c r="F21">
        <v>34.799999999999997</v>
      </c>
      <c r="G21">
        <v>51</v>
      </c>
      <c r="I21">
        <f t="shared" si="0"/>
        <v>6.1235421734483229</v>
      </c>
      <c r="J21">
        <v>100</v>
      </c>
      <c r="K21">
        <f>AVERAGE(D29:G33)</f>
        <v>48.586500000000001</v>
      </c>
      <c r="L21">
        <f>AVERAGE((L20-L19), (L19-L18), (L18-L17), (L17-L16))</f>
        <v>-0.50729166666666892</v>
      </c>
      <c r="N21">
        <f t="shared" si="1"/>
        <v>44.727499999999999</v>
      </c>
      <c r="P21" s="2">
        <f>AVERAGE(D29:D33)</f>
        <v>43.426000000000002</v>
      </c>
      <c r="R21" s="2">
        <f>AVERAGE(E29:E33)</f>
        <v>49.54</v>
      </c>
      <c r="T21" s="2">
        <f>AVERAGE(F29:F33)</f>
        <v>51.239999999999995</v>
      </c>
      <c r="V21" s="2">
        <f>AVERAGE(G29:G33)</f>
        <v>50.14</v>
      </c>
      <c r="Z21" s="1">
        <v>7</v>
      </c>
      <c r="AA21">
        <v>5</v>
      </c>
      <c r="AB21">
        <v>0.45</v>
      </c>
      <c r="AC21">
        <f t="shared" si="9"/>
        <v>25.44285714285714</v>
      </c>
      <c r="AD21">
        <f t="shared" si="8"/>
        <v>32.771428571428579</v>
      </c>
      <c r="AE21">
        <f t="shared" si="8"/>
        <v>38.714285714285722</v>
      </c>
      <c r="AF21">
        <f t="shared" si="8"/>
        <v>39.75714285714286</v>
      </c>
    </row>
    <row r="22" spans="1:32" x14ac:dyDescent="0.45">
      <c r="A22" s="1">
        <v>18</v>
      </c>
      <c r="B22">
        <v>20</v>
      </c>
      <c r="C22">
        <v>0.65</v>
      </c>
      <c r="D22">
        <v>42.7</v>
      </c>
      <c r="E22">
        <v>47.7</v>
      </c>
      <c r="F22">
        <v>36.6</v>
      </c>
      <c r="G22">
        <v>51.7</v>
      </c>
      <c r="I22">
        <f t="shared" si="0"/>
        <v>5.6481744838488037</v>
      </c>
      <c r="K22">
        <f>AVERAGE(K16:K21)</f>
        <v>36.293666666666667</v>
      </c>
      <c r="N22">
        <f t="shared" si="1"/>
        <v>44.674999999999997</v>
      </c>
      <c r="P22" s="2">
        <f>AVERAGE(P16:P21)</f>
        <v>26.881333333333334</v>
      </c>
      <c r="Q22">
        <f>AVERAGE(Q16:Q20)</f>
        <v>26.881333333333334</v>
      </c>
      <c r="R22" s="2">
        <f>AVERAGE(R16:R21)</f>
        <v>25.516666666666666</v>
      </c>
      <c r="S22">
        <f>AVERAGE(S16:S20)</f>
        <v>25.516666666666669</v>
      </c>
      <c r="T22" s="2">
        <f>AVERAGE(T16:T21)</f>
        <v>42.116666666666674</v>
      </c>
      <c r="U22">
        <f>AVERAGE(U16:U20)</f>
        <v>42.11666666666666</v>
      </c>
      <c r="V22" s="2">
        <f>AVERAGE(V16:V21)</f>
        <v>50.66</v>
      </c>
      <c r="W22">
        <f>AVERAGE(W16:W20)</f>
        <v>50.660000000000004</v>
      </c>
      <c r="Z22" s="1">
        <v>8</v>
      </c>
      <c r="AA22">
        <v>5</v>
      </c>
      <c r="AB22">
        <v>0.65</v>
      </c>
      <c r="AC22">
        <f t="shared" si="9"/>
        <v>22.284285714285712</v>
      </c>
      <c r="AD22">
        <f t="shared" si="8"/>
        <v>29.814285714285717</v>
      </c>
      <c r="AE22">
        <f t="shared" si="8"/>
        <v>36.557142857142864</v>
      </c>
      <c r="AF22">
        <f t="shared" si="8"/>
        <v>39.928571428571438</v>
      </c>
    </row>
    <row r="23" spans="1:32" x14ac:dyDescent="0.45">
      <c r="A23" s="1">
        <v>19</v>
      </c>
      <c r="B23">
        <v>20</v>
      </c>
      <c r="C23">
        <v>0.85</v>
      </c>
      <c r="D23">
        <v>42.2</v>
      </c>
      <c r="E23">
        <v>46</v>
      </c>
      <c r="F23">
        <v>37.5</v>
      </c>
      <c r="G23">
        <v>52.2</v>
      </c>
      <c r="I23">
        <f t="shared" si="0"/>
        <v>5.3811592617204571</v>
      </c>
      <c r="N23">
        <f t="shared" si="1"/>
        <v>44.475000000000001</v>
      </c>
      <c r="P23" s="2">
        <f>_xlfn.STDEV.P(P16:P21)</f>
        <v>19.639998427245921</v>
      </c>
      <c r="Q23">
        <f>_xlfn.STDEV.P(Q16:Q20)</f>
        <v>3.459761456131528</v>
      </c>
      <c r="R23" s="2">
        <f>_xlfn.STDEV.P(R16:R21)</f>
        <v>23.944016417932531</v>
      </c>
      <c r="S23">
        <f>_xlfn.STDEV.P(S16:S20)</f>
        <v>0.62654254089850503</v>
      </c>
      <c r="T23" s="2">
        <f>_xlfn.STDEV.P(T16:T21)</f>
        <v>6.2015634229513852</v>
      </c>
      <c r="U23">
        <f>_xlfn.STDEV.P(U16:U20)</f>
        <v>1.2123439189346323</v>
      </c>
      <c r="V23" s="2">
        <f>_xlfn.STDEV.P(V16:V21)</f>
        <v>0.94776931089092942</v>
      </c>
      <c r="W23">
        <f>_xlfn.STDEV.P(W16:W20)</f>
        <v>0.86181978007779192</v>
      </c>
      <c r="Z23" s="1">
        <v>9</v>
      </c>
      <c r="AA23">
        <v>5</v>
      </c>
      <c r="AB23">
        <v>0.85</v>
      </c>
      <c r="AC23">
        <f t="shared" si="9"/>
        <v>20.231428571428573</v>
      </c>
      <c r="AD23">
        <f t="shared" si="8"/>
        <v>24.685714285714287</v>
      </c>
      <c r="AE23">
        <f t="shared" si="8"/>
        <v>37.528571428571425</v>
      </c>
      <c r="AF23">
        <f t="shared" si="8"/>
        <v>40.68571428571429</v>
      </c>
    </row>
    <row r="24" spans="1:32" x14ac:dyDescent="0.45">
      <c r="A24" s="1">
        <v>20</v>
      </c>
      <c r="B24">
        <v>50</v>
      </c>
      <c r="C24">
        <v>0</v>
      </c>
      <c r="D24">
        <v>49.9</v>
      </c>
      <c r="E24">
        <v>50.1</v>
      </c>
      <c r="F24">
        <v>33.700000000000003</v>
      </c>
      <c r="G24">
        <v>50.5</v>
      </c>
      <c r="I24">
        <f t="shared" si="0"/>
        <v>7.1335475045730421</v>
      </c>
      <c r="N24">
        <f t="shared" si="1"/>
        <v>46.05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46.644285714285715</v>
      </c>
      <c r="AD24">
        <f t="shared" si="8"/>
        <v>53.985714285714288</v>
      </c>
      <c r="AE24">
        <f t="shared" si="8"/>
        <v>33.700000000000003</v>
      </c>
      <c r="AF24">
        <f t="shared" si="8"/>
        <v>43.271428571428565</v>
      </c>
    </row>
    <row r="25" spans="1:32" x14ac:dyDescent="0.45">
      <c r="A25" s="1">
        <v>21</v>
      </c>
      <c r="B25">
        <v>50</v>
      </c>
      <c r="C25">
        <v>0.2</v>
      </c>
      <c r="D25">
        <v>47.5</v>
      </c>
      <c r="E25">
        <v>52.1</v>
      </c>
      <c r="F25">
        <v>34.5</v>
      </c>
      <c r="G25">
        <v>48.7</v>
      </c>
      <c r="I25">
        <f t="shared" si="0"/>
        <v>6.6828137786414379</v>
      </c>
      <c r="N25">
        <f t="shared" si="1"/>
        <v>45.7</v>
      </c>
      <c r="P25" s="2" cm="1">
        <f t="array" ref="P25">INDEX(LINEST(P16:P21), 1)</f>
        <v>10.589485714285715</v>
      </c>
      <c r="Q25" s="2" cm="1">
        <f t="array" ref="Q25">INDEX(LINEST(Q16:Q20), 1)</f>
        <v>-2.2383333333333328</v>
      </c>
      <c r="R25" s="2" cm="1">
        <f t="array" ref="R25">INDEX(LINEST(R16:R21), 1)</f>
        <v>12.622285714285715</v>
      </c>
      <c r="S25" s="2" cm="1">
        <f t="array" ref="S25">INDEX(LINEST(S16:S20), 1)</f>
        <v>-0.3466666666666664</v>
      </c>
      <c r="T25" s="2" cm="1">
        <f t="array" ref="T25">INDEX(LINEST(T16:T21), 1)</f>
        <v>1.0428571428571425</v>
      </c>
      <c r="U25" s="2" cm="1">
        <f t="array" ref="U25">INDEX(LINEST(U16:U20), 1)</f>
        <v>0.6766666666666673</v>
      </c>
      <c r="V25" s="2" cm="1">
        <f t="array" ref="V25">INDEX(LINEST(V16:V20), 1)</f>
        <v>0.21999999999999958</v>
      </c>
      <c r="W25" s="2" cm="1">
        <f t="array" ref="W25">INDEX(LINEST(W16:W20), 1)</f>
        <v>0.26000000000000201</v>
      </c>
      <c r="Z25" s="1">
        <v>11</v>
      </c>
      <c r="AA25">
        <v>10</v>
      </c>
      <c r="AB25">
        <v>0.2</v>
      </c>
      <c r="AC25">
        <f t="shared" si="9"/>
        <v>38.35285714285714</v>
      </c>
      <c r="AD25">
        <f t="shared" si="8"/>
        <v>44.557142857142864</v>
      </c>
      <c r="AE25">
        <f t="shared" si="8"/>
        <v>33.385714285714286</v>
      </c>
      <c r="AF25">
        <f t="shared" si="8"/>
        <v>39.31428571428571</v>
      </c>
    </row>
    <row r="26" spans="1:32" x14ac:dyDescent="0.45">
      <c r="A26" s="1">
        <v>22</v>
      </c>
      <c r="B26">
        <v>50</v>
      </c>
      <c r="C26">
        <v>0.45</v>
      </c>
      <c r="D26">
        <v>45</v>
      </c>
      <c r="E26">
        <v>49</v>
      </c>
      <c r="F26">
        <v>34.200000000000003</v>
      </c>
      <c r="G26">
        <v>52.2</v>
      </c>
      <c r="I26">
        <f t="shared" si="0"/>
        <v>6.7904344485460104</v>
      </c>
      <c r="K26" cm="1">
        <f t="array" ref="K26">INDEX(LINEST(K16:K21),1)</f>
        <v>6.0728</v>
      </c>
      <c r="L26" cm="1">
        <f t="array" ref="L26">INDEX(LINEST(L16:L20),1)</f>
        <v>-0.41208333333333658</v>
      </c>
      <c r="N26">
        <f t="shared" si="1"/>
        <v>45.099999999999994</v>
      </c>
      <c r="Z26" s="1">
        <v>12</v>
      </c>
      <c r="AA26">
        <v>10</v>
      </c>
      <c r="AB26">
        <v>0.45</v>
      </c>
      <c r="AC26">
        <f t="shared" si="9"/>
        <v>35.700000000000003</v>
      </c>
      <c r="AD26">
        <f t="shared" si="8"/>
        <v>41.785714285714285</v>
      </c>
      <c r="AE26">
        <f t="shared" si="8"/>
        <v>33.685714285714283</v>
      </c>
      <c r="AF26">
        <f t="shared" si="8"/>
        <v>39.885714285714293</v>
      </c>
    </row>
    <row r="27" spans="1:32" x14ac:dyDescent="0.45">
      <c r="A27" s="1">
        <v>23</v>
      </c>
      <c r="B27">
        <v>50</v>
      </c>
      <c r="C27">
        <v>0.65</v>
      </c>
      <c r="D27">
        <v>46.5</v>
      </c>
      <c r="E27">
        <v>50.8</v>
      </c>
      <c r="F27">
        <v>34.200000000000003</v>
      </c>
      <c r="G27">
        <v>50.9</v>
      </c>
      <c r="I27">
        <f t="shared" si="0"/>
        <v>6.8172575131059787</v>
      </c>
      <c r="N27">
        <f t="shared" si="1"/>
        <v>45.6</v>
      </c>
      <c r="Z27" s="1">
        <v>13</v>
      </c>
      <c r="AA27">
        <v>10</v>
      </c>
      <c r="AB27">
        <v>0.65</v>
      </c>
      <c r="AC27">
        <f t="shared" si="9"/>
        <v>32.757142857142853</v>
      </c>
      <c r="AD27">
        <f t="shared" si="8"/>
        <v>38.471428571428575</v>
      </c>
      <c r="AE27">
        <f t="shared" si="8"/>
        <v>33.657142857142858</v>
      </c>
      <c r="AF27">
        <f t="shared" si="8"/>
        <v>39.699999999999996</v>
      </c>
    </row>
    <row r="28" spans="1:32" x14ac:dyDescent="0.45">
      <c r="A28" s="1">
        <v>24</v>
      </c>
      <c r="B28">
        <v>50</v>
      </c>
      <c r="C28">
        <v>0.85</v>
      </c>
      <c r="D28">
        <v>44.5</v>
      </c>
      <c r="E28">
        <v>48.8</v>
      </c>
      <c r="F28">
        <v>36.5</v>
      </c>
      <c r="G28">
        <v>50.9</v>
      </c>
      <c r="I28">
        <f t="shared" si="0"/>
        <v>5.5142429217436248</v>
      </c>
      <c r="N28">
        <f t="shared" si="1"/>
        <v>45.175000000000004</v>
      </c>
      <c r="Z28" s="1">
        <v>14</v>
      </c>
      <c r="AA28">
        <v>10</v>
      </c>
      <c r="AB28">
        <v>0.85</v>
      </c>
      <c r="AC28">
        <f t="shared" si="9"/>
        <v>29.642857142857142</v>
      </c>
      <c r="AD28">
        <f t="shared" si="8"/>
        <v>33.81428571428571</v>
      </c>
      <c r="AE28">
        <f t="shared" si="8"/>
        <v>33.628571428571426</v>
      </c>
      <c r="AF28">
        <f t="shared" si="8"/>
        <v>40.314285714285724</v>
      </c>
    </row>
    <row r="29" spans="1:32" x14ac:dyDescent="0.45">
      <c r="A29" s="1">
        <v>25</v>
      </c>
      <c r="B29">
        <v>100</v>
      </c>
      <c r="C29">
        <v>0</v>
      </c>
      <c r="D29">
        <v>49.7</v>
      </c>
      <c r="E29">
        <v>49.5</v>
      </c>
      <c r="F29">
        <v>51.7</v>
      </c>
      <c r="G29">
        <v>49.8</v>
      </c>
      <c r="I29">
        <f t="shared" si="0"/>
        <v>0.88705974996050974</v>
      </c>
      <c r="N29">
        <f t="shared" si="1"/>
        <v>50.174999999999997</v>
      </c>
      <c r="Z29" s="1">
        <v>15</v>
      </c>
      <c r="AA29">
        <v>20</v>
      </c>
      <c r="AB29">
        <v>0</v>
      </c>
      <c r="AC29">
        <f t="shared" si="9"/>
        <v>50.942857142857129</v>
      </c>
      <c r="AD29">
        <f t="shared" si="8"/>
        <v>58.814285714285724</v>
      </c>
      <c r="AE29">
        <f t="shared" si="8"/>
        <v>30.528571428571432</v>
      </c>
      <c r="AF29">
        <f t="shared" si="8"/>
        <v>41.699999999999996</v>
      </c>
    </row>
    <row r="30" spans="1:32" x14ac:dyDescent="0.45">
      <c r="A30" s="1">
        <v>26</v>
      </c>
      <c r="B30">
        <v>100</v>
      </c>
      <c r="C30">
        <v>0.2</v>
      </c>
      <c r="D30">
        <v>45.2</v>
      </c>
      <c r="E30">
        <v>49.6</v>
      </c>
      <c r="F30">
        <v>49.6</v>
      </c>
      <c r="G30">
        <v>47</v>
      </c>
      <c r="I30">
        <f t="shared" si="0"/>
        <v>1.8621224449536069</v>
      </c>
      <c r="N30">
        <f t="shared" si="1"/>
        <v>47.85</v>
      </c>
      <c r="Z30" s="1">
        <v>16</v>
      </c>
      <c r="AA30">
        <v>20</v>
      </c>
      <c r="AB30">
        <v>0.2</v>
      </c>
      <c r="AC30">
        <f t="shared" si="9"/>
        <v>43.1</v>
      </c>
      <c r="AD30">
        <f t="shared" si="9"/>
        <v>52.059999999999995</v>
      </c>
      <c r="AE30">
        <f t="shared" si="9"/>
        <v>31.714285714285715</v>
      </c>
      <c r="AF30">
        <f t="shared" si="9"/>
        <v>37.771428571428579</v>
      </c>
    </row>
    <row r="31" spans="1:32" x14ac:dyDescent="0.45">
      <c r="A31" s="1">
        <v>27</v>
      </c>
      <c r="B31">
        <v>100</v>
      </c>
      <c r="C31">
        <v>0.45</v>
      </c>
      <c r="D31">
        <v>45.73</v>
      </c>
      <c r="E31">
        <v>49.3</v>
      </c>
      <c r="F31">
        <v>51.1</v>
      </c>
      <c r="G31">
        <v>51.2</v>
      </c>
      <c r="I31">
        <f t="shared" si="0"/>
        <v>2.2130677237716903</v>
      </c>
      <c r="N31">
        <f t="shared" si="1"/>
        <v>49.332499999999996</v>
      </c>
      <c r="Z31" s="1">
        <v>17</v>
      </c>
      <c r="AA31">
        <v>20</v>
      </c>
      <c r="AB31">
        <v>0.45</v>
      </c>
      <c r="AC31">
        <f t="shared" ref="AC31:AF43" si="15">AVERAGE(D21,D57,D93,D129,D165,D201,D237)</f>
        <v>42.129999999999995</v>
      </c>
      <c r="AD31">
        <f t="shared" si="15"/>
        <v>48.414285714285711</v>
      </c>
      <c r="AE31">
        <f t="shared" si="15"/>
        <v>29.599999999999998</v>
      </c>
      <c r="AF31">
        <f t="shared" si="15"/>
        <v>39.385714285714286</v>
      </c>
    </row>
    <row r="32" spans="1:32" x14ac:dyDescent="0.45">
      <c r="A32" s="1">
        <v>28</v>
      </c>
      <c r="B32">
        <v>100</v>
      </c>
      <c r="C32">
        <v>0.65</v>
      </c>
      <c r="D32">
        <v>41.9</v>
      </c>
      <c r="E32">
        <v>51</v>
      </c>
      <c r="F32">
        <v>51.5</v>
      </c>
      <c r="G32">
        <v>50.5</v>
      </c>
      <c r="I32">
        <f t="shared" si="0"/>
        <v>3.9562450631880739</v>
      </c>
      <c r="N32">
        <f t="shared" si="1"/>
        <v>48.725000000000001</v>
      </c>
      <c r="Z32" s="1">
        <v>18</v>
      </c>
      <c r="AA32">
        <v>20</v>
      </c>
      <c r="AB32">
        <v>0.65</v>
      </c>
      <c r="AC32">
        <f t="shared" si="15"/>
        <v>37.757142857142853</v>
      </c>
      <c r="AD32">
        <f t="shared" si="15"/>
        <v>45.542857142857144</v>
      </c>
      <c r="AE32">
        <f t="shared" si="15"/>
        <v>30.142857142857139</v>
      </c>
      <c r="AF32">
        <f t="shared" si="15"/>
        <v>38.742857142857147</v>
      </c>
    </row>
    <row r="33" spans="1:32" x14ac:dyDescent="0.45">
      <c r="A33" s="1">
        <v>29</v>
      </c>
      <c r="B33">
        <v>100</v>
      </c>
      <c r="C33">
        <v>0.85</v>
      </c>
      <c r="D33">
        <v>34.6</v>
      </c>
      <c r="E33">
        <v>48.3</v>
      </c>
      <c r="F33">
        <v>52.3</v>
      </c>
      <c r="G33">
        <v>52.2</v>
      </c>
      <c r="I33">
        <f t="shared" si="0"/>
        <v>7.2541367508477812</v>
      </c>
      <c r="N33">
        <f t="shared" si="1"/>
        <v>46.849999999999994</v>
      </c>
      <c r="Z33" s="1">
        <v>19</v>
      </c>
      <c r="AA33">
        <v>20</v>
      </c>
      <c r="AB33">
        <v>0.85</v>
      </c>
      <c r="AC33">
        <f t="shared" si="15"/>
        <v>35</v>
      </c>
      <c r="AD33">
        <f t="shared" si="15"/>
        <v>40.085714285714289</v>
      </c>
      <c r="AE33">
        <f t="shared" si="15"/>
        <v>29.485714285714284</v>
      </c>
      <c r="AF33">
        <f t="shared" si="15"/>
        <v>38.442857142857136</v>
      </c>
    </row>
    <row r="34" spans="1:32" x14ac:dyDescent="0.45">
      <c r="Z34" s="1">
        <v>20</v>
      </c>
      <c r="AA34">
        <v>50</v>
      </c>
      <c r="AB34">
        <v>0</v>
      </c>
      <c r="AC34">
        <f t="shared" si="15"/>
        <v>49.148571428571429</v>
      </c>
      <c r="AD34">
        <f t="shared" si="15"/>
        <v>55.7</v>
      </c>
      <c r="AE34">
        <f t="shared" si="15"/>
        <v>27.914285714285715</v>
      </c>
      <c r="AF34">
        <f t="shared" si="15"/>
        <v>42.114285714285714</v>
      </c>
    </row>
    <row r="35" spans="1:32" x14ac:dyDescent="0.45">
      <c r="Z35" s="1">
        <v>21</v>
      </c>
      <c r="AA35">
        <v>50</v>
      </c>
      <c r="AB35">
        <v>0.2</v>
      </c>
      <c r="AC35">
        <f t="shared" si="15"/>
        <v>44.585714285714289</v>
      </c>
      <c r="AD35">
        <f t="shared" si="15"/>
        <v>49.851428571428578</v>
      </c>
      <c r="AE35">
        <f t="shared" si="15"/>
        <v>28.857142857142858</v>
      </c>
      <c r="AF35">
        <f t="shared" si="15"/>
        <v>38.842857142857149</v>
      </c>
    </row>
    <row r="36" spans="1:32" x14ac:dyDescent="0.45">
      <c r="Z36" s="1">
        <v>22</v>
      </c>
      <c r="AA36">
        <v>50</v>
      </c>
      <c r="AB36">
        <v>0.45</v>
      </c>
      <c r="AC36">
        <f t="shared" si="15"/>
        <v>40.699999999999996</v>
      </c>
      <c r="AD36">
        <f t="shared" si="15"/>
        <v>46.194285714285719</v>
      </c>
      <c r="AE36">
        <f t="shared" si="15"/>
        <v>29.199999999999996</v>
      </c>
      <c r="AF36">
        <f t="shared" si="15"/>
        <v>39.942857142857143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5"/>
        <v>39.628571428571426</v>
      </c>
      <c r="AD37">
        <f t="shared" si="15"/>
        <v>43.571428571428569</v>
      </c>
      <c r="AE37">
        <f t="shared" si="15"/>
        <v>30.042857142857141</v>
      </c>
      <c r="AF37">
        <f t="shared" si="15"/>
        <v>40.057142857142857</v>
      </c>
    </row>
    <row r="38" spans="1:32" x14ac:dyDescent="0.45">
      <c r="Z38" s="1">
        <v>24</v>
      </c>
      <c r="AA38">
        <v>50</v>
      </c>
      <c r="AB38">
        <v>0.85</v>
      </c>
      <c r="AC38">
        <f t="shared" si="15"/>
        <v>36.657142857142851</v>
      </c>
      <c r="AD38">
        <f t="shared" si="15"/>
        <v>38.51428571428572</v>
      </c>
      <c r="AE38">
        <f t="shared" si="15"/>
        <v>31.528571428571428</v>
      </c>
      <c r="AF38">
        <f t="shared" si="15"/>
        <v>38.98571428571428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5"/>
        <v>50.728571428571421</v>
      </c>
      <c r="AD39">
        <f t="shared" si="15"/>
        <v>52.114285714285714</v>
      </c>
      <c r="AE39">
        <f t="shared" si="15"/>
        <v>43.357142857142854</v>
      </c>
      <c r="AF39">
        <f>AVERAGE(G29,G65,G101,G137,G173)</f>
        <v>48.620000000000005</v>
      </c>
    </row>
    <row r="40" spans="1:32" x14ac:dyDescent="0.45">
      <c r="A40" s="1">
        <v>0</v>
      </c>
      <c r="B40">
        <v>0</v>
      </c>
      <c r="C40">
        <v>0</v>
      </c>
      <c r="D40">
        <v>21.1</v>
      </c>
      <c r="E40">
        <v>51.2</v>
      </c>
      <c r="F40">
        <v>47.8</v>
      </c>
      <c r="G40">
        <v>0</v>
      </c>
      <c r="I40">
        <f>_xlfn.STDEV.P(D40:G40)</f>
        <v>20.8895159110976</v>
      </c>
      <c r="J40">
        <v>2</v>
      </c>
      <c r="K40">
        <f>_xlfn.STDEV.P(D40:G44)</f>
        <v>20.167054042422752</v>
      </c>
      <c r="L40">
        <f>_xlfn.STDEV.P(D40:G40,D45:G45,D50:G50,D55:G55,D60:G60,D65:G65)</f>
        <v>13.950575754745321</v>
      </c>
      <c r="M40">
        <v>0</v>
      </c>
      <c r="N40">
        <f>AVERAGE(D40:G40)</f>
        <v>30.025000000000002</v>
      </c>
      <c r="P40" s="2">
        <f>_xlfn.STDEV.P(D40:D44)</f>
        <v>1.5098344280085818</v>
      </c>
      <c r="Q40">
        <f>_xlfn.STDEV.P(D40,D45,D50,D55,D60,D65)</f>
        <v>14.615169060488725</v>
      </c>
      <c r="R40" s="2">
        <f>_xlfn.STDEV.P(E40:E44)</f>
        <v>1.8062115047801031</v>
      </c>
      <c r="S40">
        <f>_xlfn.STDEV.P(E40,E45,E50,E55,E60,E65)</f>
        <v>3.9810663004889646</v>
      </c>
      <c r="T40" s="2">
        <f>_xlfn.STDEV.P(F40:F44)</f>
        <v>2.761883415352647</v>
      </c>
      <c r="U40">
        <f>_xlfn.STDEV.P(F40,F45,F50,F55,F60,F65)</f>
        <v>5.8476253489961785</v>
      </c>
      <c r="V40" s="2">
        <f>_xlfn.STDEV.P(G40:G44)</f>
        <v>0</v>
      </c>
      <c r="W40">
        <f>_xlfn.STDEV.P(G40,G45,G50,G55,G60,G65)</f>
        <v>19.184079047191439</v>
      </c>
      <c r="Z40" s="1">
        <v>26</v>
      </c>
      <c r="AA40">
        <v>100</v>
      </c>
      <c r="AB40">
        <v>0.2</v>
      </c>
      <c r="AC40">
        <f t="shared" si="15"/>
        <v>43.134285714285717</v>
      </c>
      <c r="AD40">
        <f t="shared" si="15"/>
        <v>47.371428571428567</v>
      </c>
      <c r="AE40">
        <f t="shared" si="15"/>
        <v>41.771428571428565</v>
      </c>
      <c r="AF40">
        <f t="shared" ref="AF40:AF43" si="16">AVERAGE(G30,G66,G102,G138,G174)</f>
        <v>47.88</v>
      </c>
    </row>
    <row r="41" spans="1:32" x14ac:dyDescent="0.45">
      <c r="A41" s="1">
        <v>1</v>
      </c>
      <c r="B41">
        <v>0</v>
      </c>
      <c r="C41">
        <v>0.2</v>
      </c>
      <c r="D41">
        <v>18.75</v>
      </c>
      <c r="E41">
        <v>45.9</v>
      </c>
      <c r="F41">
        <v>49.5</v>
      </c>
      <c r="G41">
        <v>0</v>
      </c>
      <c r="I41">
        <f t="shared" ref="I41:I69" si="17">_xlfn.STDEV.P(D41:G41)</f>
        <v>20.316661112249715</v>
      </c>
      <c r="J41">
        <v>5</v>
      </c>
      <c r="K41">
        <f>_xlfn.STDEV.P(D45:G49)</f>
        <v>7.8316814765413074</v>
      </c>
      <c r="L41">
        <f>_xlfn.STDEV.P(D41:G41,D46:G46,D51:G51,D56:G56,D61:G61,D66:G66)</f>
        <v>13.611699216319597</v>
      </c>
      <c r="M41">
        <v>0.2</v>
      </c>
      <c r="N41">
        <f t="shared" ref="N41:N69" si="18">AVERAGE(D41:G41)</f>
        <v>28.537500000000001</v>
      </c>
      <c r="P41" s="2">
        <f>_xlfn.STDEV.P(D45:D49)</f>
        <v>4.279515860468317</v>
      </c>
      <c r="Q41">
        <f t="shared" ref="Q41:Q44" si="19">_xlfn.STDEV.P(D41,D46,D51,D56,D61,D66)</f>
        <v>11.886617124592945</v>
      </c>
      <c r="R41" s="2">
        <f>_xlfn.STDEV.P(E45:E49)</f>
        <v>4.8725352743720594</v>
      </c>
      <c r="S41">
        <f t="shared" ref="S41:S44" si="20">_xlfn.STDEV.P(E41,E46,E51,E56,E61,E66)</f>
        <v>2.811681979804181</v>
      </c>
      <c r="T41" s="2">
        <f>_xlfn.STDEV.P(F45:F49)</f>
        <v>5.3045640725699839</v>
      </c>
      <c r="U41">
        <f t="shared" ref="U41:U44" si="21">_xlfn.STDEV.P(F41,F46,F51,F56,F61,F66)</f>
        <v>10.549368069541737</v>
      </c>
      <c r="V41" s="2">
        <f>_xlfn.STDEV.P(G45:G49)</f>
        <v>1.5854336946085126</v>
      </c>
      <c r="W41">
        <f t="shared" ref="W41:W44" si="22">_xlfn.STDEV.P(G41,G46,G51,G56,G61,G66)</f>
        <v>18.476892475618168</v>
      </c>
      <c r="Z41" s="1">
        <v>27</v>
      </c>
      <c r="AA41">
        <v>100</v>
      </c>
      <c r="AB41">
        <v>0.45</v>
      </c>
      <c r="AC41">
        <f t="shared" si="15"/>
        <v>42.21857142857143</v>
      </c>
      <c r="AD41">
        <f t="shared" si="15"/>
        <v>45.085714285714289</v>
      </c>
      <c r="AE41">
        <f t="shared" si="15"/>
        <v>42.98571428571428</v>
      </c>
      <c r="AF41">
        <f t="shared" si="16"/>
        <v>50.48</v>
      </c>
    </row>
    <row r="42" spans="1:32" x14ac:dyDescent="0.45">
      <c r="A42" s="1">
        <v>2</v>
      </c>
      <c r="B42">
        <v>0</v>
      </c>
      <c r="C42">
        <v>0.45</v>
      </c>
      <c r="D42">
        <v>18.5</v>
      </c>
      <c r="E42">
        <v>49.6</v>
      </c>
      <c r="F42">
        <v>45.4</v>
      </c>
      <c r="G42">
        <v>0</v>
      </c>
      <c r="I42">
        <f t="shared" si="17"/>
        <v>20.267014456993905</v>
      </c>
      <c r="J42">
        <v>10</v>
      </c>
      <c r="K42">
        <f>_xlfn.STDEV.P(D50:G54)</f>
        <v>11.242676671949573</v>
      </c>
      <c r="L42">
        <f t="shared" ref="L42:L44" si="23">_xlfn.STDEV.P(D42:G42,D47:G47,D52:G52,D57:G57,D62:G62,D67:G67)</f>
        <v>13.140944680019535</v>
      </c>
      <c r="M42">
        <v>0.45</v>
      </c>
      <c r="N42">
        <f t="shared" si="18"/>
        <v>28.375</v>
      </c>
      <c r="P42" s="2">
        <f>_xlfn.STDEV.P(D50:D54)</f>
        <v>5.1828023307858953</v>
      </c>
      <c r="Q42">
        <f t="shared" si="19"/>
        <v>11.229240104892808</v>
      </c>
      <c r="R42" s="2">
        <f>_xlfn.STDEV.P(E50:E54)</f>
        <v>6.6067843918203346</v>
      </c>
      <c r="S42">
        <f t="shared" si="20"/>
        <v>0.85244745683629553</v>
      </c>
      <c r="T42" s="2">
        <f>_xlfn.STDEV.P(F50:F54)</f>
        <v>5.6596819698636747</v>
      </c>
      <c r="U42">
        <f t="shared" si="21"/>
        <v>10.504721160824129</v>
      </c>
      <c r="V42" s="2">
        <f>_xlfn.STDEV.P(G50:G54)</f>
        <v>1.6206171663906319</v>
      </c>
      <c r="W42">
        <f t="shared" si="22"/>
        <v>18.945953833646556</v>
      </c>
      <c r="Z42" s="1">
        <v>28</v>
      </c>
      <c r="AA42">
        <v>100</v>
      </c>
      <c r="AB42">
        <v>0.65</v>
      </c>
      <c r="AC42">
        <f t="shared" si="15"/>
        <v>38.6</v>
      </c>
      <c r="AD42">
        <f t="shared" si="15"/>
        <v>42.728571428571421</v>
      </c>
      <c r="AE42">
        <f t="shared" si="15"/>
        <v>43.842857142857149</v>
      </c>
      <c r="AF42">
        <f t="shared" si="16"/>
        <v>50.02</v>
      </c>
    </row>
    <row r="43" spans="1:32" x14ac:dyDescent="0.45">
      <c r="A43" s="1">
        <v>3</v>
      </c>
      <c r="B43">
        <v>0</v>
      </c>
      <c r="C43">
        <v>0.65</v>
      </c>
      <c r="D43">
        <v>17.2</v>
      </c>
      <c r="E43">
        <v>48</v>
      </c>
      <c r="F43">
        <v>45.5</v>
      </c>
      <c r="G43">
        <v>0</v>
      </c>
      <c r="I43">
        <f t="shared" si="17"/>
        <v>20.040381109150594</v>
      </c>
      <c r="J43">
        <v>20</v>
      </c>
      <c r="K43">
        <f>_xlfn.STDEV.P(D55:G59)</f>
        <v>10.608515447507266</v>
      </c>
      <c r="L43">
        <f t="shared" si="23"/>
        <v>13.293051129568916</v>
      </c>
      <c r="M43">
        <v>0.65</v>
      </c>
      <c r="N43">
        <f t="shared" si="18"/>
        <v>27.675000000000001</v>
      </c>
      <c r="P43" s="2">
        <f>_xlfn.STDEV.P(D55:D59)</f>
        <v>6.8278840060446466</v>
      </c>
      <c r="Q43">
        <f t="shared" si="19"/>
        <v>11.174673746169656</v>
      </c>
      <c r="R43" s="2">
        <f>_xlfn.STDEV.P(E55:E59)</f>
        <v>5.7393379409126464</v>
      </c>
      <c r="S43">
        <f t="shared" si="20"/>
        <v>0.75443135318375176</v>
      </c>
      <c r="T43" s="2">
        <f>_xlfn.STDEV.P(F55:F59)</f>
        <v>4.509811525995274</v>
      </c>
      <c r="U43">
        <f t="shared" si="21"/>
        <v>11.290359702959964</v>
      </c>
      <c r="V43" s="2">
        <f>_xlfn.STDEV.P(G55:G59)</f>
        <v>1.5576905982896607</v>
      </c>
      <c r="W43">
        <f t="shared" si="22"/>
        <v>19.252135523682092</v>
      </c>
      <c r="Z43" s="1">
        <v>29</v>
      </c>
      <c r="AA43">
        <v>100</v>
      </c>
      <c r="AB43">
        <v>0.85</v>
      </c>
      <c r="AC43">
        <f t="shared" si="15"/>
        <v>33.914285714285718</v>
      </c>
      <c r="AD43">
        <f t="shared" si="15"/>
        <v>39.642857142857146</v>
      </c>
      <c r="AE43">
        <f t="shared" si="15"/>
        <v>42.071428571428577</v>
      </c>
      <c r="AF43">
        <f t="shared" si="16"/>
        <v>52.1</v>
      </c>
    </row>
    <row r="44" spans="1:32" x14ac:dyDescent="0.45">
      <c r="A44" s="1">
        <v>4</v>
      </c>
      <c r="B44">
        <v>0</v>
      </c>
      <c r="C44">
        <v>0.85</v>
      </c>
      <c r="D44">
        <v>16.8</v>
      </c>
      <c r="E44">
        <v>47.6</v>
      </c>
      <c r="F44">
        <v>41.3</v>
      </c>
      <c r="G44">
        <v>0</v>
      </c>
      <c r="I44">
        <f t="shared" si="17"/>
        <v>19.108685852250538</v>
      </c>
      <c r="J44">
        <v>50</v>
      </c>
      <c r="K44">
        <f>_xlfn.STDEV.P(D61:G64)</f>
        <v>10.89347389208327</v>
      </c>
      <c r="L44">
        <f t="shared" si="23"/>
        <v>13.19235194445589</v>
      </c>
      <c r="M44">
        <v>0.85</v>
      </c>
      <c r="N44">
        <f t="shared" si="18"/>
        <v>26.425000000000001</v>
      </c>
      <c r="P44" s="2">
        <f>_xlfn.STDEV.P(D60:D64)</f>
        <v>5.5388085361384327</v>
      </c>
      <c r="Q44">
        <f t="shared" si="19"/>
        <v>10.61981442085186</v>
      </c>
      <c r="R44" s="2">
        <f>_xlfn.STDEV.P(E60:E64)</f>
        <v>4.3838795603894054</v>
      </c>
      <c r="S44">
        <f t="shared" si="20"/>
        <v>2.0202447596489117</v>
      </c>
      <c r="T44" s="2">
        <f>_xlfn.STDEV.P(F60:F64)</f>
        <v>4.2617367351820032</v>
      </c>
      <c r="U44">
        <f t="shared" si="21"/>
        <v>10.35615758860399</v>
      </c>
      <c r="V44" s="2">
        <f>_xlfn.STDEV.P(G60:G64)</f>
        <v>1.7917589123540036</v>
      </c>
      <c r="W44">
        <f t="shared" si="22"/>
        <v>19.59385532932879</v>
      </c>
    </row>
    <row r="45" spans="1:32" x14ac:dyDescent="0.45">
      <c r="A45" s="1">
        <v>5</v>
      </c>
      <c r="B45">
        <v>5</v>
      </c>
      <c r="C45">
        <v>0</v>
      </c>
      <c r="D45">
        <v>44.9</v>
      </c>
      <c r="E45">
        <v>56.8</v>
      </c>
      <c r="F45">
        <v>46.2</v>
      </c>
      <c r="G45">
        <v>48.9</v>
      </c>
      <c r="I45">
        <f t="shared" si="17"/>
        <v>4.6189825719523983</v>
      </c>
      <c r="J45">
        <v>100</v>
      </c>
      <c r="K45">
        <f>_xlfn.STDEV.P(D65:G69)</f>
        <v>2.9852973051272458</v>
      </c>
      <c r="N45">
        <f t="shared" si="18"/>
        <v>49.199999999999996</v>
      </c>
      <c r="P45" s="2">
        <f>_xlfn.STDEV.P(D65:D69)</f>
        <v>4.6015649511878021</v>
      </c>
      <c r="R45" s="2">
        <f>_xlfn.STDEV.P(E65:E69)</f>
        <v>2.3234457170332159</v>
      </c>
      <c r="T45" s="2">
        <f>_xlfn.STDEV.P(F65:F69)</f>
        <v>1.9082976707002492</v>
      </c>
      <c r="V45" s="2">
        <f>_xlfn.STDEV.P(G65:G69)</f>
        <v>1.5722595205626826</v>
      </c>
    </row>
    <row r="46" spans="1:32" x14ac:dyDescent="0.45">
      <c r="A46" s="1">
        <v>6</v>
      </c>
      <c r="B46">
        <v>5</v>
      </c>
      <c r="C46">
        <v>0.2</v>
      </c>
      <c r="D46">
        <v>37.299999999999997</v>
      </c>
      <c r="E46">
        <v>53.2</v>
      </c>
      <c r="F46">
        <v>36</v>
      </c>
      <c r="G46">
        <v>52.3</v>
      </c>
      <c r="I46">
        <f t="shared" si="17"/>
        <v>8.0693865937876463</v>
      </c>
      <c r="K46">
        <f>AVERAGE(K40:K45)</f>
        <v>10.621449805938569</v>
      </c>
      <c r="N46">
        <f t="shared" si="18"/>
        <v>44.7</v>
      </c>
      <c r="P46" s="2">
        <f>AVERAGE(P40:P45)</f>
        <v>4.65673501877228</v>
      </c>
      <c r="Q46">
        <f>AVERAGE(Q40:Q44)</f>
        <v>11.905102891399199</v>
      </c>
      <c r="R46" s="2">
        <f>AVERAGE(R40:R45)</f>
        <v>4.2886990648846277</v>
      </c>
      <c r="S46">
        <f>AVERAGE(S40:S44)</f>
        <v>2.0839743699924207</v>
      </c>
      <c r="T46" s="2">
        <f>AVERAGE(T40:T45)</f>
        <v>4.0676625649439719</v>
      </c>
      <c r="U46">
        <f>AVERAGE(U40:U44)</f>
        <v>9.7096463741852013</v>
      </c>
      <c r="V46" s="2">
        <f>AVERAGE(V40:V45)</f>
        <v>1.3546266487009151</v>
      </c>
      <c r="W46">
        <f>AVERAGE(W40:W44)</f>
        <v>19.090583241893409</v>
      </c>
    </row>
    <row r="47" spans="1:32" x14ac:dyDescent="0.45">
      <c r="A47" s="1">
        <v>7</v>
      </c>
      <c r="B47">
        <v>5</v>
      </c>
      <c r="C47">
        <v>0.45</v>
      </c>
      <c r="D47">
        <v>38.299999999999997</v>
      </c>
      <c r="E47">
        <v>48.8</v>
      </c>
      <c r="F47">
        <v>37.700000000000003</v>
      </c>
      <c r="G47">
        <v>50</v>
      </c>
      <c r="I47">
        <f t="shared" si="17"/>
        <v>5.7197027894812589</v>
      </c>
      <c r="N47">
        <f t="shared" si="18"/>
        <v>43.7</v>
      </c>
      <c r="P47" s="2">
        <f>_xlfn.STDEV.P(P40:P45)</f>
        <v>1.6236281280740492</v>
      </c>
      <c r="Q47">
        <f>_xlfn.STDEV.P(Q40:Q44)</f>
        <v>1.4132999723572377</v>
      </c>
      <c r="R47" s="2">
        <f>_xlfn.STDEV.P(R40:R45)</f>
        <v>1.7249522691534827</v>
      </c>
      <c r="S47">
        <f>_xlfn.STDEV.P(S40:S44)</f>
        <v>1.217942592468146</v>
      </c>
      <c r="T47" s="2">
        <f>_xlfn.STDEV.P(T40:T45)</f>
        <v>1.3332621364233146</v>
      </c>
      <c r="U47">
        <f>_xlfn.STDEV.P(U40:U44)</f>
        <v>1.9580150264560703</v>
      </c>
      <c r="V47" s="2">
        <f>_xlfn.STDEV.P(V40:V45)</f>
        <v>0.61083547372648572</v>
      </c>
      <c r="W47">
        <f>_xlfn.STDEV.P(W40:W44)</f>
        <v>0.37031268454978683</v>
      </c>
    </row>
    <row r="48" spans="1:32" x14ac:dyDescent="0.45">
      <c r="A48" s="1">
        <v>8</v>
      </c>
      <c r="B48">
        <v>5</v>
      </c>
      <c r="C48">
        <v>0.65</v>
      </c>
      <c r="D48">
        <v>34.299999999999997</v>
      </c>
      <c r="E48">
        <v>46.7</v>
      </c>
      <c r="F48">
        <v>33.1</v>
      </c>
      <c r="G48">
        <v>49.5</v>
      </c>
      <c r="I48">
        <f t="shared" si="17"/>
        <v>7.2801098892805181</v>
      </c>
      <c r="K48" cm="1">
        <f t="array" ref="K48">INDEX(LINEST(K40:K45),1)</f>
        <v>-2.2102162189798276</v>
      </c>
      <c r="L48" cm="1">
        <f t="array" ref="L48">INDEX(LINEST(L40:L44),1)</f>
        <v>-0.18350957073295429</v>
      </c>
      <c r="N48">
        <f t="shared" si="18"/>
        <v>40.9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32.409999999999997</v>
      </c>
      <c r="E49">
        <v>42.9</v>
      </c>
      <c r="F49">
        <v>30.7</v>
      </c>
      <c r="G49">
        <v>52.9</v>
      </c>
      <c r="I49">
        <f t="shared" si="17"/>
        <v>8.9249800419944787</v>
      </c>
      <c r="N49">
        <f t="shared" si="18"/>
        <v>39.727499999999999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58.84</v>
      </c>
      <c r="E50">
        <v>63.2</v>
      </c>
      <c r="F50">
        <v>39.200000000000003</v>
      </c>
      <c r="G50">
        <v>54.2</v>
      </c>
      <c r="I50">
        <f t="shared" si="17"/>
        <v>9.0424996544097436</v>
      </c>
      <c r="N50">
        <f t="shared" si="18"/>
        <v>53.86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51.31</v>
      </c>
      <c r="E51">
        <v>53.5</v>
      </c>
      <c r="F51">
        <v>29.6</v>
      </c>
      <c r="G51">
        <v>50.4</v>
      </c>
      <c r="I51">
        <f t="shared" si="17"/>
        <v>9.6514516395203334</v>
      </c>
      <c r="J51" s="6"/>
      <c r="K51" t="s">
        <v>25</v>
      </c>
      <c r="L51" t="s">
        <v>26</v>
      </c>
      <c r="N51">
        <f t="shared" si="18"/>
        <v>46.202500000000001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49</v>
      </c>
      <c r="E52">
        <v>50.1</v>
      </c>
      <c r="F52">
        <v>25.2</v>
      </c>
      <c r="G52">
        <v>51.7</v>
      </c>
      <c r="I52">
        <f t="shared" si="17"/>
        <v>10.896559089914582</v>
      </c>
      <c r="J52">
        <v>2</v>
      </c>
      <c r="K52">
        <f>AVERAGE(D40:G44)</f>
        <v>28.2075</v>
      </c>
      <c r="L52">
        <f>AVERAGE(D40:G40,D45:G45,D50:G50,D55:G55,D60:G60,D65:G65)</f>
        <v>48.168333333333344</v>
      </c>
      <c r="M52">
        <v>0</v>
      </c>
      <c r="N52">
        <f t="shared" si="18"/>
        <v>44</v>
      </c>
      <c r="P52" s="2">
        <f>AVERAGE(D40:D44)</f>
        <v>18.47</v>
      </c>
      <c r="Q52">
        <f>AVERAGE(D40,D45,D50,D55,D60,D65)</f>
        <v>51.19</v>
      </c>
      <c r="R52" s="2">
        <f>AVERAGE(E40:E44)</f>
        <v>48.459999999999994</v>
      </c>
      <c r="S52">
        <f>AVERAGE(E40,E45,E50,E55,E60,E65)</f>
        <v>56.633333333333333</v>
      </c>
      <c r="T52" s="2">
        <f>AVERAGE(F40:F44)</f>
        <v>45.9</v>
      </c>
      <c r="U52">
        <f>AVERAGE(F40,F45,F50,F55,F60,F65)</f>
        <v>42.283333333333331</v>
      </c>
      <c r="V52" s="2">
        <f>AVERAGE(G40:G44)</f>
        <v>0</v>
      </c>
      <c r="W52">
        <f>AVERAGE(G40,G45,G50,G55,G60,G65)</f>
        <v>42.566666666666663</v>
      </c>
    </row>
    <row r="53" spans="1:32" x14ac:dyDescent="0.45">
      <c r="A53" s="1">
        <v>13</v>
      </c>
      <c r="B53">
        <v>10</v>
      </c>
      <c r="C53">
        <v>0.65</v>
      </c>
      <c r="D53">
        <v>48.7</v>
      </c>
      <c r="E53">
        <v>48.1</v>
      </c>
      <c r="F53">
        <v>25.4</v>
      </c>
      <c r="G53">
        <v>54</v>
      </c>
      <c r="I53">
        <f t="shared" si="17"/>
        <v>11.00965485380897</v>
      </c>
      <c r="J53">
        <v>5</v>
      </c>
      <c r="K53">
        <f>AVERAGE(D45:G49)</f>
        <v>43.645499999999998</v>
      </c>
      <c r="L53">
        <f>AVERAGE(D41:G41,D46:G46,D51:G51,D56:G56,D61:G61,D66:G66)</f>
        <v>42.898333333333333</v>
      </c>
      <c r="M53">
        <v>0.2</v>
      </c>
      <c r="N53">
        <f t="shared" si="18"/>
        <v>44.050000000000004</v>
      </c>
      <c r="P53" s="2">
        <f>AVERAGE(D45:D49)</f>
        <v>37.441999999999993</v>
      </c>
      <c r="Q53">
        <f t="shared" ref="Q53:Q56" si="24">AVERAGE(D41,D46,D51,D56,D61,D66)</f>
        <v>42.910000000000004</v>
      </c>
      <c r="R53" s="2">
        <f>AVERAGE(E45:E49)</f>
        <v>49.68</v>
      </c>
      <c r="S53">
        <f t="shared" ref="S53:S56" si="25">AVERAGE(E41,E46,E51,E56,E61,E66)</f>
        <v>51.966666666666669</v>
      </c>
      <c r="T53" s="2">
        <f>AVERAGE(F45:F49)</f>
        <v>36.739999999999995</v>
      </c>
      <c r="U53">
        <f t="shared" ref="U53:U56" si="26">AVERAGE(F41,F46,F51,F56,F61,F66)</f>
        <v>35.549999999999997</v>
      </c>
      <c r="V53" s="2">
        <f>AVERAGE(G45:G49)</f>
        <v>50.72</v>
      </c>
      <c r="W53">
        <f t="shared" ref="W53:W56" si="27">AVERAGE(G41,G46,G51,G56,G61,G66)</f>
        <v>41.166666666666664</v>
      </c>
    </row>
    <row r="54" spans="1:32" x14ac:dyDescent="0.45">
      <c r="A54" s="1">
        <v>14</v>
      </c>
      <c r="B54">
        <v>10</v>
      </c>
      <c r="C54">
        <v>0.85</v>
      </c>
      <c r="D54">
        <v>42.8</v>
      </c>
      <c r="E54">
        <v>43.5</v>
      </c>
      <c r="F54">
        <v>23.6</v>
      </c>
      <c r="G54">
        <v>54.5</v>
      </c>
      <c r="I54">
        <f t="shared" si="17"/>
        <v>11.118228276123844</v>
      </c>
      <c r="J54">
        <v>10</v>
      </c>
      <c r="K54">
        <f>AVERAGE(D50:G54)</f>
        <v>45.842500000000008</v>
      </c>
      <c r="L54">
        <f t="shared" ref="L54:L56" si="28">AVERAGE(D42:G42,D47:G47,D52:G52,D57:G57,D62:G62,D67:G67)</f>
        <v>42.187499999999993</v>
      </c>
      <c r="M54">
        <v>0.45</v>
      </c>
      <c r="N54">
        <f t="shared" si="18"/>
        <v>41.1</v>
      </c>
      <c r="P54" s="2">
        <f>AVERAGE(D50:D54)</f>
        <v>50.13000000000001</v>
      </c>
      <c r="Q54">
        <f t="shared" si="24"/>
        <v>41.949999999999996</v>
      </c>
      <c r="R54" s="2">
        <f>AVERAGE(E50:E54)</f>
        <v>51.679999999999993</v>
      </c>
      <c r="S54">
        <f t="shared" si="25"/>
        <v>49.1</v>
      </c>
      <c r="T54" s="2">
        <f>AVERAGE(F50:F54)</f>
        <v>28.6</v>
      </c>
      <c r="U54">
        <f t="shared" si="26"/>
        <v>35.35</v>
      </c>
      <c r="V54" s="2">
        <f>AVERAGE(G50:G54)</f>
        <v>52.96</v>
      </c>
      <c r="W54">
        <f t="shared" si="27"/>
        <v>42.35</v>
      </c>
    </row>
    <row r="55" spans="1:32" x14ac:dyDescent="0.45">
      <c r="A55" s="1">
        <v>15</v>
      </c>
      <c r="B55">
        <v>20</v>
      </c>
      <c r="C55">
        <v>0</v>
      </c>
      <c r="D55">
        <v>62.1</v>
      </c>
      <c r="E55">
        <v>59.8</v>
      </c>
      <c r="F55">
        <v>37.200000000000003</v>
      </c>
      <c r="G55">
        <v>52.6</v>
      </c>
      <c r="I55">
        <f t="shared" si="17"/>
        <v>9.7317457323955932</v>
      </c>
      <c r="J55">
        <v>20</v>
      </c>
      <c r="K55">
        <f>AVERAGE(D55:G59)</f>
        <v>44.980000000000004</v>
      </c>
      <c r="L55">
        <f t="shared" si="28"/>
        <v>41.224999999999994</v>
      </c>
      <c r="M55">
        <v>0.65</v>
      </c>
      <c r="N55">
        <f t="shared" si="18"/>
        <v>52.925000000000004</v>
      </c>
      <c r="P55" s="2">
        <f>AVERAGE(D55:D59)</f>
        <v>49.4</v>
      </c>
      <c r="Q55">
        <f t="shared" si="24"/>
        <v>39.799999999999997</v>
      </c>
      <c r="R55" s="2">
        <f>AVERAGE(E55:E59)</f>
        <v>50.8</v>
      </c>
      <c r="S55">
        <f t="shared" si="25"/>
        <v>47.35</v>
      </c>
      <c r="T55" s="2">
        <f>AVERAGE(F55:F59)</f>
        <v>28.860000000000003</v>
      </c>
      <c r="U55">
        <f t="shared" si="26"/>
        <v>34.833333333333336</v>
      </c>
      <c r="V55" s="2">
        <f>AVERAGE(G55:G59)</f>
        <v>50.86</v>
      </c>
      <c r="W55">
        <f t="shared" si="27"/>
        <v>42.916666666666664</v>
      </c>
    </row>
    <row r="56" spans="1:32" x14ac:dyDescent="0.45">
      <c r="A56" s="1">
        <v>16</v>
      </c>
      <c r="B56">
        <v>20</v>
      </c>
      <c r="C56">
        <v>0.2</v>
      </c>
      <c r="D56">
        <v>47.7</v>
      </c>
      <c r="E56">
        <v>54.5</v>
      </c>
      <c r="F56">
        <v>27.5</v>
      </c>
      <c r="G56">
        <v>48</v>
      </c>
      <c r="I56">
        <f t="shared" si="17"/>
        <v>10.142330846506654</v>
      </c>
      <c r="J56">
        <v>50</v>
      </c>
      <c r="K56">
        <f>AVERAGE(D60:G64)</f>
        <v>43.849999999999994</v>
      </c>
      <c r="L56">
        <f t="shared" si="28"/>
        <v>39.875416666666666</v>
      </c>
      <c r="M56">
        <v>0.85</v>
      </c>
      <c r="N56">
        <f t="shared" si="18"/>
        <v>44.424999999999997</v>
      </c>
      <c r="P56" s="2">
        <f>AVERAGE(D60:D64)</f>
        <v>49.339999999999996</v>
      </c>
      <c r="Q56">
        <f t="shared" si="24"/>
        <v>37.935000000000002</v>
      </c>
      <c r="R56" s="2">
        <f>AVERAGE(E60:E64)</f>
        <v>48.94</v>
      </c>
      <c r="S56">
        <f t="shared" si="25"/>
        <v>44.716666666666661</v>
      </c>
      <c r="T56" s="2">
        <f>AVERAGE(F60:F64)</f>
        <v>25.96</v>
      </c>
      <c r="U56">
        <f t="shared" si="26"/>
        <v>33.1</v>
      </c>
      <c r="V56" s="2">
        <f>AVERAGE(G60:G64)</f>
        <v>51.160000000000004</v>
      </c>
      <c r="W56">
        <f t="shared" si="27"/>
        <v>43.75</v>
      </c>
    </row>
    <row r="57" spans="1:32" x14ac:dyDescent="0.45">
      <c r="A57" s="1">
        <v>17</v>
      </c>
      <c r="B57">
        <v>20</v>
      </c>
      <c r="C57">
        <v>0.45</v>
      </c>
      <c r="D57">
        <v>50</v>
      </c>
      <c r="E57">
        <v>49.4</v>
      </c>
      <c r="F57">
        <v>29.5</v>
      </c>
      <c r="G57">
        <v>50.7</v>
      </c>
      <c r="I57">
        <f t="shared" si="17"/>
        <v>8.9030893514554617</v>
      </c>
      <c r="J57">
        <v>100</v>
      </c>
      <c r="K57">
        <f>AVERAGE(D65:G69)</f>
        <v>50.7</v>
      </c>
      <c r="L57">
        <f>AVERAGE((L56-L55), (L55-L54), (L54-L53), (L53-L52))</f>
        <v>-2.0732291666666693</v>
      </c>
      <c r="N57">
        <f t="shared" si="18"/>
        <v>44.900000000000006</v>
      </c>
      <c r="P57" s="2">
        <f>AVERAGE(D65:D69)</f>
        <v>51.759999999999991</v>
      </c>
      <c r="R57" s="2">
        <f>AVERAGE(E65:E69)</f>
        <v>50.160000000000004</v>
      </c>
      <c r="T57" s="2">
        <f>AVERAGE(F65:F69)</f>
        <v>51.280000000000008</v>
      </c>
      <c r="V57" s="2">
        <f>AVERAGE(G65:G69)</f>
        <v>49.6</v>
      </c>
    </row>
    <row r="58" spans="1:32" x14ac:dyDescent="0.45">
      <c r="A58" s="1">
        <v>18</v>
      </c>
      <c r="B58">
        <v>20</v>
      </c>
      <c r="C58">
        <v>0.65</v>
      </c>
      <c r="D58">
        <v>44.4</v>
      </c>
      <c r="E58">
        <v>46.6</v>
      </c>
      <c r="F58">
        <v>25.7</v>
      </c>
      <c r="G58">
        <v>51.7</v>
      </c>
      <c r="I58">
        <f t="shared" si="17"/>
        <v>9.8318360441984574</v>
      </c>
      <c r="K58">
        <f>AVERAGE(K52:K57)</f>
        <v>42.870916666666666</v>
      </c>
      <c r="N58">
        <f t="shared" si="18"/>
        <v>42.1</v>
      </c>
      <c r="P58" s="2">
        <f>AVERAGE(P52:P57)</f>
        <v>42.757000000000005</v>
      </c>
      <c r="Q58">
        <f>AVERAGE(Q52:Q56)</f>
        <v>42.756999999999991</v>
      </c>
      <c r="R58" s="2">
        <f>AVERAGE(R52:R57)</f>
        <v>49.95333333333334</v>
      </c>
      <c r="S58">
        <f>AVERAGE(S52:S56)</f>
        <v>49.953333333333333</v>
      </c>
      <c r="T58" s="2">
        <f>AVERAGE(T52:T57)</f>
        <v>36.223333333333336</v>
      </c>
      <c r="U58">
        <f>AVERAGE(U52:U56)</f>
        <v>36.223333333333336</v>
      </c>
      <c r="V58" s="2">
        <f>AVERAGE(V52:V57)</f>
        <v>42.550000000000004</v>
      </c>
      <c r="W58">
        <f>AVERAGE(W52:W56)</f>
        <v>42.55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42.8</v>
      </c>
      <c r="E59">
        <v>43.7</v>
      </c>
      <c r="F59">
        <v>24.4</v>
      </c>
      <c r="G59">
        <v>51.3</v>
      </c>
      <c r="I59">
        <f t="shared" si="17"/>
        <v>9.8915367865665829</v>
      </c>
      <c r="N59" s="4">
        <f t="shared" si="18"/>
        <v>40.549999999999997</v>
      </c>
      <c r="P59" s="2">
        <f>_xlfn.STDEV.P(P52:P57)</f>
        <v>11.839116450704116</v>
      </c>
      <c r="Q59">
        <f>_xlfn.STDEV.P(Q52:Q56)</f>
        <v>4.5560000000000507</v>
      </c>
      <c r="R59" s="2">
        <f>_xlfn.STDEV.P(R52:R57)</f>
        <v>1.0857050960346251</v>
      </c>
      <c r="S59">
        <f>_xlfn.STDEV.P(S52:S56)</f>
        <v>4.0891101993248151</v>
      </c>
      <c r="T59" s="2">
        <f>_xlfn.STDEV.P(T52:T57)</f>
        <v>9.4716940875900715</v>
      </c>
      <c r="U59">
        <f>_xlfn.STDEV.P(U52:U56)</f>
        <v>3.1504602838315536</v>
      </c>
      <c r="V59" s="2">
        <f>_xlfn.STDEV.P(V52:V57)</f>
        <v>19.054790298854854</v>
      </c>
      <c r="W59">
        <f>_xlfn.STDEV.P(W52:W56)</f>
        <v>0.84003968160240361</v>
      </c>
      <c r="Z59" s="1">
        <v>0</v>
      </c>
      <c r="AA59">
        <v>2</v>
      </c>
      <c r="AB59">
        <v>0</v>
      </c>
      <c r="AC59">
        <f>AVERAGE(D4,D40,D76,D148,D220)</f>
        <v>23.660000000000004</v>
      </c>
      <c r="AD59">
        <f t="shared" ref="AD59:AF74" si="29">AVERAGE(E4,E40,E76,E148,E220)</f>
        <v>34.339999999999996</v>
      </c>
      <c r="AE59">
        <f t="shared" si="29"/>
        <v>34.440000000000005</v>
      </c>
      <c r="AF59">
        <f t="shared" si="29"/>
        <v>9.6</v>
      </c>
    </row>
    <row r="60" spans="1:32" x14ac:dyDescent="0.45">
      <c r="A60" s="1">
        <v>20</v>
      </c>
      <c r="B60">
        <v>50</v>
      </c>
      <c r="C60">
        <v>0</v>
      </c>
      <c r="D60">
        <v>59.7</v>
      </c>
      <c r="E60">
        <v>55.5</v>
      </c>
      <c r="F60">
        <v>33.799999999999997</v>
      </c>
      <c r="G60">
        <v>52.5</v>
      </c>
      <c r="I60">
        <f t="shared" si="17"/>
        <v>9.9053962565865934</v>
      </c>
      <c r="N60">
        <f t="shared" si="18"/>
        <v>50.375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0">AVERAGE(D5,D41,D77,D149,D221)</f>
        <v>19.95</v>
      </c>
      <c r="AD60">
        <f t="shared" si="29"/>
        <v>28.7</v>
      </c>
      <c r="AE60">
        <f t="shared" si="29"/>
        <v>36.700000000000003</v>
      </c>
      <c r="AF60">
        <f t="shared" si="29"/>
        <v>10.379999999999999</v>
      </c>
    </row>
    <row r="61" spans="1:32" x14ac:dyDescent="0.45">
      <c r="A61" s="1">
        <v>21</v>
      </c>
      <c r="B61">
        <v>50</v>
      </c>
      <c r="C61">
        <v>0.2</v>
      </c>
      <c r="D61">
        <v>50.3</v>
      </c>
      <c r="E61">
        <v>52.2</v>
      </c>
      <c r="F61">
        <v>21.7</v>
      </c>
      <c r="G61">
        <v>47.8</v>
      </c>
      <c r="I61">
        <f t="shared" si="17"/>
        <v>12.39616876296866</v>
      </c>
      <c r="N61">
        <f t="shared" si="18"/>
        <v>43</v>
      </c>
      <c r="P61" s="2" cm="1">
        <f t="array" ref="P61">INDEX(LINEST(P52:P57), 1)</f>
        <v>5.7546857142857144</v>
      </c>
      <c r="Q61" s="2" cm="1">
        <f t="array" ref="Q61">INDEX(LINEST(Q52:Q56), 1)</f>
        <v>-2.9619999999999997</v>
      </c>
      <c r="R61" s="2" cm="1">
        <f t="array" ref="R61">INDEX(LINEST(R52:R57), 1)</f>
        <v>0.15428571428571572</v>
      </c>
      <c r="S61" s="2" cm="1">
        <f t="array" ref="S61">INDEX(LINEST(S52:S56), 1)</f>
        <v>-2.8450000000000011</v>
      </c>
      <c r="T61" s="2" cm="1">
        <f t="array" ref="T61">INDEX(LINEST(T52:T57), 1)</f>
        <v>-0.14799999999999808</v>
      </c>
      <c r="U61" s="2" cm="1">
        <f t="array" ref="U61">INDEX(LINEST(U52:U56), 1)</f>
        <v>-1.9083333333333319</v>
      </c>
      <c r="V61" s="2" cm="1">
        <f t="array" ref="V61">INDEX(LINEST(V52:V56), 1)</f>
        <v>10.246</v>
      </c>
      <c r="W61" s="2" cm="1">
        <f t="array" ref="W61">INDEX(LINEST(W52:W56), 1)</f>
        <v>0.41166666666666724</v>
      </c>
      <c r="Z61" s="1">
        <v>2</v>
      </c>
      <c r="AA61">
        <v>2</v>
      </c>
      <c r="AB61">
        <v>0.45</v>
      </c>
      <c r="AC61">
        <f t="shared" si="30"/>
        <v>20.094000000000001</v>
      </c>
      <c r="AD61">
        <f t="shared" si="29"/>
        <v>29.119999999999997</v>
      </c>
      <c r="AE61">
        <f t="shared" si="29"/>
        <v>33.78</v>
      </c>
      <c r="AF61">
        <f t="shared" si="29"/>
        <v>9.8000000000000007</v>
      </c>
    </row>
    <row r="62" spans="1:32" x14ac:dyDescent="0.45">
      <c r="A62" s="1">
        <v>22</v>
      </c>
      <c r="B62">
        <v>50</v>
      </c>
      <c r="C62">
        <v>0.45</v>
      </c>
      <c r="D62">
        <v>46.1</v>
      </c>
      <c r="E62">
        <v>47.4</v>
      </c>
      <c r="F62">
        <v>22.8</v>
      </c>
      <c r="G62">
        <v>50.8</v>
      </c>
      <c r="I62">
        <f t="shared" si="17"/>
        <v>11.088817565457543</v>
      </c>
      <c r="K62" cm="1">
        <f t="array" ref="K62">INDEX(LINEST(K52:K57),1)</f>
        <v>3.2060999999999997</v>
      </c>
      <c r="L62" cm="1">
        <f t="array" ref="L62">INDEX(LINEST(L52:L56),1)</f>
        <v>-1.8259166666666691</v>
      </c>
      <c r="N62">
        <f t="shared" si="18"/>
        <v>41.774999999999999</v>
      </c>
      <c r="Z62" s="1">
        <v>3</v>
      </c>
      <c r="AA62">
        <v>2</v>
      </c>
      <c r="AB62">
        <v>0.65</v>
      </c>
      <c r="AC62">
        <f t="shared" si="30"/>
        <v>18.056000000000001</v>
      </c>
      <c r="AD62">
        <f t="shared" si="29"/>
        <v>27.639999999999997</v>
      </c>
      <c r="AE62">
        <f t="shared" si="29"/>
        <v>33.54</v>
      </c>
      <c r="AF62">
        <f t="shared" si="29"/>
        <v>9.66</v>
      </c>
    </row>
    <row r="63" spans="1:32" x14ac:dyDescent="0.45">
      <c r="A63" s="1">
        <v>23</v>
      </c>
      <c r="B63">
        <v>50</v>
      </c>
      <c r="C63">
        <v>0.65</v>
      </c>
      <c r="D63">
        <v>46.3</v>
      </c>
      <c r="E63">
        <v>46.5</v>
      </c>
      <c r="F63">
        <v>25</v>
      </c>
      <c r="G63">
        <v>52.4</v>
      </c>
      <c r="I63">
        <f t="shared" si="17"/>
        <v>10.424610304467016</v>
      </c>
      <c r="N63">
        <f t="shared" si="18"/>
        <v>42.55</v>
      </c>
      <c r="Z63" s="1">
        <v>4</v>
      </c>
      <c r="AA63">
        <v>2</v>
      </c>
      <c r="AB63">
        <v>0.85</v>
      </c>
      <c r="AC63">
        <f t="shared" si="30"/>
        <v>15.24</v>
      </c>
      <c r="AD63">
        <f t="shared" si="29"/>
        <v>26.920000000000005</v>
      </c>
      <c r="AE63">
        <f t="shared" si="29"/>
        <v>32.260000000000005</v>
      </c>
      <c r="AF63">
        <f t="shared" si="29"/>
        <v>9.5599999999999987</v>
      </c>
    </row>
    <row r="64" spans="1:32" x14ac:dyDescent="0.45">
      <c r="A64" s="1">
        <v>24</v>
      </c>
      <c r="B64">
        <v>50</v>
      </c>
      <c r="C64">
        <v>0.85</v>
      </c>
      <c r="D64">
        <v>44.3</v>
      </c>
      <c r="E64">
        <v>43.1</v>
      </c>
      <c r="F64">
        <v>26.5</v>
      </c>
      <c r="G64">
        <v>52.3</v>
      </c>
      <c r="I64">
        <f t="shared" si="17"/>
        <v>9.3812312624729692</v>
      </c>
      <c r="N64">
        <f t="shared" si="18"/>
        <v>41.55</v>
      </c>
      <c r="Z64" s="1">
        <v>5</v>
      </c>
      <c r="AA64">
        <v>5</v>
      </c>
      <c r="AB64">
        <v>0</v>
      </c>
      <c r="AC64">
        <f t="shared" si="30"/>
        <v>33.6</v>
      </c>
      <c r="AD64">
        <f t="shared" si="29"/>
        <v>42.54</v>
      </c>
      <c r="AE64">
        <f t="shared" si="29"/>
        <v>42.54</v>
      </c>
      <c r="AF64">
        <f t="shared" si="29"/>
        <v>39.940000000000005</v>
      </c>
    </row>
    <row r="65" spans="1:32" x14ac:dyDescent="0.45">
      <c r="A65" s="1">
        <v>25</v>
      </c>
      <c r="B65">
        <v>100</v>
      </c>
      <c r="C65">
        <v>0</v>
      </c>
      <c r="D65">
        <v>60.5</v>
      </c>
      <c r="E65">
        <v>53.3</v>
      </c>
      <c r="F65">
        <v>49.5</v>
      </c>
      <c r="G65">
        <v>47.2</v>
      </c>
      <c r="I65">
        <f t="shared" si="17"/>
        <v>5.0415151492383705</v>
      </c>
      <c r="N65">
        <f t="shared" si="18"/>
        <v>52.625</v>
      </c>
      <c r="Z65" s="1">
        <v>6</v>
      </c>
      <c r="AA65">
        <v>5</v>
      </c>
      <c r="AB65">
        <v>0.2</v>
      </c>
      <c r="AC65">
        <f t="shared" si="30"/>
        <v>24.8</v>
      </c>
      <c r="AD65">
        <f t="shared" si="29"/>
        <v>36.760000000000005</v>
      </c>
      <c r="AE65">
        <f t="shared" si="29"/>
        <v>36.380000000000003</v>
      </c>
      <c r="AF65">
        <f t="shared" si="29"/>
        <v>41.440000000000005</v>
      </c>
    </row>
    <row r="66" spans="1:32" x14ac:dyDescent="0.45">
      <c r="A66" s="1">
        <v>26</v>
      </c>
      <c r="B66">
        <v>100</v>
      </c>
      <c r="C66">
        <v>0.2</v>
      </c>
      <c r="D66">
        <v>52.1</v>
      </c>
      <c r="E66">
        <v>52.5</v>
      </c>
      <c r="F66">
        <v>49</v>
      </c>
      <c r="G66">
        <v>48.5</v>
      </c>
      <c r="I66">
        <f t="shared" si="17"/>
        <v>1.7893783836852397</v>
      </c>
      <c r="N66">
        <f t="shared" si="18"/>
        <v>50.524999999999999</v>
      </c>
      <c r="Z66" s="1">
        <v>7</v>
      </c>
      <c r="AA66">
        <v>5</v>
      </c>
      <c r="AB66">
        <v>0.45</v>
      </c>
      <c r="AC66">
        <f t="shared" si="30"/>
        <v>24.04</v>
      </c>
      <c r="AD66">
        <f t="shared" si="29"/>
        <v>33.540000000000006</v>
      </c>
      <c r="AE66">
        <f t="shared" si="29"/>
        <v>37.18</v>
      </c>
      <c r="AF66">
        <f t="shared" si="29"/>
        <v>40.380000000000003</v>
      </c>
    </row>
    <row r="67" spans="1:32" x14ac:dyDescent="0.45">
      <c r="A67" s="1">
        <v>27</v>
      </c>
      <c r="B67">
        <v>100</v>
      </c>
      <c r="C67">
        <v>0.45</v>
      </c>
      <c r="D67">
        <v>49.8</v>
      </c>
      <c r="E67">
        <v>49.3</v>
      </c>
      <c r="F67">
        <v>51.5</v>
      </c>
      <c r="G67">
        <v>50.9</v>
      </c>
      <c r="I67">
        <f t="shared" si="17"/>
        <v>0.86998563206526691</v>
      </c>
      <c r="N67">
        <f t="shared" si="18"/>
        <v>50.375</v>
      </c>
      <c r="Z67" s="1">
        <v>8</v>
      </c>
      <c r="AA67">
        <v>5</v>
      </c>
      <c r="AB67">
        <v>0.65</v>
      </c>
      <c r="AC67">
        <f t="shared" si="30"/>
        <v>21.297999999999995</v>
      </c>
      <c r="AD67">
        <f t="shared" si="29"/>
        <v>30.840000000000003</v>
      </c>
      <c r="AE67">
        <f t="shared" si="29"/>
        <v>35.06</v>
      </c>
      <c r="AF67">
        <f t="shared" si="29"/>
        <v>40.700000000000003</v>
      </c>
    </row>
    <row r="68" spans="1:32" x14ac:dyDescent="0.45">
      <c r="A68" s="1">
        <v>28</v>
      </c>
      <c r="B68">
        <v>100</v>
      </c>
      <c r="C68">
        <v>0.65</v>
      </c>
      <c r="D68">
        <v>47.9</v>
      </c>
      <c r="E68">
        <v>48.2</v>
      </c>
      <c r="F68">
        <v>54.3</v>
      </c>
      <c r="G68">
        <v>49.9</v>
      </c>
      <c r="I68">
        <f t="shared" si="17"/>
        <v>2.5557533136044239</v>
      </c>
      <c r="N68">
        <f t="shared" si="18"/>
        <v>50.074999999999996</v>
      </c>
      <c r="Z68" s="1">
        <v>9</v>
      </c>
      <c r="AA68">
        <v>5</v>
      </c>
      <c r="AB68">
        <v>0.85</v>
      </c>
      <c r="AC68">
        <f t="shared" si="30"/>
        <v>19.302</v>
      </c>
      <c r="AD68">
        <f t="shared" si="29"/>
        <v>26.68</v>
      </c>
      <c r="AE68">
        <f t="shared" si="29"/>
        <v>36.559999999999995</v>
      </c>
      <c r="AF68">
        <f t="shared" si="29"/>
        <v>42.4</v>
      </c>
    </row>
    <row r="69" spans="1:32" x14ac:dyDescent="0.45">
      <c r="A69" s="1">
        <v>29</v>
      </c>
      <c r="B69">
        <v>100</v>
      </c>
      <c r="C69">
        <v>0.85</v>
      </c>
      <c r="D69">
        <v>48.5</v>
      </c>
      <c r="E69">
        <v>47.5</v>
      </c>
      <c r="F69">
        <v>52.1</v>
      </c>
      <c r="G69">
        <v>51.5</v>
      </c>
      <c r="I69">
        <f t="shared" si="17"/>
        <v>1.9442222095223585</v>
      </c>
      <c r="N69">
        <f t="shared" si="18"/>
        <v>49.9</v>
      </c>
      <c r="Z69" s="1">
        <v>10</v>
      </c>
      <c r="AA69">
        <v>10</v>
      </c>
      <c r="AB69">
        <v>0</v>
      </c>
      <c r="AC69">
        <f t="shared" si="30"/>
        <v>42.387999999999998</v>
      </c>
      <c r="AD69">
        <f t="shared" si="29"/>
        <v>49.879999999999995</v>
      </c>
      <c r="AE69">
        <f t="shared" si="29"/>
        <v>31.220000000000006</v>
      </c>
      <c r="AF69">
        <f t="shared" si="29"/>
        <v>42.879999999999995</v>
      </c>
    </row>
    <row r="70" spans="1:32" x14ac:dyDescent="0.45">
      <c r="Z70" s="1">
        <v>11</v>
      </c>
      <c r="AA70">
        <v>10</v>
      </c>
      <c r="AB70">
        <v>0.2</v>
      </c>
      <c r="AC70">
        <f t="shared" si="30"/>
        <v>33.221999999999994</v>
      </c>
      <c r="AD70">
        <f t="shared" si="29"/>
        <v>40.180000000000007</v>
      </c>
      <c r="AE70">
        <f t="shared" si="29"/>
        <v>29.339999999999996</v>
      </c>
      <c r="AF70">
        <f t="shared" si="29"/>
        <v>40.6</v>
      </c>
    </row>
    <row r="71" spans="1:32" x14ac:dyDescent="0.45">
      <c r="Z71" s="1">
        <v>12</v>
      </c>
      <c r="AA71">
        <v>10</v>
      </c>
      <c r="AB71">
        <v>0.45</v>
      </c>
      <c r="AC71">
        <f t="shared" si="30"/>
        <v>30.640000000000004</v>
      </c>
      <c r="AD71">
        <f t="shared" si="29"/>
        <v>37.519999999999996</v>
      </c>
      <c r="AE71">
        <f t="shared" si="29"/>
        <v>30.060000000000002</v>
      </c>
      <c r="AF71">
        <f t="shared" si="29"/>
        <v>41.28</v>
      </c>
    </row>
    <row r="72" spans="1:32" x14ac:dyDescent="0.45">
      <c r="Z72" s="1">
        <v>13</v>
      </c>
      <c r="AA72">
        <v>10</v>
      </c>
      <c r="AB72">
        <v>0.65</v>
      </c>
      <c r="AC72">
        <f t="shared" si="30"/>
        <v>28.379999999999995</v>
      </c>
      <c r="AD72">
        <f t="shared" si="29"/>
        <v>34.279999999999994</v>
      </c>
      <c r="AE72">
        <f t="shared" si="29"/>
        <v>29.880000000000003</v>
      </c>
      <c r="AF72">
        <f t="shared" si="29"/>
        <v>42.32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0"/>
        <v>26.32</v>
      </c>
      <c r="AD73">
        <f t="shared" si="29"/>
        <v>30.919999999999998</v>
      </c>
      <c r="AE73">
        <f t="shared" si="29"/>
        <v>30.340000000000003</v>
      </c>
      <c r="AF73">
        <f t="shared" si="29"/>
        <v>43.42</v>
      </c>
    </row>
    <row r="74" spans="1:32" x14ac:dyDescent="0.45">
      <c r="Z74" s="1">
        <v>15</v>
      </c>
      <c r="AA74">
        <v>20</v>
      </c>
      <c r="AB74">
        <v>0</v>
      </c>
      <c r="AC74">
        <f t="shared" si="30"/>
        <v>47.040000000000006</v>
      </c>
      <c r="AD74">
        <f t="shared" si="29"/>
        <v>56.56</v>
      </c>
      <c r="AE74">
        <f t="shared" si="29"/>
        <v>30.440000000000005</v>
      </c>
      <c r="AF74">
        <f t="shared" si="29"/>
        <v>41.519999999999996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0"/>
        <v>38.96</v>
      </c>
      <c r="AD75">
        <f t="shared" si="30"/>
        <v>50.043999999999997</v>
      </c>
      <c r="AE75">
        <f t="shared" si="30"/>
        <v>29.54</v>
      </c>
      <c r="AF75">
        <f t="shared" si="30"/>
        <v>38.799999999999997</v>
      </c>
    </row>
    <row r="76" spans="1:32" x14ac:dyDescent="0.45">
      <c r="A76" s="1">
        <v>0</v>
      </c>
      <c r="B76">
        <v>0</v>
      </c>
      <c r="C76">
        <v>0</v>
      </c>
      <c r="D76">
        <v>64.7</v>
      </c>
      <c r="E76">
        <v>64.5</v>
      </c>
      <c r="F76">
        <v>39.1</v>
      </c>
      <c r="G76">
        <v>0</v>
      </c>
      <c r="I76">
        <f>_xlfn.STDEV.P(D76:G76)</f>
        <v>26.428807672689288</v>
      </c>
      <c r="J76">
        <v>2</v>
      </c>
      <c r="K76">
        <f>_xlfn.STDEV.P(D76:G80)</f>
        <v>21.816874403772864</v>
      </c>
      <c r="L76">
        <f>_xlfn.STDEV.P(D76:G76,D81:G81,D86:G86,D91:G91,D96:G96,D101:G101)</f>
        <v>14.89157981228165</v>
      </c>
      <c r="M76">
        <v>0</v>
      </c>
      <c r="N76">
        <f>AVERAGE(D76:G76)</f>
        <v>42.074999999999996</v>
      </c>
      <c r="P76" s="2">
        <f>_xlfn.STDEV.P(D76:D80)</f>
        <v>5.3665780530986416</v>
      </c>
      <c r="Q76">
        <f>_xlfn.STDEV.P(D76,D81,D86,D91,D96,D101)</f>
        <v>4.0601382023549668</v>
      </c>
      <c r="R76" s="2">
        <f>_xlfn.STDEV.P(E76:E80)</f>
        <v>8.5857090563331067</v>
      </c>
      <c r="S76">
        <f>_xlfn.STDEV.P(E76,E81,E86,E91,E96,E101)</f>
        <v>3.7801014095744394</v>
      </c>
      <c r="T76" s="2">
        <f>_xlfn.STDEV.P(F76:F80)</f>
        <v>2.3633873994755925</v>
      </c>
      <c r="U76">
        <f>_xlfn.STDEV.P(F76,F81,F86,F91,F96,F101)</f>
        <v>4.9717256114507684</v>
      </c>
      <c r="V76" s="2">
        <f>_xlfn.STDEV.P(G76:G80)</f>
        <v>0</v>
      </c>
      <c r="W76">
        <f>_xlfn.STDEV.P(G76,G81,G86,G91,G96,G101)</f>
        <v>19.105816450029607</v>
      </c>
      <c r="Z76" s="1">
        <v>17</v>
      </c>
      <c r="AA76">
        <v>20</v>
      </c>
      <c r="AB76">
        <v>0.45</v>
      </c>
      <c r="AC76">
        <f t="shared" ref="AC76:AF88" si="31">AVERAGE(D21,D57,D93,D165,D237)</f>
        <v>38.545999999999999</v>
      </c>
      <c r="AD76">
        <f t="shared" si="31"/>
        <v>46.04</v>
      </c>
      <c r="AE76">
        <f t="shared" si="31"/>
        <v>26.78</v>
      </c>
      <c r="AF76">
        <f t="shared" si="31"/>
        <v>40.76</v>
      </c>
    </row>
    <row r="77" spans="1:32" x14ac:dyDescent="0.45">
      <c r="A77" s="1">
        <v>1</v>
      </c>
      <c r="B77">
        <v>0</v>
      </c>
      <c r="C77">
        <v>0.2</v>
      </c>
      <c r="D77">
        <v>51.7</v>
      </c>
      <c r="E77">
        <v>48.6</v>
      </c>
      <c r="F77">
        <v>43.1</v>
      </c>
      <c r="G77">
        <v>0</v>
      </c>
      <c r="I77">
        <f t="shared" ref="I77:I105" si="32">_xlfn.STDEV.P(D77:G77)</f>
        <v>20.925881104507884</v>
      </c>
      <c r="J77">
        <v>5</v>
      </c>
      <c r="K77">
        <f>_xlfn.STDEV.P(D81:G85)</f>
        <v>9.3859429334511191</v>
      </c>
      <c r="L77">
        <f>_xlfn.STDEV.P(D77:G77,D82:G82,D87:G87,D92:G92,D97:G97,D102:G102)</f>
        <v>12.157311671719734</v>
      </c>
      <c r="M77">
        <v>0.2</v>
      </c>
      <c r="N77">
        <f t="shared" ref="N77:N105" si="33">AVERAGE(D77:G77)</f>
        <v>35.85</v>
      </c>
      <c r="P77" s="2">
        <f>_xlfn.STDEV.P(D81:D85)</f>
        <v>7.9714450383854194</v>
      </c>
      <c r="Q77">
        <f t="shared" ref="Q77:Q80" si="34">_xlfn.STDEV.P(D77,D82,D87,D92,D97,D102)</f>
        <v>3.5103022978402043</v>
      </c>
      <c r="R77" s="2">
        <f>_xlfn.STDEV.P(E81:E85)</f>
        <v>7.910094816119476</v>
      </c>
      <c r="S77">
        <f t="shared" ref="S77:S80" si="35">_xlfn.STDEV.P(E77,E82,E87,E92,E97,E102)</f>
        <v>2.6604615305535919</v>
      </c>
      <c r="T77" s="2">
        <f>_xlfn.STDEV.P(F81:F85)</f>
        <v>1.6606023003717643</v>
      </c>
      <c r="U77">
        <f t="shared" ref="U77:U80" si="36">_xlfn.STDEV.P(F77,F82,F87,F92,F97,F102)</f>
        <v>6.1592748490927152</v>
      </c>
      <c r="V77" s="2">
        <f>_xlfn.STDEV.P(G81:G85)</f>
        <v>1.4859340496805371</v>
      </c>
      <c r="W77">
        <f t="shared" ref="W77:W80" si="37">_xlfn.STDEV.P(G77,G82,G87,G92,G97,G102)</f>
        <v>18.837816575530557</v>
      </c>
      <c r="Z77" s="1">
        <v>18</v>
      </c>
      <c r="AA77">
        <v>20</v>
      </c>
      <c r="AB77">
        <v>0.65</v>
      </c>
      <c r="AC77">
        <f t="shared" si="31"/>
        <v>33.519999999999996</v>
      </c>
      <c r="AD77">
        <f t="shared" si="31"/>
        <v>43.280000000000008</v>
      </c>
      <c r="AE77">
        <f t="shared" si="31"/>
        <v>26.979999999999997</v>
      </c>
      <c r="AF77">
        <f t="shared" si="31"/>
        <v>41.28</v>
      </c>
    </row>
    <row r="78" spans="1:32" x14ac:dyDescent="0.45">
      <c r="A78" s="1">
        <v>2</v>
      </c>
      <c r="B78">
        <v>0</v>
      </c>
      <c r="C78">
        <v>0.45</v>
      </c>
      <c r="D78">
        <v>53.27</v>
      </c>
      <c r="E78">
        <v>46.1</v>
      </c>
      <c r="F78">
        <v>39.6</v>
      </c>
      <c r="G78">
        <v>0</v>
      </c>
      <c r="I78">
        <f t="shared" si="32"/>
        <v>20.633090382926166</v>
      </c>
      <c r="J78">
        <v>10</v>
      </c>
      <c r="K78">
        <f>_xlfn.STDEV.P(D86:G90)</f>
        <v>9.8052740910185658</v>
      </c>
      <c r="L78">
        <f t="shared" ref="L78:L80" si="38">_xlfn.STDEV.P(D78:G78,D83:G83,D88:G88,D93:G93,D98:G98,D103:G103)</f>
        <v>11.409229078238489</v>
      </c>
      <c r="M78">
        <v>0.45</v>
      </c>
      <c r="N78">
        <f t="shared" si="33"/>
        <v>34.7425</v>
      </c>
      <c r="P78" s="2">
        <f>_xlfn.STDEV.P(D86:D90)</f>
        <v>5.4359543780278372</v>
      </c>
      <c r="Q78">
        <f t="shared" si="34"/>
        <v>3.5959409987744051</v>
      </c>
      <c r="R78" s="2">
        <f>_xlfn.STDEV.P(E86:E90)</f>
        <v>9.6505751123961439</v>
      </c>
      <c r="S78">
        <f t="shared" si="35"/>
        <v>2.4633423545166337</v>
      </c>
      <c r="T78" s="2">
        <f>_xlfn.STDEV.P(F86:F90)</f>
        <v>1.7378147196982763</v>
      </c>
      <c r="U78">
        <f t="shared" si="36"/>
        <v>5.8769795719305273</v>
      </c>
      <c r="V78" s="2">
        <f>_xlfn.STDEV.P(G86:G90)</f>
        <v>1.1976643937263904</v>
      </c>
      <c r="W78">
        <f t="shared" si="37"/>
        <v>18.925357768524922</v>
      </c>
      <c r="Z78" s="1">
        <v>19</v>
      </c>
      <c r="AA78">
        <v>20</v>
      </c>
      <c r="AB78">
        <v>0.85</v>
      </c>
      <c r="AC78">
        <f t="shared" si="31"/>
        <v>31.24</v>
      </c>
      <c r="AD78">
        <f t="shared" si="31"/>
        <v>39.24</v>
      </c>
      <c r="AE78">
        <f t="shared" si="31"/>
        <v>26.32</v>
      </c>
      <c r="AF78">
        <f t="shared" si="31"/>
        <v>41.6</v>
      </c>
    </row>
    <row r="79" spans="1:32" x14ac:dyDescent="0.45">
      <c r="A79" s="1">
        <v>3</v>
      </c>
      <c r="B79">
        <v>0</v>
      </c>
      <c r="C79">
        <v>0.65</v>
      </c>
      <c r="D79">
        <v>53.28</v>
      </c>
      <c r="E79">
        <v>42.2</v>
      </c>
      <c r="F79">
        <v>37.9</v>
      </c>
      <c r="G79">
        <v>0</v>
      </c>
      <c r="I79">
        <f t="shared" si="32"/>
        <v>20.052757291704307</v>
      </c>
      <c r="J79">
        <v>20</v>
      </c>
      <c r="K79">
        <f>_xlfn.STDEV.P(D91:G95)</f>
        <v>7.7716970476209317</v>
      </c>
      <c r="L79">
        <f t="shared" si="38"/>
        <v>10.921669583587274</v>
      </c>
      <c r="M79">
        <v>0.65</v>
      </c>
      <c r="N79">
        <f t="shared" si="33"/>
        <v>33.344999999999999</v>
      </c>
      <c r="P79" s="2">
        <f>_xlfn.STDEV.P(D91:D95)</f>
        <v>4.3222216509568314</v>
      </c>
      <c r="Q79">
        <f t="shared" si="34"/>
        <v>3.4084621002570792</v>
      </c>
      <c r="R79" s="2">
        <f>_xlfn.STDEV.P(E91:E95)</f>
        <v>7.874617451025828</v>
      </c>
      <c r="S79">
        <f t="shared" si="35"/>
        <v>2.0546018808734914</v>
      </c>
      <c r="T79" s="2">
        <f>_xlfn.STDEV.P(F91:F95)</f>
        <v>1.4324803663575987</v>
      </c>
      <c r="U79">
        <f t="shared" si="36"/>
        <v>6.3769550379123361</v>
      </c>
      <c r="V79" s="2">
        <f>_xlfn.STDEV.P(G91:G95)</f>
        <v>0.93680307429042897</v>
      </c>
      <c r="W79">
        <f t="shared" si="37"/>
        <v>19.150688992537315</v>
      </c>
      <c r="Z79" s="1">
        <v>20</v>
      </c>
      <c r="AA79">
        <v>50</v>
      </c>
      <c r="AB79">
        <v>0</v>
      </c>
      <c r="AC79">
        <f t="shared" si="31"/>
        <v>44.768000000000001</v>
      </c>
      <c r="AD79">
        <f t="shared" si="31"/>
        <v>52.9</v>
      </c>
      <c r="AE79">
        <f t="shared" si="31"/>
        <v>26.119999999999997</v>
      </c>
      <c r="AF79">
        <f t="shared" si="31"/>
        <v>41.42</v>
      </c>
    </row>
    <row r="80" spans="1:32" x14ac:dyDescent="0.45">
      <c r="A80" s="1">
        <v>4</v>
      </c>
      <c r="B80">
        <v>0</v>
      </c>
      <c r="C80">
        <v>0.85</v>
      </c>
      <c r="D80">
        <v>49.1</v>
      </c>
      <c r="E80">
        <v>40.299999999999997</v>
      </c>
      <c r="F80">
        <v>35.9</v>
      </c>
      <c r="G80">
        <v>0</v>
      </c>
      <c r="I80">
        <f t="shared" si="32"/>
        <v>18.699515368051646</v>
      </c>
      <c r="J80">
        <v>50</v>
      </c>
      <c r="K80">
        <f>_xlfn.STDEV.P(D97:G100)</f>
        <v>6.3488064823240036</v>
      </c>
      <c r="L80">
        <f t="shared" si="38"/>
        <v>10.869720940913494</v>
      </c>
      <c r="M80">
        <v>0.85</v>
      </c>
      <c r="N80">
        <f t="shared" si="33"/>
        <v>31.325000000000003</v>
      </c>
      <c r="P80" s="2">
        <f>_xlfn.STDEV.P(D96:D100)</f>
        <v>5.8383559329660226</v>
      </c>
      <c r="Q80">
        <f t="shared" si="34"/>
        <v>2.9388206251261195</v>
      </c>
      <c r="R80" s="2">
        <f>_xlfn.STDEV.P(E96:E100)</f>
        <v>6.9721158911768226</v>
      </c>
      <c r="S80">
        <f t="shared" si="35"/>
        <v>1.7013883219953709</v>
      </c>
      <c r="T80" s="2">
        <f>_xlfn.STDEV.P(F96:F100)</f>
        <v>2.3328951969602065</v>
      </c>
      <c r="U80">
        <f t="shared" si="36"/>
        <v>6.1904271976083267</v>
      </c>
      <c r="V80" s="2">
        <f>_xlfn.STDEV.P(G96:G100)</f>
        <v>1.4324803663576005</v>
      </c>
      <c r="W80">
        <f t="shared" si="37"/>
        <v>19.804376620669824</v>
      </c>
      <c r="Z80" s="1">
        <v>21</v>
      </c>
      <c r="AA80">
        <v>50</v>
      </c>
      <c r="AB80">
        <v>0.2</v>
      </c>
      <c r="AC80">
        <f t="shared" si="31"/>
        <v>40.839999999999996</v>
      </c>
      <c r="AD80">
        <f t="shared" si="31"/>
        <v>47.3</v>
      </c>
      <c r="AE80">
        <f t="shared" si="31"/>
        <v>24.1</v>
      </c>
      <c r="AF80">
        <f t="shared" si="31"/>
        <v>38.540000000000006</v>
      </c>
    </row>
    <row r="81" spans="1:32" x14ac:dyDescent="0.45">
      <c r="A81" s="1">
        <v>5</v>
      </c>
      <c r="B81">
        <v>5</v>
      </c>
      <c r="C81">
        <v>0</v>
      </c>
      <c r="D81">
        <v>67.8</v>
      </c>
      <c r="E81">
        <v>63.9</v>
      </c>
      <c r="F81">
        <v>37.799999999999997</v>
      </c>
      <c r="G81">
        <v>49.1</v>
      </c>
      <c r="I81">
        <f t="shared" si="32"/>
        <v>11.970902221637255</v>
      </c>
      <c r="J81">
        <v>100</v>
      </c>
      <c r="K81">
        <f>_xlfn.STDEV.P(D101:G105)</f>
        <v>4.3269540094620833</v>
      </c>
      <c r="N81">
        <f t="shared" si="33"/>
        <v>54.65</v>
      </c>
      <c r="P81" s="2">
        <f>_xlfn.STDEV.P(D101:D105)</f>
        <v>5.6934010924929055</v>
      </c>
      <c r="R81" s="2">
        <f>_xlfn.STDEV.P(E101:E105)</f>
        <v>4.9797991927386249</v>
      </c>
      <c r="T81" s="2">
        <f>_xlfn.STDEV.P(F101:F105)</f>
        <v>1.5561490931141535</v>
      </c>
      <c r="V81" s="2">
        <f>_xlfn.STDEV.P(G101:G105)</f>
        <v>1.6859418732566085</v>
      </c>
      <c r="Z81" s="1">
        <v>22</v>
      </c>
      <c r="AA81">
        <v>50</v>
      </c>
      <c r="AB81">
        <v>0.45</v>
      </c>
      <c r="AC81">
        <f t="shared" si="31"/>
        <v>36.480000000000004</v>
      </c>
      <c r="AD81">
        <f t="shared" si="31"/>
        <v>43.42</v>
      </c>
      <c r="AE81">
        <f t="shared" si="31"/>
        <v>24.5</v>
      </c>
      <c r="AF81">
        <f t="shared" si="31"/>
        <v>41</v>
      </c>
    </row>
    <row r="82" spans="1:32" x14ac:dyDescent="0.45">
      <c r="A82" s="1">
        <v>6</v>
      </c>
      <c r="B82">
        <v>5</v>
      </c>
      <c r="C82">
        <v>0.2</v>
      </c>
      <c r="D82">
        <v>56.3</v>
      </c>
      <c r="E82">
        <v>55.7</v>
      </c>
      <c r="F82">
        <v>33.1</v>
      </c>
      <c r="G82">
        <v>52.7</v>
      </c>
      <c r="I82">
        <f t="shared" si="32"/>
        <v>9.5376883991877293</v>
      </c>
      <c r="K82">
        <f>AVERAGE(K76:K81)</f>
        <v>9.9092581612749289</v>
      </c>
      <c r="N82">
        <f t="shared" si="33"/>
        <v>49.45</v>
      </c>
      <c r="P82" s="2">
        <f>AVERAGE(P76:P81)</f>
        <v>5.7713260243212758</v>
      </c>
      <c r="Q82">
        <f>AVERAGE(Q76:Q80)</f>
        <v>3.5027328448705548</v>
      </c>
      <c r="R82" s="2">
        <f>AVERAGE(R76:R81)</f>
        <v>7.6621519199650008</v>
      </c>
      <c r="S82">
        <f>AVERAGE(S76:S80)</f>
        <v>2.5319790995027054</v>
      </c>
      <c r="T82" s="2">
        <f>AVERAGE(T76:T81)</f>
        <v>1.8472215126629321</v>
      </c>
      <c r="U82">
        <f>AVERAGE(U76:U80)</f>
        <v>5.9150724535989339</v>
      </c>
      <c r="V82" s="2">
        <f>AVERAGE(V76:V81)</f>
        <v>1.1231372928852608</v>
      </c>
      <c r="W82">
        <f>AVERAGE(W76:W80)</f>
        <v>19.164811281458444</v>
      </c>
      <c r="Z82" s="1">
        <v>23</v>
      </c>
      <c r="AA82">
        <v>50</v>
      </c>
      <c r="AB82">
        <v>0.65</v>
      </c>
      <c r="AC82">
        <f t="shared" si="31"/>
        <v>35.979999999999997</v>
      </c>
      <c r="AD82">
        <f t="shared" si="31"/>
        <v>41.36</v>
      </c>
      <c r="AE82">
        <f t="shared" si="31"/>
        <v>26.059999999999995</v>
      </c>
      <c r="AF82">
        <f t="shared" si="31"/>
        <v>41.5</v>
      </c>
    </row>
    <row r="83" spans="1:32" x14ac:dyDescent="0.45">
      <c r="A83" s="1">
        <v>7</v>
      </c>
      <c r="B83">
        <v>5</v>
      </c>
      <c r="C83">
        <v>0.45</v>
      </c>
      <c r="D83">
        <v>54.3</v>
      </c>
      <c r="E83">
        <v>50.1</v>
      </c>
      <c r="F83">
        <v>35.4</v>
      </c>
      <c r="G83">
        <v>49.5</v>
      </c>
      <c r="I83">
        <f t="shared" si="32"/>
        <v>7.1289462755725435</v>
      </c>
      <c r="N83">
        <f t="shared" si="33"/>
        <v>47.325000000000003</v>
      </c>
      <c r="P83" s="2">
        <f>_xlfn.STDEV.P(P76:P81)</f>
        <v>1.0975189843422888</v>
      </c>
      <c r="Q83">
        <f>_xlfn.STDEV.P(Q76:Q80)</f>
        <v>0.35953574342249639</v>
      </c>
      <c r="R83" s="2">
        <f>_xlfn.STDEV.P(R76:R81)</f>
        <v>1.4482499630163654</v>
      </c>
      <c r="S83">
        <f>_xlfn.STDEV.P(S76:S80)</f>
        <v>0.7066538172678648</v>
      </c>
      <c r="T83" s="2">
        <f>_xlfn.STDEV.P(T76:T81)</f>
        <v>0.36647785265770372</v>
      </c>
      <c r="U83">
        <f>_xlfn.STDEV.P(U76:U80)</f>
        <v>0.49802507947494484</v>
      </c>
      <c r="V83" s="2">
        <f>_xlfn.STDEV.P(V76:V81)</f>
        <v>0.55464338813064074</v>
      </c>
      <c r="W83">
        <f>_xlfn.STDEV.P(W76:W80)</f>
        <v>0.33970197964136939</v>
      </c>
      <c r="Z83" s="1">
        <v>24</v>
      </c>
      <c r="AA83">
        <v>50</v>
      </c>
      <c r="AB83">
        <v>0.85</v>
      </c>
      <c r="AC83">
        <f t="shared" si="31"/>
        <v>33.61999999999999</v>
      </c>
      <c r="AD83">
        <f t="shared" si="31"/>
        <v>37.6</v>
      </c>
      <c r="AE83">
        <f t="shared" si="31"/>
        <v>28.080000000000002</v>
      </c>
      <c r="AF83">
        <f t="shared" si="31"/>
        <v>41.61999999999999</v>
      </c>
    </row>
    <row r="84" spans="1:32" x14ac:dyDescent="0.45">
      <c r="A84" s="1">
        <v>8</v>
      </c>
      <c r="B84">
        <v>5</v>
      </c>
      <c r="C84">
        <v>0.65</v>
      </c>
      <c r="D84">
        <v>48.69</v>
      </c>
      <c r="E84">
        <v>47.2</v>
      </c>
      <c r="F84">
        <v>34</v>
      </c>
      <c r="G84">
        <v>51.2</v>
      </c>
      <c r="I84">
        <f t="shared" si="32"/>
        <v>6.6633151471321295</v>
      </c>
      <c r="K84" cm="1">
        <f t="array" ref="K84">INDEX(LINEST(K76:K81),1)</f>
        <v>-2.8169882390952257</v>
      </c>
      <c r="L84" cm="1">
        <f t="array" ref="L84">INDEX(LINEST(L76:L80),1)</f>
        <v>-0.9279359830868773</v>
      </c>
      <c r="N84">
        <f t="shared" si="33"/>
        <v>45.272499999999994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1"/>
        <v>45.839999999999996</v>
      </c>
      <c r="AD84">
        <f t="shared" si="31"/>
        <v>49.179999999999993</v>
      </c>
      <c r="AE84">
        <f t="shared" si="31"/>
        <v>40.840000000000003</v>
      </c>
      <c r="AF84">
        <f t="shared" si="31"/>
        <v>38.720000000000006</v>
      </c>
    </row>
    <row r="85" spans="1:32" x14ac:dyDescent="0.45">
      <c r="A85" s="1">
        <v>9</v>
      </c>
      <c r="B85">
        <v>5</v>
      </c>
      <c r="C85">
        <v>0.85</v>
      </c>
      <c r="D85">
        <v>44.3</v>
      </c>
      <c r="E85">
        <v>40.5</v>
      </c>
      <c r="F85">
        <v>36.299999999999997</v>
      </c>
      <c r="G85">
        <v>52.5</v>
      </c>
      <c r="I85">
        <f t="shared" si="32"/>
        <v>5.9674114991342684</v>
      </c>
      <c r="N85">
        <f t="shared" si="33"/>
        <v>43.4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1"/>
        <v>39.067999999999998</v>
      </c>
      <c r="AD85">
        <f t="shared" si="31"/>
        <v>45.040000000000006</v>
      </c>
      <c r="AE85">
        <f t="shared" si="31"/>
        <v>39.739999999999995</v>
      </c>
      <c r="AF85">
        <f t="shared" si="31"/>
        <v>38.4</v>
      </c>
    </row>
    <row r="86" spans="1:32" x14ac:dyDescent="0.45">
      <c r="A86" s="1">
        <v>10</v>
      </c>
      <c r="B86">
        <v>10</v>
      </c>
      <c r="C86">
        <v>0</v>
      </c>
      <c r="D86">
        <v>64.900000000000006</v>
      </c>
      <c r="E86">
        <v>67</v>
      </c>
      <c r="F86">
        <v>36.5</v>
      </c>
      <c r="G86">
        <v>54.3</v>
      </c>
      <c r="I86">
        <f t="shared" si="32"/>
        <v>12.071945783509834</v>
      </c>
      <c r="N86">
        <f t="shared" si="33"/>
        <v>55.674999999999997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1"/>
        <v>38.326000000000008</v>
      </c>
      <c r="AD86">
        <f t="shared" si="31"/>
        <v>42.260000000000005</v>
      </c>
      <c r="AE86">
        <f t="shared" si="31"/>
        <v>41.32</v>
      </c>
      <c r="AF86">
        <f t="shared" si="31"/>
        <v>40.419999999999995</v>
      </c>
    </row>
    <row r="87" spans="1:32" x14ac:dyDescent="0.45">
      <c r="A87" s="1">
        <v>11</v>
      </c>
      <c r="B87">
        <v>10</v>
      </c>
      <c r="C87">
        <v>0.2</v>
      </c>
      <c r="D87">
        <v>62</v>
      </c>
      <c r="E87">
        <v>49.5</v>
      </c>
      <c r="F87">
        <v>34.6</v>
      </c>
      <c r="G87">
        <v>52.9</v>
      </c>
      <c r="I87">
        <f t="shared" si="32"/>
        <v>9.8687638536951496</v>
      </c>
      <c r="J87" s="6"/>
      <c r="K87" t="s">
        <v>25</v>
      </c>
      <c r="L87" t="s">
        <v>26</v>
      </c>
      <c r="N87">
        <f t="shared" si="33"/>
        <v>49.75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1"/>
        <v>35.18</v>
      </c>
      <c r="AD87">
        <f t="shared" si="31"/>
        <v>40.72</v>
      </c>
      <c r="AE87">
        <f t="shared" si="31"/>
        <v>42.92</v>
      </c>
      <c r="AF87">
        <f t="shared" si="31"/>
        <v>39.86</v>
      </c>
    </row>
    <row r="88" spans="1:32" x14ac:dyDescent="0.45">
      <c r="A88" s="1">
        <v>12</v>
      </c>
      <c r="B88">
        <v>10</v>
      </c>
      <c r="C88">
        <v>0.45</v>
      </c>
      <c r="D88">
        <v>57.2</v>
      </c>
      <c r="E88">
        <v>47.9</v>
      </c>
      <c r="F88">
        <v>35.700000000000003</v>
      </c>
      <c r="G88">
        <v>52.4</v>
      </c>
      <c r="I88">
        <f t="shared" si="32"/>
        <v>7.983420319637422</v>
      </c>
      <c r="J88">
        <v>2</v>
      </c>
      <c r="K88">
        <f>AVERAGE(D76:G80)</f>
        <v>35.467500000000001</v>
      </c>
      <c r="L88">
        <f>AVERAGE(D76:G76,D81:G81,D86:G86,D91:G91,D96:G96,D101:G101)</f>
        <v>51.579166666666673</v>
      </c>
      <c r="M88">
        <v>0</v>
      </c>
      <c r="N88">
        <f t="shared" si="33"/>
        <v>48.300000000000004</v>
      </c>
      <c r="P88" s="2">
        <f>AVERAGE(D76:D80)</f>
        <v>54.410000000000004</v>
      </c>
      <c r="Q88">
        <f>AVERAGE(D76,D81,D86,D91,D96,D101)</f>
        <v>62.483333333333327</v>
      </c>
      <c r="R88" s="2">
        <f>AVERAGE(E76:E80)</f>
        <v>48.339999999999996</v>
      </c>
      <c r="S88">
        <f>AVERAGE(E76,E81,E86,E91,E96,E101)</f>
        <v>62.15</v>
      </c>
      <c r="T88" s="2">
        <f>AVERAGE(F76:F80)</f>
        <v>39.120000000000005</v>
      </c>
      <c r="U88">
        <f>AVERAGE(F76,F81,F86,F91,F96,F101)</f>
        <v>39.216666666666669</v>
      </c>
      <c r="V88" s="2">
        <f>AVERAGE(G76:G80)</f>
        <v>0</v>
      </c>
      <c r="W88">
        <f>AVERAGE(G76,G81,G86,G91,G96,G101)</f>
        <v>42.466666666666669</v>
      </c>
      <c r="Z88" s="1">
        <v>29</v>
      </c>
      <c r="AA88">
        <v>100</v>
      </c>
      <c r="AB88">
        <v>0.85</v>
      </c>
      <c r="AC88">
        <f t="shared" si="31"/>
        <v>32.58</v>
      </c>
      <c r="AD88">
        <f t="shared" si="31"/>
        <v>38.880000000000003</v>
      </c>
      <c r="AE88">
        <f t="shared" si="31"/>
        <v>42.2</v>
      </c>
      <c r="AF88">
        <f t="shared" si="31"/>
        <v>41.6</v>
      </c>
    </row>
    <row r="89" spans="1:32" x14ac:dyDescent="0.45">
      <c r="A89" s="1">
        <v>13</v>
      </c>
      <c r="B89">
        <v>10</v>
      </c>
      <c r="C89">
        <v>0.65</v>
      </c>
      <c r="D89">
        <v>53.1</v>
      </c>
      <c r="E89">
        <v>42.8</v>
      </c>
      <c r="F89">
        <v>34.799999999999997</v>
      </c>
      <c r="G89">
        <v>53</v>
      </c>
      <c r="I89">
        <f t="shared" si="32"/>
        <v>7.6659555829655215</v>
      </c>
      <c r="J89">
        <v>5</v>
      </c>
      <c r="K89">
        <f>AVERAGE(D81:G85)</f>
        <v>48.019499999999994</v>
      </c>
      <c r="L89">
        <f>AVERAGE(D77:G77,D82:G82,D87:G87,D92:G92,D97:G97,D102:G102)</f>
        <v>46.372500000000002</v>
      </c>
      <c r="M89">
        <v>0.2</v>
      </c>
      <c r="N89">
        <f t="shared" si="33"/>
        <v>45.924999999999997</v>
      </c>
      <c r="P89" s="2">
        <f>AVERAGE(D81:D85)</f>
        <v>54.277999999999999</v>
      </c>
      <c r="Q89">
        <f t="shared" ref="Q89:Q92" si="39">AVERAGE(D77,D82,D87,D92,D97,D102)</f>
        <v>54.906666666666673</v>
      </c>
      <c r="R89" s="2">
        <f>AVERAGE(E81:E85)</f>
        <v>51.48</v>
      </c>
      <c r="S89">
        <f t="shared" ref="S89:S92" si="40">AVERAGE(E77,E82,E87,E92,E97,E102)</f>
        <v>50.583333333333336</v>
      </c>
      <c r="T89" s="2">
        <f>AVERAGE(F81:F85)</f>
        <v>35.320000000000007</v>
      </c>
      <c r="U89">
        <f t="shared" ref="U89:U92" si="41">AVERAGE(F77,F82,F87,F92,F97,F102)</f>
        <v>38.1</v>
      </c>
      <c r="V89" s="2">
        <f>AVERAGE(G81:G85)</f>
        <v>51</v>
      </c>
      <c r="W89">
        <f t="shared" ref="W89:W92" si="42">AVERAGE(G77,G82,G87,G92,G97,G102)</f>
        <v>41.9</v>
      </c>
    </row>
    <row r="90" spans="1:32" x14ac:dyDescent="0.45">
      <c r="A90" s="1">
        <v>14</v>
      </c>
      <c r="B90">
        <v>10</v>
      </c>
      <c r="C90">
        <v>0.85</v>
      </c>
      <c r="D90">
        <v>50.2</v>
      </c>
      <c r="E90">
        <v>38.9</v>
      </c>
      <c r="F90">
        <v>39.4</v>
      </c>
      <c r="G90">
        <v>55.7</v>
      </c>
      <c r="I90">
        <f t="shared" si="32"/>
        <v>7.1709483333796324</v>
      </c>
      <c r="J90">
        <v>10</v>
      </c>
      <c r="K90">
        <f>AVERAGE(D86:G90)</f>
        <v>49.14</v>
      </c>
      <c r="L90">
        <f t="shared" ref="L90:L92" si="43">AVERAGE(D78:G78,D83:G83,D88:G88,D93:G93,D98:G98,D103:G103)</f>
        <v>44.994583333333331</v>
      </c>
      <c r="M90">
        <v>0.45</v>
      </c>
      <c r="N90">
        <f t="shared" si="33"/>
        <v>46.05</v>
      </c>
      <c r="P90" s="2">
        <f>AVERAGE(D86:D90)</f>
        <v>57.480000000000004</v>
      </c>
      <c r="Q90">
        <f t="shared" si="39"/>
        <v>52.444999999999993</v>
      </c>
      <c r="R90" s="2">
        <f>AVERAGE(E86:E90)</f>
        <v>49.22</v>
      </c>
      <c r="S90">
        <f t="shared" si="40"/>
        <v>46.816666666666663</v>
      </c>
      <c r="T90" s="2">
        <f>AVERAGE(F86:F90)</f>
        <v>36.200000000000003</v>
      </c>
      <c r="U90">
        <f t="shared" si="41"/>
        <v>38.466666666666669</v>
      </c>
      <c r="V90" s="2">
        <f>AVERAGE(G86:G90)</f>
        <v>53.660000000000004</v>
      </c>
      <c r="W90">
        <f t="shared" si="42"/>
        <v>42.25</v>
      </c>
    </row>
    <row r="91" spans="1:32" x14ac:dyDescent="0.45">
      <c r="A91" s="1">
        <v>15</v>
      </c>
      <c r="B91">
        <v>20</v>
      </c>
      <c r="C91">
        <v>0</v>
      </c>
      <c r="D91">
        <v>57.1</v>
      </c>
      <c r="E91">
        <v>63.4</v>
      </c>
      <c r="F91">
        <v>37.9</v>
      </c>
      <c r="G91">
        <v>51.6</v>
      </c>
      <c r="I91">
        <f t="shared" si="32"/>
        <v>9.406646586323955</v>
      </c>
      <c r="J91">
        <v>20</v>
      </c>
      <c r="K91">
        <f>AVERAGE(D91:G95)</f>
        <v>46.935000000000002</v>
      </c>
      <c r="L91">
        <f t="shared" si="43"/>
        <v>43.577916666666674</v>
      </c>
      <c r="M91">
        <v>0.65</v>
      </c>
      <c r="N91">
        <f t="shared" si="33"/>
        <v>52.5</v>
      </c>
      <c r="P91" s="2">
        <f>AVERAGE(D91:D95)</f>
        <v>50.879999999999995</v>
      </c>
      <c r="Q91">
        <f t="shared" si="39"/>
        <v>48.961666666666673</v>
      </c>
      <c r="R91" s="2">
        <f>AVERAGE(E91:E95)</f>
        <v>49.58</v>
      </c>
      <c r="S91">
        <f t="shared" si="40"/>
        <v>43.916666666666664</v>
      </c>
      <c r="T91" s="2">
        <f>AVERAGE(F91:F95)</f>
        <v>36.1</v>
      </c>
      <c r="U91">
        <f t="shared" si="41"/>
        <v>38.666666666666664</v>
      </c>
      <c r="V91" s="2">
        <f>AVERAGE(G91:G95)</f>
        <v>51.179999999999993</v>
      </c>
      <c r="W91">
        <f t="shared" si="42"/>
        <v>42.766666666666659</v>
      </c>
    </row>
    <row r="92" spans="1:32" x14ac:dyDescent="0.45">
      <c r="A92" s="1">
        <v>16</v>
      </c>
      <c r="B92">
        <v>20</v>
      </c>
      <c r="C92">
        <v>0.2</v>
      </c>
      <c r="D92">
        <v>54.3</v>
      </c>
      <c r="E92">
        <v>51.6</v>
      </c>
      <c r="F92">
        <v>35.6</v>
      </c>
      <c r="G92">
        <v>49.5</v>
      </c>
      <c r="I92">
        <f t="shared" si="32"/>
        <v>7.2182061483446125</v>
      </c>
      <c r="J92">
        <v>50</v>
      </c>
      <c r="K92">
        <f>AVERAGE(D96:G100)</f>
        <v>44.89</v>
      </c>
      <c r="L92">
        <f t="shared" si="43"/>
        <v>42.65</v>
      </c>
      <c r="M92">
        <v>0.85</v>
      </c>
      <c r="N92">
        <f t="shared" si="33"/>
        <v>47.75</v>
      </c>
      <c r="P92" s="2">
        <f>AVERAGE(D96:D100)</f>
        <v>48.14</v>
      </c>
      <c r="Q92">
        <f t="shared" si="39"/>
        <v>46.400000000000006</v>
      </c>
      <c r="R92" s="2">
        <f>AVERAGE(E96:E100)</f>
        <v>44.959999999999994</v>
      </c>
      <c r="S92">
        <f t="shared" si="40"/>
        <v>39.883333333333333</v>
      </c>
      <c r="T92" s="2">
        <f>AVERAGE(F96:F100)</f>
        <v>35.46</v>
      </c>
      <c r="U92">
        <f t="shared" si="41"/>
        <v>40.116666666666667</v>
      </c>
      <c r="V92" s="2">
        <f>AVERAGE(G96:G100)</f>
        <v>51</v>
      </c>
      <c r="W92">
        <f t="shared" si="42"/>
        <v>44.199999999999996</v>
      </c>
    </row>
    <row r="93" spans="1:32" x14ac:dyDescent="0.45">
      <c r="A93" s="1">
        <v>17</v>
      </c>
      <c r="B93">
        <v>20</v>
      </c>
      <c r="C93">
        <v>0.45</v>
      </c>
      <c r="D93">
        <v>50.5</v>
      </c>
      <c r="E93">
        <v>48.1</v>
      </c>
      <c r="F93">
        <v>33.799999999999997</v>
      </c>
      <c r="G93">
        <v>51.5</v>
      </c>
      <c r="I93">
        <f t="shared" si="32"/>
        <v>7.1370074260855532</v>
      </c>
      <c r="J93">
        <v>100</v>
      </c>
      <c r="K93">
        <f>AVERAGE(D101:G105)</f>
        <v>50.557000000000002</v>
      </c>
      <c r="L93">
        <f>AVERAGE((L92-L91), (L91-L90), (L90-L89), (L89-L88))</f>
        <v>-2.2322916666666686</v>
      </c>
      <c r="N93">
        <f t="shared" si="33"/>
        <v>45.974999999999994</v>
      </c>
      <c r="P93" s="2">
        <f>AVERAGE(D101:D105)</f>
        <v>53.048000000000002</v>
      </c>
      <c r="R93" s="2">
        <f>AVERAGE(E101:E105)</f>
        <v>48.44</v>
      </c>
      <c r="T93" s="2">
        <f>AVERAGE(F101:F105)</f>
        <v>51.279999999999994</v>
      </c>
      <c r="V93" s="2">
        <f>AVERAGE(G101:G105)</f>
        <v>49.46</v>
      </c>
    </row>
    <row r="94" spans="1:32" x14ac:dyDescent="0.45">
      <c r="A94" s="1">
        <v>18</v>
      </c>
      <c r="B94">
        <v>20</v>
      </c>
      <c r="C94">
        <v>0.65</v>
      </c>
      <c r="D94">
        <v>46.3</v>
      </c>
      <c r="E94">
        <v>44.6</v>
      </c>
      <c r="F94">
        <v>37.299999999999997</v>
      </c>
      <c r="G94">
        <v>51</v>
      </c>
      <c r="I94">
        <f t="shared" si="32"/>
        <v>4.9239212016440836</v>
      </c>
      <c r="K94">
        <f>AVERAGE(K88:K93)</f>
        <v>45.834833333333336</v>
      </c>
      <c r="N94">
        <f t="shared" si="33"/>
        <v>44.8</v>
      </c>
      <c r="P94" s="2">
        <f>AVERAGE(P88:P93)</f>
        <v>53.039333333333332</v>
      </c>
      <c r="Q94">
        <f>AVERAGE(Q88:Q92)</f>
        <v>53.039333333333332</v>
      </c>
      <c r="R94" s="2">
        <f>AVERAGE(R88:R93)</f>
        <v>48.669999999999995</v>
      </c>
      <c r="S94">
        <f>AVERAGE(S88:S92)</f>
        <v>48.67</v>
      </c>
      <c r="T94" s="2">
        <f>AVERAGE(T88:T93)</f>
        <v>38.913333333333334</v>
      </c>
      <c r="U94">
        <f>AVERAGE(U88:U92)</f>
        <v>38.913333333333334</v>
      </c>
      <c r="V94" s="2">
        <f>AVERAGE(V88:V93)</f>
        <v>42.716666666666661</v>
      </c>
      <c r="W94">
        <f>AVERAGE(W88:W92)</f>
        <v>42.716666666666661</v>
      </c>
    </row>
    <row r="95" spans="1:32" x14ac:dyDescent="0.45">
      <c r="A95" s="1">
        <v>19</v>
      </c>
      <c r="B95">
        <v>20</v>
      </c>
      <c r="C95">
        <v>0.85</v>
      </c>
      <c r="D95">
        <v>46.2</v>
      </c>
      <c r="E95">
        <v>40.200000000000003</v>
      </c>
      <c r="F95">
        <v>35.9</v>
      </c>
      <c r="G95">
        <v>52.3</v>
      </c>
      <c r="I95">
        <f t="shared" si="32"/>
        <v>6.1905169412577763</v>
      </c>
      <c r="N95">
        <f t="shared" si="33"/>
        <v>43.650000000000006</v>
      </c>
      <c r="P95" s="2">
        <f>_xlfn.STDEV.P(P88:P93)</f>
        <v>2.9382195667142081</v>
      </c>
      <c r="Q95">
        <f>_xlfn.STDEV.P(Q88:Q92)</f>
        <v>5.5450412882943896</v>
      </c>
      <c r="R95" s="2">
        <f>_xlfn.STDEV.P(R88:R93)</f>
        <v>1.9558715022550275</v>
      </c>
      <c r="S95">
        <f>_xlfn.STDEV.P(S88:S92)</f>
        <v>7.5974440146377722</v>
      </c>
      <c r="T95" s="2">
        <f>_xlfn.STDEV.P(T88:T93)</f>
        <v>5.6729142030842805</v>
      </c>
      <c r="U95">
        <f>_xlfn.STDEV.P(U88:U92)</f>
        <v>0.70169635724989887</v>
      </c>
      <c r="V95" s="2">
        <f>_xlfn.STDEV.P(V88:V93)</f>
        <v>19.143310116649705</v>
      </c>
      <c r="W95">
        <f>_xlfn.STDEV.P(W88:W92)</f>
        <v>0.79372539331937564</v>
      </c>
    </row>
    <row r="96" spans="1:32" x14ac:dyDescent="0.45">
      <c r="A96" s="1">
        <v>20</v>
      </c>
      <c r="B96">
        <v>50</v>
      </c>
      <c r="C96">
        <v>0</v>
      </c>
      <c r="D96">
        <v>57</v>
      </c>
      <c r="E96">
        <v>57.2</v>
      </c>
      <c r="F96">
        <v>34.200000000000003</v>
      </c>
      <c r="G96">
        <v>52</v>
      </c>
      <c r="I96">
        <f t="shared" si="32"/>
        <v>9.4132884795909479</v>
      </c>
      <c r="N96">
        <f t="shared" si="33"/>
        <v>50.1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52.8</v>
      </c>
      <c r="E97">
        <v>47.4</v>
      </c>
      <c r="F97">
        <v>32.700000000000003</v>
      </c>
      <c r="G97">
        <v>48.3</v>
      </c>
      <c r="I97">
        <f t="shared" si="32"/>
        <v>7.5567850306860009</v>
      </c>
      <c r="N97">
        <f t="shared" si="33"/>
        <v>45.3</v>
      </c>
      <c r="P97" s="2" cm="1">
        <f t="array" ref="P97">INDEX(LINEST(P88:P93), 1)</f>
        <v>-0.90925714285714332</v>
      </c>
      <c r="Q97" s="2" cm="1">
        <f t="array" ref="Q97">INDEX(LINEST(Q88:Q92), 1)</f>
        <v>-3.8111666666666641</v>
      </c>
      <c r="R97" s="2" cm="1">
        <f t="array" ref="R97">INDEX(LINEST(R88:R93), 1)</f>
        <v>-0.53428571428571436</v>
      </c>
      <c r="S97" s="2" cm="1">
        <f t="array" ref="S97">INDEX(LINEST(S88:S92), 1)</f>
        <v>-5.1199999999999983</v>
      </c>
      <c r="T97" s="2" cm="1">
        <f t="array" ref="T97">INDEX(LINEST(T88:T93), 1)</f>
        <v>1.7462857142857122</v>
      </c>
      <c r="U97" s="2" cm="1">
        <f t="array" ref="U97">INDEX(LINEST(U88:U92), 1)</f>
        <v>0.23666666666666589</v>
      </c>
      <c r="V97" s="2" cm="1">
        <f t="array" ref="V97">INDEX(LINEST(V88:V92), 1)</f>
        <v>10.218</v>
      </c>
      <c r="W97" s="2" cm="1">
        <f t="array" ref="W97">INDEX(LINEST(W88:W92), 1)</f>
        <v>0.43333333333333124</v>
      </c>
    </row>
    <row r="98" spans="1:23" x14ac:dyDescent="0.45">
      <c r="A98" s="1">
        <v>22</v>
      </c>
      <c r="B98">
        <v>50</v>
      </c>
      <c r="C98">
        <v>0.45</v>
      </c>
      <c r="D98">
        <v>45.7</v>
      </c>
      <c r="E98">
        <v>42.1</v>
      </c>
      <c r="F98">
        <v>35.299999999999997</v>
      </c>
      <c r="G98">
        <v>50.8</v>
      </c>
      <c r="I98">
        <f t="shared" si="32"/>
        <v>5.6419743884565472</v>
      </c>
      <c r="K98" cm="1">
        <f t="array" ref="K98">INDEX(LINEST(K88:K93),1)</f>
        <v>1.8244000000000009</v>
      </c>
      <c r="L98" cm="1">
        <f t="array" ref="L98">INDEX(LINEST(L88:L92),1)</f>
        <v>-2.0652916666666679</v>
      </c>
      <c r="N98">
        <f t="shared" si="33"/>
        <v>43.475000000000001</v>
      </c>
    </row>
    <row r="99" spans="1:23" x14ac:dyDescent="0.45">
      <c r="A99" s="1">
        <v>23</v>
      </c>
      <c r="B99">
        <v>50</v>
      </c>
      <c r="C99">
        <v>0.65</v>
      </c>
      <c r="D99">
        <v>43.8</v>
      </c>
      <c r="E99">
        <v>41.2</v>
      </c>
      <c r="F99">
        <v>35.4</v>
      </c>
      <c r="G99">
        <v>51.7</v>
      </c>
      <c r="I99">
        <f t="shared" si="32"/>
        <v>5.859340833233686</v>
      </c>
      <c r="N99">
        <f t="shared" si="33"/>
        <v>43.025000000000006</v>
      </c>
    </row>
    <row r="100" spans="1:23" x14ac:dyDescent="0.45">
      <c r="A100" s="1">
        <v>24</v>
      </c>
      <c r="B100">
        <v>50</v>
      </c>
      <c r="C100">
        <v>0.85</v>
      </c>
      <c r="D100">
        <v>41.4</v>
      </c>
      <c r="E100">
        <v>36.9</v>
      </c>
      <c r="F100">
        <v>39.700000000000003</v>
      </c>
      <c r="G100">
        <v>52.2</v>
      </c>
      <c r="I100">
        <f t="shared" si="32"/>
        <v>5.7984911830578971</v>
      </c>
      <c r="N100">
        <f t="shared" si="33"/>
        <v>42.55</v>
      </c>
    </row>
    <row r="101" spans="1:23" x14ac:dyDescent="0.45">
      <c r="A101" s="1">
        <v>25</v>
      </c>
      <c r="B101">
        <v>100</v>
      </c>
      <c r="C101">
        <v>0</v>
      </c>
      <c r="D101">
        <v>63.4</v>
      </c>
      <c r="E101">
        <v>56.9</v>
      </c>
      <c r="F101">
        <v>49.8</v>
      </c>
      <c r="G101">
        <v>47.8</v>
      </c>
      <c r="I101">
        <f t="shared" si="32"/>
        <v>6.1633493329520528</v>
      </c>
      <c r="N101">
        <f t="shared" si="33"/>
        <v>54.474999999999994</v>
      </c>
    </row>
    <row r="102" spans="1:23" x14ac:dyDescent="0.45">
      <c r="A102" s="1">
        <v>26</v>
      </c>
      <c r="B102">
        <v>100</v>
      </c>
      <c r="C102">
        <v>0.2</v>
      </c>
      <c r="D102">
        <v>52.34</v>
      </c>
      <c r="E102">
        <v>50.7</v>
      </c>
      <c r="F102">
        <v>49.5</v>
      </c>
      <c r="G102">
        <v>48</v>
      </c>
      <c r="I102">
        <f t="shared" si="32"/>
        <v>1.5923802937740734</v>
      </c>
      <c r="N102">
        <f t="shared" si="33"/>
        <v>50.135000000000005</v>
      </c>
    </row>
    <row r="103" spans="1:23" x14ac:dyDescent="0.45">
      <c r="A103" s="1">
        <v>27</v>
      </c>
      <c r="B103">
        <v>100</v>
      </c>
      <c r="C103">
        <v>0.45</v>
      </c>
      <c r="D103">
        <v>53.7</v>
      </c>
      <c r="E103">
        <v>46.6</v>
      </c>
      <c r="F103">
        <v>51</v>
      </c>
      <c r="G103">
        <v>49.3</v>
      </c>
      <c r="I103">
        <f t="shared" si="32"/>
        <v>2.5811818998280622</v>
      </c>
      <c r="N103">
        <f t="shared" si="33"/>
        <v>50.150000000000006</v>
      </c>
    </row>
    <row r="104" spans="1:23" x14ac:dyDescent="0.45">
      <c r="A104" s="1">
        <v>28</v>
      </c>
      <c r="B104">
        <v>100</v>
      </c>
      <c r="C104">
        <v>0.65</v>
      </c>
      <c r="D104">
        <v>48.6</v>
      </c>
      <c r="E104">
        <v>45.5</v>
      </c>
      <c r="F104">
        <v>52.6</v>
      </c>
      <c r="G104">
        <v>49.7</v>
      </c>
      <c r="I104">
        <f t="shared" si="32"/>
        <v>2.5406692031825004</v>
      </c>
      <c r="N104">
        <f t="shared" si="33"/>
        <v>49.099999999999994</v>
      </c>
    </row>
    <row r="105" spans="1:23" x14ac:dyDescent="0.45">
      <c r="A105" s="1">
        <v>29</v>
      </c>
      <c r="B105">
        <v>100</v>
      </c>
      <c r="C105">
        <v>0.85</v>
      </c>
      <c r="D105">
        <v>47.2</v>
      </c>
      <c r="E105">
        <v>42.5</v>
      </c>
      <c r="F105">
        <v>53.5</v>
      </c>
      <c r="G105">
        <v>52.5</v>
      </c>
      <c r="I105">
        <f t="shared" si="32"/>
        <v>4.4149603622229723</v>
      </c>
      <c r="N105">
        <f t="shared" si="33"/>
        <v>48.924999999999997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21.230337663974851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22.608398451804486</v>
      </c>
      <c r="R112" s="2">
        <f>_xlfn.STDEV.P(E112:E116)</f>
        <v>0</v>
      </c>
      <c r="S112">
        <f>_xlfn.STDEV.P(E112,E117,E122,E127,E132,E137)</f>
        <v>23.237141007925693</v>
      </c>
      <c r="T112" s="2">
        <f>_xlfn.STDEV.P(F112:F116)</f>
        <v>0</v>
      </c>
      <c r="U112">
        <f>_xlfn.STDEV.P(F112,F117,F122,F127,F132,F137)</f>
        <v>15.197304220010714</v>
      </c>
      <c r="V112" s="2">
        <f>_xlfn.STDEV.P(G112:G116)</f>
        <v>0</v>
      </c>
      <c r="W112">
        <f>_xlfn.STDEV.P(G112,G117,G122,G127,G132,G137)</f>
        <v>19.278283694930483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4">_xlfn.STDEV.P(D113:G113)</f>
        <v>0</v>
      </c>
      <c r="J113">
        <v>5</v>
      </c>
      <c r="K113">
        <f>_xlfn.STDEV.P(D117:G121)</f>
        <v>20.935242170798979</v>
      </c>
      <c r="L113">
        <f>_xlfn.STDEV.P(D113:G113,D118:G118,D123:G123,D128:G128,D133:G133,D138:G138)</f>
        <v>20.192828966409518</v>
      </c>
      <c r="M113">
        <v>0.2</v>
      </c>
      <c r="N113">
        <f t="shared" ref="N113:N141" si="45">AVERAGE(D113:G113)</f>
        <v>0</v>
      </c>
      <c r="P113" s="2">
        <f>_xlfn.STDEV.P(D117:D121)</f>
        <v>0.76431407157005815</v>
      </c>
      <c r="Q113">
        <f t="shared" ref="Q113:Q116" si="46">_xlfn.STDEV.P(D113,D118,D123,D128,D133,D138)</f>
        <v>22.607201409187187</v>
      </c>
      <c r="R113" s="2">
        <f>_xlfn.STDEV.P(E117:E121)</f>
        <v>3.5672958946518611</v>
      </c>
      <c r="S113">
        <f t="shared" ref="S113:S116" si="47">_xlfn.STDEV.P(E113,E118,E123,E128,E133,E138)</f>
        <v>22.484266103705107</v>
      </c>
      <c r="T113" s="2">
        <f>_xlfn.STDEV.P(F117:F121)</f>
        <v>2.5261828912412501</v>
      </c>
      <c r="U113">
        <f t="shared" ref="U113:U116" si="48">_xlfn.STDEV.P(F113,F118,F123,F128,F133,F138)</f>
        <v>15.174036670869382</v>
      </c>
      <c r="V113" s="2">
        <f>_xlfn.STDEV.P(G117:G121)</f>
        <v>0.72553428588868252</v>
      </c>
      <c r="W113">
        <f t="shared" ref="W113:W116" si="49">_xlfn.STDEV.P(G113,G118,G123,G128,G133,G138)</f>
        <v>18.271691827037319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4"/>
        <v>0</v>
      </c>
      <c r="J114">
        <v>10</v>
      </c>
      <c r="K114">
        <f>_xlfn.STDEV.P(D122:G126)</f>
        <v>7.848279731890262</v>
      </c>
      <c r="L114">
        <f t="shared" ref="L114:L116" si="50">_xlfn.STDEV.P(D114:G114,D119:G119,D124:G124,D129:G129,D134:G134,D139:G139)</f>
        <v>20.336992498619093</v>
      </c>
      <c r="M114">
        <v>0.45</v>
      </c>
      <c r="N114">
        <f t="shared" si="45"/>
        <v>0</v>
      </c>
      <c r="P114" s="2">
        <f>_xlfn.STDEV.P(D122:D126)</f>
        <v>5.0606576647704529</v>
      </c>
      <c r="Q114">
        <f t="shared" si="46"/>
        <v>21.748154455544555</v>
      </c>
      <c r="R114" s="2">
        <f>_xlfn.STDEV.P(E122:E126)</f>
        <v>1.7668050260286214</v>
      </c>
      <c r="S114">
        <f t="shared" si="47"/>
        <v>22.218060721454123</v>
      </c>
      <c r="T114" s="2">
        <f>_xlfn.STDEV.P(F122:F126)</f>
        <v>3.8468688566157616</v>
      </c>
      <c r="U114">
        <f t="shared" si="48"/>
        <v>15.489073209488321</v>
      </c>
      <c r="V114" s="2">
        <f>_xlfn.STDEV.P(G122:G126)</f>
        <v>1.6341358572652387</v>
      </c>
      <c r="W114">
        <f t="shared" si="49"/>
        <v>19.048133475196174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4"/>
        <v>0</v>
      </c>
      <c r="J115">
        <v>20</v>
      </c>
      <c r="K115">
        <f>_xlfn.STDEV.P(D127:G131)</f>
        <v>8.0800046410877524</v>
      </c>
      <c r="L115">
        <f t="shared" si="50"/>
        <v>20.143959323385822</v>
      </c>
      <c r="M115">
        <v>0.65</v>
      </c>
      <c r="N115">
        <f t="shared" si="45"/>
        <v>0</v>
      </c>
      <c r="P115" s="2">
        <f>_xlfn.STDEV.P(D127:D131)</f>
        <v>1.8148278155241062</v>
      </c>
      <c r="Q115">
        <f t="shared" si="46"/>
        <v>20.630593517610894</v>
      </c>
      <c r="R115" s="2">
        <f>_xlfn.STDEV.P(E127:E131)</f>
        <v>0.26532998322843149</v>
      </c>
      <c r="S115">
        <f t="shared" si="47"/>
        <v>21.489176862370094</v>
      </c>
      <c r="T115" s="2">
        <f>_xlfn.STDEV.P(F127:F131)</f>
        <v>5.1421396324875897</v>
      </c>
      <c r="U115">
        <f t="shared" si="48"/>
        <v>15.907589034447962</v>
      </c>
      <c r="V115" s="2">
        <f>_xlfn.STDEV.P(G127:G131)</f>
        <v>1.481350734971296</v>
      </c>
      <c r="W115">
        <f t="shared" si="49"/>
        <v>19.325407858280467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4"/>
        <v>0</v>
      </c>
      <c r="J116">
        <v>50</v>
      </c>
      <c r="K116">
        <f>_xlfn.STDEV.P(D133:G136)</f>
        <v>5.9102664914536716</v>
      </c>
      <c r="L116">
        <f t="shared" si="50"/>
        <v>20.055580682021048</v>
      </c>
      <c r="M116">
        <v>0.85</v>
      </c>
      <c r="N116">
        <f t="shared" si="45"/>
        <v>0</v>
      </c>
      <c r="P116" s="2">
        <f>_xlfn.STDEV.P(D132:D136)</f>
        <v>1.7024687956024336</v>
      </c>
      <c r="Q116">
        <f t="shared" si="46"/>
        <v>19.075875180155929</v>
      </c>
      <c r="R116" s="2">
        <f>_xlfn.STDEV.P(E132:E136)</f>
        <v>0.66211781428987393</v>
      </c>
      <c r="S116">
        <f t="shared" si="47"/>
        <v>20.885035844408371</v>
      </c>
      <c r="T116" s="2">
        <f>_xlfn.STDEV.P(F132:F136)</f>
        <v>6.2355753543678869</v>
      </c>
      <c r="U116">
        <f t="shared" si="48"/>
        <v>16.362703186073986</v>
      </c>
      <c r="V116" s="2">
        <f>_xlfn.STDEV.P(G132:G136)</f>
        <v>1.2354756169184409</v>
      </c>
      <c r="W116">
        <f t="shared" si="49"/>
        <v>19.529016872336417</v>
      </c>
    </row>
    <row r="117" spans="1:23" x14ac:dyDescent="0.45">
      <c r="A117" s="1">
        <v>5</v>
      </c>
      <c r="B117">
        <v>5</v>
      </c>
      <c r="C117">
        <v>0</v>
      </c>
      <c r="D117">
        <v>2.1</v>
      </c>
      <c r="E117">
        <v>3.1</v>
      </c>
      <c r="F117">
        <v>30.2</v>
      </c>
      <c r="G117">
        <v>52.5</v>
      </c>
      <c r="I117">
        <f t="shared" si="44"/>
        <v>20.92072835730152</v>
      </c>
      <c r="J117">
        <v>100</v>
      </c>
      <c r="K117">
        <f>_xlfn.STDEV.P(D137:G141)</f>
        <v>4.0237886375902008</v>
      </c>
      <c r="N117">
        <f t="shared" si="45"/>
        <v>21.975000000000001</v>
      </c>
      <c r="P117" s="2">
        <f>_xlfn.STDEV.P(D137:D141)</f>
        <v>6.733973566921633</v>
      </c>
      <c r="R117" s="2">
        <f>_xlfn.STDEV.P(E137:E141)</f>
        <v>1.4998666607402145</v>
      </c>
      <c r="T117" s="2">
        <f>_xlfn.STDEV.P(F137:F141)</f>
        <v>1.3062924634246356</v>
      </c>
      <c r="V117" s="2">
        <f>_xlfn.STDEV.P(G137:G141)</f>
        <v>1.6697305171793444</v>
      </c>
    </row>
    <row r="118" spans="1:23" x14ac:dyDescent="0.45">
      <c r="A118" s="1">
        <v>6</v>
      </c>
      <c r="B118">
        <v>5</v>
      </c>
      <c r="C118">
        <v>0.2</v>
      </c>
      <c r="D118">
        <v>0.8</v>
      </c>
      <c r="E118">
        <v>6.1</v>
      </c>
      <c r="F118">
        <v>35.299999999999997</v>
      </c>
      <c r="G118">
        <v>52.1</v>
      </c>
      <c r="I118">
        <f t="shared" si="44"/>
        <v>21.066724353823972</v>
      </c>
      <c r="K118">
        <f>AVERAGE(K112:K117)</f>
        <v>7.7995969454701433</v>
      </c>
      <c r="N118">
        <f t="shared" si="45"/>
        <v>23.574999999999999</v>
      </c>
      <c r="P118" s="2">
        <f>AVERAGE(P112:P117)</f>
        <v>2.6793736523981142</v>
      </c>
      <c r="Q118">
        <f>AVERAGE(Q112:Q116)</f>
        <v>21.334044602860608</v>
      </c>
      <c r="R118" s="2">
        <f>AVERAGE(R112:R117)</f>
        <v>1.2935692298231671</v>
      </c>
      <c r="S118">
        <f>AVERAGE(S112:S116)</f>
        <v>22.062736107972675</v>
      </c>
      <c r="T118" s="2">
        <f>AVERAGE(T112:T117)</f>
        <v>3.1761765330228542</v>
      </c>
      <c r="U118">
        <f>AVERAGE(U112:U116)</f>
        <v>15.626141264178074</v>
      </c>
      <c r="V118" s="2">
        <f>AVERAGE(V112:V117)</f>
        <v>1.1243711687038338</v>
      </c>
      <c r="W118">
        <f>AVERAGE(W112:W116)</f>
        <v>19.090506745556173</v>
      </c>
    </row>
    <row r="119" spans="1:23" x14ac:dyDescent="0.45">
      <c r="A119" s="1">
        <v>7</v>
      </c>
      <c r="B119">
        <v>5</v>
      </c>
      <c r="C119">
        <v>0.45</v>
      </c>
      <c r="D119">
        <v>0.1</v>
      </c>
      <c r="E119">
        <v>7.5</v>
      </c>
      <c r="F119">
        <v>36.700000000000003</v>
      </c>
      <c r="G119">
        <v>51.5</v>
      </c>
      <c r="I119">
        <f t="shared" si="44"/>
        <v>20.982075683783048</v>
      </c>
      <c r="N119">
        <f t="shared" si="45"/>
        <v>23.950000000000003</v>
      </c>
      <c r="P119" s="2">
        <f>_xlfn.STDEV.P(P112:P117)</f>
        <v>2.4034202360042358</v>
      </c>
      <c r="Q119">
        <f>_xlfn.STDEV.P(Q112:Q116)</f>
        <v>1.3424280633896979</v>
      </c>
      <c r="R119" s="2">
        <f>_xlfn.STDEV.P(R112:R117)</f>
        <v>1.194827176200824</v>
      </c>
      <c r="S119">
        <f>_xlfn.STDEV.P(S112:S116)</f>
        <v>0.81203303638517532</v>
      </c>
      <c r="T119" s="2">
        <f>_xlfn.STDEV.P(T112:T117)</f>
        <v>2.1479376071963228</v>
      </c>
      <c r="U119">
        <f>_xlfn.STDEV.P(U112:U116)</f>
        <v>0.45361299309749503</v>
      </c>
      <c r="V119" s="2">
        <f>_xlfn.STDEV.P(V112:V117)</f>
        <v>0.59446570547641764</v>
      </c>
      <c r="W119">
        <f>_xlfn.STDEV.P(W112:W116)</f>
        <v>0.43703162622270214</v>
      </c>
    </row>
    <row r="120" spans="1:23" x14ac:dyDescent="0.45">
      <c r="A120" s="1">
        <v>8</v>
      </c>
      <c r="B120">
        <v>5</v>
      </c>
      <c r="C120">
        <v>0.65</v>
      </c>
      <c r="D120">
        <v>0.2</v>
      </c>
      <c r="E120">
        <v>11.6</v>
      </c>
      <c r="F120">
        <v>36.4</v>
      </c>
      <c r="G120">
        <v>53.2</v>
      </c>
      <c r="I120">
        <f t="shared" si="44"/>
        <v>20.732281591759264</v>
      </c>
      <c r="K120" cm="1">
        <f t="array" ref="K120">INDEX(LINEST(K112:K117),1)</f>
        <v>-0.70640739831106847</v>
      </c>
      <c r="L120" cm="1">
        <f t="array" ref="L120">INDEX(LINEST(L112:L116),1)</f>
        <v>-0.23983836069313011</v>
      </c>
      <c r="N120">
        <f t="shared" si="45"/>
        <v>25.35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0.11</v>
      </c>
      <c r="E121">
        <v>12.8</v>
      </c>
      <c r="F121">
        <v>37</v>
      </c>
      <c r="G121">
        <v>53.5</v>
      </c>
      <c r="I121">
        <f t="shared" si="44"/>
        <v>20.746656808989734</v>
      </c>
      <c r="N121">
        <f t="shared" si="45"/>
        <v>25.852499999999999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44.23</v>
      </c>
      <c r="E122">
        <v>52</v>
      </c>
      <c r="F122">
        <v>26.7</v>
      </c>
      <c r="G122">
        <v>53</v>
      </c>
      <c r="I122">
        <f t="shared" si="44"/>
        <v>10.539706767742626</v>
      </c>
      <c r="N122">
        <f t="shared" si="45"/>
        <v>43.982500000000002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41.66</v>
      </c>
      <c r="E123">
        <v>47.7</v>
      </c>
      <c r="F123">
        <v>36.9</v>
      </c>
      <c r="G123">
        <v>48.2</v>
      </c>
      <c r="I123">
        <f t="shared" si="44"/>
        <v>4.6535658370759787</v>
      </c>
      <c r="J123" s="6"/>
      <c r="K123" t="s">
        <v>25</v>
      </c>
      <c r="L123" t="s">
        <v>26</v>
      </c>
      <c r="N123">
        <f t="shared" si="45"/>
        <v>43.614999999999995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38.6</v>
      </c>
      <c r="E124">
        <v>47.1</v>
      </c>
      <c r="F124">
        <v>36.299999999999997</v>
      </c>
      <c r="G124">
        <v>51.2</v>
      </c>
      <c r="I124">
        <f t="shared" si="44"/>
        <v>6.081529412902694</v>
      </c>
      <c r="J124">
        <v>2</v>
      </c>
      <c r="K124">
        <f>AVERAGE(D112:G116)</f>
        <v>0</v>
      </c>
      <c r="L124">
        <f>AVERAGE(D112:G112,D117:G117,D122:G122,D127:G127,D132:G132,D137:G137)</f>
        <v>33.980416666666663</v>
      </c>
      <c r="M124">
        <v>0</v>
      </c>
      <c r="N124">
        <f t="shared" si="45"/>
        <v>43.3</v>
      </c>
      <c r="P124" s="2">
        <f>AVERAGE(D112:D116)</f>
        <v>0</v>
      </c>
      <c r="Q124">
        <f>AVERAGE(D112,D117,D122,D127,D132,D137)</f>
        <v>32.721666666666664</v>
      </c>
      <c r="R124" s="2">
        <f>AVERAGE(E112:E116)</f>
        <v>0</v>
      </c>
      <c r="S124">
        <f>AVERAGE(E112,E117,E122,E127,E132,E137)</f>
        <v>34.283333333333339</v>
      </c>
      <c r="T124" s="2">
        <f>AVERAGE(F112:F116)</f>
        <v>0</v>
      </c>
      <c r="U124">
        <f>AVERAGE(F112,F117,F122,F127,F132,F137)</f>
        <v>25.883333333333336</v>
      </c>
      <c r="V124" s="2">
        <f>AVERAGE(G112:G116)</f>
        <v>0</v>
      </c>
      <c r="W124">
        <f>AVERAGE(G112,G117,G122,G127,G132,G137)</f>
        <v>43.033333333333331</v>
      </c>
    </row>
    <row r="125" spans="1:23" x14ac:dyDescent="0.45">
      <c r="A125" s="1">
        <v>13</v>
      </c>
      <c r="B125">
        <v>10</v>
      </c>
      <c r="C125">
        <v>0.65</v>
      </c>
      <c r="D125">
        <v>36.200000000000003</v>
      </c>
      <c r="E125">
        <v>49.1</v>
      </c>
      <c r="F125">
        <v>35.799999999999997</v>
      </c>
      <c r="G125">
        <v>51.9</v>
      </c>
      <c r="I125">
        <f t="shared" si="44"/>
        <v>7.3186405841522078</v>
      </c>
      <c r="J125">
        <v>5</v>
      </c>
      <c r="K125">
        <f>AVERAGE(D117:G121)</f>
        <v>24.140499999999999</v>
      </c>
      <c r="L125">
        <f>AVERAGE(D113:G113,D118:G118,D123:G123,D128:G128,D133:G133,D138:G138)</f>
        <v>34.864999999999995</v>
      </c>
      <c r="M125">
        <v>0.2</v>
      </c>
      <c r="N125">
        <f t="shared" si="45"/>
        <v>43.25</v>
      </c>
      <c r="P125" s="2">
        <f>AVERAGE(D117:D121)</f>
        <v>0.66200000000000014</v>
      </c>
      <c r="Q125">
        <f t="shared" ref="Q125:Q128" si="51">AVERAGE(D113,D118,D123,D128,D133,D138)</f>
        <v>32.093333333333334</v>
      </c>
      <c r="R125" s="2">
        <f>AVERAGE(E117:E121)</f>
        <v>8.2199999999999989</v>
      </c>
      <c r="S125">
        <f t="shared" ref="S125:S128" si="52">AVERAGE(E113,E118,E123,E128,E133,E138)</f>
        <v>34.666666666666664</v>
      </c>
      <c r="T125" s="2">
        <f>AVERAGE(F117:F121)</f>
        <v>35.119999999999997</v>
      </c>
      <c r="U125">
        <f t="shared" ref="U125:U128" si="53">AVERAGE(F113,F118,F123,F128,F133,F138)</f>
        <v>31.983333333333334</v>
      </c>
      <c r="V125" s="2">
        <f>AVERAGE(G117:G121)</f>
        <v>52.56</v>
      </c>
      <c r="W125">
        <f t="shared" ref="W125:W128" si="54">AVERAGE(G113,G118,G123,G128,G133,G138)</f>
        <v>40.716666666666669</v>
      </c>
    </row>
    <row r="126" spans="1:23" x14ac:dyDescent="0.45">
      <c r="A126" s="1">
        <v>14</v>
      </c>
      <c r="B126">
        <v>10</v>
      </c>
      <c r="C126">
        <v>0.85</v>
      </c>
      <c r="D126">
        <v>29.5</v>
      </c>
      <c r="E126">
        <v>47.7</v>
      </c>
      <c r="F126">
        <v>36.1</v>
      </c>
      <c r="G126">
        <v>52</v>
      </c>
      <c r="I126">
        <f t="shared" si="44"/>
        <v>8.9683819610897348</v>
      </c>
      <c r="J126">
        <v>10</v>
      </c>
      <c r="K126">
        <f>AVERAGE(D122:G126)</f>
        <v>43.094500000000004</v>
      </c>
      <c r="L126">
        <f t="shared" ref="L126:L128" si="55">AVERAGE(D114:G114,D119:G119,D124:G124,D129:G129,D134:G134,D139:G139)</f>
        <v>35.091666666666661</v>
      </c>
      <c r="M126">
        <v>0.45</v>
      </c>
      <c r="N126">
        <f t="shared" si="45"/>
        <v>41.325000000000003</v>
      </c>
      <c r="P126" s="2">
        <f>AVERAGE(D122:D126)</f>
        <v>38.037999999999997</v>
      </c>
      <c r="Q126">
        <f t="shared" si="51"/>
        <v>30.433333333333334</v>
      </c>
      <c r="R126" s="2">
        <f>AVERAGE(E122:E126)</f>
        <v>48.720000000000006</v>
      </c>
      <c r="S126">
        <f t="shared" si="52"/>
        <v>34.93333333333333</v>
      </c>
      <c r="T126" s="2">
        <f>AVERAGE(F122:F126)</f>
        <v>34.36</v>
      </c>
      <c r="U126">
        <f t="shared" si="53"/>
        <v>32.416666666666664</v>
      </c>
      <c r="V126" s="2">
        <f>AVERAGE(G122:G126)</f>
        <v>51.260000000000005</v>
      </c>
      <c r="W126">
        <f t="shared" si="54"/>
        <v>42.583333333333336</v>
      </c>
    </row>
    <row r="127" spans="1:23" x14ac:dyDescent="0.45">
      <c r="A127" s="1">
        <v>15</v>
      </c>
      <c r="B127">
        <v>20</v>
      </c>
      <c r="C127">
        <v>0</v>
      </c>
      <c r="D127">
        <v>47.8</v>
      </c>
      <c r="E127">
        <v>52.8</v>
      </c>
      <c r="F127">
        <v>23.1</v>
      </c>
      <c r="G127">
        <v>52.1</v>
      </c>
      <c r="I127">
        <f t="shared" si="44"/>
        <v>12.189031954999544</v>
      </c>
      <c r="J127">
        <v>20</v>
      </c>
      <c r="K127">
        <f>AVERAGE(D127:G131)</f>
        <v>46.005000000000003</v>
      </c>
      <c r="L127">
        <f t="shared" si="55"/>
        <v>35.191666666666663</v>
      </c>
      <c r="M127">
        <v>0.65</v>
      </c>
      <c r="N127">
        <f t="shared" si="45"/>
        <v>43.949999999999996</v>
      </c>
      <c r="P127" s="2">
        <f>AVERAGE(D127:D131)</f>
        <v>47.22</v>
      </c>
      <c r="Q127">
        <f t="shared" si="51"/>
        <v>28.883333333333336</v>
      </c>
      <c r="R127" s="2">
        <f>AVERAGE(E127:E131)</f>
        <v>52.440000000000012</v>
      </c>
      <c r="S127">
        <f t="shared" si="52"/>
        <v>35.783333333333331</v>
      </c>
      <c r="T127" s="2">
        <f>AVERAGE(F127:F131)</f>
        <v>33.320000000000007</v>
      </c>
      <c r="U127">
        <f t="shared" si="53"/>
        <v>32.916666666666664</v>
      </c>
      <c r="V127" s="2">
        <f>AVERAGE(G127:G131)</f>
        <v>51.04</v>
      </c>
      <c r="W127">
        <f t="shared" si="54"/>
        <v>43.183333333333337</v>
      </c>
    </row>
    <row r="128" spans="1:23" x14ac:dyDescent="0.45">
      <c r="A128" s="1">
        <v>16</v>
      </c>
      <c r="B128">
        <v>20</v>
      </c>
      <c r="C128">
        <v>0.2</v>
      </c>
      <c r="D128">
        <v>49.9</v>
      </c>
      <c r="E128">
        <v>52.6</v>
      </c>
      <c r="F128">
        <v>35.1</v>
      </c>
      <c r="G128">
        <v>48.2</v>
      </c>
      <c r="I128">
        <f t="shared" si="44"/>
        <v>6.7381377249207137</v>
      </c>
      <c r="J128">
        <v>50</v>
      </c>
      <c r="K128">
        <f>AVERAGE(D132:G136)</f>
        <v>45.970000000000006</v>
      </c>
      <c r="L128">
        <f t="shared" si="55"/>
        <v>34.775416666666665</v>
      </c>
      <c r="M128">
        <v>0.85</v>
      </c>
      <c r="N128">
        <f t="shared" si="45"/>
        <v>46.45</v>
      </c>
      <c r="P128" s="2">
        <f>AVERAGE(D132:D136)</f>
        <v>47.359999999999992</v>
      </c>
      <c r="Q128">
        <f t="shared" si="51"/>
        <v>25.818333333333332</v>
      </c>
      <c r="R128" s="2">
        <f>AVERAGE(E132:E136)</f>
        <v>51.14</v>
      </c>
      <c r="S128">
        <f t="shared" si="52"/>
        <v>35.416666666666664</v>
      </c>
      <c r="T128" s="2">
        <f>AVERAGE(F132:F136)</f>
        <v>34.54</v>
      </c>
      <c r="U128">
        <f t="shared" si="53"/>
        <v>34.216666666666661</v>
      </c>
      <c r="V128" s="2">
        <f>AVERAGE(G132:G136)</f>
        <v>50.839999999999996</v>
      </c>
      <c r="W128">
        <f t="shared" si="54"/>
        <v>43.65</v>
      </c>
    </row>
    <row r="129" spans="1:23" x14ac:dyDescent="0.45">
      <c r="A129" s="1">
        <v>17</v>
      </c>
      <c r="B129">
        <v>20</v>
      </c>
      <c r="C129">
        <v>0.45</v>
      </c>
      <c r="D129">
        <v>48</v>
      </c>
      <c r="E129">
        <v>52.4</v>
      </c>
      <c r="F129">
        <v>35.5</v>
      </c>
      <c r="G129">
        <v>51</v>
      </c>
      <c r="I129">
        <f t="shared" si="44"/>
        <v>6.67284609443377</v>
      </c>
      <c r="J129">
        <v>100</v>
      </c>
      <c r="K129">
        <f>AVERAGE(D137:G141)</f>
        <v>49.474999999999994</v>
      </c>
      <c r="L129">
        <f>AVERAGE((L128-L127), (L127-L126), (L126-L125), (L125-L124))</f>
        <v>0.19875000000000043</v>
      </c>
      <c r="N129">
        <f t="shared" si="45"/>
        <v>46.725000000000001</v>
      </c>
      <c r="P129" s="2">
        <f>AVERAGE(D137:D141)</f>
        <v>46.660000000000004</v>
      </c>
      <c r="R129" s="2">
        <f>AVERAGE(E137:E141)</f>
        <v>49.58</v>
      </c>
      <c r="T129" s="2">
        <f>AVERAGE(F137:F141)</f>
        <v>51.559999999999988</v>
      </c>
      <c r="V129" s="2">
        <f>AVERAGE(G137:G141)</f>
        <v>50.1</v>
      </c>
    </row>
    <row r="130" spans="1:23" x14ac:dyDescent="0.45">
      <c r="A130" s="1">
        <v>18</v>
      </c>
      <c r="B130">
        <v>20</v>
      </c>
      <c r="C130">
        <v>0.65</v>
      </c>
      <c r="D130">
        <v>44.9</v>
      </c>
      <c r="E130">
        <v>52.4</v>
      </c>
      <c r="F130">
        <v>36.1</v>
      </c>
      <c r="G130">
        <v>51.7</v>
      </c>
      <c r="I130">
        <f t="shared" si="44"/>
        <v>6.5644401893839479</v>
      </c>
      <c r="K130">
        <f>AVERAGE(K124:K129)</f>
        <v>34.780833333333334</v>
      </c>
      <c r="N130">
        <f t="shared" si="45"/>
        <v>46.275000000000006</v>
      </c>
      <c r="P130" s="2">
        <f>AVERAGE(P124:P129)</f>
        <v>29.989999999999995</v>
      </c>
      <c r="Q130">
        <f>AVERAGE(Q124:Q128)</f>
        <v>29.990000000000002</v>
      </c>
      <c r="R130" s="2">
        <f>AVERAGE(R124:R129)</f>
        <v>35.016666666666673</v>
      </c>
      <c r="S130">
        <f>AVERAGE(S124:S128)</f>
        <v>35.016666666666666</v>
      </c>
      <c r="T130" s="2">
        <f>AVERAGE(T124:T129)</f>
        <v>31.483333333333331</v>
      </c>
      <c r="U130">
        <f>AVERAGE(U124:U128)</f>
        <v>31.483333333333331</v>
      </c>
      <c r="V130" s="2">
        <f>AVERAGE(V124:V129)</f>
        <v>42.633333333333333</v>
      </c>
      <c r="W130">
        <f>AVERAGE(W124:W128)</f>
        <v>42.63333333333334</v>
      </c>
    </row>
    <row r="131" spans="1:23" x14ac:dyDescent="0.45">
      <c r="A131" s="1">
        <v>19</v>
      </c>
      <c r="B131">
        <v>20</v>
      </c>
      <c r="C131">
        <v>0.85</v>
      </c>
      <c r="D131">
        <v>45.5</v>
      </c>
      <c r="E131">
        <v>52</v>
      </c>
      <c r="F131">
        <v>36.799999999999997</v>
      </c>
      <c r="G131">
        <v>52.2</v>
      </c>
      <c r="I131">
        <f t="shared" si="44"/>
        <v>6.2802766658802529</v>
      </c>
      <c r="N131">
        <f t="shared" si="45"/>
        <v>46.625</v>
      </c>
      <c r="P131" s="2">
        <f>_xlfn.STDEV.P(P124:P129)</f>
        <v>21.21627004604407</v>
      </c>
      <c r="Q131">
        <f>_xlfn.STDEV.P(Q124:Q128)</f>
        <v>2.4783087871458722</v>
      </c>
      <c r="R131" s="2">
        <f>_xlfn.STDEV.P(R124:R129)</f>
        <v>22.013763623898779</v>
      </c>
      <c r="S131">
        <f>_xlfn.STDEV.P(S124:S128)</f>
        <v>0.53197744313081352</v>
      </c>
      <c r="T131" s="2">
        <f>_xlfn.STDEV.P(T124:T129)</f>
        <v>15.429894865343572</v>
      </c>
      <c r="U131">
        <f>_xlfn.STDEV.P(U124:U128)</f>
        <v>2.8985053619638723</v>
      </c>
      <c r="V131" s="2">
        <f>_xlfn.STDEV.P(V124:V129)</f>
        <v>19.080232935917973</v>
      </c>
      <c r="W131">
        <f>_xlfn.STDEV.P(W124:W128)</f>
        <v>1.0170764201594897</v>
      </c>
    </row>
    <row r="132" spans="1:23" x14ac:dyDescent="0.45">
      <c r="A132" s="1">
        <v>20</v>
      </c>
      <c r="B132">
        <v>50</v>
      </c>
      <c r="C132">
        <v>0</v>
      </c>
      <c r="D132">
        <v>47.7</v>
      </c>
      <c r="E132">
        <v>50.9</v>
      </c>
      <c r="F132">
        <v>23.3</v>
      </c>
      <c r="G132">
        <v>51.1</v>
      </c>
      <c r="I132">
        <f t="shared" si="44"/>
        <v>11.596874578954459</v>
      </c>
      <c r="N132">
        <f t="shared" si="45"/>
        <v>43.25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50.4</v>
      </c>
      <c r="E133">
        <v>52.1</v>
      </c>
      <c r="F133">
        <v>35.200000000000003</v>
      </c>
      <c r="G133">
        <v>48.4</v>
      </c>
      <c r="I133">
        <f t="shared" si="44"/>
        <v>6.6683487461289896</v>
      </c>
      <c r="N133">
        <f t="shared" si="45"/>
        <v>46.524999999999999</v>
      </c>
      <c r="P133" s="2" cm="1">
        <f t="array" ref="P133">INDEX(LINEST(P124:P129), 1)</f>
        <v>10.93074285714286</v>
      </c>
      <c r="Q133" s="2" cm="1">
        <f t="array" ref="Q133">INDEX(LINEST(Q124:Q128), 1)</f>
        <v>-1.7016666666666656</v>
      </c>
      <c r="R133" s="2" cm="1">
        <f t="array" ref="R133">INDEX(LINEST(R124:R129), 1)</f>
        <v>10.868</v>
      </c>
      <c r="S133" s="2" cm="1">
        <f t="array" ref="S133">INDEX(LINEST(S124:S128), 1)</f>
        <v>0.33833333333333182</v>
      </c>
      <c r="T133" s="2" cm="1">
        <f t="array" ref="T133">INDEX(LINEST(T124:T129), 1)</f>
        <v>7.2862857142857145</v>
      </c>
      <c r="U133" s="2" cm="1">
        <f t="array" ref="U133">INDEX(LINEST(U124:U128), 1)</f>
        <v>1.7599999999999978</v>
      </c>
      <c r="V133" s="2" cm="1">
        <f t="array" ref="V133">INDEX(LINEST(V124:V128), 1)</f>
        <v>10.016</v>
      </c>
      <c r="W133" s="2" cm="1">
        <f t="array" ref="W133">INDEX(LINEST(W124:W128), 1)</f>
        <v>0.37000000000000011</v>
      </c>
    </row>
    <row r="134" spans="1:23" x14ac:dyDescent="0.45">
      <c r="A134" s="1">
        <v>22</v>
      </c>
      <c r="B134">
        <v>50</v>
      </c>
      <c r="C134">
        <v>0.45</v>
      </c>
      <c r="D134">
        <v>46.8</v>
      </c>
      <c r="E134">
        <v>51.1</v>
      </c>
      <c r="F134">
        <v>35.200000000000003</v>
      </c>
      <c r="G134">
        <v>51.5</v>
      </c>
      <c r="I134">
        <f t="shared" si="44"/>
        <v>6.5850208807565123</v>
      </c>
      <c r="K134" cm="1">
        <f t="array" ref="K134">INDEX(LINEST(K124:K129),1)</f>
        <v>9.022114285714288</v>
      </c>
      <c r="L134" cm="1">
        <f t="array" ref="L134">INDEX(LINEST(L124:L128),1)</f>
        <v>0.19166666666666715</v>
      </c>
      <c r="N134">
        <f t="shared" si="45"/>
        <v>46.150000000000006</v>
      </c>
    </row>
    <row r="135" spans="1:23" x14ac:dyDescent="0.45">
      <c r="A135" s="1">
        <v>23</v>
      </c>
      <c r="B135">
        <v>50</v>
      </c>
      <c r="C135">
        <v>0.65</v>
      </c>
      <c r="D135">
        <v>46.6</v>
      </c>
      <c r="E135">
        <v>51.5</v>
      </c>
      <c r="F135">
        <v>36.5</v>
      </c>
      <c r="G135">
        <v>51.5</v>
      </c>
      <c r="I135">
        <f t="shared" si="44"/>
        <v>6.1238774481532472</v>
      </c>
      <c r="N135">
        <f t="shared" si="45"/>
        <v>46.524999999999999</v>
      </c>
    </row>
    <row r="136" spans="1:23" x14ac:dyDescent="0.45">
      <c r="A136" s="1">
        <v>24</v>
      </c>
      <c r="B136">
        <v>50</v>
      </c>
      <c r="C136">
        <v>0.85</v>
      </c>
      <c r="D136">
        <v>45.3</v>
      </c>
      <c r="E136">
        <v>50.1</v>
      </c>
      <c r="F136">
        <v>42.5</v>
      </c>
      <c r="G136">
        <v>51.7</v>
      </c>
      <c r="I136">
        <f t="shared" si="44"/>
        <v>3.681032463861194</v>
      </c>
      <c r="N136">
        <f t="shared" si="45"/>
        <v>47.400000000000006</v>
      </c>
    </row>
    <row r="137" spans="1:23" x14ac:dyDescent="0.45">
      <c r="A137" s="1">
        <v>25</v>
      </c>
      <c r="B137">
        <v>100</v>
      </c>
      <c r="C137">
        <v>0</v>
      </c>
      <c r="D137">
        <v>54.5</v>
      </c>
      <c r="E137">
        <v>46.9</v>
      </c>
      <c r="F137">
        <v>52</v>
      </c>
      <c r="G137">
        <v>49.5</v>
      </c>
      <c r="I137">
        <f t="shared" si="44"/>
        <v>2.8287585616308792</v>
      </c>
      <c r="N137">
        <f t="shared" si="45"/>
        <v>50.725000000000001</v>
      </c>
    </row>
    <row r="138" spans="1:23" x14ac:dyDescent="0.45">
      <c r="A138" s="1">
        <v>26</v>
      </c>
      <c r="B138">
        <v>100</v>
      </c>
      <c r="C138">
        <v>0.2</v>
      </c>
      <c r="D138">
        <v>49.8</v>
      </c>
      <c r="E138">
        <v>49.5</v>
      </c>
      <c r="F138">
        <v>49.4</v>
      </c>
      <c r="G138">
        <v>47.4</v>
      </c>
      <c r="I138">
        <f t="shared" si="44"/>
        <v>0.94967099566112878</v>
      </c>
      <c r="N138">
        <f t="shared" si="45"/>
        <v>49.024999999999999</v>
      </c>
    </row>
    <row r="139" spans="1:23" x14ac:dyDescent="0.45">
      <c r="A139" s="1">
        <v>27</v>
      </c>
      <c r="B139">
        <v>100</v>
      </c>
      <c r="C139">
        <v>0.45</v>
      </c>
      <c r="D139">
        <v>49.1</v>
      </c>
      <c r="E139">
        <v>51.5</v>
      </c>
      <c r="F139">
        <v>50.8</v>
      </c>
      <c r="G139">
        <v>50.3</v>
      </c>
      <c r="I139">
        <f t="shared" si="44"/>
        <v>0.87571399440684894</v>
      </c>
      <c r="N139" s="7">
        <f t="shared" si="45"/>
        <v>50.424999999999997</v>
      </c>
    </row>
    <row r="140" spans="1:23" x14ac:dyDescent="0.45">
      <c r="A140" s="1">
        <v>28</v>
      </c>
      <c r="B140">
        <v>100</v>
      </c>
      <c r="C140">
        <v>0.65</v>
      </c>
      <c r="D140">
        <v>45.4</v>
      </c>
      <c r="E140">
        <v>50.1</v>
      </c>
      <c r="F140">
        <v>52.7</v>
      </c>
      <c r="G140">
        <v>50.8</v>
      </c>
      <c r="I140">
        <f t="shared" si="44"/>
        <v>2.6856098003991584</v>
      </c>
      <c r="N140">
        <f t="shared" si="45"/>
        <v>49.75</v>
      </c>
    </row>
    <row r="141" spans="1:23" x14ac:dyDescent="0.45">
      <c r="A141" s="1">
        <v>29</v>
      </c>
      <c r="B141">
        <v>100</v>
      </c>
      <c r="C141">
        <v>0.85</v>
      </c>
      <c r="D141">
        <v>34.5</v>
      </c>
      <c r="E141">
        <v>49.9</v>
      </c>
      <c r="F141">
        <v>52.9</v>
      </c>
      <c r="G141">
        <v>52.5</v>
      </c>
      <c r="I141">
        <f t="shared" si="44"/>
        <v>7.5648859872439562</v>
      </c>
      <c r="N141">
        <f t="shared" si="45"/>
        <v>47.45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20.6</v>
      </c>
      <c r="E148">
        <v>56</v>
      </c>
      <c r="F148">
        <v>49.4</v>
      </c>
      <c r="G148">
        <v>0</v>
      </c>
      <c r="I148">
        <f>_xlfn.STDEV.P(D148:G148)</f>
        <v>22.53730241177945</v>
      </c>
      <c r="J148">
        <v>2</v>
      </c>
      <c r="K148">
        <f>_xlfn.STDEV.P(D148:G152)</f>
        <v>21.26485598352361</v>
      </c>
      <c r="L148">
        <f>_xlfn.STDEV.P(D148:G148,D153:G153,D158:G158,D163:G163,D168:G168,D173:G173)</f>
        <v>15.778880047568494</v>
      </c>
      <c r="M148">
        <v>0</v>
      </c>
      <c r="N148">
        <f>AVERAGE(D148:G148)</f>
        <v>31.5</v>
      </c>
      <c r="P148" s="2">
        <f>_xlfn.STDEV.P(D148:D152)</f>
        <v>3.791042073098104</v>
      </c>
      <c r="Q148">
        <f>_xlfn.STDEV.P(D148,D153,D158,D163,D168,D173)</f>
        <v>12.90513463703498</v>
      </c>
      <c r="R148" s="2">
        <f>_xlfn.STDEV.P(E148:E152)</f>
        <v>3.2208073522022387</v>
      </c>
      <c r="S148">
        <f>_xlfn.STDEV.P(E148,E153,E158,E163,E168,E173)</f>
        <v>4.1217579852398982</v>
      </c>
      <c r="T148" s="2">
        <f>_xlfn.STDEV.P(F148:F152)</f>
        <v>3.8484282505978982</v>
      </c>
      <c r="U148">
        <f>_xlfn.STDEV.P(F148,F153,F158,F163,F168,F173)</f>
        <v>9.0449648362438797</v>
      </c>
      <c r="V148" s="2">
        <f>_xlfn.STDEV.P(G148:G152)</f>
        <v>0</v>
      </c>
      <c r="W148">
        <f>_xlfn.STDEV.P(G148,G153,G158,G163,G168,G173)</f>
        <v>18.991196791028077</v>
      </c>
    </row>
    <row r="149" spans="1:23" x14ac:dyDescent="0.45">
      <c r="A149" s="1">
        <v>1</v>
      </c>
      <c r="B149">
        <v>0</v>
      </c>
      <c r="C149">
        <v>0.2</v>
      </c>
      <c r="D149">
        <v>15.6</v>
      </c>
      <c r="E149">
        <v>49</v>
      </c>
      <c r="F149">
        <v>50.3</v>
      </c>
      <c r="G149">
        <v>0</v>
      </c>
      <c r="I149">
        <f t="shared" ref="I149:I177" si="56">_xlfn.STDEV.P(D149:G149)</f>
        <v>21.644557630037166</v>
      </c>
      <c r="J149">
        <v>5</v>
      </c>
      <c r="K149">
        <f>_xlfn.STDEV.P(D153:G157)</f>
        <v>11.788748873396177</v>
      </c>
      <c r="L149">
        <f>_xlfn.STDEV.P(D149:G149,D154:G154,D159:G159,D164:G164,D169:G169,D174:G174)</f>
        <v>14.922911704824937</v>
      </c>
      <c r="M149">
        <v>0.2</v>
      </c>
      <c r="N149">
        <f t="shared" ref="N149:N177" si="57">AVERAGE(D149:G149)</f>
        <v>28.724999999999998</v>
      </c>
      <c r="P149" s="2">
        <f>_xlfn.STDEV.P(D153:D157)</f>
        <v>8.1114733556857548</v>
      </c>
      <c r="Q149">
        <f t="shared" ref="Q149:Q152" si="58">_xlfn.STDEV.P(D149,D154,D159,D164,D169,D174)</f>
        <v>11.288046775239721</v>
      </c>
      <c r="R149" s="2">
        <f>_xlfn.STDEV.P(E153:E157)</f>
        <v>8.192826130219041</v>
      </c>
      <c r="S149">
        <f t="shared" ref="S149:S152" si="59">_xlfn.STDEV.P(E149,E154,E159,E164,E169,E174)</f>
        <v>3.080584360149873</v>
      </c>
      <c r="T149" s="2">
        <f>_xlfn.STDEV.P(F153:F157)</f>
        <v>3.4266018152099318</v>
      </c>
      <c r="U149">
        <f t="shared" ref="U149:U152" si="60">_xlfn.STDEV.P(F149,F154,F159,F164,F169,F174)</f>
        <v>9.1127505300113505</v>
      </c>
      <c r="V149" s="2">
        <f>_xlfn.STDEV.P(G153:G157)</f>
        <v>2.0103730997006495</v>
      </c>
      <c r="W149">
        <f t="shared" ref="W149:W152" si="61">_xlfn.STDEV.P(G149,G154,G159,G164,G169,G174)</f>
        <v>18.577173867111448</v>
      </c>
    </row>
    <row r="150" spans="1:23" x14ac:dyDescent="0.45">
      <c r="A150" s="1">
        <v>2</v>
      </c>
      <c r="B150">
        <v>0</v>
      </c>
      <c r="C150">
        <v>0.45</v>
      </c>
      <c r="D150">
        <v>14</v>
      </c>
      <c r="E150">
        <v>49.9</v>
      </c>
      <c r="F150">
        <v>45.7</v>
      </c>
      <c r="G150">
        <v>0</v>
      </c>
      <c r="I150">
        <f t="shared" si="56"/>
        <v>21.044357913702193</v>
      </c>
      <c r="J150">
        <v>10</v>
      </c>
      <c r="K150">
        <f>_xlfn.STDEV.P(D158:G162)</f>
        <v>15.475121970440149</v>
      </c>
      <c r="L150">
        <f t="shared" ref="L150:L152" si="62">_xlfn.STDEV.P(D150:G150,D155:G155,D160:G160,D165:G165,D170:G170,D175:G175)</f>
        <v>14.313569222555522</v>
      </c>
      <c r="M150">
        <v>0.45</v>
      </c>
      <c r="N150">
        <f t="shared" si="57"/>
        <v>27.4</v>
      </c>
      <c r="P150" s="2">
        <f>_xlfn.STDEV.P(D158:D162)</f>
        <v>1.7405746177627666</v>
      </c>
      <c r="Q150">
        <f t="shared" si="58"/>
        <v>10.195696259806011</v>
      </c>
      <c r="R150" s="2">
        <f>_xlfn.STDEV.P(E158:E162)</f>
        <v>9.1740939607135168</v>
      </c>
      <c r="S150">
        <f t="shared" si="59"/>
        <v>1.5044378795195681</v>
      </c>
      <c r="T150" s="2">
        <f>_xlfn.STDEV.P(F158:F162)</f>
        <v>1.8542923178398816</v>
      </c>
      <c r="U150">
        <f t="shared" si="60"/>
        <v>8.7906042012038181</v>
      </c>
      <c r="V150" s="2">
        <f>_xlfn.STDEV.P(G158:G162)</f>
        <v>1.3059862173851609</v>
      </c>
      <c r="W150">
        <f t="shared" si="61"/>
        <v>18.84333805059202</v>
      </c>
    </row>
    <row r="151" spans="1:23" x14ac:dyDescent="0.45">
      <c r="A151" s="1">
        <v>3</v>
      </c>
      <c r="B151">
        <v>0</v>
      </c>
      <c r="C151">
        <v>0.65</v>
      </c>
      <c r="D151">
        <v>10.5</v>
      </c>
      <c r="E151">
        <v>48</v>
      </c>
      <c r="F151">
        <v>43.6</v>
      </c>
      <c r="G151">
        <v>0</v>
      </c>
      <c r="I151">
        <f t="shared" si="56"/>
        <v>20.670676694293299</v>
      </c>
      <c r="J151">
        <v>20</v>
      </c>
      <c r="K151">
        <f>_xlfn.STDEV.P(D163:G167)</f>
        <v>12.931628629062914</v>
      </c>
      <c r="L151">
        <f t="shared" si="62"/>
        <v>14.603557405265605</v>
      </c>
      <c r="M151">
        <v>0.65</v>
      </c>
      <c r="N151">
        <f t="shared" si="57"/>
        <v>25.524999999999999</v>
      </c>
      <c r="P151" s="2">
        <f>_xlfn.STDEV.P(D163:D167)</f>
        <v>8.1359449359001932</v>
      </c>
      <c r="Q151">
        <f t="shared" si="58"/>
        <v>10.14703021687736</v>
      </c>
      <c r="R151" s="2">
        <f>_xlfn.STDEV.P(E163:E167)</f>
        <v>7.590577316647269</v>
      </c>
      <c r="S151">
        <f t="shared" si="59"/>
        <v>0.85244745683629575</v>
      </c>
      <c r="T151" s="2">
        <f>_xlfn.STDEV.P(F163:F167)</f>
        <v>1.4593149077563743</v>
      </c>
      <c r="U151">
        <f t="shared" si="60"/>
        <v>8.9140338792266061</v>
      </c>
      <c r="V151" s="2">
        <f>_xlfn.STDEV.P(G163:G167)</f>
        <v>1.3661625086350464</v>
      </c>
      <c r="W151">
        <f t="shared" si="61"/>
        <v>19.178025619616491</v>
      </c>
    </row>
    <row r="152" spans="1:23" x14ac:dyDescent="0.45">
      <c r="A152" s="1">
        <v>4</v>
      </c>
      <c r="B152">
        <v>0</v>
      </c>
      <c r="C152">
        <v>0.85</v>
      </c>
      <c r="D152">
        <v>10.3</v>
      </c>
      <c r="E152">
        <v>46.7</v>
      </c>
      <c r="F152">
        <v>39.799999999999997</v>
      </c>
      <c r="G152">
        <v>0</v>
      </c>
      <c r="I152">
        <f t="shared" si="56"/>
        <v>19.547762020241603</v>
      </c>
      <c r="J152">
        <v>50</v>
      </c>
      <c r="K152">
        <f>_xlfn.STDEV.P(D169:G172)</f>
        <v>8.4855759969491285</v>
      </c>
      <c r="L152">
        <f t="shared" si="62"/>
        <v>14.62898568671873</v>
      </c>
      <c r="M152">
        <v>0.85</v>
      </c>
      <c r="N152">
        <f t="shared" si="57"/>
        <v>24.2</v>
      </c>
      <c r="P152" s="2">
        <f>_xlfn.STDEV.P(D168:D172)</f>
        <v>6.3090411315825126</v>
      </c>
      <c r="Q152">
        <f t="shared" si="58"/>
        <v>8.1155543385663034</v>
      </c>
      <c r="R152" s="2">
        <f>_xlfn.STDEV.P(E168:E172)</f>
        <v>6.1475198251002103</v>
      </c>
      <c r="S152">
        <f t="shared" si="59"/>
        <v>2.6936654085712526</v>
      </c>
      <c r="T152" s="2">
        <f>_xlfn.STDEV.P(F168:F172)</f>
        <v>3.6318590281011645</v>
      </c>
      <c r="U152">
        <f t="shared" si="60"/>
        <v>7.922681925262979</v>
      </c>
      <c r="V152" s="2">
        <f>_xlfn.STDEV.P(G168:G172)</f>
        <v>1.6448708155961684</v>
      </c>
      <c r="W152">
        <f t="shared" si="61"/>
        <v>19.772350222806914</v>
      </c>
    </row>
    <row r="153" spans="1:23" x14ac:dyDescent="0.45">
      <c r="A153" s="1">
        <v>5</v>
      </c>
      <c r="B153">
        <v>5</v>
      </c>
      <c r="C153">
        <v>0</v>
      </c>
      <c r="D153">
        <v>42.3</v>
      </c>
      <c r="E153">
        <v>64.599999999999994</v>
      </c>
      <c r="F153">
        <v>43.9</v>
      </c>
      <c r="G153">
        <v>48.2</v>
      </c>
      <c r="I153">
        <f t="shared" si="56"/>
        <v>8.8409558306780323</v>
      </c>
      <c r="J153">
        <v>100</v>
      </c>
      <c r="K153">
        <f>_xlfn.STDEV.P(D173:G177)</f>
        <v>6.2705741363928498</v>
      </c>
      <c r="N153">
        <f t="shared" si="57"/>
        <v>49.75</v>
      </c>
      <c r="P153" s="2">
        <f>_xlfn.STDEV.P(D173:D177)</f>
        <v>7.4465025347474425</v>
      </c>
      <c r="R153" s="2">
        <f>_xlfn.STDEV.P(E173:E177)</f>
        <v>4.0564023469079107</v>
      </c>
      <c r="T153" s="2">
        <f>_xlfn.STDEV.P(F173:F177)</f>
        <v>1.6928083175599071</v>
      </c>
      <c r="V153" s="2">
        <f>_xlfn.STDEV.P(G173:G177)</f>
        <v>1.253794241492598</v>
      </c>
    </row>
    <row r="154" spans="1:23" x14ac:dyDescent="0.45">
      <c r="A154" s="1">
        <v>6</v>
      </c>
      <c r="B154">
        <v>5</v>
      </c>
      <c r="C154">
        <v>0.2</v>
      </c>
      <c r="D154">
        <v>26.1</v>
      </c>
      <c r="E154">
        <v>55.1</v>
      </c>
      <c r="F154">
        <v>39.1</v>
      </c>
      <c r="G154">
        <v>51.9</v>
      </c>
      <c r="I154">
        <f t="shared" si="56"/>
        <v>11.47203120637316</v>
      </c>
      <c r="K154">
        <f>AVERAGE(K148:K153)</f>
        <v>12.702750931627472</v>
      </c>
      <c r="N154">
        <f t="shared" si="57"/>
        <v>43.050000000000004</v>
      </c>
      <c r="P154" s="2">
        <f>AVERAGE(P148:P153)</f>
        <v>5.9224297747961288</v>
      </c>
      <c r="Q154">
        <f>AVERAGE(Q148:Q152)</f>
        <v>10.530292445504875</v>
      </c>
      <c r="R154" s="2">
        <f>AVERAGE(R148:R153)</f>
        <v>6.3970378219650312</v>
      </c>
      <c r="S154">
        <f>AVERAGE(S148:S152)</f>
        <v>2.4505786180633775</v>
      </c>
      <c r="T154" s="2">
        <f>AVERAGE(T148:T153)</f>
        <v>2.6522174395108595</v>
      </c>
      <c r="U154">
        <f>AVERAGE(U148:U152)</f>
        <v>8.7570070743897279</v>
      </c>
      <c r="V154" s="2">
        <f>AVERAGE(V148:V153)</f>
        <v>1.2635311471349373</v>
      </c>
      <c r="W154">
        <f>AVERAGE(W148:W152)</f>
        <v>19.072416910230992</v>
      </c>
    </row>
    <row r="155" spans="1:23" x14ac:dyDescent="0.45">
      <c r="A155" s="1">
        <v>7</v>
      </c>
      <c r="B155">
        <v>5</v>
      </c>
      <c r="C155">
        <v>0.45</v>
      </c>
      <c r="D155">
        <v>25.4</v>
      </c>
      <c r="E155">
        <v>50.5</v>
      </c>
      <c r="F155">
        <v>38.6</v>
      </c>
      <c r="G155">
        <v>49.4</v>
      </c>
      <c r="I155">
        <f t="shared" si="56"/>
        <v>10.123333196136523</v>
      </c>
      <c r="N155">
        <f t="shared" si="57"/>
        <v>40.975000000000001</v>
      </c>
      <c r="P155" s="2">
        <f>_xlfn.STDEV.P(P148:P153)</f>
        <v>2.3872771580348457</v>
      </c>
      <c r="Q155">
        <f>_xlfn.STDEV.P(Q148:Q152)</f>
        <v>1.5686855470349292</v>
      </c>
      <c r="R155" s="2">
        <f>_xlfn.STDEV.P(R148:R153)</f>
        <v>2.1598883700357319</v>
      </c>
      <c r="S155">
        <f>_xlfn.STDEV.P(S148:S152)</f>
        <v>1.1574147403308057</v>
      </c>
      <c r="T155" s="2">
        <f>_xlfn.STDEV.P(T148:T153)</f>
        <v>0.99753495522101032</v>
      </c>
      <c r="U155">
        <f>_xlfn.STDEV.P(U148:U152)</f>
        <v>0.43159187148566153</v>
      </c>
      <c r="V155" s="2">
        <f>_xlfn.STDEV.P(V148:V153)</f>
        <v>0.62077025290081111</v>
      </c>
      <c r="W155">
        <f>_xlfn.STDEV.P(W148:W152)</f>
        <v>0.40134756633290003</v>
      </c>
    </row>
    <row r="156" spans="1:23" x14ac:dyDescent="0.45">
      <c r="A156" s="1">
        <v>8</v>
      </c>
      <c r="B156">
        <v>5</v>
      </c>
      <c r="C156">
        <v>0.65</v>
      </c>
      <c r="D156">
        <v>21.6</v>
      </c>
      <c r="E156">
        <v>45.9</v>
      </c>
      <c r="F156">
        <v>33.9</v>
      </c>
      <c r="G156">
        <v>50.6</v>
      </c>
      <c r="I156">
        <f t="shared" si="56"/>
        <v>11.257664056099744</v>
      </c>
      <c r="K156" cm="1">
        <f t="array" ref="K156">INDEX(LINEST(K148:K153),1)</f>
        <v>-2.4978406058963483</v>
      </c>
      <c r="L156" cm="1">
        <f t="array" ref="L156">INDEX(LINEST(L148:L152),1)</f>
        <v>-0.26191430212588601</v>
      </c>
      <c r="N156">
        <f t="shared" si="57"/>
        <v>38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19.100000000000001</v>
      </c>
      <c r="E157">
        <v>40.6</v>
      </c>
      <c r="F157">
        <v>35.6</v>
      </c>
      <c r="G157">
        <v>54</v>
      </c>
      <c r="I157">
        <f t="shared" si="56"/>
        <v>12.489070221597766</v>
      </c>
      <c r="N157">
        <f t="shared" si="57"/>
        <v>37.325000000000003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22.7</v>
      </c>
      <c r="E158">
        <v>68.099999999999994</v>
      </c>
      <c r="F158">
        <v>33.1</v>
      </c>
      <c r="G158">
        <v>53.7</v>
      </c>
      <c r="I158">
        <f t="shared" si="56"/>
        <v>17.654744404833494</v>
      </c>
      <c r="N158">
        <f t="shared" si="57"/>
        <v>44.400000000000006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20.399999999999999</v>
      </c>
      <c r="E159">
        <v>59.2</v>
      </c>
      <c r="F159">
        <v>28.3</v>
      </c>
      <c r="G159">
        <v>51.7</v>
      </c>
      <c r="I159">
        <f t="shared" si="56"/>
        <v>16.019831459787589</v>
      </c>
      <c r="J159" s="6"/>
      <c r="K159" t="s">
        <v>25</v>
      </c>
      <c r="L159" t="s">
        <v>26</v>
      </c>
      <c r="N159">
        <f t="shared" si="57"/>
        <v>39.9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19.7</v>
      </c>
      <c r="E160">
        <v>53.5</v>
      </c>
      <c r="F160">
        <v>31</v>
      </c>
      <c r="G160">
        <v>51.1</v>
      </c>
      <c r="I160">
        <f t="shared" si="56"/>
        <v>14.080371976620498</v>
      </c>
      <c r="J160">
        <v>2</v>
      </c>
      <c r="K160">
        <f>AVERAGE(D148:G152)</f>
        <v>27.47</v>
      </c>
      <c r="L160">
        <f>AVERAGE(D148:G148,D153:G153,D158:G158,D163:G163,D168:G168,D173:G173)</f>
        <v>45.666666666666664</v>
      </c>
      <c r="M160">
        <v>0</v>
      </c>
      <c r="N160">
        <f t="shared" si="57"/>
        <v>38.825000000000003</v>
      </c>
      <c r="P160" s="2">
        <f>AVERAGE(D148:D152)</f>
        <v>14.2</v>
      </c>
      <c r="Q160">
        <f>AVERAGE(D148,D153,D158,D163,D168,D173)</f>
        <v>38.75</v>
      </c>
      <c r="R160" s="2">
        <f>AVERAGE(E148:E152)</f>
        <v>49.92</v>
      </c>
      <c r="S160">
        <f>AVERAGE(E148,E153,E158,E163,E168,E173)</f>
        <v>62.166666666666664</v>
      </c>
      <c r="T160" s="2">
        <f>AVERAGE(F148:F152)</f>
        <v>45.759999999999991</v>
      </c>
      <c r="U160">
        <f>AVERAGE(F148,F153,F158,F163,F168,F173)</f>
        <v>39.483333333333341</v>
      </c>
      <c r="V160" s="2">
        <f>AVERAGE(G148:G152)</f>
        <v>0</v>
      </c>
      <c r="W160">
        <f>AVERAGE(G148,G153,G158,G163,G168,G173)</f>
        <v>42.266666666666673</v>
      </c>
    </row>
    <row r="161" spans="1:23" x14ac:dyDescent="0.45">
      <c r="A161" s="1">
        <v>13</v>
      </c>
      <c r="B161">
        <v>10</v>
      </c>
      <c r="C161">
        <v>0.65</v>
      </c>
      <c r="D161">
        <v>17.7</v>
      </c>
      <c r="E161">
        <v>47.6</v>
      </c>
      <c r="F161">
        <v>29.7</v>
      </c>
      <c r="G161">
        <v>52.9</v>
      </c>
      <c r="I161">
        <f t="shared" si="56"/>
        <v>14.061894431405742</v>
      </c>
      <c r="J161">
        <v>5</v>
      </c>
      <c r="K161">
        <f>AVERAGE(D153:G157)</f>
        <v>41.820000000000007</v>
      </c>
      <c r="L161">
        <f>AVERAGE(D149:G149,D154:G154,D159:G159,D164:G164,D169:G169,D174:G174)</f>
        <v>41.067499999999988</v>
      </c>
      <c r="M161">
        <v>0.2</v>
      </c>
      <c r="N161">
        <f t="shared" si="57"/>
        <v>36.975000000000001</v>
      </c>
      <c r="P161" s="2">
        <f>AVERAGE(D153:D157)</f>
        <v>26.9</v>
      </c>
      <c r="Q161">
        <f t="shared" ref="Q161:Q164" si="63">AVERAGE(D149,D154,D159,D164,D169,D174)</f>
        <v>29.900000000000002</v>
      </c>
      <c r="R161" s="2">
        <f>AVERAGE(E153:E157)</f>
        <v>51.339999999999996</v>
      </c>
      <c r="S161">
        <f t="shared" ref="S161:S164" si="64">AVERAGE(E149,E154,E159,E164,E169,E174)</f>
        <v>54.919999999999995</v>
      </c>
      <c r="T161" s="2">
        <f>AVERAGE(F153:F157)</f>
        <v>38.22</v>
      </c>
      <c r="U161">
        <f t="shared" ref="U161:U164" si="65">AVERAGE(F149,F154,F159,F164,F169,F174)</f>
        <v>38.06666666666667</v>
      </c>
      <c r="V161" s="2">
        <f>AVERAGE(G153:G157)</f>
        <v>50.82</v>
      </c>
      <c r="W161">
        <f t="shared" ref="W161:W164" si="66">AVERAGE(G149,G154,G159,G164,G169,G174)</f>
        <v>41.383333333333333</v>
      </c>
    </row>
    <row r="162" spans="1:23" x14ac:dyDescent="0.45">
      <c r="A162" s="1">
        <v>14</v>
      </c>
      <c r="B162">
        <v>10</v>
      </c>
      <c r="C162">
        <v>0.85</v>
      </c>
      <c r="D162">
        <v>18.399999999999999</v>
      </c>
      <c r="E162">
        <v>41.6</v>
      </c>
      <c r="F162">
        <v>28.1</v>
      </c>
      <c r="G162">
        <v>54.7</v>
      </c>
      <c r="I162">
        <f t="shared" si="56"/>
        <v>13.719147203816995</v>
      </c>
      <c r="J162">
        <v>10</v>
      </c>
      <c r="K162">
        <f>AVERAGE(D158:G162)</f>
        <v>39.160000000000011</v>
      </c>
      <c r="L162">
        <f t="shared" ref="L162:L164" si="67">AVERAGE(D150:G150,D155:G155,D160:G160,D165:G165,D170:G170,D175:G175)</f>
        <v>39.808333333333337</v>
      </c>
      <c r="M162">
        <v>0.45</v>
      </c>
      <c r="N162">
        <f t="shared" si="57"/>
        <v>35.700000000000003</v>
      </c>
      <c r="P162" s="2">
        <f>AVERAGE(D158:D162)</f>
        <v>19.78</v>
      </c>
      <c r="Q162">
        <f t="shared" si="63"/>
        <v>28.133333333333336</v>
      </c>
      <c r="R162" s="2">
        <f>AVERAGE(E158:E162)</f>
        <v>54</v>
      </c>
      <c r="S162">
        <f t="shared" si="64"/>
        <v>51.400000000000006</v>
      </c>
      <c r="T162" s="2">
        <f>AVERAGE(F158:F162)</f>
        <v>30.040000000000003</v>
      </c>
      <c r="U162">
        <f t="shared" si="65"/>
        <v>37.583333333333336</v>
      </c>
      <c r="V162" s="2">
        <f>AVERAGE(G158:G162)</f>
        <v>52.820000000000007</v>
      </c>
      <c r="W162">
        <f t="shared" si="66"/>
        <v>42.116666666666667</v>
      </c>
    </row>
    <row r="163" spans="1:23" x14ac:dyDescent="0.45">
      <c r="A163" s="1">
        <v>15</v>
      </c>
      <c r="B163">
        <v>20</v>
      </c>
      <c r="C163">
        <v>0</v>
      </c>
      <c r="D163">
        <v>41.4</v>
      </c>
      <c r="E163">
        <v>64.599999999999994</v>
      </c>
      <c r="F163">
        <v>32.9</v>
      </c>
      <c r="G163">
        <v>51.1</v>
      </c>
      <c r="I163">
        <f t="shared" si="56"/>
        <v>11.787069186188715</v>
      </c>
      <c r="J163">
        <v>20</v>
      </c>
      <c r="K163">
        <f>AVERAGE(D163:G167)</f>
        <v>40.451000000000001</v>
      </c>
      <c r="L163">
        <f t="shared" si="67"/>
        <v>38.083333333333336</v>
      </c>
      <c r="M163">
        <v>0.65</v>
      </c>
      <c r="N163">
        <f t="shared" si="57"/>
        <v>47.5</v>
      </c>
      <c r="P163" s="2">
        <f>AVERAGE(D163:D167)</f>
        <v>26.98</v>
      </c>
      <c r="Q163">
        <f t="shared" si="63"/>
        <v>24.333333333333332</v>
      </c>
      <c r="R163" s="2">
        <f>AVERAGE(E163:E167)</f>
        <v>53.103999999999999</v>
      </c>
      <c r="S163">
        <f t="shared" si="64"/>
        <v>47.6</v>
      </c>
      <c r="T163" s="2">
        <f>AVERAGE(F163:F167)</f>
        <v>30.879999999999995</v>
      </c>
      <c r="U163">
        <f t="shared" si="65"/>
        <v>37.6</v>
      </c>
      <c r="V163" s="2">
        <f>AVERAGE(G163:G167)</f>
        <v>50.839999999999996</v>
      </c>
      <c r="W163">
        <f t="shared" si="66"/>
        <v>42.800000000000004</v>
      </c>
    </row>
    <row r="164" spans="1:23" x14ac:dyDescent="0.45">
      <c r="A164" s="1">
        <v>16</v>
      </c>
      <c r="B164">
        <v>20</v>
      </c>
      <c r="C164">
        <v>0.2</v>
      </c>
      <c r="D164">
        <v>27.7</v>
      </c>
      <c r="E164">
        <v>56.72</v>
      </c>
      <c r="F164">
        <v>32.299999999999997</v>
      </c>
      <c r="G164">
        <v>48.4</v>
      </c>
      <c r="I164">
        <f t="shared" si="56"/>
        <v>11.770140186081038</v>
      </c>
      <c r="J164">
        <v>50</v>
      </c>
      <c r="K164">
        <f>AVERAGE(D168:G172)</f>
        <v>44.06</v>
      </c>
      <c r="L164">
        <f t="shared" si="67"/>
        <v>36.616666666666674</v>
      </c>
      <c r="M164">
        <v>0.85</v>
      </c>
      <c r="N164">
        <f t="shared" si="57"/>
        <v>41.28</v>
      </c>
      <c r="P164" s="2">
        <f>AVERAGE(D168:D172)</f>
        <v>42.7</v>
      </c>
      <c r="Q164">
        <f t="shared" si="63"/>
        <v>21.733333333333334</v>
      </c>
      <c r="R164" s="2">
        <f>AVERAGE(E168:E172)</f>
        <v>51.8</v>
      </c>
      <c r="S164">
        <f t="shared" si="64"/>
        <v>43.75</v>
      </c>
      <c r="T164" s="2">
        <f>AVERAGE(F168:F172)</f>
        <v>30.76</v>
      </c>
      <c r="U164">
        <f t="shared" si="65"/>
        <v>36.833333333333336</v>
      </c>
      <c r="V164" s="2">
        <f>AVERAGE(G168:G172)</f>
        <v>50.98</v>
      </c>
      <c r="W164">
        <f t="shared" si="66"/>
        <v>44.150000000000006</v>
      </c>
    </row>
    <row r="165" spans="1:23" x14ac:dyDescent="0.45">
      <c r="A165" s="1">
        <v>17</v>
      </c>
      <c r="B165">
        <v>20</v>
      </c>
      <c r="C165">
        <v>0.45</v>
      </c>
      <c r="D165">
        <v>27.2</v>
      </c>
      <c r="E165">
        <v>53.5</v>
      </c>
      <c r="F165">
        <v>30</v>
      </c>
      <c r="G165">
        <v>50.5</v>
      </c>
      <c r="I165">
        <f t="shared" si="56"/>
        <v>11.789614073412256</v>
      </c>
      <c r="J165">
        <v>100</v>
      </c>
      <c r="K165">
        <f>AVERAGE(D173:G177)</f>
        <v>48.530000000000008</v>
      </c>
      <c r="L165">
        <f>AVERAGE((L164-L163), (L163-L162), (L162-L161), (L161-L160))</f>
        <v>-2.2624999999999975</v>
      </c>
      <c r="N165">
        <f t="shared" si="57"/>
        <v>40.299999999999997</v>
      </c>
      <c r="P165" s="2">
        <f>AVERAGE(D173:D177)</f>
        <v>40.86</v>
      </c>
      <c r="R165" s="2">
        <f>AVERAGE(E173:E177)</f>
        <v>51.64</v>
      </c>
      <c r="T165" s="2">
        <f>AVERAGE(F173:F177)</f>
        <v>51.820000000000007</v>
      </c>
      <c r="V165" s="2">
        <f>AVERAGE(G173:G177)</f>
        <v>49.8</v>
      </c>
    </row>
    <row r="166" spans="1:23" x14ac:dyDescent="0.45">
      <c r="A166" s="1">
        <v>18</v>
      </c>
      <c r="B166">
        <v>20</v>
      </c>
      <c r="C166">
        <v>0.65</v>
      </c>
      <c r="D166">
        <v>20.8</v>
      </c>
      <c r="E166">
        <v>48.7</v>
      </c>
      <c r="F166">
        <v>30.1</v>
      </c>
      <c r="G166">
        <v>52</v>
      </c>
      <c r="I166">
        <f t="shared" si="56"/>
        <v>12.929617163705977</v>
      </c>
      <c r="K166">
        <f>AVERAGE(K160:K165)</f>
        <v>40.2485</v>
      </c>
      <c r="N166">
        <f t="shared" si="57"/>
        <v>37.9</v>
      </c>
      <c r="P166" s="2">
        <f>AVERAGE(P160:P165)</f>
        <v>28.570000000000004</v>
      </c>
      <c r="Q166">
        <f>AVERAGE(Q160:Q164)</f>
        <v>28.570000000000004</v>
      </c>
      <c r="R166" s="2">
        <f>AVERAGE(R160:R165)</f>
        <v>51.967333333333329</v>
      </c>
      <c r="S166">
        <f>AVERAGE(S160:S164)</f>
        <v>51.967333333333343</v>
      </c>
      <c r="T166" s="2">
        <f>AVERAGE(T160:T165)</f>
        <v>37.913333333333327</v>
      </c>
      <c r="U166">
        <f>AVERAGE(U160:U164)</f>
        <v>37.913333333333341</v>
      </c>
      <c r="V166" s="2">
        <f>AVERAGE(V160:V165)</f>
        <v>42.543333333333329</v>
      </c>
      <c r="W166">
        <f>AVERAGE(W160:W164)</f>
        <v>42.543333333333337</v>
      </c>
    </row>
    <row r="167" spans="1:23" x14ac:dyDescent="0.45">
      <c r="A167" s="1">
        <v>19</v>
      </c>
      <c r="B167">
        <v>20</v>
      </c>
      <c r="C167">
        <v>0.85</v>
      </c>
      <c r="D167">
        <v>17.8</v>
      </c>
      <c r="E167">
        <v>42</v>
      </c>
      <c r="F167">
        <v>29.1</v>
      </c>
      <c r="G167">
        <v>52.2</v>
      </c>
      <c r="I167">
        <f t="shared" si="56"/>
        <v>12.992185151082152</v>
      </c>
      <c r="N167">
        <f t="shared" si="57"/>
        <v>35.275000000000006</v>
      </c>
      <c r="P167" s="2">
        <f>_xlfn.STDEV.P(P160:P165)</f>
        <v>10.326172249838427</v>
      </c>
      <c r="Q167">
        <f>_xlfn.STDEV.P(Q160:Q164)</f>
        <v>5.8357747272034493</v>
      </c>
      <c r="R167" s="2">
        <f>_xlfn.STDEV.P(R160:R165)</f>
        <v>1.3002572395064325</v>
      </c>
      <c r="S167">
        <f>_xlfn.STDEV.P(S160:S164)</f>
        <v>6.3192511511341731</v>
      </c>
      <c r="T167" s="2">
        <f>_xlfn.STDEV.P(T160:T165)</f>
        <v>8.3435297619706041</v>
      </c>
      <c r="U167">
        <f>_xlfn.STDEV.P(U160:U164)</f>
        <v>0.87885025901901037</v>
      </c>
      <c r="V167" s="2">
        <f>_xlfn.STDEV.P(V160:V165)</f>
        <v>19.046957470653659</v>
      </c>
      <c r="W167">
        <f>_xlfn.STDEV.P(W160:W164)</f>
        <v>0.92211110441686606</v>
      </c>
    </row>
    <row r="168" spans="1:23" x14ac:dyDescent="0.45">
      <c r="A168" s="1">
        <v>20</v>
      </c>
      <c r="B168">
        <v>50</v>
      </c>
      <c r="C168">
        <v>0</v>
      </c>
      <c r="D168">
        <v>52.2</v>
      </c>
      <c r="E168">
        <v>61.6</v>
      </c>
      <c r="F168">
        <v>26.8</v>
      </c>
      <c r="G168">
        <v>51.8</v>
      </c>
      <c r="I168">
        <f t="shared" si="56"/>
        <v>12.907749610214758</v>
      </c>
      <c r="N168">
        <f t="shared" si="57"/>
        <v>48.100000000000009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46.6</v>
      </c>
      <c r="E169">
        <v>55.1</v>
      </c>
      <c r="F169">
        <v>28.8</v>
      </c>
      <c r="G169">
        <v>47.8</v>
      </c>
      <c r="I169">
        <f t="shared" si="56"/>
        <v>9.6711878794696098</v>
      </c>
      <c r="N169">
        <f t="shared" si="57"/>
        <v>44.575000000000003</v>
      </c>
      <c r="P169" s="2" cm="1">
        <f t="array" ref="P169">INDEX(LINEST(P160:P165), 1)</f>
        <v>5.368571428571431</v>
      </c>
      <c r="Q169" s="2" cm="1">
        <f t="array" ref="Q169">INDEX(LINEST(Q160:Q164), 1)</f>
        <v>-3.96</v>
      </c>
      <c r="R169" s="2" cm="1">
        <f t="array" ref="R169">INDEX(LINEST(R160:R165), 1)</f>
        <v>0.25954285714285708</v>
      </c>
      <c r="S169" s="2" cm="1">
        <f t="array" ref="S169">INDEX(LINEST(S160:S164), 1)</f>
        <v>-4.415333333333332</v>
      </c>
      <c r="T169" s="2" cm="1">
        <f t="array" ref="T169">INDEX(LINEST(T160:T165), 1)</f>
        <v>0.25028571428571672</v>
      </c>
      <c r="U169" s="2" cm="1">
        <f t="array" ref="U169">INDEX(LINEST(U160:U164), 1)</f>
        <v>-0.57666666666666799</v>
      </c>
      <c r="V169" s="2" cm="1">
        <f t="array" ref="V169">INDEX(LINEST(V160:V164), 1)</f>
        <v>10.197999999999999</v>
      </c>
      <c r="W169" s="2" cm="1">
        <f t="array" ref="W169">INDEX(LINEST(W160:W164), 1)</f>
        <v>0.51833333333333365</v>
      </c>
    </row>
    <row r="170" spans="1:23" x14ac:dyDescent="0.45">
      <c r="A170" s="1">
        <v>22</v>
      </c>
      <c r="B170">
        <v>50</v>
      </c>
      <c r="C170">
        <v>0.45</v>
      </c>
      <c r="D170">
        <v>41.7</v>
      </c>
      <c r="E170">
        <v>50.7</v>
      </c>
      <c r="F170">
        <v>28.2</v>
      </c>
      <c r="G170">
        <v>51</v>
      </c>
      <c r="I170">
        <f t="shared" si="56"/>
        <v>9.2733489096442216</v>
      </c>
      <c r="K170" cm="1">
        <f t="array" ref="K170">INDEX(LINEST(K160:K165),1)</f>
        <v>3.2374571428571439</v>
      </c>
      <c r="L170" cm="1">
        <f t="array" ref="L170">INDEX(LINEST(L160:L164),1)</f>
        <v>-2.1084166666666633</v>
      </c>
      <c r="N170">
        <f t="shared" si="57"/>
        <v>42.900000000000006</v>
      </c>
    </row>
    <row r="171" spans="1:23" x14ac:dyDescent="0.45">
      <c r="A171" s="1">
        <v>23</v>
      </c>
      <c r="B171">
        <v>50</v>
      </c>
      <c r="C171">
        <v>0.65</v>
      </c>
      <c r="D171">
        <v>39.299999999999997</v>
      </c>
      <c r="E171">
        <v>47.9</v>
      </c>
      <c r="F171">
        <v>33.6</v>
      </c>
      <c r="G171">
        <v>52.1</v>
      </c>
      <c r="I171">
        <f t="shared" si="56"/>
        <v>7.2226639822160195</v>
      </c>
      <c r="N171">
        <f t="shared" si="57"/>
        <v>43.224999999999994</v>
      </c>
    </row>
    <row r="172" spans="1:23" x14ac:dyDescent="0.45">
      <c r="A172" s="1">
        <v>24</v>
      </c>
      <c r="B172">
        <v>50</v>
      </c>
      <c r="C172">
        <v>0.85</v>
      </c>
      <c r="D172">
        <v>33.700000000000003</v>
      </c>
      <c r="E172">
        <v>43.7</v>
      </c>
      <c r="F172">
        <v>36.4</v>
      </c>
      <c r="G172">
        <v>52.2</v>
      </c>
      <c r="I172">
        <f t="shared" si="56"/>
        <v>7.1794846611717249</v>
      </c>
      <c r="N172">
        <f t="shared" si="57"/>
        <v>41.5</v>
      </c>
    </row>
    <row r="173" spans="1:23" x14ac:dyDescent="0.45">
      <c r="A173" s="1">
        <v>25</v>
      </c>
      <c r="B173">
        <v>100</v>
      </c>
      <c r="C173">
        <v>0</v>
      </c>
      <c r="D173">
        <v>53.3</v>
      </c>
      <c r="E173">
        <v>58.1</v>
      </c>
      <c r="F173">
        <v>50.8</v>
      </c>
      <c r="G173">
        <v>48.8</v>
      </c>
      <c r="I173">
        <f t="shared" si="56"/>
        <v>3.4759890678769421</v>
      </c>
      <c r="N173">
        <f t="shared" si="57"/>
        <v>52.75</v>
      </c>
    </row>
    <row r="174" spans="1:23" x14ac:dyDescent="0.45">
      <c r="A174" s="1">
        <v>26</v>
      </c>
      <c r="B174">
        <v>100</v>
      </c>
      <c r="C174">
        <v>0.2</v>
      </c>
      <c r="D174">
        <v>43</v>
      </c>
      <c r="E174">
        <v>54.4</v>
      </c>
      <c r="F174">
        <v>49.6</v>
      </c>
      <c r="G174">
        <v>48.5</v>
      </c>
      <c r="I174">
        <f t="shared" si="56"/>
        <v>4.053008142108772</v>
      </c>
      <c r="N174">
        <f t="shared" si="57"/>
        <v>48.875</v>
      </c>
    </row>
    <row r="175" spans="1:23" x14ac:dyDescent="0.45">
      <c r="A175" s="1">
        <v>27</v>
      </c>
      <c r="B175">
        <v>100</v>
      </c>
      <c r="C175">
        <v>0.45</v>
      </c>
      <c r="D175">
        <v>40.799999999999997</v>
      </c>
      <c r="E175">
        <v>50.3</v>
      </c>
      <c r="F175">
        <v>52</v>
      </c>
      <c r="G175">
        <v>50.7</v>
      </c>
      <c r="I175">
        <f t="shared" si="56"/>
        <v>4.4612218057388731</v>
      </c>
      <c r="N175">
        <f t="shared" si="57"/>
        <v>48.45</v>
      </c>
    </row>
    <row r="176" spans="1:23" x14ac:dyDescent="0.45">
      <c r="A176" s="1">
        <v>28</v>
      </c>
      <c r="B176">
        <v>100</v>
      </c>
      <c r="C176">
        <v>0.65</v>
      </c>
      <c r="D176">
        <v>36.1</v>
      </c>
      <c r="E176">
        <v>47.5</v>
      </c>
      <c r="F176">
        <v>54.7</v>
      </c>
      <c r="G176">
        <v>49.2</v>
      </c>
      <c r="I176">
        <f t="shared" si="56"/>
        <v>6.7662304867629306</v>
      </c>
      <c r="N176">
        <f t="shared" si="57"/>
        <v>46.875</v>
      </c>
    </row>
    <row r="177" spans="1:23" x14ac:dyDescent="0.45">
      <c r="A177" s="1">
        <v>29</v>
      </c>
      <c r="B177">
        <v>100</v>
      </c>
      <c r="C177">
        <v>0.85</v>
      </c>
      <c r="D177">
        <v>31.1</v>
      </c>
      <c r="E177">
        <v>47.9</v>
      </c>
      <c r="F177">
        <v>52</v>
      </c>
      <c r="G177">
        <v>51.8</v>
      </c>
      <c r="I177">
        <f t="shared" si="56"/>
        <v>8.5863263390113413</v>
      </c>
      <c r="N177">
        <f t="shared" si="57"/>
        <v>45.7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56.5</v>
      </c>
      <c r="E184">
        <v>51.7</v>
      </c>
      <c r="F184">
        <v>48.5</v>
      </c>
      <c r="G184">
        <v>0</v>
      </c>
      <c r="I184">
        <f>_xlfn.STDEV.P(D184:G184)</f>
        <v>22.796203082969761</v>
      </c>
      <c r="J184">
        <v>2</v>
      </c>
      <c r="K184">
        <f>_xlfn.STDEV.P(D184:G188)</f>
        <v>21.082122758394121</v>
      </c>
      <c r="L184">
        <f>_xlfn.STDEV.P(D184:G184,D189:G189,D194:G194,D199:G199,D204:G204,D209:F209)</f>
        <v>19.643706794674998</v>
      </c>
      <c r="M184">
        <v>0</v>
      </c>
      <c r="N184">
        <f>AVERAGE(D184:G184)</f>
        <v>39.174999999999997</v>
      </c>
      <c r="P184" s="2">
        <f>_xlfn.STDEV.P(D184:D188)</f>
        <v>3.8869010792661025</v>
      </c>
      <c r="Q184">
        <f>_xlfn.STDEV.P(D184,D189,D194,D199,D204,D209)</f>
        <v>6.0402207465180178</v>
      </c>
      <c r="R184" s="2">
        <f>_xlfn.STDEV.P(E184:E188)</f>
        <v>1.9640773915505474</v>
      </c>
      <c r="S184">
        <f>_xlfn.STDEV.P(E184,E189,E194,E199,E204,E209)</f>
        <v>8.8305813323170668</v>
      </c>
      <c r="T184" s="2">
        <f>_xlfn.STDEV.P(F184:F188)</f>
        <v>1.5038616957685969</v>
      </c>
      <c r="U184">
        <f>_xlfn.STDEV.P(F184,F189,F194,F199,F204,F209)</f>
        <v>5.2054458662699155</v>
      </c>
      <c r="V184" s="2">
        <f>_xlfn.STDEV.P(G184:G188)</f>
        <v>0</v>
      </c>
      <c r="W184">
        <f>_xlfn.STDEV.P(G184,G189,G194,G199,G204,G209)</f>
        <v>16.246888591016091</v>
      </c>
    </row>
    <row r="185" spans="1:23" x14ac:dyDescent="0.45">
      <c r="A185" s="1">
        <v>1</v>
      </c>
      <c r="B185">
        <v>0</v>
      </c>
      <c r="C185">
        <v>0.2</v>
      </c>
      <c r="D185">
        <v>48.2</v>
      </c>
      <c r="E185">
        <v>46.1</v>
      </c>
      <c r="F185">
        <v>49.7</v>
      </c>
      <c r="G185">
        <v>0</v>
      </c>
      <c r="I185">
        <f t="shared" ref="I185:I208" si="68">_xlfn.STDEV.P(D185:G185)</f>
        <v>20.823904533012058</v>
      </c>
      <c r="J185">
        <v>5</v>
      </c>
      <c r="K185">
        <f>_xlfn.STDEV.P(D189:G193)</f>
        <v>15.755855546431</v>
      </c>
      <c r="L185">
        <f t="shared" ref="L185:L188" si="69">_xlfn.STDEV.P(D185:G185,D190:G190,D195:G195,D200:G200,D205:G205,D210:F210)</f>
        <v>15.745367200537832</v>
      </c>
      <c r="M185">
        <v>0.2</v>
      </c>
      <c r="N185">
        <f t="shared" ref="N185:N193" si="70">AVERAGE(D185:G185)</f>
        <v>36</v>
      </c>
      <c r="P185" s="2">
        <f>_xlfn.STDEV.P(D189:D193)</f>
        <v>10.080772986234733</v>
      </c>
      <c r="Q185">
        <f t="shared" ref="Q185:Q188" si="71">_xlfn.STDEV.P(D185,D190,D195,D200,D205,D210)</f>
        <v>4.2455532292296398</v>
      </c>
      <c r="R185" s="2">
        <f>_xlfn.STDEV.P(E189:E193)</f>
        <v>16.551567901561455</v>
      </c>
      <c r="S185">
        <f t="shared" ref="S185:S188" si="72">_xlfn.STDEV.P(E185,E190,E195,E200,E205,E210)</f>
        <v>5.6521382384604371</v>
      </c>
      <c r="T185" s="2">
        <f>_xlfn.STDEV.P(F189:F193)</f>
        <v>3.1620246678354675</v>
      </c>
      <c r="U185">
        <f t="shared" ref="U185:U188" si="73">_xlfn.STDEV.P(F185,F190,F195,F200,F205,F210)</f>
        <v>3.6881190629129943</v>
      </c>
      <c r="V185" s="2">
        <f>_xlfn.STDEV.P(G189:G193)</f>
        <v>4.5796943129427401</v>
      </c>
      <c r="W185">
        <f t="shared" ref="W185:W188" si="74">_xlfn.STDEV.P(G185,G190,G195,G200,G205,G210)</f>
        <v>12.554912717073481</v>
      </c>
    </row>
    <row r="186" spans="1:23" x14ac:dyDescent="0.45">
      <c r="A186" s="1">
        <v>2</v>
      </c>
      <c r="B186">
        <v>0</v>
      </c>
      <c r="C186">
        <v>0.45</v>
      </c>
      <c r="D186">
        <v>47.6</v>
      </c>
      <c r="E186">
        <v>49.1</v>
      </c>
      <c r="F186">
        <v>49</v>
      </c>
      <c r="G186">
        <v>0</v>
      </c>
      <c r="I186">
        <f t="shared" si="68"/>
        <v>21.038342971821713</v>
      </c>
      <c r="J186">
        <v>10</v>
      </c>
      <c r="K186">
        <f>_xlfn.STDEV.P(D194:G198)</f>
        <v>17.118903323519305</v>
      </c>
      <c r="L186">
        <f t="shared" si="69"/>
        <v>15.210967240305063</v>
      </c>
      <c r="M186">
        <v>0.45</v>
      </c>
      <c r="N186">
        <f t="shared" si="70"/>
        <v>36.424999999999997</v>
      </c>
      <c r="P186" s="2">
        <f>_xlfn.STDEV.P(D194:D198)</f>
        <v>8.2249629786400966</v>
      </c>
      <c r="Q186">
        <f t="shared" si="71"/>
        <v>3.4847365594674273</v>
      </c>
      <c r="R186" s="2">
        <f>_xlfn.STDEV.P(E194:E198)</f>
        <v>14.107104593076489</v>
      </c>
      <c r="S186">
        <f t="shared" si="72"/>
        <v>2.7766086428511216</v>
      </c>
      <c r="T186" s="2">
        <f>_xlfn.STDEV.P(F194:F198)</f>
        <v>1.7971087891388209</v>
      </c>
      <c r="U186">
        <f t="shared" si="73"/>
        <v>4.0549010126293137</v>
      </c>
      <c r="V186" s="2">
        <f>_xlfn.STDEV.P(G194:G198)</f>
        <v>8.037263215796786</v>
      </c>
      <c r="W186">
        <f t="shared" si="74"/>
        <v>10.738934873730365</v>
      </c>
    </row>
    <row r="187" spans="1:23" x14ac:dyDescent="0.45">
      <c r="A187" s="1">
        <v>3</v>
      </c>
      <c r="B187">
        <v>0</v>
      </c>
      <c r="C187">
        <v>0.65</v>
      </c>
      <c r="D187">
        <v>47.5</v>
      </c>
      <c r="E187">
        <v>47.4</v>
      </c>
      <c r="F187">
        <v>46.2</v>
      </c>
      <c r="G187">
        <v>0</v>
      </c>
      <c r="I187">
        <f t="shared" si="68"/>
        <v>20.37245382863831</v>
      </c>
      <c r="J187">
        <v>20</v>
      </c>
      <c r="K187">
        <f>_xlfn.STDEV.P(D199:G203)</f>
        <v>17.744543358452496</v>
      </c>
      <c r="L187">
        <f t="shared" si="69"/>
        <v>14.320791394422695</v>
      </c>
      <c r="M187">
        <v>0.65</v>
      </c>
      <c r="N187">
        <f t="shared" si="70"/>
        <v>35.275000000000006</v>
      </c>
      <c r="P187" s="2">
        <f>_xlfn.STDEV.P(D199:D203)</f>
        <v>9.9297484358869585</v>
      </c>
      <c r="Q187">
        <f t="shared" si="71"/>
        <v>1.4951774328003868</v>
      </c>
      <c r="R187" s="2">
        <f>_xlfn.STDEV.P(E199:E203)</f>
        <v>14.32360289871232</v>
      </c>
      <c r="S187">
        <f t="shared" si="72"/>
        <v>2.3004830410638157</v>
      </c>
      <c r="T187" s="2">
        <f>_xlfn.STDEV.P(F199:F203)</f>
        <v>0.81584312217484667</v>
      </c>
      <c r="U187">
        <f t="shared" si="73"/>
        <v>3.6843889889942698</v>
      </c>
      <c r="V187" s="2">
        <f>_xlfn.STDEV.P(G199:G203)</f>
        <v>8.0480059642124928</v>
      </c>
      <c r="W187">
        <f t="shared" si="74"/>
        <v>9.1282984905914049</v>
      </c>
    </row>
    <row r="188" spans="1:23" x14ac:dyDescent="0.45">
      <c r="A188" s="1">
        <v>4</v>
      </c>
      <c r="B188">
        <v>0</v>
      </c>
      <c r="C188">
        <v>0.85</v>
      </c>
      <c r="D188">
        <v>45.2</v>
      </c>
      <c r="E188">
        <v>47.1</v>
      </c>
      <c r="F188">
        <v>46</v>
      </c>
      <c r="G188">
        <v>0</v>
      </c>
      <c r="I188">
        <f t="shared" si="68"/>
        <v>19.973279024737025</v>
      </c>
      <c r="J188">
        <v>50</v>
      </c>
      <c r="K188">
        <f>_xlfn.STDEV.P(D205:G208)</f>
        <v>13.577578714557321</v>
      </c>
      <c r="L188">
        <f t="shared" si="69"/>
        <v>13.444743739302023</v>
      </c>
      <c r="M188">
        <v>0.85</v>
      </c>
      <c r="N188">
        <f t="shared" si="70"/>
        <v>34.575000000000003</v>
      </c>
      <c r="P188" s="2">
        <f>_xlfn.STDEV.P(D204:D208)</f>
        <v>9.6377590756357652</v>
      </c>
      <c r="Q188">
        <f t="shared" si="71"/>
        <v>2.0491868305907754</v>
      </c>
      <c r="R188" s="2">
        <f>_xlfn.STDEV.P(E204:E208)</f>
        <v>14.289517276661213</v>
      </c>
      <c r="S188">
        <f t="shared" si="72"/>
        <v>6.2681735776859329</v>
      </c>
      <c r="T188" s="2">
        <f>_xlfn.STDEV.P(F204:F208)</f>
        <v>3.2860919037665406</v>
      </c>
      <c r="U188">
        <f t="shared" si="73"/>
        <v>5.7441032565773185</v>
      </c>
      <c r="V188" s="2">
        <f>_xlfn.STDEV.P(G204:G208)</f>
        <v>8.0793564100118793</v>
      </c>
      <c r="W188">
        <f t="shared" si="74"/>
        <v>7.0909958554650308</v>
      </c>
    </row>
    <row r="189" spans="1:23" x14ac:dyDescent="0.45">
      <c r="A189" s="1">
        <v>5</v>
      </c>
      <c r="B189">
        <v>5</v>
      </c>
      <c r="C189">
        <v>0</v>
      </c>
      <c r="D189">
        <v>73.98</v>
      </c>
      <c r="E189">
        <v>76.099999999999994</v>
      </c>
      <c r="F189">
        <v>51.4</v>
      </c>
      <c r="G189">
        <v>33</v>
      </c>
      <c r="I189">
        <f t="shared" si="68"/>
        <v>17.677618617902141</v>
      </c>
      <c r="J189">
        <v>100</v>
      </c>
      <c r="K189">
        <f>_xlfn.STDEV.P(D209:F213)</f>
        <v>11.625928875673621</v>
      </c>
      <c r="N189">
        <f t="shared" si="70"/>
        <v>58.62</v>
      </c>
      <c r="P189" s="2">
        <f>_xlfn.STDEV.P(D209:D213)</f>
        <v>10.32015503759515</v>
      </c>
      <c r="R189" s="2">
        <f>_xlfn.STDEV.P(E209:E213)</f>
        <v>12.818985919330732</v>
      </c>
      <c r="T189" s="2">
        <f>_xlfn.STDEV.P(F209:F213)</f>
        <v>5.7780965724016884</v>
      </c>
      <c r="V189" s="2">
        <f>_xlfn.STDEV.P(G209:G213)</f>
        <v>0</v>
      </c>
    </row>
    <row r="190" spans="1:23" x14ac:dyDescent="0.45">
      <c r="A190" s="1">
        <v>6</v>
      </c>
      <c r="B190">
        <v>5</v>
      </c>
      <c r="C190">
        <v>0.2</v>
      </c>
      <c r="D190">
        <v>61.1</v>
      </c>
      <c r="E190">
        <v>59.5</v>
      </c>
      <c r="F190">
        <v>44.4</v>
      </c>
      <c r="G190">
        <v>27.1</v>
      </c>
      <c r="I190">
        <f t="shared" si="68"/>
        <v>13.726138386305164</v>
      </c>
      <c r="K190">
        <f>AVERAGE(K184:K189)</f>
        <v>16.150822096171311</v>
      </c>
      <c r="N190">
        <f t="shared" si="70"/>
        <v>48.024999999999999</v>
      </c>
      <c r="P190" s="2">
        <f>AVERAGE(P184:P189)</f>
        <v>8.6800499322097995</v>
      </c>
      <c r="Q190">
        <f>AVERAGE(Q184:Q188)</f>
        <v>3.4629749597212496</v>
      </c>
      <c r="R190" s="2">
        <f>AVERAGE(R184:R189)</f>
        <v>12.342475996815459</v>
      </c>
      <c r="S190">
        <f>AVERAGE(S184:S188)</f>
        <v>5.1655969664756753</v>
      </c>
      <c r="T190" s="2">
        <f>AVERAGE(T184:T189)</f>
        <v>2.7238377918476595</v>
      </c>
      <c r="U190">
        <f>AVERAGE(U184:U188)</f>
        <v>4.4753916374767631</v>
      </c>
      <c r="V190" s="2">
        <f>AVERAGE(V184:V189)</f>
        <v>4.7907199838273167</v>
      </c>
      <c r="W190">
        <f>AVERAGE(W184:W188)</f>
        <v>11.152006105575275</v>
      </c>
    </row>
    <row r="191" spans="1:23" x14ac:dyDescent="0.45">
      <c r="A191" s="1">
        <v>7</v>
      </c>
      <c r="B191">
        <v>5</v>
      </c>
      <c r="C191">
        <v>0.45</v>
      </c>
      <c r="D191">
        <v>57.8</v>
      </c>
      <c r="E191">
        <v>54.2</v>
      </c>
      <c r="F191">
        <v>48.4</v>
      </c>
      <c r="G191">
        <v>24.9</v>
      </c>
      <c r="I191">
        <f t="shared" si="68"/>
        <v>12.816273834465289</v>
      </c>
      <c r="N191">
        <f t="shared" si="70"/>
        <v>46.325000000000003</v>
      </c>
      <c r="P191" s="2">
        <f>_xlfn.STDEV.P(P184:P189)</f>
        <v>2.2476766910919186</v>
      </c>
      <c r="Q191">
        <f>_xlfn.STDEV.P(Q184:Q188)</f>
        <v>1.620254433212146</v>
      </c>
      <c r="R191" s="2">
        <f>_xlfn.STDEV.P(R184:R189)</f>
        <v>4.7694238227869068</v>
      </c>
      <c r="S191">
        <f>_xlfn.STDEV.P(S184:S188)</f>
        <v>2.400027125296615</v>
      </c>
      <c r="T191" s="2">
        <f>_xlfn.STDEV.P(T184:T189)</f>
        <v>1.6239994921086511</v>
      </c>
      <c r="U191">
        <f>_xlfn.STDEV.P(U184:U188)</f>
        <v>0.84438190548716563</v>
      </c>
      <c r="V191" s="2">
        <f>_xlfn.STDEV.P(V184:V189)</f>
        <v>3.6035078331015571</v>
      </c>
      <c r="W191">
        <f>_xlfn.STDEV.P(W184:W188)</f>
        <v>3.1203781535595647</v>
      </c>
    </row>
    <row r="192" spans="1:23" x14ac:dyDescent="0.45">
      <c r="A192" s="1">
        <v>8</v>
      </c>
      <c r="B192">
        <v>5</v>
      </c>
      <c r="C192">
        <v>0.65</v>
      </c>
      <c r="D192">
        <v>49.3</v>
      </c>
      <c r="E192">
        <v>42.9</v>
      </c>
      <c r="F192">
        <v>44.2</v>
      </c>
      <c r="G192">
        <v>22.8</v>
      </c>
      <c r="I192">
        <f t="shared" si="68"/>
        <v>10.102227477145835</v>
      </c>
      <c r="K192" cm="1">
        <f t="array" ref="K192">INDEX(LINEST(K184:K189),1)</f>
        <v>-1.5197188535511534</v>
      </c>
      <c r="L192" cm="1">
        <f t="array" ref="L192">INDEX(LINEST(L184:L188),1)</f>
        <v>-1.3822501916861083</v>
      </c>
      <c r="N192">
        <f t="shared" si="70"/>
        <v>39.799999999999997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45</v>
      </c>
      <c r="E193">
        <v>26.6</v>
      </c>
      <c r="F193">
        <v>42.9</v>
      </c>
      <c r="G193">
        <v>19.3</v>
      </c>
      <c r="I193">
        <f t="shared" si="68"/>
        <v>10.83801181029065</v>
      </c>
      <c r="N193">
        <f t="shared" si="70"/>
        <v>33.450000000000003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70.34</v>
      </c>
      <c r="E194">
        <v>76.5</v>
      </c>
      <c r="F194">
        <v>53.1</v>
      </c>
      <c r="G194">
        <v>35.5</v>
      </c>
      <c r="I194">
        <f t="shared" si="68"/>
        <v>15.983015985726848</v>
      </c>
      <c r="N194">
        <f xml:space="preserve"> AVERAGEIF(D194:G194, "&lt;&gt;0",D194:G194)</f>
        <v>58.86</v>
      </c>
      <c r="P194" s="2" t="s">
        <v>35</v>
      </c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60.7</v>
      </c>
      <c r="E195">
        <v>63.3</v>
      </c>
      <c r="F195">
        <v>50.1</v>
      </c>
      <c r="G195">
        <v>24</v>
      </c>
      <c r="I195">
        <f t="shared" si="68"/>
        <v>15.544191037168831</v>
      </c>
      <c r="J195" s="6"/>
      <c r="K195" t="s">
        <v>25</v>
      </c>
      <c r="L195" t="s">
        <v>26</v>
      </c>
      <c r="N195">
        <f t="shared" ref="N195:N213" si="75" xml:space="preserve"> AVERAGEIF(D195:G195, "&lt;&gt;0",D195:G195)</f>
        <v>49.524999999999999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58.1</v>
      </c>
      <c r="E196">
        <v>57.8</v>
      </c>
      <c r="F196">
        <v>49.2</v>
      </c>
      <c r="G196">
        <v>21.6</v>
      </c>
      <c r="I196">
        <f t="shared" si="68"/>
        <v>14.911635557510097</v>
      </c>
      <c r="J196">
        <v>2</v>
      </c>
      <c r="K196">
        <f>AVERAGE(D184:G188)</f>
        <v>36.290000000000006</v>
      </c>
      <c r="L196">
        <f>AVERAGE(D184:G184,D189:G189,D194:G194,D199:G199,D204:G204,D209:F209)</f>
        <v>54.900869565217391</v>
      </c>
      <c r="M196">
        <v>0</v>
      </c>
      <c r="N196">
        <f t="shared" si="75"/>
        <v>46.675000000000004</v>
      </c>
      <c r="P196" s="2">
        <f>AVERAGE(D184:D188)</f>
        <v>49</v>
      </c>
      <c r="Q196">
        <f>AVERAGE(D184,D189,D194,D199,D204,D209)</f>
        <v>69.720000000000013</v>
      </c>
      <c r="R196" s="2">
        <f>AVERAGE(E184:E188)</f>
        <v>48.28</v>
      </c>
      <c r="S196">
        <f>AVERAGE(E184,E189,E194,E199,E204,E209)</f>
        <v>71.149999999999991</v>
      </c>
      <c r="T196" s="2">
        <f>AVERAGE(F184:F188)</f>
        <v>47.879999999999995</v>
      </c>
      <c r="U196">
        <f>AVERAGE(F184,F189,F194,F199,F204,F209)</f>
        <v>46.699999999999996</v>
      </c>
      <c r="V196" s="2">
        <f>AVERAGE(G184:G188)</f>
        <v>0</v>
      </c>
      <c r="W196">
        <f>AVERAGE(G184,G189,G194,G199,G204)</f>
        <v>27.46</v>
      </c>
    </row>
    <row r="197" spans="1:23" x14ac:dyDescent="0.45">
      <c r="A197" s="1">
        <v>13</v>
      </c>
      <c r="B197">
        <v>10</v>
      </c>
      <c r="C197">
        <v>0.65</v>
      </c>
      <c r="D197">
        <v>51.2</v>
      </c>
      <c r="E197">
        <v>48.8</v>
      </c>
      <c r="F197">
        <v>50.4</v>
      </c>
      <c r="G197">
        <v>14.4</v>
      </c>
      <c r="I197">
        <f t="shared" si="68"/>
        <v>15.497096502248402</v>
      </c>
      <c r="J197">
        <v>5</v>
      </c>
      <c r="K197">
        <f>AVERAGE(D189:G193)</f>
        <v>45.243999999999993</v>
      </c>
      <c r="L197">
        <f t="shared" ref="L197:L200" si="76">AVERAGE(D185:G185,D190:G190,D195:G195,D200:G200,D205:G205,D210:F210)</f>
        <v>46.39826086956522</v>
      </c>
      <c r="M197">
        <v>0.2</v>
      </c>
      <c r="N197">
        <f t="shared" si="75"/>
        <v>41.2</v>
      </c>
      <c r="P197" s="2">
        <f>AVERAGE(D189:D193)</f>
        <v>57.436</v>
      </c>
      <c r="Q197">
        <f t="shared" ref="Q197:Q200" si="77">AVERAGE(D185,D190,D195,D200,D205,D210)</f>
        <v>56.883333333333333</v>
      </c>
      <c r="R197" s="2">
        <f>AVERAGE(E189:E193)</f>
        <v>51.86</v>
      </c>
      <c r="S197">
        <f t="shared" ref="S197:S200" si="78">AVERAGE(E185,E190,E195,E200,E205,E210)</f>
        <v>57.959999999999987</v>
      </c>
      <c r="T197" s="2">
        <f>AVERAGE(F189:F193)</f>
        <v>46.26</v>
      </c>
      <c r="U197">
        <f t="shared" ref="U197:U200" si="79">AVERAGE(F185,F190,F195,F200,F205,F210)</f>
        <v>45.666666666666664</v>
      </c>
      <c r="V197" s="2">
        <f>AVERAGE(G189:G193)</f>
        <v>25.419999999999998</v>
      </c>
      <c r="W197">
        <f>AVERAGE(G185,G190,G195,G200,G205)</f>
        <v>20.82</v>
      </c>
    </row>
    <row r="198" spans="1:23" x14ac:dyDescent="0.45">
      <c r="A198" s="1">
        <v>14</v>
      </c>
      <c r="B198">
        <v>10</v>
      </c>
      <c r="C198">
        <v>0.85</v>
      </c>
      <c r="D198">
        <v>46.4</v>
      </c>
      <c r="E198">
        <v>34.4</v>
      </c>
      <c r="F198">
        <v>47.6</v>
      </c>
      <c r="G198">
        <v>13.1</v>
      </c>
      <c r="I198">
        <f t="shared" si="68"/>
        <v>13.857556602807001</v>
      </c>
      <c r="J198">
        <v>10</v>
      </c>
      <c r="K198">
        <f>AVERAGE(D194:G198)</f>
        <v>46.327000000000005</v>
      </c>
      <c r="L198">
        <f t="shared" si="76"/>
        <v>44.288695652173899</v>
      </c>
      <c r="M198">
        <v>0.45</v>
      </c>
      <c r="N198">
        <f t="shared" si="75"/>
        <v>35.375</v>
      </c>
      <c r="P198" s="2">
        <f>AVERAGE(D194:D198)</f>
        <v>57.347999999999999</v>
      </c>
      <c r="Q198">
        <f t="shared" si="77"/>
        <v>54.696666666666665</v>
      </c>
      <c r="R198" s="2">
        <f>AVERAGE(E194:E198)</f>
        <v>56.160000000000004</v>
      </c>
      <c r="S198">
        <f t="shared" si="78"/>
        <v>54.226666666666681</v>
      </c>
      <c r="T198" s="2">
        <f>AVERAGE(F194:F198)</f>
        <v>50.08</v>
      </c>
      <c r="U198">
        <f t="shared" si="79"/>
        <v>45.766666666666673</v>
      </c>
      <c r="V198" s="2">
        <f>AVERAGE(G194:G198)</f>
        <v>21.72</v>
      </c>
      <c r="W198">
        <f>AVERAGE(G186,G191,G196,G201,G206)</f>
        <v>18.100000000000001</v>
      </c>
    </row>
    <row r="199" spans="1:23" x14ac:dyDescent="0.45">
      <c r="A199" s="1">
        <v>15</v>
      </c>
      <c r="B199">
        <v>20</v>
      </c>
      <c r="C199">
        <v>0</v>
      </c>
      <c r="D199">
        <v>73.599999999999994</v>
      </c>
      <c r="E199">
        <v>76.099999999999994</v>
      </c>
      <c r="F199">
        <v>38.4</v>
      </c>
      <c r="G199">
        <v>32.200000000000003</v>
      </c>
      <c r="I199">
        <f t="shared" si="68"/>
        <v>19.915744399846048</v>
      </c>
      <c r="J199">
        <v>20</v>
      </c>
      <c r="K199">
        <f>AVERAGE(D199:G203)</f>
        <v>42.348999999999997</v>
      </c>
      <c r="L199">
        <f t="shared" si="76"/>
        <v>39.843478260869567</v>
      </c>
      <c r="M199">
        <v>0.65</v>
      </c>
      <c r="N199">
        <f t="shared" si="75"/>
        <v>55.075000000000003</v>
      </c>
      <c r="P199" s="2">
        <f>AVERAGE(D199:D203)</f>
        <v>55.975999999999999</v>
      </c>
      <c r="Q199">
        <f t="shared" si="77"/>
        <v>49.933333333333337</v>
      </c>
      <c r="R199" s="2">
        <f>AVERAGE(E199:E203)</f>
        <v>55.279999999999994</v>
      </c>
      <c r="S199">
        <f t="shared" si="78"/>
        <v>46.866666666666667</v>
      </c>
      <c r="T199" s="2">
        <f>AVERAGE(F199:F203)</f>
        <v>38.679999999999993</v>
      </c>
      <c r="U199">
        <f t="shared" si="79"/>
        <v>43.983333333333341</v>
      </c>
      <c r="V199" s="2">
        <f>AVERAGE(G199:G203)</f>
        <v>19.46</v>
      </c>
      <c r="W199">
        <f>AVERAGE(G187,G192,G197,G202,G207)</f>
        <v>14.34</v>
      </c>
    </row>
    <row r="200" spans="1:23" x14ac:dyDescent="0.45">
      <c r="A200" s="1">
        <v>16</v>
      </c>
      <c r="B200">
        <v>20</v>
      </c>
      <c r="C200">
        <v>0.2</v>
      </c>
      <c r="D200">
        <v>57</v>
      </c>
      <c r="E200">
        <v>61.6</v>
      </c>
      <c r="F200">
        <v>39.200000000000003</v>
      </c>
      <c r="G200">
        <v>22.2</v>
      </c>
      <c r="I200">
        <f t="shared" si="68"/>
        <v>15.596794542469302</v>
      </c>
      <c r="J200">
        <v>50</v>
      </c>
      <c r="K200">
        <f>AVERAGE(D204:G208)</f>
        <v>44.44100000000001</v>
      </c>
      <c r="L200">
        <f t="shared" si="76"/>
        <v>33.286956521739128</v>
      </c>
      <c r="M200">
        <v>0.85</v>
      </c>
      <c r="N200">
        <f t="shared" si="75"/>
        <v>45</v>
      </c>
      <c r="P200" s="2">
        <f>AVERAGE(D204:D208)</f>
        <v>55.96</v>
      </c>
      <c r="Q200">
        <f t="shared" si="77"/>
        <v>43.849999999999994</v>
      </c>
      <c r="R200" s="2">
        <f>AVERAGE(E204:E208)</f>
        <v>53.644000000000005</v>
      </c>
      <c r="S200">
        <f t="shared" si="78"/>
        <v>34.199999999999996</v>
      </c>
      <c r="T200" s="2">
        <f>AVERAGE(F204:F208)</f>
        <v>43.160000000000004</v>
      </c>
      <c r="U200">
        <f t="shared" si="79"/>
        <v>40.483333333333334</v>
      </c>
      <c r="V200" s="2">
        <f>AVERAGE(G204:G208)</f>
        <v>25</v>
      </c>
      <c r="W200">
        <f>AVERAGE(G188,G193,G198,G203,G208)</f>
        <v>10.879999999999999</v>
      </c>
    </row>
    <row r="201" spans="1:23" x14ac:dyDescent="0.45">
      <c r="A201" s="1">
        <v>17</v>
      </c>
      <c r="B201">
        <v>20</v>
      </c>
      <c r="C201">
        <v>0.45</v>
      </c>
      <c r="D201">
        <v>54.18</v>
      </c>
      <c r="E201">
        <v>56.3</v>
      </c>
      <c r="F201">
        <v>37.799999999999997</v>
      </c>
      <c r="G201">
        <v>20.9</v>
      </c>
      <c r="I201">
        <f t="shared" si="68"/>
        <v>14.277117180999817</v>
      </c>
      <c r="J201">
        <v>100</v>
      </c>
      <c r="K201">
        <f>AVERAGE(D209:F213)</f>
        <v>49.166666666666671</v>
      </c>
      <c r="N201">
        <f t="shared" si="75"/>
        <v>42.294999999999995</v>
      </c>
      <c r="P201" s="2">
        <f>AVERAGE(D209:D213)</f>
        <v>54.379999999999995</v>
      </c>
      <c r="R201" s="2">
        <f>AVERAGE(E209:E213)</f>
        <v>52.06</v>
      </c>
      <c r="T201" s="2">
        <f>AVERAGE(F209:F213)</f>
        <v>41.059999999999995</v>
      </c>
      <c r="V201" s="2"/>
    </row>
    <row r="202" spans="1:23" x14ac:dyDescent="0.45">
      <c r="A202" s="1">
        <v>18</v>
      </c>
      <c r="B202">
        <v>20</v>
      </c>
      <c r="C202">
        <v>0.65</v>
      </c>
      <c r="D202">
        <v>51.8</v>
      </c>
      <c r="E202">
        <v>50</v>
      </c>
      <c r="F202">
        <v>40</v>
      </c>
      <c r="G202">
        <v>13.1</v>
      </c>
      <c r="I202">
        <f t="shared" si="68"/>
        <v>15.462434316756198</v>
      </c>
      <c r="K202">
        <f>AVERAGE(K196:K201)</f>
        <v>43.969611111111107</v>
      </c>
      <c r="N202">
        <f t="shared" si="75"/>
        <v>38.725000000000001</v>
      </c>
      <c r="P202" s="2">
        <f>AVERAGE(P196:P201)</f>
        <v>55.016666666666659</v>
      </c>
      <c r="Q202">
        <f>AVERAGE(Q196:Q200)</f>
        <v>55.016666666666673</v>
      </c>
      <c r="R202" s="2">
        <f>AVERAGE(R196:R201)</f>
        <v>52.880666666666677</v>
      </c>
      <c r="S202">
        <f>AVERAGE(S196:S200)</f>
        <v>52.88066666666667</v>
      </c>
      <c r="T202" s="2">
        <f>AVERAGE(T196:T201)</f>
        <v>44.519999999999989</v>
      </c>
      <c r="U202">
        <f>AVERAGE(U196:U200)</f>
        <v>44.52</v>
      </c>
      <c r="V202" s="2">
        <f>AVERAGE(V196:V200)</f>
        <v>18.32</v>
      </c>
      <c r="W202">
        <f>AVERAGE(W196:W200)</f>
        <v>18.32</v>
      </c>
    </row>
    <row r="203" spans="1:23" x14ac:dyDescent="0.45">
      <c r="A203" s="1">
        <v>19</v>
      </c>
      <c r="B203">
        <v>20</v>
      </c>
      <c r="C203">
        <v>0.85</v>
      </c>
      <c r="D203">
        <v>43.3</v>
      </c>
      <c r="E203">
        <v>32.4</v>
      </c>
      <c r="F203">
        <v>38</v>
      </c>
      <c r="G203">
        <v>8.9</v>
      </c>
      <c r="I203">
        <f t="shared" si="68"/>
        <v>13.135543384268502</v>
      </c>
      <c r="N203">
        <f t="shared" si="75"/>
        <v>30.65</v>
      </c>
      <c r="P203" s="2">
        <f>_xlfn.STDEV.P(P196:P201)</f>
        <v>2.8781970436754714</v>
      </c>
      <c r="Q203">
        <f>_xlfn.STDEV.P(Q196:Q200)</f>
        <v>8.6059232831553309</v>
      </c>
      <c r="R203" s="2">
        <f>_xlfn.STDEV.P(R196:R201)</f>
        <v>2.5811784560975672</v>
      </c>
      <c r="S203">
        <f>_xlfn.STDEV.P(S196:S200)</f>
        <v>12.218963840413476</v>
      </c>
      <c r="T203" s="2">
        <f>_xlfn.STDEV.P(T196:T201)</f>
        <v>3.9403383949435957</v>
      </c>
      <c r="U203">
        <f>_xlfn.STDEV.P(U196:U200)</f>
        <v>2.2001868607511992</v>
      </c>
      <c r="V203" s="2">
        <f>_xlfn.STDEV.P(V196:V200)</f>
        <v>9.4182206387406371</v>
      </c>
      <c r="W203">
        <f>_xlfn.STDEV.P(W196:W200)</f>
        <v>5.6750682815275439</v>
      </c>
    </row>
    <row r="204" spans="1:23" x14ac:dyDescent="0.45">
      <c r="A204" s="1">
        <v>20</v>
      </c>
      <c r="B204">
        <v>50</v>
      </c>
      <c r="C204">
        <v>0</v>
      </c>
      <c r="D204">
        <v>72.5</v>
      </c>
      <c r="E204">
        <v>74.5</v>
      </c>
      <c r="F204">
        <v>41.5</v>
      </c>
      <c r="G204">
        <v>36.6</v>
      </c>
      <c r="I204">
        <f t="shared" si="68"/>
        <v>17.326334724920912</v>
      </c>
      <c r="N204">
        <f t="shared" si="75"/>
        <v>56.274999999999999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57.5</v>
      </c>
      <c r="E205">
        <v>60.36</v>
      </c>
      <c r="F205">
        <v>46.3</v>
      </c>
      <c r="G205">
        <v>30.8</v>
      </c>
      <c r="I205">
        <f t="shared" si="68"/>
        <v>11.614206817514464</v>
      </c>
      <c r="N205">
        <f t="shared" si="75"/>
        <v>48.74</v>
      </c>
      <c r="P205" s="2" cm="1">
        <f t="array" ref="P205">INDEX(LINEST(P196:P201), 1)</f>
        <v>0.60285714285714231</v>
      </c>
      <c r="Q205" s="2" cm="1">
        <f t="array" ref="Q205">INDEX(LINEST(Q196:Q200), 1)</f>
        <v>-5.8690000000000024</v>
      </c>
      <c r="R205" s="2" cm="1">
        <f t="array" ref="R205">INDEX(LINEST(R196:R201), 1)</f>
        <v>0.66777142857142902</v>
      </c>
      <c r="S205" s="2" cm="1">
        <f t="array" ref="S205">INDEX(LINEST(S196:S200), 1)</f>
        <v>-8.4993333333333307</v>
      </c>
      <c r="T205" s="2" cm="1">
        <f t="array" ref="T205">INDEX(LINEST(T196:T201), 1)</f>
        <v>-1.5657142857142852</v>
      </c>
      <c r="U205" s="2" cm="1">
        <f t="array" ref="U205">INDEX(LINEST(U196:U200), 1)</f>
        <v>-1.4116666666666642</v>
      </c>
      <c r="V205" s="2" cm="1">
        <f t="array" ref="V205">INDEX(LINEST(V196:V200), 1)</f>
        <v>4.403999999999999</v>
      </c>
      <c r="W205" s="2" cm="1">
        <f t="array" ref="W205">INDEX(LINEST(W196:W200), 1)</f>
        <v>-3.964</v>
      </c>
    </row>
    <row r="206" spans="1:23" x14ac:dyDescent="0.45">
      <c r="A206" s="1">
        <v>22</v>
      </c>
      <c r="B206">
        <v>50</v>
      </c>
      <c r="C206">
        <v>0.45</v>
      </c>
      <c r="D206">
        <v>55.7</v>
      </c>
      <c r="E206">
        <v>55.16</v>
      </c>
      <c r="F206">
        <v>46.7</v>
      </c>
      <c r="G206">
        <v>23.1</v>
      </c>
      <c r="I206">
        <f t="shared" si="68"/>
        <v>13.229764737137252</v>
      </c>
      <c r="K206" cm="1">
        <f t="array" ref="K206">INDEX(LINEST(K196:K201),1)</f>
        <v>1.6570380952380968</v>
      </c>
      <c r="L206" s="4" cm="1">
        <f t="array" ref="L206">INDEX(LINEST(L196:L200),1)</f>
        <v>-4.9782608695652177</v>
      </c>
      <c r="N206">
        <f t="shared" si="75"/>
        <v>45.164999999999999</v>
      </c>
    </row>
    <row r="207" spans="1:23" x14ac:dyDescent="0.45">
      <c r="A207" s="1">
        <v>23</v>
      </c>
      <c r="B207">
        <v>50</v>
      </c>
      <c r="C207">
        <v>0.65</v>
      </c>
      <c r="D207">
        <v>50.9</v>
      </c>
      <c r="E207">
        <v>46.7</v>
      </c>
      <c r="F207">
        <v>43.5</v>
      </c>
      <c r="G207">
        <v>21.4</v>
      </c>
      <c r="I207">
        <f t="shared" si="68"/>
        <v>11.405563335495541</v>
      </c>
      <c r="N207">
        <f t="shared" si="75"/>
        <v>40.625</v>
      </c>
    </row>
    <row r="208" spans="1:23" x14ac:dyDescent="0.45">
      <c r="A208" s="1">
        <v>24</v>
      </c>
      <c r="B208">
        <v>50</v>
      </c>
      <c r="C208">
        <v>0.85</v>
      </c>
      <c r="D208">
        <v>43.2</v>
      </c>
      <c r="E208">
        <v>31.5</v>
      </c>
      <c r="F208">
        <v>37.799999999999997</v>
      </c>
      <c r="G208">
        <v>13.1</v>
      </c>
      <c r="I208">
        <f t="shared" si="68"/>
        <v>11.347907296061242</v>
      </c>
      <c r="N208">
        <f t="shared" si="75"/>
        <v>31.4</v>
      </c>
    </row>
    <row r="209" spans="1:23" x14ac:dyDescent="0.45">
      <c r="A209" s="1">
        <v>25</v>
      </c>
      <c r="B209">
        <v>100</v>
      </c>
      <c r="C209">
        <v>0</v>
      </c>
      <c r="D209">
        <v>71.400000000000006</v>
      </c>
      <c r="E209">
        <v>72</v>
      </c>
      <c r="F209">
        <v>47.3</v>
      </c>
      <c r="G209">
        <v>0</v>
      </c>
      <c r="I209">
        <f>_xlfn.STDEV.P(D209:F209)</f>
        <v>11.504878192411358</v>
      </c>
      <c r="N209" s="4">
        <f t="shared" si="75"/>
        <v>63.566666666666663</v>
      </c>
    </row>
    <row r="210" spans="1:23" x14ac:dyDescent="0.45">
      <c r="A210" s="1">
        <v>26</v>
      </c>
      <c r="B210">
        <v>100</v>
      </c>
      <c r="C210">
        <v>0.2</v>
      </c>
      <c r="D210">
        <v>56.8</v>
      </c>
      <c r="E210">
        <v>56.9</v>
      </c>
      <c r="F210">
        <v>44.3</v>
      </c>
      <c r="G210">
        <v>0</v>
      </c>
      <c r="I210">
        <f t="shared" ref="I210:I213" si="80">_xlfn.STDEV.P(D210:F210)</f>
        <v>5.9162675921751777</v>
      </c>
      <c r="N210">
        <f t="shared" si="75"/>
        <v>52.666666666666664</v>
      </c>
    </row>
    <row r="211" spans="1:23" x14ac:dyDescent="0.45">
      <c r="A211" s="1">
        <v>27</v>
      </c>
      <c r="B211">
        <v>100</v>
      </c>
      <c r="C211">
        <v>0.45</v>
      </c>
      <c r="D211">
        <v>54.8</v>
      </c>
      <c r="E211">
        <v>52.8</v>
      </c>
      <c r="F211">
        <v>43.5</v>
      </c>
      <c r="G211">
        <v>0</v>
      </c>
      <c r="I211">
        <f t="shared" si="80"/>
        <v>4.9236391238820714</v>
      </c>
      <c r="N211">
        <f t="shared" si="75"/>
        <v>50.366666666666667</v>
      </c>
    </row>
    <row r="212" spans="1:23" x14ac:dyDescent="0.45">
      <c r="A212" s="1">
        <v>28</v>
      </c>
      <c r="B212">
        <v>100</v>
      </c>
      <c r="C212">
        <v>0.65</v>
      </c>
      <c r="D212">
        <v>48.9</v>
      </c>
      <c r="E212">
        <v>45.4</v>
      </c>
      <c r="F212">
        <v>39.6</v>
      </c>
      <c r="G212">
        <v>0</v>
      </c>
      <c r="I212">
        <f t="shared" si="80"/>
        <v>3.8352169285307549</v>
      </c>
      <c r="N212">
        <f t="shared" si="75"/>
        <v>44.633333333333333</v>
      </c>
    </row>
    <row r="213" spans="1:23" x14ac:dyDescent="0.45">
      <c r="A213" s="1">
        <v>29</v>
      </c>
      <c r="B213">
        <v>100</v>
      </c>
      <c r="C213">
        <v>0.85</v>
      </c>
      <c r="D213">
        <v>40</v>
      </c>
      <c r="E213">
        <v>33.200000000000003</v>
      </c>
      <c r="F213">
        <v>30.6</v>
      </c>
      <c r="G213">
        <v>0</v>
      </c>
      <c r="I213">
        <f t="shared" si="80"/>
        <v>3.9631637193871425</v>
      </c>
      <c r="N213">
        <f t="shared" si="75"/>
        <v>34.6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11.9</v>
      </c>
      <c r="E220">
        <v>0</v>
      </c>
      <c r="F220">
        <v>0.8</v>
      </c>
      <c r="G220">
        <v>0</v>
      </c>
      <c r="I220">
        <f>_xlfn.STDEV.P(D220:G220)</f>
        <v>5.047957507745088</v>
      </c>
      <c r="J220">
        <v>2</v>
      </c>
      <c r="K220">
        <f>_xlfn.STDEV.P(D220:G224)</f>
        <v>5.1013821656488361</v>
      </c>
      <c r="L220">
        <f>_xlfn.STDEV.P(D220:G220,D225:G225,D230:G230,D235:G235,D240:G240,D245:F245)</f>
        <v>15.254498310811659</v>
      </c>
      <c r="M220">
        <v>0</v>
      </c>
      <c r="N220">
        <f>AVERAGE(D220:G220)</f>
        <v>3.1750000000000003</v>
      </c>
      <c r="P220" s="2">
        <f>_xlfn.STDEV.P(D220:D224)</f>
        <v>5.2886293120240531</v>
      </c>
      <c r="Q220">
        <f>_xlfn.STDEV.P(D220,D225,D230,D235,D240,D245)</f>
        <v>8.1533360588711723</v>
      </c>
      <c r="R220" s="2">
        <f>_xlfn.STDEV.P(E220:E224)</f>
        <v>0</v>
      </c>
      <c r="S220">
        <f>_xlfn.STDEV.P(E220,E225,E230,E235,E240,E245)</f>
        <v>15.11152062353607</v>
      </c>
      <c r="T220" s="2">
        <f>_xlfn.STDEV.P(F220:F224)</f>
        <v>3.2364177727852135</v>
      </c>
      <c r="U220">
        <f>_xlfn.STDEV.P(F220,F225,F230,F235,F240,F245)</f>
        <v>12.118580774991765</v>
      </c>
      <c r="V220" s="2">
        <f>_xlfn.STDEV.P(G220:G224)</f>
        <v>0</v>
      </c>
      <c r="W220">
        <f>_xlfn.STDEV.P(G220,G225,G230,G235,G240,G245)</f>
        <v>0.16072751268321592</v>
      </c>
    </row>
    <row r="221" spans="1:23" x14ac:dyDescent="0.45">
      <c r="A221" s="1">
        <v>1</v>
      </c>
      <c r="B221">
        <v>0</v>
      </c>
      <c r="C221">
        <v>0.2</v>
      </c>
      <c r="D221">
        <v>13.7</v>
      </c>
      <c r="E221">
        <v>0</v>
      </c>
      <c r="F221">
        <v>1.8</v>
      </c>
      <c r="G221">
        <v>0</v>
      </c>
      <c r="I221">
        <f t="shared" ref="I221:I244" si="81">_xlfn.STDEV.P(D221:G221)</f>
        <v>5.7198666942508369</v>
      </c>
      <c r="J221">
        <v>5</v>
      </c>
      <c r="K221">
        <f>_xlfn.STDEV.P(D225:G229)</f>
        <v>14.016592845624071</v>
      </c>
      <c r="L221">
        <f t="shared" ref="L221:L224" si="82">_xlfn.STDEV.P(D221:G221,D226:G226,D231:G231,D236:G236,D241:G241,D246:F246)</f>
        <v>12.807534113041072</v>
      </c>
      <c r="M221">
        <v>0.2</v>
      </c>
      <c r="N221">
        <f t="shared" ref="N221:N244" si="83">AVERAGE(D221:G221)</f>
        <v>3.875</v>
      </c>
      <c r="P221" s="2">
        <f>_xlfn.STDEV.P(D225:D229)</f>
        <v>3.1833315881321571</v>
      </c>
      <c r="Q221">
        <f t="shared" ref="Q221:Q224" si="84">_xlfn.STDEV.P(D221,D226,D231,D236,D241,D246)</f>
        <v>6.3872268369509673</v>
      </c>
      <c r="R221" s="2">
        <f>_xlfn.STDEV.P(E225:E229)</f>
        <v>5.9751485337186372</v>
      </c>
      <c r="S221">
        <f t="shared" ref="S221:S224" si="85">_xlfn.STDEV.P(E221,E226,E231,E236,E241,E246)</f>
        <v>12.856083730626874</v>
      </c>
      <c r="T221" s="2">
        <f>_xlfn.STDEV.P(F225:F229)</f>
        <v>3.2988482838712061</v>
      </c>
      <c r="U221">
        <f t="shared" ref="U221:U224" si="86">_xlfn.STDEV.P(F221,F226,F231,F236,F241,F246)</f>
        <v>12.625371281669302</v>
      </c>
      <c r="V221" s="2">
        <f>_xlfn.STDEV.P(G225:G229)</f>
        <v>0.11661903789690595</v>
      </c>
      <c r="W221">
        <f t="shared" ref="W221:W224" si="87">_xlfn.STDEV.P(G221,G226,G231,G236,G241,G246)</f>
        <v>7.6376261582597332E-2</v>
      </c>
    </row>
    <row r="222" spans="1:23" x14ac:dyDescent="0.45">
      <c r="A222" s="1">
        <v>2</v>
      </c>
      <c r="B222">
        <v>0</v>
      </c>
      <c r="C222">
        <v>0.45</v>
      </c>
      <c r="D222">
        <v>14.7</v>
      </c>
      <c r="E222">
        <v>0</v>
      </c>
      <c r="F222">
        <v>1.6</v>
      </c>
      <c r="G222">
        <v>0</v>
      </c>
      <c r="I222">
        <f t="shared" si="81"/>
        <v>6.1690254497772976</v>
      </c>
      <c r="J222">
        <v>10</v>
      </c>
      <c r="K222">
        <f>_xlfn.STDEV.P(D230:G234)</f>
        <v>12.981404970187167</v>
      </c>
      <c r="L222">
        <f t="shared" si="82"/>
        <v>11.796016501048383</v>
      </c>
      <c r="M222">
        <v>0.45</v>
      </c>
      <c r="N222">
        <f t="shared" si="83"/>
        <v>4.0750000000000002</v>
      </c>
      <c r="P222" s="2">
        <f>_xlfn.STDEV.P(D230:D234)</f>
        <v>5.036824396383099</v>
      </c>
      <c r="Q222">
        <f t="shared" si="84"/>
        <v>7.1415101110806134</v>
      </c>
      <c r="R222" s="2">
        <f>_xlfn.STDEV.P(E230:E234)</f>
        <v>6.0370191319889335</v>
      </c>
      <c r="S222">
        <f t="shared" si="85"/>
        <v>11.305898165706846</v>
      </c>
      <c r="T222" s="2">
        <f>_xlfn.STDEV.P(F230:F234)</f>
        <v>0.98508882848198909</v>
      </c>
      <c r="U222">
        <f t="shared" si="86"/>
        <v>12.165936051122413</v>
      </c>
      <c r="V222" s="2">
        <f>_xlfn.STDEV.P(G230:G234)</f>
        <v>0</v>
      </c>
      <c r="W222">
        <f t="shared" si="87"/>
        <v>0.11547005383792515</v>
      </c>
    </row>
    <row r="223" spans="1:23" x14ac:dyDescent="0.45">
      <c r="A223" s="1">
        <v>3</v>
      </c>
      <c r="B223">
        <v>0</v>
      </c>
      <c r="C223">
        <v>0.65</v>
      </c>
      <c r="D223">
        <v>9.3000000000000007</v>
      </c>
      <c r="E223">
        <v>0</v>
      </c>
      <c r="F223">
        <v>3.9</v>
      </c>
      <c r="G223">
        <v>0</v>
      </c>
      <c r="I223">
        <f t="shared" si="81"/>
        <v>3.8124795081416503</v>
      </c>
      <c r="J223">
        <v>20</v>
      </c>
      <c r="K223">
        <f>_xlfn.STDEV.P(D235:G239)</f>
        <v>13.526977637299474</v>
      </c>
      <c r="L223">
        <f t="shared" si="82"/>
        <v>9.8462451941560136</v>
      </c>
      <c r="M223">
        <v>0.65</v>
      </c>
      <c r="N223">
        <f t="shared" si="83"/>
        <v>3.3000000000000003</v>
      </c>
      <c r="P223" s="2">
        <f>_xlfn.STDEV.P(D235:D239)</f>
        <v>6.5850302960578562</v>
      </c>
      <c r="Q223">
        <f t="shared" si="84"/>
        <v>4.5638981875877409</v>
      </c>
      <c r="R223" s="2">
        <f>_xlfn.STDEV.P(E235:E239)</f>
        <v>7.0212249643491562</v>
      </c>
      <c r="S223">
        <f t="shared" si="85"/>
        <v>10.007733121053052</v>
      </c>
      <c r="T223" s="2">
        <f>_xlfn.STDEV.P(F235:F239)</f>
        <v>1.1720068259186895</v>
      </c>
      <c r="U223">
        <f t="shared" si="86"/>
        <v>10.417679950716261</v>
      </c>
      <c r="V223" s="2">
        <f>_xlfn.STDEV.P(G235:G239)</f>
        <v>0.08</v>
      </c>
      <c r="W223">
        <f t="shared" si="87"/>
        <v>0.14624940645653539</v>
      </c>
    </row>
    <row r="224" spans="1:23" x14ac:dyDescent="0.45">
      <c r="A224" s="1">
        <v>4</v>
      </c>
      <c r="B224">
        <v>0</v>
      </c>
      <c r="C224">
        <v>0.85</v>
      </c>
      <c r="D224">
        <v>0</v>
      </c>
      <c r="E224">
        <v>0</v>
      </c>
      <c r="F224">
        <v>9.6999999999999993</v>
      </c>
      <c r="G224">
        <v>0</v>
      </c>
      <c r="I224">
        <f t="shared" si="81"/>
        <v>4.2002232083545277</v>
      </c>
      <c r="J224">
        <v>50</v>
      </c>
      <c r="K224">
        <f>_xlfn.STDEV.P(D241:G244)</f>
        <v>9.6918457994336649</v>
      </c>
      <c r="L224">
        <f t="shared" si="82"/>
        <v>8.5330426364316665</v>
      </c>
      <c r="M224">
        <v>0.85</v>
      </c>
      <c r="N224">
        <f t="shared" si="83"/>
        <v>2.4249999999999998</v>
      </c>
      <c r="P224" s="2">
        <f>_xlfn.STDEV.P(D240:D244)</f>
        <v>1.1579015502191912</v>
      </c>
      <c r="Q224">
        <f t="shared" si="84"/>
        <v>2.5419262162558707</v>
      </c>
      <c r="R224" s="2">
        <f>_xlfn.STDEV.P(E240:E244)</f>
        <v>8.4276687167923239</v>
      </c>
      <c r="S224">
        <f t="shared" si="85"/>
        <v>8.9838126031707066</v>
      </c>
      <c r="T224" s="2">
        <f>_xlfn.STDEV.P(F240:F244)</f>
        <v>0.47581509013481205</v>
      </c>
      <c r="U224">
        <f t="shared" si="86"/>
        <v>9.2161090850025591</v>
      </c>
      <c r="V224" s="2">
        <f>_xlfn.STDEV.P(G240:G244)</f>
        <v>0.1414213562373095</v>
      </c>
      <c r="W224">
        <f t="shared" si="87"/>
        <v>0.18257418583505539</v>
      </c>
    </row>
    <row r="225" spans="1:23" x14ac:dyDescent="0.45">
      <c r="A225" s="1">
        <v>5</v>
      </c>
      <c r="B225">
        <v>5</v>
      </c>
      <c r="C225">
        <v>0</v>
      </c>
      <c r="D225">
        <v>8.4</v>
      </c>
      <c r="E225">
        <v>27.4</v>
      </c>
      <c r="F225">
        <v>35.9</v>
      </c>
      <c r="G225">
        <v>0.4</v>
      </c>
      <c r="I225">
        <f t="shared" si="81"/>
        <v>14.236287261782829</v>
      </c>
      <c r="J225">
        <v>100</v>
      </c>
      <c r="K225">
        <f>_xlfn.STDEV.P(D245:F249)</f>
        <v>7.9613789983617504</v>
      </c>
      <c r="L225">
        <f>AVERAGE((L224-L223), (L223-L222), (L222-L221), (L221-L220))</f>
        <v>-1.6803639185949981</v>
      </c>
      <c r="N225">
        <f t="shared" si="83"/>
        <v>18.024999999999999</v>
      </c>
      <c r="P225" s="2">
        <f>_xlfn.STDEV.P(D245:D249)</f>
        <v>0.50990195135927852</v>
      </c>
      <c r="R225" s="2">
        <f>_xlfn.STDEV.P(E245:E249)</f>
        <v>6.8117545463705573</v>
      </c>
      <c r="T225" s="2">
        <f>_xlfn.STDEV.P(F245:F249)</f>
        <v>0.53291650377896915</v>
      </c>
      <c r="V225" s="2"/>
    </row>
    <row r="226" spans="1:23" x14ac:dyDescent="0.45">
      <c r="A226" s="1">
        <v>6</v>
      </c>
      <c r="B226">
        <v>5</v>
      </c>
      <c r="C226">
        <v>0.2</v>
      </c>
      <c r="D226">
        <v>1.9</v>
      </c>
      <c r="E226">
        <v>19.8</v>
      </c>
      <c r="F226">
        <v>37</v>
      </c>
      <c r="G226">
        <v>0.2</v>
      </c>
      <c r="I226">
        <f t="shared" si="81"/>
        <v>14.978213344721725</v>
      </c>
      <c r="K226">
        <f>AVERAGE(K220:K225)</f>
        <v>10.546597069425827</v>
      </c>
      <c r="N226">
        <f t="shared" si="83"/>
        <v>14.725000000000001</v>
      </c>
      <c r="P226" s="2">
        <f>AVERAGE(P220:P225)</f>
        <v>3.6269365156959386</v>
      </c>
      <c r="Q226">
        <f>AVERAGE(Q220:Q224)</f>
        <v>5.7575794821492732</v>
      </c>
      <c r="R226" s="2">
        <f>AVERAGE(R220:R225)</f>
        <v>5.712135982203268</v>
      </c>
      <c r="S226">
        <f>AVERAGE(S220:S224)</f>
        <v>11.65300964881871</v>
      </c>
      <c r="T226" s="2">
        <f>AVERAGE(T220:T225)</f>
        <v>1.6168488841618134</v>
      </c>
      <c r="U226">
        <f>AVERAGE(U220:U224)</f>
        <v>11.30873542870046</v>
      </c>
      <c r="V226" s="2">
        <f>AVERAGE(V220:V225)</f>
        <v>6.7608078826843082E-2</v>
      </c>
      <c r="W226">
        <f>AVERAGE(W220:W224)</f>
        <v>0.13627948407906582</v>
      </c>
    </row>
    <row r="227" spans="1:23" x14ac:dyDescent="0.45">
      <c r="A227" s="1">
        <v>7</v>
      </c>
      <c r="B227">
        <v>5</v>
      </c>
      <c r="C227">
        <v>0.45</v>
      </c>
      <c r="D227">
        <v>0.5</v>
      </c>
      <c r="E227">
        <v>18.3</v>
      </c>
      <c r="F227">
        <v>35.6</v>
      </c>
      <c r="G227">
        <v>0.3</v>
      </c>
      <c r="I227">
        <f t="shared" si="81"/>
        <v>14.61649325248707</v>
      </c>
      <c r="N227">
        <f t="shared" si="83"/>
        <v>13.675000000000001</v>
      </c>
      <c r="P227" s="2">
        <f>_xlfn.STDEV.P(P220:P225)</f>
        <v>2.217662022140594</v>
      </c>
      <c r="Q227">
        <f>_xlfn.STDEV.P(Q220:Q224)</f>
        <v>1.990812412631902</v>
      </c>
      <c r="R227" s="2">
        <f>_xlfn.STDEV.P(R220:R225)</f>
        <v>2.6801808124612401</v>
      </c>
      <c r="S227">
        <f>_xlfn.STDEV.P(S220:S224)</f>
        <v>2.1615142614185929</v>
      </c>
      <c r="T227" s="2">
        <f>_xlfn.STDEV.P(T220:T225)</f>
        <v>1.192056913819429</v>
      </c>
      <c r="U227">
        <f>_xlfn.STDEV.P(U220:U224)</f>
        <v>1.2881954231014301</v>
      </c>
      <c r="V227" s="2">
        <f>_xlfn.STDEV.P(V220:V225)</f>
        <v>5.8558924830834864E-2</v>
      </c>
      <c r="W227">
        <f>_xlfn.STDEV.P(W220:W224)</f>
        <v>3.704519757793294E-2</v>
      </c>
    </row>
    <row r="228" spans="1:23" x14ac:dyDescent="0.45">
      <c r="A228" s="1">
        <v>8</v>
      </c>
      <c r="B228">
        <v>5</v>
      </c>
      <c r="C228">
        <v>0.65</v>
      </c>
      <c r="D228">
        <v>0.1</v>
      </c>
      <c r="E228">
        <v>14.4</v>
      </c>
      <c r="F228">
        <v>31.5</v>
      </c>
      <c r="G228">
        <v>0.1</v>
      </c>
      <c r="I228">
        <f t="shared" si="81"/>
        <v>12.926015433999758</v>
      </c>
      <c r="K228" cm="1">
        <f t="array" ref="K228">INDEX(LINEST(K220:K225),1)</f>
        <v>5.3466162631590458E-2</v>
      </c>
      <c r="L228" cm="1">
        <f t="array" ref="L228">INDEX(LINEST(L220:L224),1)</f>
        <v>-1.6404200267645042</v>
      </c>
      <c r="N228">
        <f t="shared" si="83"/>
        <v>11.525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0</v>
      </c>
      <c r="E229">
        <v>9.4</v>
      </c>
      <c r="F229">
        <v>28.2</v>
      </c>
      <c r="G229">
        <v>0.1</v>
      </c>
      <c r="I229">
        <f t="shared" si="81"/>
        <v>11.492252825273205</v>
      </c>
      <c r="N229">
        <f t="shared" si="83"/>
        <v>9.4250000000000007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18</v>
      </c>
      <c r="E230">
        <v>42.3</v>
      </c>
      <c r="F230">
        <v>8.3000000000000007</v>
      </c>
      <c r="G230">
        <v>0</v>
      </c>
      <c r="I230">
        <f t="shared" si="81"/>
        <v>15.856307893075236</v>
      </c>
      <c r="N230">
        <f t="shared" si="83"/>
        <v>17.149999999999999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10.199999999999999</v>
      </c>
      <c r="E231">
        <v>36.299999999999997</v>
      </c>
      <c r="F231">
        <v>5.7</v>
      </c>
      <c r="G231">
        <v>0</v>
      </c>
      <c r="I231">
        <f t="shared" si="81"/>
        <v>13.901528692917191</v>
      </c>
      <c r="J231" s="6"/>
      <c r="K231" t="s">
        <v>25</v>
      </c>
      <c r="L231" t="s">
        <v>26</v>
      </c>
      <c r="N231">
        <f t="shared" si="83"/>
        <v>13.05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8.8000000000000007</v>
      </c>
      <c r="E232">
        <v>33</v>
      </c>
      <c r="F232">
        <v>7.4</v>
      </c>
      <c r="G232">
        <v>0</v>
      </c>
      <c r="I232">
        <f t="shared" si="81"/>
        <v>12.410076550932313</v>
      </c>
      <c r="J232">
        <v>2</v>
      </c>
      <c r="K232">
        <f>AVERAGE(D220:G224)</f>
        <v>3.3699999999999997</v>
      </c>
      <c r="L232">
        <f>AVERAGE(D220:G220,D225:G225,D230:G230,D235:G235,D240:G240,D245:F245)</f>
        <v>13.601739130434787</v>
      </c>
      <c r="M232">
        <v>0</v>
      </c>
      <c r="N232">
        <f t="shared" si="83"/>
        <v>12.299999999999999</v>
      </c>
      <c r="P232" s="2">
        <f>AVERAGE(D220:D224)</f>
        <v>9.9199999999999982</v>
      </c>
      <c r="Q232">
        <f>AVERAGE(D220,D225,D230,D235,D240,D245)</f>
        <v>12.006666666666666</v>
      </c>
      <c r="R232" s="2">
        <f>AVERAGE(E220:E224)</f>
        <v>0</v>
      </c>
      <c r="S232">
        <f>AVERAGE(E220,E225,E230,E235,E240,E245)</f>
        <v>30.383333333333329</v>
      </c>
      <c r="T232" s="2">
        <f>AVERAGE(F220:F224)</f>
        <v>3.5599999999999996</v>
      </c>
      <c r="U232">
        <f>AVERAGE(F220,F225,F230,F235,F240,F245)</f>
        <v>9.6</v>
      </c>
      <c r="V232" s="2">
        <f>AVERAGE(G220:G224)</f>
        <v>0</v>
      </c>
      <c r="W232">
        <f>AVERAGE(G220,G225,G230,G235,G240)</f>
        <v>0.18000000000000002</v>
      </c>
    </row>
    <row r="233" spans="1:23" x14ac:dyDescent="0.45">
      <c r="A233" s="1">
        <v>13</v>
      </c>
      <c r="B233">
        <v>10</v>
      </c>
      <c r="C233">
        <v>0.65</v>
      </c>
      <c r="D233">
        <v>5.7</v>
      </c>
      <c r="E233">
        <v>28.1</v>
      </c>
      <c r="F233">
        <v>7.9</v>
      </c>
      <c r="G233">
        <v>0</v>
      </c>
      <c r="I233">
        <f t="shared" si="81"/>
        <v>10.604097085560845</v>
      </c>
      <c r="J233">
        <v>5</v>
      </c>
      <c r="K233">
        <f>AVERAGE(D225:G229)</f>
        <v>13.475000000000003</v>
      </c>
      <c r="L233">
        <f t="shared" ref="L233:L236" si="88">AVERAGE(D221:G221,D226:G226,D231:G231,D236:G236,D241:G241,D246:F246)</f>
        <v>10.952173913043479</v>
      </c>
      <c r="M233">
        <v>0.2</v>
      </c>
      <c r="N233">
        <f t="shared" si="83"/>
        <v>10.425000000000001</v>
      </c>
      <c r="P233" s="2">
        <f>AVERAGE(D225:D229)</f>
        <v>2.1800000000000002</v>
      </c>
      <c r="Q233">
        <f t="shared" ref="Q233:Q236" si="89">AVERAGE(D221,D226,D231,D236,D241,D246)</f>
        <v>9.2999999999999989</v>
      </c>
      <c r="R233" s="2">
        <f>AVERAGE(E225:E229)</f>
        <v>17.860000000000003</v>
      </c>
      <c r="S233">
        <f t="shared" ref="S233:S236" si="90">AVERAGE(E221,E226,E231,E236,E241,E246)</f>
        <v>23.533333333333331</v>
      </c>
      <c r="T233" s="2">
        <f>AVERAGE(F225:F229)</f>
        <v>33.64</v>
      </c>
      <c r="U233">
        <f t="shared" ref="U233:U236" si="91">AVERAGE(F221,F226,F231,F236,F241,F246)</f>
        <v>9.1</v>
      </c>
      <c r="V233" s="2">
        <f>AVERAGE(G225:G229)</f>
        <v>0.22000000000000006</v>
      </c>
      <c r="W233">
        <f>AVERAGE(G221,G226,G231,G236,G241)</f>
        <v>6.0000000000000012E-2</v>
      </c>
    </row>
    <row r="234" spans="1:23" x14ac:dyDescent="0.45">
      <c r="A234" s="1">
        <v>14</v>
      </c>
      <c r="B234">
        <v>10</v>
      </c>
      <c r="C234">
        <v>0.85</v>
      </c>
      <c r="D234">
        <v>3.2</v>
      </c>
      <c r="E234">
        <v>25.2</v>
      </c>
      <c r="F234">
        <v>8.4</v>
      </c>
      <c r="G234">
        <v>0</v>
      </c>
      <c r="I234">
        <f t="shared" si="81"/>
        <v>9.711848433743187</v>
      </c>
      <c r="J234">
        <v>10</v>
      </c>
      <c r="K234">
        <f>AVERAGE(D230:G234)</f>
        <v>12.424999999999999</v>
      </c>
      <c r="L234">
        <f t="shared" si="88"/>
        <v>9.9834782608695658</v>
      </c>
      <c r="M234">
        <v>0.45</v>
      </c>
      <c r="N234">
        <f t="shared" si="83"/>
        <v>9.1999999999999993</v>
      </c>
      <c r="P234" s="2">
        <f>AVERAGE(D230:D234)</f>
        <v>9.1800000000000015</v>
      </c>
      <c r="Q234">
        <f t="shared" si="89"/>
        <v>8.2700000000000014</v>
      </c>
      <c r="R234" s="2">
        <f>AVERAGE(E230:E234)</f>
        <v>32.979999999999997</v>
      </c>
      <c r="S234">
        <f t="shared" si="90"/>
        <v>20.999999999999996</v>
      </c>
      <c r="T234" s="2">
        <f>AVERAGE(F230:F234)</f>
        <v>7.5399999999999991</v>
      </c>
      <c r="U234">
        <f t="shared" si="91"/>
        <v>8.9</v>
      </c>
      <c r="V234" s="2">
        <f>AVERAGE(G230:G234)</f>
        <v>0</v>
      </c>
      <c r="W234">
        <f>AVERAGE(G222,G227,G232,G237,G242)</f>
        <v>0.12000000000000002</v>
      </c>
    </row>
    <row r="235" spans="1:23" x14ac:dyDescent="0.45">
      <c r="A235" s="1">
        <v>15</v>
      </c>
      <c r="B235">
        <v>20</v>
      </c>
      <c r="C235">
        <v>0</v>
      </c>
      <c r="D235">
        <v>26.4</v>
      </c>
      <c r="E235">
        <v>44.4</v>
      </c>
      <c r="F235">
        <v>8.1</v>
      </c>
      <c r="G235">
        <v>0.2</v>
      </c>
      <c r="I235">
        <f t="shared" si="81"/>
        <v>17.100931992145924</v>
      </c>
      <c r="J235">
        <v>20</v>
      </c>
      <c r="K235">
        <f>AVERAGE(D235:G239)</f>
        <v>14.185999999999998</v>
      </c>
      <c r="L235">
        <f t="shared" si="88"/>
        <v>8.2434782608695656</v>
      </c>
      <c r="M235">
        <v>0.65</v>
      </c>
      <c r="N235">
        <f t="shared" si="83"/>
        <v>19.774999999999999</v>
      </c>
      <c r="P235" s="2">
        <f>AVERAGE(D235:D239)</f>
        <v>17.484000000000002</v>
      </c>
      <c r="Q235">
        <f t="shared" si="89"/>
        <v>5.6499999999999995</v>
      </c>
      <c r="R235" s="2">
        <f>AVERAGE(E235:E239)</f>
        <v>33.18</v>
      </c>
      <c r="S235">
        <f t="shared" si="90"/>
        <v>17.183333333333334</v>
      </c>
      <c r="T235" s="2">
        <f>AVERAGE(F235:F239)</f>
        <v>6.02</v>
      </c>
      <c r="U235">
        <f t="shared" si="91"/>
        <v>8.6833333333333336</v>
      </c>
      <c r="V235" s="2">
        <f>AVERAGE(G235:G239)</f>
        <v>6.0000000000000012E-2</v>
      </c>
      <c r="W235">
        <f>AVERAGE(G223,G228,G233,G238,G243)</f>
        <v>0.1</v>
      </c>
    </row>
    <row r="236" spans="1:23" x14ac:dyDescent="0.45">
      <c r="A236" s="1">
        <v>16</v>
      </c>
      <c r="B236">
        <v>20</v>
      </c>
      <c r="C236">
        <v>0.2</v>
      </c>
      <c r="D236">
        <v>20.3</v>
      </c>
      <c r="E236">
        <v>37.4</v>
      </c>
      <c r="F236">
        <v>6.3</v>
      </c>
      <c r="G236">
        <v>0</v>
      </c>
      <c r="I236">
        <f t="shared" si="81"/>
        <v>14.374804346494598</v>
      </c>
      <c r="J236">
        <v>50</v>
      </c>
      <c r="K236">
        <f>AVERAGE(D240:G244)</f>
        <v>8.4770000000000003</v>
      </c>
      <c r="L236">
        <f t="shared" si="88"/>
        <v>6.6391304347826097</v>
      </c>
      <c r="M236">
        <v>0.85</v>
      </c>
      <c r="N236">
        <f t="shared" si="83"/>
        <v>16</v>
      </c>
      <c r="P236" s="2">
        <f>AVERAGE(D240:D244)</f>
        <v>4.8279999999999994</v>
      </c>
      <c r="Q236">
        <f t="shared" si="89"/>
        <v>2.6833333333333336</v>
      </c>
      <c r="R236" s="2">
        <f>AVERAGE(E240:E244)</f>
        <v>26.72</v>
      </c>
      <c r="S236">
        <f t="shared" si="90"/>
        <v>13.766666666666667</v>
      </c>
      <c r="T236" s="2">
        <f>AVERAGE(F240:F244)</f>
        <v>2.06</v>
      </c>
      <c r="U236">
        <f t="shared" si="91"/>
        <v>8.9</v>
      </c>
      <c r="V236" s="2">
        <f>AVERAGE(G240:G244)</f>
        <v>0.3</v>
      </c>
      <c r="W236">
        <f>AVERAGE(G224,G229,G234,G239,G244)</f>
        <v>0.12</v>
      </c>
    </row>
    <row r="237" spans="1:23" x14ac:dyDescent="0.45">
      <c r="A237" s="1">
        <v>17</v>
      </c>
      <c r="B237">
        <v>20</v>
      </c>
      <c r="C237">
        <v>0.45</v>
      </c>
      <c r="D237">
        <v>20.12</v>
      </c>
      <c r="E237">
        <v>31</v>
      </c>
      <c r="F237">
        <v>5.8</v>
      </c>
      <c r="G237">
        <v>0.1</v>
      </c>
      <c r="I237">
        <f t="shared" si="81"/>
        <v>12.110370555850055</v>
      </c>
      <c r="J237">
        <v>100</v>
      </c>
      <c r="K237">
        <f>AVERAGE(D245:F249)</f>
        <v>6.5333333333333341</v>
      </c>
      <c r="L237">
        <f>AVERAGE((L236-L235), (L235-L234), (L234-L233), (L233-L232))</f>
        <v>-1.7406521739130443</v>
      </c>
      <c r="N237">
        <f t="shared" si="83"/>
        <v>14.255000000000001</v>
      </c>
      <c r="P237" s="2">
        <f>AVERAGE(D245:D249)</f>
        <v>1.9</v>
      </c>
      <c r="R237" s="2">
        <f>AVERAGE(E245:E249)</f>
        <v>16.300000000000004</v>
      </c>
      <c r="T237" s="2">
        <f>AVERAGE(F245:F249)</f>
        <v>1.4</v>
      </c>
      <c r="V237" s="2"/>
    </row>
    <row r="238" spans="1:23" x14ac:dyDescent="0.45">
      <c r="A238" s="1">
        <v>18</v>
      </c>
      <c r="B238">
        <v>20</v>
      </c>
      <c r="C238">
        <v>0.65</v>
      </c>
      <c r="D238">
        <v>13.4</v>
      </c>
      <c r="E238">
        <v>28.8</v>
      </c>
      <c r="F238">
        <v>5.2</v>
      </c>
      <c r="G238">
        <v>0</v>
      </c>
      <c r="I238">
        <f t="shared" si="81"/>
        <v>10.889788795013425</v>
      </c>
      <c r="K238">
        <f>AVERAGE(K232:K237)</f>
        <v>9.7443888888888903</v>
      </c>
      <c r="N238">
        <f t="shared" si="83"/>
        <v>11.850000000000001</v>
      </c>
      <c r="P238" s="2">
        <f>AVERAGE(P232:P237)</f>
        <v>7.5819999999999999</v>
      </c>
      <c r="Q238">
        <f>AVERAGE(Q232:Q236)</f>
        <v>7.581999999999999</v>
      </c>
      <c r="R238" s="2">
        <f>AVERAGE(R232:R237)</f>
        <v>21.173333333333336</v>
      </c>
      <c r="S238">
        <f>AVERAGE(S232:S236)</f>
        <v>21.173333333333332</v>
      </c>
      <c r="T238" s="2">
        <f>AVERAGE(T232:T237)</f>
        <v>9.0366666666666671</v>
      </c>
      <c r="U238">
        <f>AVERAGE(U232:U236)</f>
        <v>9.0366666666666653</v>
      </c>
      <c r="V238" s="2">
        <f>AVERAGE(V232:V236)</f>
        <v>0.11600000000000002</v>
      </c>
      <c r="W238">
        <f>AVERAGE(W232:W236)</f>
        <v>0.11600000000000002</v>
      </c>
    </row>
    <row r="239" spans="1:23" x14ac:dyDescent="0.45">
      <c r="A239" s="1">
        <v>19</v>
      </c>
      <c r="B239">
        <v>20</v>
      </c>
      <c r="C239">
        <v>0.85</v>
      </c>
      <c r="D239">
        <v>7.2</v>
      </c>
      <c r="E239">
        <v>24.3</v>
      </c>
      <c r="F239">
        <v>4.7</v>
      </c>
      <c r="G239">
        <v>0</v>
      </c>
      <c r="I239">
        <f t="shared" si="81"/>
        <v>9.1761920206586787</v>
      </c>
      <c r="N239">
        <f t="shared" si="83"/>
        <v>9.0500000000000007</v>
      </c>
      <c r="P239" s="2">
        <f>_xlfn.STDEV.P(P232:P237)</f>
        <v>5.4024793073797781</v>
      </c>
      <c r="Q239">
        <f>_xlfn.STDEV.P(Q232:Q236)</f>
        <v>3.1853446351132018</v>
      </c>
      <c r="R239" s="2">
        <f>_xlfn.STDEV.P(R232:R237)</f>
        <v>11.527940935927029</v>
      </c>
      <c r="S239">
        <f>_xlfn.STDEV.P(S232:S236)</f>
        <v>5.6780728342555733</v>
      </c>
      <c r="T239" s="2">
        <f>_xlfn.STDEV.P(T232:T237)</f>
        <v>11.207517814197553</v>
      </c>
      <c r="U239">
        <f>_xlfn.STDEV.P(U232:U236)</f>
        <v>0.31098410105841573</v>
      </c>
      <c r="V239" s="2">
        <f>_xlfn.STDEV.P(V232:V236)</f>
        <v>0.122245654319489</v>
      </c>
      <c r="W239">
        <f>_xlfn.STDEV.P(W232:W236)</f>
        <v>3.8781438859330587E-2</v>
      </c>
    </row>
    <row r="240" spans="1:23" x14ac:dyDescent="0.45">
      <c r="A240" s="1">
        <v>20</v>
      </c>
      <c r="B240">
        <v>50</v>
      </c>
      <c r="C240">
        <v>0</v>
      </c>
      <c r="D240">
        <v>5.04</v>
      </c>
      <c r="E240">
        <v>40.1</v>
      </c>
      <c r="F240">
        <v>2.1</v>
      </c>
      <c r="G240">
        <v>0.3</v>
      </c>
      <c r="I240">
        <f t="shared" si="81"/>
        <v>16.377566211131619</v>
      </c>
      <c r="N240">
        <f t="shared" si="83"/>
        <v>11.885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7</v>
      </c>
      <c r="E241">
        <v>29.7</v>
      </c>
      <c r="F241">
        <v>2.8</v>
      </c>
      <c r="G241">
        <v>0.1</v>
      </c>
      <c r="I241">
        <f t="shared" si="81"/>
        <v>11.692946591856133</v>
      </c>
      <c r="N241">
        <f t="shared" si="83"/>
        <v>9.9</v>
      </c>
      <c r="P241" s="2" cm="1">
        <f t="array" ref="P241">INDEX(LINEST(P232:P237), 1)</f>
        <v>-0.68148571428571425</v>
      </c>
      <c r="Q241" s="2" cm="1">
        <f t="array" ref="Q241">INDEX(LINEST(Q232:Q236), 1)</f>
        <v>-2.2296666666666662</v>
      </c>
      <c r="R241" s="2" cm="1">
        <f t="array" ref="R241">INDEX(LINEST(R232:R237), 1)</f>
        <v>3.0937142857142872</v>
      </c>
      <c r="S241" s="2" cm="1">
        <f t="array" ref="S241">INDEX(LINEST(S232:S236), 1)</f>
        <v>-3.9583333333333313</v>
      </c>
      <c r="T241" s="2" cm="1">
        <f t="array" ref="T241">INDEX(LINEST(T232:T237), 1)</f>
        <v>-3.0588571428571432</v>
      </c>
      <c r="U241" s="2" cm="1">
        <f t="array" ref="U241">INDEX(LINEST(U232:U236), 1)</f>
        <v>-0.18166666666666648</v>
      </c>
      <c r="V241" s="2" cm="1">
        <f t="array" ref="V241">INDEX(LINEST(V232:V236), 1)</f>
        <v>4.3999999999999991E-2</v>
      </c>
      <c r="W241" s="2" cm="1">
        <f t="array" ref="W241">INDEX(LINEST(W232:W236), 1)</f>
        <v>-8.0000000000000123E-3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3.9</v>
      </c>
      <c r="E242">
        <v>27.9</v>
      </c>
      <c r="F242">
        <v>2</v>
      </c>
      <c r="G242">
        <v>0.2</v>
      </c>
      <c r="I242">
        <f t="shared" si="81"/>
        <v>11.276745984547137</v>
      </c>
      <c r="K242" cm="1">
        <f t="array" ref="K242">INDEX(LINEST(K232:K237),1)</f>
        <v>7.3819047619047548E-2</v>
      </c>
      <c r="L242" cm="1">
        <f t="array" ref="L242">INDEX(LINEST(L232:L236),1)</f>
        <v>-1.6633913043478268</v>
      </c>
      <c r="N242">
        <f t="shared" si="83"/>
        <v>8.5</v>
      </c>
    </row>
    <row r="243" spans="1:25" x14ac:dyDescent="0.45">
      <c r="A243" s="1">
        <v>23</v>
      </c>
      <c r="B243">
        <v>50</v>
      </c>
      <c r="C243">
        <v>0.65</v>
      </c>
      <c r="D243">
        <v>4</v>
      </c>
      <c r="E243">
        <v>20.399999999999999</v>
      </c>
      <c r="F243">
        <v>2.1</v>
      </c>
      <c r="G243">
        <v>0.4</v>
      </c>
      <c r="I243">
        <f t="shared" si="81"/>
        <v>7.9973042333026205</v>
      </c>
      <c r="N243">
        <f t="shared" si="83"/>
        <v>6.7249999999999996</v>
      </c>
    </row>
    <row r="244" spans="1:25" x14ac:dyDescent="0.45">
      <c r="A244" s="1">
        <v>24</v>
      </c>
      <c r="B244">
        <v>50</v>
      </c>
      <c r="C244">
        <v>0.85</v>
      </c>
      <c r="D244">
        <v>4.2</v>
      </c>
      <c r="E244">
        <v>15.5</v>
      </c>
      <c r="F244">
        <v>1.3</v>
      </c>
      <c r="G244">
        <v>0.5</v>
      </c>
      <c r="I244">
        <f t="shared" si="81"/>
        <v>6.0055703309510911</v>
      </c>
      <c r="N244">
        <f t="shared" si="83"/>
        <v>5.375</v>
      </c>
    </row>
    <row r="245" spans="1:25" x14ac:dyDescent="0.45">
      <c r="A245" s="1">
        <v>25</v>
      </c>
      <c r="B245">
        <v>100</v>
      </c>
      <c r="C245">
        <v>0</v>
      </c>
      <c r="D245">
        <v>2.2999999999999998</v>
      </c>
      <c r="E245">
        <v>28.1</v>
      </c>
      <c r="F245">
        <v>2.4</v>
      </c>
      <c r="G245">
        <v>0</v>
      </c>
      <c r="I245">
        <f>_xlfn.STDEV.P(D245:F245)</f>
        <v>12.138735061318741</v>
      </c>
      <c r="N245">
        <f>AVERAGEIF(D245:G245, "&lt;&gt;0", D245:G245)</f>
        <v>10.933333333333335</v>
      </c>
    </row>
    <row r="246" spans="1:25" x14ac:dyDescent="0.45">
      <c r="A246" s="1">
        <v>26</v>
      </c>
      <c r="B246">
        <v>100</v>
      </c>
      <c r="C246">
        <v>0.2</v>
      </c>
      <c r="D246">
        <v>2.7</v>
      </c>
      <c r="E246">
        <v>18</v>
      </c>
      <c r="F246">
        <v>1</v>
      </c>
      <c r="G246">
        <v>0</v>
      </c>
      <c r="I246">
        <f t="shared" ref="I246:I249" si="92">_xlfn.STDEV.P(D246:F246)</f>
        <v>7.6447512858314912</v>
      </c>
      <c r="N246">
        <f t="shared" ref="N246:N249" si="93">AVERAGEIF(D246:G246, "&lt;&gt;0", D246:G246)</f>
        <v>7.2333333333333334</v>
      </c>
    </row>
    <row r="247" spans="1:25" x14ac:dyDescent="0.45">
      <c r="A247" s="1">
        <v>27</v>
      </c>
      <c r="B247">
        <v>100</v>
      </c>
      <c r="C247">
        <v>0.45</v>
      </c>
      <c r="D247">
        <v>1.6</v>
      </c>
      <c r="E247">
        <v>15.8</v>
      </c>
      <c r="F247">
        <v>1</v>
      </c>
      <c r="G247">
        <v>0</v>
      </c>
      <c r="I247">
        <f t="shared" si="92"/>
        <v>6.8397530819629901</v>
      </c>
      <c r="N247">
        <f t="shared" si="93"/>
        <v>6.1333333333333337</v>
      </c>
    </row>
    <row r="248" spans="1:25" x14ac:dyDescent="0.45">
      <c r="A248" s="1">
        <v>28</v>
      </c>
      <c r="B248">
        <v>100</v>
      </c>
      <c r="C248">
        <v>0.65</v>
      </c>
      <c r="D248">
        <v>1.4</v>
      </c>
      <c r="E248">
        <v>11.4</v>
      </c>
      <c r="F248">
        <v>1.5</v>
      </c>
      <c r="G248">
        <v>0</v>
      </c>
      <c r="I248">
        <f t="shared" si="92"/>
        <v>4.6906526435265086</v>
      </c>
      <c r="N248">
        <f t="shared" si="93"/>
        <v>4.7666666666666666</v>
      </c>
    </row>
    <row r="249" spans="1:25" x14ac:dyDescent="0.45">
      <c r="A249" s="1">
        <v>29</v>
      </c>
      <c r="B249">
        <v>100</v>
      </c>
      <c r="C249">
        <v>0.85</v>
      </c>
      <c r="D249">
        <v>1.5</v>
      </c>
      <c r="E249">
        <v>8.1999999999999993</v>
      </c>
      <c r="F249">
        <v>1.1000000000000001</v>
      </c>
      <c r="G249">
        <v>0</v>
      </c>
      <c r="I249">
        <f t="shared" si="92"/>
        <v>3.2567877834864625</v>
      </c>
      <c r="N249">
        <f t="shared" si="93"/>
        <v>3.5999999999999996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9"/>
  <sheetViews>
    <sheetView workbookViewId="0">
      <selection activeCell="D18" sqref="A1:XFD1048576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100</v>
      </c>
      <c r="F4">
        <v>28.4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100</v>
      </c>
      <c r="F5">
        <v>25.7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100</v>
      </c>
      <c r="F6">
        <v>24.6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100</v>
      </c>
      <c r="F7">
        <v>25.5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100</v>
      </c>
      <c r="F8">
        <v>28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90.2</v>
      </c>
      <c r="E9">
        <v>100</v>
      </c>
      <c r="F9">
        <v>8.1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94.4</v>
      </c>
      <c r="E10">
        <v>100</v>
      </c>
      <c r="F10">
        <v>28.1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96.4</v>
      </c>
      <c r="E11">
        <v>100</v>
      </c>
      <c r="F11">
        <v>26.9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98</v>
      </c>
      <c r="E12">
        <v>100</v>
      </c>
      <c r="F12">
        <v>14.4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98.8</v>
      </c>
      <c r="E13">
        <v>100</v>
      </c>
      <c r="F13">
        <v>0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8.1</v>
      </c>
      <c r="E14">
        <v>83.1</v>
      </c>
      <c r="F14">
        <v>26.6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54.9</v>
      </c>
      <c r="E15">
        <v>95.9</v>
      </c>
      <c r="F15">
        <v>0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60.7</v>
      </c>
      <c r="E16">
        <v>94</v>
      </c>
      <c r="F16">
        <v>0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65.5</v>
      </c>
      <c r="E17">
        <v>92.9</v>
      </c>
      <c r="F17">
        <v>0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67.7</v>
      </c>
      <c r="E18">
        <v>91.2</v>
      </c>
      <c r="F18">
        <v>0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1.4</v>
      </c>
      <c r="E19">
        <v>0</v>
      </c>
      <c r="F19">
        <v>27.2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6.1</v>
      </c>
      <c r="E20">
        <v>0.3</v>
      </c>
      <c r="F20">
        <v>5.2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7.65</v>
      </c>
      <c r="E21">
        <v>0.1</v>
      </c>
      <c r="F21">
        <v>26.9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10.199999999999999</v>
      </c>
      <c r="E22">
        <v>0.7</v>
      </c>
      <c r="F22">
        <v>26.9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18.3</v>
      </c>
      <c r="E23">
        <v>1</v>
      </c>
      <c r="F23">
        <v>28.9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1</v>
      </c>
      <c r="E24">
        <v>0</v>
      </c>
      <c r="F24">
        <v>28.7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3.6</v>
      </c>
      <c r="E25">
        <v>0</v>
      </c>
      <c r="F25">
        <v>29.1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6.7</v>
      </c>
      <c r="E26">
        <v>0</v>
      </c>
      <c r="F26">
        <v>31.8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7.7</v>
      </c>
      <c r="E27">
        <v>0</v>
      </c>
      <c r="F27">
        <v>33.700000000000003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14.3</v>
      </c>
      <c r="E28">
        <v>0.6</v>
      </c>
      <c r="F28">
        <v>28.9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1.8</v>
      </c>
      <c r="E29">
        <v>0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9.8000000000000007</v>
      </c>
      <c r="E30">
        <v>0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14.83</v>
      </c>
      <c r="E31">
        <v>0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22.1</v>
      </c>
      <c r="E32">
        <v>0.1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33.6</v>
      </c>
      <c r="E33">
        <v>2.9</v>
      </c>
      <c r="F33">
        <v>0</v>
      </c>
      <c r="G33">
        <v>0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64.400000000000006</v>
      </c>
      <c r="E40">
        <v>0</v>
      </c>
      <c r="F40">
        <v>0</v>
      </c>
      <c r="G40">
        <v>100</v>
      </c>
    </row>
    <row r="41" spans="1:7" x14ac:dyDescent="0.45">
      <c r="A41" s="1">
        <v>1</v>
      </c>
      <c r="B41">
        <v>0</v>
      </c>
      <c r="C41">
        <v>0.2</v>
      </c>
      <c r="D41">
        <v>65.12</v>
      </c>
      <c r="E41">
        <v>0</v>
      </c>
      <c r="F41">
        <v>2.8</v>
      </c>
      <c r="G41">
        <v>100</v>
      </c>
    </row>
    <row r="42" spans="1:7" x14ac:dyDescent="0.45">
      <c r="A42" s="1">
        <v>2</v>
      </c>
      <c r="B42">
        <v>0</v>
      </c>
      <c r="C42">
        <v>0.45</v>
      </c>
      <c r="D42">
        <v>64.7</v>
      </c>
      <c r="E42">
        <v>0</v>
      </c>
      <c r="F42">
        <v>5.5</v>
      </c>
      <c r="G42">
        <v>100</v>
      </c>
    </row>
    <row r="43" spans="1:7" x14ac:dyDescent="0.45">
      <c r="A43" s="1">
        <v>3</v>
      </c>
      <c r="B43">
        <v>0</v>
      </c>
      <c r="C43">
        <v>0.65</v>
      </c>
      <c r="D43">
        <v>64.599999999999994</v>
      </c>
      <c r="E43">
        <v>0</v>
      </c>
      <c r="F43">
        <v>8.1999999999999993</v>
      </c>
      <c r="G43">
        <v>100</v>
      </c>
    </row>
    <row r="44" spans="1:7" x14ac:dyDescent="0.45">
      <c r="A44" s="1">
        <v>4</v>
      </c>
      <c r="B44">
        <v>0</v>
      </c>
      <c r="C44">
        <v>0.85</v>
      </c>
      <c r="D44">
        <v>66</v>
      </c>
      <c r="E44">
        <v>0</v>
      </c>
      <c r="F44">
        <v>17.100000000000001</v>
      </c>
      <c r="G44">
        <v>100</v>
      </c>
    </row>
    <row r="45" spans="1:7" x14ac:dyDescent="0.45">
      <c r="A45" s="1">
        <v>5</v>
      </c>
      <c r="B45">
        <v>5</v>
      </c>
      <c r="C45">
        <v>0</v>
      </c>
      <c r="D45">
        <v>31.9</v>
      </c>
      <c r="E45">
        <v>0</v>
      </c>
      <c r="F45">
        <v>7.8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26.3</v>
      </c>
      <c r="E46">
        <v>0</v>
      </c>
      <c r="F46">
        <v>24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23.2</v>
      </c>
      <c r="E47">
        <v>0</v>
      </c>
      <c r="F47">
        <v>23.1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28</v>
      </c>
      <c r="E48">
        <v>0</v>
      </c>
      <c r="F48">
        <v>29.6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26.46</v>
      </c>
      <c r="E49">
        <v>0</v>
      </c>
      <c r="F49">
        <v>35.9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25.3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0.4</v>
      </c>
      <c r="E51">
        <v>0</v>
      </c>
      <c r="F51">
        <v>37.9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0.4</v>
      </c>
      <c r="E52">
        <v>0</v>
      </c>
      <c r="F52">
        <v>47.6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0.1</v>
      </c>
      <c r="E53">
        <v>0</v>
      </c>
      <c r="F53">
        <v>48.3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1.3</v>
      </c>
      <c r="E54">
        <v>0</v>
      </c>
      <c r="F54">
        <v>48.6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0.4</v>
      </c>
      <c r="E55">
        <v>0</v>
      </c>
      <c r="F55">
        <v>24.8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0.1</v>
      </c>
      <c r="E56">
        <v>0</v>
      </c>
      <c r="F56">
        <v>37.799999999999997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0.3</v>
      </c>
      <c r="E57">
        <v>0</v>
      </c>
      <c r="F57">
        <v>40.700000000000003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0.3</v>
      </c>
      <c r="E58">
        <v>0</v>
      </c>
      <c r="F58">
        <v>44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1.1000000000000001</v>
      </c>
      <c r="E59">
        <v>0</v>
      </c>
      <c r="F59">
        <v>46.5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0.5</v>
      </c>
      <c r="E60">
        <v>0</v>
      </c>
      <c r="F60">
        <v>31.5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0.6</v>
      </c>
      <c r="E61">
        <v>0</v>
      </c>
      <c r="F61">
        <v>53.1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0.7</v>
      </c>
      <c r="E62">
        <v>0</v>
      </c>
      <c r="F62">
        <v>54.5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0.9</v>
      </c>
      <c r="E63">
        <v>0</v>
      </c>
      <c r="F63">
        <v>50.8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1.9</v>
      </c>
      <c r="E64">
        <v>0</v>
      </c>
      <c r="F64">
        <v>45.9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0.2</v>
      </c>
    </row>
    <row r="66" spans="1:7" x14ac:dyDescent="0.45">
      <c r="A66" s="1">
        <v>26</v>
      </c>
      <c r="B66">
        <v>100</v>
      </c>
      <c r="C66">
        <v>0.2</v>
      </c>
      <c r="D66">
        <v>1.2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1.01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2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4.2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1</v>
      </c>
      <c r="E76">
        <v>0</v>
      </c>
      <c r="F76">
        <v>16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2.1</v>
      </c>
      <c r="E77">
        <v>0</v>
      </c>
      <c r="F77">
        <v>15.8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1.1399999999999999</v>
      </c>
      <c r="E78">
        <v>0</v>
      </c>
      <c r="F78">
        <v>17</v>
      </c>
      <c r="G78">
        <v>100</v>
      </c>
    </row>
    <row r="79" spans="1:7" x14ac:dyDescent="0.45">
      <c r="A79" s="1">
        <v>3</v>
      </c>
      <c r="B79">
        <v>0</v>
      </c>
      <c r="C79">
        <v>0.65</v>
      </c>
      <c r="D79">
        <v>1.04</v>
      </c>
      <c r="E79">
        <v>0</v>
      </c>
      <c r="F79">
        <v>20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0.6</v>
      </c>
      <c r="E80">
        <v>0</v>
      </c>
      <c r="F80">
        <v>23.6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0.6</v>
      </c>
      <c r="E81">
        <v>0</v>
      </c>
      <c r="F81">
        <v>25.5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0.2</v>
      </c>
      <c r="E82">
        <v>0</v>
      </c>
      <c r="F82">
        <v>28.9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0.3</v>
      </c>
      <c r="E83">
        <v>0</v>
      </c>
      <c r="F83">
        <v>28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0.53</v>
      </c>
      <c r="E84">
        <v>0</v>
      </c>
      <c r="F84">
        <v>29.2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0.6</v>
      </c>
      <c r="E85">
        <v>0</v>
      </c>
      <c r="F85">
        <v>30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0.8</v>
      </c>
      <c r="E86">
        <v>0</v>
      </c>
      <c r="F86">
        <v>27.8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0.2</v>
      </c>
      <c r="E87">
        <v>0</v>
      </c>
      <c r="F87">
        <v>29.3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0.8</v>
      </c>
      <c r="E88">
        <v>0</v>
      </c>
      <c r="F88">
        <v>30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0.1</v>
      </c>
      <c r="E89">
        <v>0</v>
      </c>
      <c r="F89">
        <v>30.1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0.2</v>
      </c>
      <c r="E90">
        <v>0</v>
      </c>
      <c r="F90">
        <v>22.2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0.5</v>
      </c>
      <c r="E91">
        <v>0</v>
      </c>
      <c r="F91">
        <v>27.2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0.3</v>
      </c>
      <c r="E92">
        <v>0</v>
      </c>
      <c r="F92">
        <v>28.5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0.3</v>
      </c>
      <c r="E93">
        <v>0</v>
      </c>
      <c r="F93">
        <v>28.8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0.5</v>
      </c>
      <c r="E94">
        <v>0</v>
      </c>
      <c r="F94">
        <v>27.5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0.1</v>
      </c>
      <c r="E95">
        <v>0</v>
      </c>
      <c r="F95">
        <v>32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0.1</v>
      </c>
      <c r="E96">
        <v>0</v>
      </c>
      <c r="F96">
        <v>31.3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0.1</v>
      </c>
      <c r="E97">
        <v>0</v>
      </c>
      <c r="F97">
        <v>30.3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31.6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31.1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0.3</v>
      </c>
      <c r="E100">
        <v>0</v>
      </c>
      <c r="F100">
        <v>23.2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1.2</v>
      </c>
      <c r="E101">
        <v>0</v>
      </c>
      <c r="F101">
        <v>0</v>
      </c>
      <c r="G101">
        <v>0.2</v>
      </c>
    </row>
    <row r="102" spans="1:7" x14ac:dyDescent="0.45">
      <c r="A102" s="1">
        <v>26</v>
      </c>
      <c r="B102">
        <v>100</v>
      </c>
      <c r="C102">
        <v>0.2</v>
      </c>
      <c r="D102">
        <v>0.61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0.6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0.6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0.5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95.8</v>
      </c>
      <c r="E117">
        <v>93.5</v>
      </c>
      <c r="F117">
        <v>44.1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98.9</v>
      </c>
      <c r="E118">
        <v>88.2</v>
      </c>
      <c r="F118">
        <v>27.7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99.6</v>
      </c>
      <c r="E119">
        <v>84.3</v>
      </c>
      <c r="F119">
        <v>29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99.6</v>
      </c>
      <c r="E120">
        <v>78</v>
      </c>
      <c r="F120">
        <v>29.6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99.89</v>
      </c>
      <c r="E121">
        <v>75.599999999999994</v>
      </c>
      <c r="F121">
        <v>29.6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8.81</v>
      </c>
      <c r="E122">
        <v>5.5</v>
      </c>
      <c r="F122">
        <v>45.4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17.22</v>
      </c>
      <c r="E123">
        <v>8.1</v>
      </c>
      <c r="F123">
        <v>26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17.7</v>
      </c>
      <c r="E124">
        <v>8.3000000000000007</v>
      </c>
      <c r="F124">
        <v>26.4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24.6</v>
      </c>
      <c r="E125">
        <v>7.1</v>
      </c>
      <c r="F125">
        <v>28.6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34.799999999999997</v>
      </c>
      <c r="E126">
        <v>8.4</v>
      </c>
      <c r="F126">
        <v>30.9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0.2</v>
      </c>
      <c r="E127">
        <v>0</v>
      </c>
      <c r="F127">
        <v>49.8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1.6</v>
      </c>
      <c r="E128">
        <v>0</v>
      </c>
      <c r="F128">
        <v>27.2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1.8</v>
      </c>
      <c r="E129">
        <v>0</v>
      </c>
      <c r="F129">
        <v>28.7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1.9</v>
      </c>
      <c r="E130">
        <v>0</v>
      </c>
      <c r="F130">
        <v>28.7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7.4</v>
      </c>
      <c r="E131">
        <v>0</v>
      </c>
      <c r="F131">
        <v>29.5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0.2</v>
      </c>
      <c r="E132">
        <v>0</v>
      </c>
      <c r="F132">
        <v>50.2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1.6</v>
      </c>
      <c r="E133">
        <v>0</v>
      </c>
      <c r="F133">
        <v>28.4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1.9</v>
      </c>
      <c r="E134">
        <v>0</v>
      </c>
      <c r="F134">
        <v>28.6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3.1</v>
      </c>
      <c r="E135">
        <v>0</v>
      </c>
      <c r="F135">
        <v>25.4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9.5</v>
      </c>
      <c r="E136">
        <v>0</v>
      </c>
      <c r="F136">
        <v>18.600000000000001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0.1</v>
      </c>
      <c r="E137">
        <v>0</v>
      </c>
      <c r="F137">
        <v>0</v>
      </c>
      <c r="G137">
        <v>0.6</v>
      </c>
    </row>
    <row r="138" spans="1:7" x14ac:dyDescent="0.45">
      <c r="A138" s="1">
        <v>26</v>
      </c>
      <c r="B138">
        <v>100</v>
      </c>
      <c r="C138">
        <v>0.2</v>
      </c>
      <c r="D138">
        <v>5.2</v>
      </c>
      <c r="E138">
        <v>0</v>
      </c>
      <c r="F138">
        <v>0</v>
      </c>
      <c r="G138">
        <v>0.1</v>
      </c>
    </row>
    <row r="139" spans="1:7" x14ac:dyDescent="0.45">
      <c r="A139" s="1">
        <v>27</v>
      </c>
      <c r="B139">
        <v>100</v>
      </c>
      <c r="C139">
        <v>0.45</v>
      </c>
      <c r="D139">
        <v>8.1</v>
      </c>
      <c r="E139">
        <v>0</v>
      </c>
      <c r="F139">
        <v>0</v>
      </c>
      <c r="G139">
        <v>0.2</v>
      </c>
    </row>
    <row r="140" spans="1:7" x14ac:dyDescent="0.45">
      <c r="A140" s="1">
        <v>28</v>
      </c>
      <c r="B140">
        <v>100</v>
      </c>
      <c r="C140">
        <v>0.65</v>
      </c>
      <c r="D140">
        <v>14.3</v>
      </c>
      <c r="E140">
        <v>0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35.4</v>
      </c>
      <c r="E141">
        <v>0</v>
      </c>
      <c r="F141">
        <v>0</v>
      </c>
      <c r="G141">
        <v>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66</v>
      </c>
      <c r="E148">
        <v>0</v>
      </c>
      <c r="F148">
        <v>0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68.3</v>
      </c>
      <c r="E149">
        <v>0</v>
      </c>
      <c r="F149">
        <v>1.4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71.8</v>
      </c>
      <c r="E150">
        <v>0</v>
      </c>
      <c r="F150">
        <v>3.3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71.599999999999994</v>
      </c>
      <c r="E151">
        <v>0</v>
      </c>
      <c r="F151">
        <v>6.4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73.7</v>
      </c>
      <c r="E152">
        <v>0</v>
      </c>
      <c r="F152">
        <v>16.100000000000001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26.2</v>
      </c>
      <c r="E153">
        <v>0</v>
      </c>
      <c r="F153">
        <v>13.5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45.2</v>
      </c>
      <c r="E154">
        <v>0</v>
      </c>
      <c r="F154">
        <v>21.6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48.3</v>
      </c>
      <c r="E155">
        <v>0</v>
      </c>
      <c r="F155">
        <v>22.2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54.8</v>
      </c>
      <c r="E156">
        <v>0</v>
      </c>
      <c r="F156">
        <v>29.1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55.7</v>
      </c>
      <c r="E157">
        <v>0</v>
      </c>
      <c r="F157">
        <v>31.4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64.400000000000006</v>
      </c>
      <c r="E158">
        <v>0</v>
      </c>
      <c r="F158">
        <v>34.9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64.7</v>
      </c>
      <c r="E159">
        <v>0</v>
      </c>
      <c r="F159">
        <v>40.4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64.5</v>
      </c>
      <c r="E160">
        <v>0</v>
      </c>
      <c r="F160">
        <v>35.5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64.5</v>
      </c>
      <c r="E161">
        <v>0</v>
      </c>
      <c r="F161">
        <v>40.5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63.7</v>
      </c>
      <c r="E162">
        <v>0</v>
      </c>
      <c r="F162">
        <v>43.3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21.1</v>
      </c>
      <c r="E163">
        <v>0</v>
      </c>
      <c r="F163">
        <v>31.3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45.9</v>
      </c>
      <c r="E164">
        <v>0</v>
      </c>
      <c r="F164">
        <v>30.4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47.6</v>
      </c>
      <c r="E165">
        <v>0</v>
      </c>
      <c r="F165">
        <v>37.4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55.6</v>
      </c>
      <c r="E166">
        <v>0</v>
      </c>
      <c r="F166">
        <v>35.1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58.8</v>
      </c>
      <c r="E167">
        <v>0</v>
      </c>
      <c r="F167">
        <v>42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3.4</v>
      </c>
      <c r="E168">
        <v>0</v>
      </c>
      <c r="F168">
        <v>45.4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11.5</v>
      </c>
      <c r="E169">
        <v>0</v>
      </c>
      <c r="F169">
        <v>40.299999999999997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18.3</v>
      </c>
      <c r="E170">
        <v>0</v>
      </c>
      <c r="F170">
        <v>46.1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22.6</v>
      </c>
      <c r="E171">
        <v>0</v>
      </c>
      <c r="F171">
        <v>31.6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34.6</v>
      </c>
      <c r="E172">
        <v>0</v>
      </c>
      <c r="F172">
        <v>31.8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5.2</v>
      </c>
      <c r="E173">
        <v>0</v>
      </c>
      <c r="F173">
        <v>0</v>
      </c>
      <c r="G173">
        <v>0.2</v>
      </c>
    </row>
    <row r="174" spans="1:7" x14ac:dyDescent="0.45">
      <c r="A174" s="1">
        <v>26</v>
      </c>
      <c r="B174">
        <v>100</v>
      </c>
      <c r="C174">
        <v>0.2</v>
      </c>
      <c r="D174">
        <v>14.3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20.399999999999999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28.7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39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0</v>
      </c>
      <c r="E184">
        <v>0</v>
      </c>
      <c r="F184">
        <v>0.2</v>
      </c>
      <c r="G184">
        <v>100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2.2999999999999998</v>
      </c>
      <c r="G185">
        <v>100</v>
      </c>
    </row>
    <row r="186" spans="1:7" x14ac:dyDescent="0.45">
      <c r="A186" s="1">
        <v>2</v>
      </c>
      <c r="B186">
        <v>0</v>
      </c>
      <c r="C186">
        <v>0.45</v>
      </c>
      <c r="D186">
        <v>0</v>
      </c>
      <c r="E186">
        <v>0</v>
      </c>
      <c r="F186">
        <v>0</v>
      </c>
      <c r="G186">
        <v>100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5.4</v>
      </c>
      <c r="G187">
        <v>100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</v>
      </c>
      <c r="F188">
        <v>9.6</v>
      </c>
      <c r="G188">
        <v>100</v>
      </c>
    </row>
    <row r="189" spans="1:7" x14ac:dyDescent="0.45">
      <c r="A189" s="1">
        <v>5</v>
      </c>
      <c r="B189">
        <v>5</v>
      </c>
      <c r="C189">
        <v>0</v>
      </c>
      <c r="D189">
        <v>0.11</v>
      </c>
      <c r="E189">
        <v>0.1</v>
      </c>
      <c r="F189">
        <v>1.3</v>
      </c>
      <c r="G189">
        <v>23.8</v>
      </c>
    </row>
    <row r="190" spans="1:7" x14ac:dyDescent="0.45">
      <c r="A190" s="1">
        <v>6</v>
      </c>
      <c r="B190">
        <v>5</v>
      </c>
      <c r="C190">
        <v>0.2</v>
      </c>
      <c r="D190">
        <v>5.9</v>
      </c>
      <c r="E190">
        <v>14.8</v>
      </c>
      <c r="F190">
        <v>5.5</v>
      </c>
      <c r="G190">
        <v>38.9</v>
      </c>
    </row>
    <row r="191" spans="1:7" x14ac:dyDescent="0.45">
      <c r="A191" s="1">
        <v>7</v>
      </c>
      <c r="B191">
        <v>5</v>
      </c>
      <c r="C191">
        <v>0.45</v>
      </c>
      <c r="D191">
        <v>9.6999999999999993</v>
      </c>
      <c r="E191">
        <v>23</v>
      </c>
      <c r="F191">
        <v>7.2</v>
      </c>
      <c r="G191">
        <v>43.7</v>
      </c>
    </row>
    <row r="192" spans="1:7" x14ac:dyDescent="0.45">
      <c r="A192" s="1">
        <v>8</v>
      </c>
      <c r="B192">
        <v>5</v>
      </c>
      <c r="C192">
        <v>0.65</v>
      </c>
      <c r="D192">
        <v>12.5</v>
      </c>
      <c r="E192">
        <v>38.4</v>
      </c>
      <c r="F192">
        <v>10.5</v>
      </c>
      <c r="G192">
        <v>51.4</v>
      </c>
    </row>
    <row r="193" spans="1:7" x14ac:dyDescent="0.45">
      <c r="A193" s="1">
        <v>9</v>
      </c>
      <c r="B193">
        <v>5</v>
      </c>
      <c r="C193">
        <v>0.85</v>
      </c>
      <c r="D193">
        <v>13.2</v>
      </c>
      <c r="E193">
        <v>55.7</v>
      </c>
      <c r="F193">
        <v>15.1</v>
      </c>
      <c r="G193">
        <v>59.8</v>
      </c>
    </row>
    <row r="194" spans="1:7" x14ac:dyDescent="0.45">
      <c r="A194" s="1">
        <v>10</v>
      </c>
      <c r="B194">
        <v>10</v>
      </c>
      <c r="C194">
        <v>0</v>
      </c>
      <c r="D194">
        <v>0.2</v>
      </c>
      <c r="E194">
        <v>0</v>
      </c>
      <c r="F194">
        <v>0</v>
      </c>
      <c r="G194">
        <v>22.6</v>
      </c>
    </row>
    <row r="195" spans="1:7" x14ac:dyDescent="0.45">
      <c r="A195" s="1">
        <v>11</v>
      </c>
      <c r="B195">
        <v>10</v>
      </c>
      <c r="C195">
        <v>0.2</v>
      </c>
      <c r="D195">
        <v>6.4</v>
      </c>
      <c r="E195">
        <v>13.4</v>
      </c>
      <c r="F195">
        <v>0.5</v>
      </c>
      <c r="G195">
        <v>43.3</v>
      </c>
    </row>
    <row r="196" spans="1:7" x14ac:dyDescent="0.45">
      <c r="A196" s="1">
        <v>12</v>
      </c>
      <c r="B196">
        <v>10</v>
      </c>
      <c r="C196">
        <v>0.45</v>
      </c>
      <c r="D196">
        <v>8.8000000000000007</v>
      </c>
      <c r="E196">
        <v>19.899999999999999</v>
      </c>
      <c r="F196">
        <v>0.5</v>
      </c>
      <c r="G196">
        <v>49.4</v>
      </c>
    </row>
    <row r="197" spans="1:7" x14ac:dyDescent="0.45">
      <c r="A197" s="1">
        <v>13</v>
      </c>
      <c r="B197">
        <v>10</v>
      </c>
      <c r="C197">
        <v>0.65</v>
      </c>
      <c r="D197">
        <v>13.2</v>
      </c>
      <c r="E197">
        <v>32.799999999999997</v>
      </c>
      <c r="F197">
        <v>1.3</v>
      </c>
      <c r="G197">
        <v>63.2</v>
      </c>
    </row>
    <row r="198" spans="1:7" x14ac:dyDescent="0.45">
      <c r="A198" s="1">
        <v>14</v>
      </c>
      <c r="B198">
        <v>10</v>
      </c>
      <c r="C198">
        <v>0.85</v>
      </c>
      <c r="D198">
        <v>19.5</v>
      </c>
      <c r="E198">
        <v>49.7</v>
      </c>
      <c r="F198">
        <v>11</v>
      </c>
      <c r="G198">
        <v>70</v>
      </c>
    </row>
    <row r="199" spans="1:7" x14ac:dyDescent="0.45">
      <c r="A199" s="1">
        <v>15</v>
      </c>
      <c r="B199">
        <v>20</v>
      </c>
      <c r="C199">
        <v>0</v>
      </c>
      <c r="D199">
        <v>0.2</v>
      </c>
      <c r="E199">
        <v>0</v>
      </c>
      <c r="F199">
        <v>21.6</v>
      </c>
      <c r="G199">
        <v>27.2</v>
      </c>
    </row>
    <row r="200" spans="1:7" x14ac:dyDescent="0.45">
      <c r="A200" s="1">
        <v>16</v>
      </c>
      <c r="B200">
        <v>20</v>
      </c>
      <c r="C200">
        <v>0.2</v>
      </c>
      <c r="D200">
        <v>4.8</v>
      </c>
      <c r="E200">
        <v>14.4</v>
      </c>
      <c r="F200">
        <v>21.8</v>
      </c>
      <c r="G200">
        <v>53.2</v>
      </c>
    </row>
    <row r="201" spans="1:7" x14ac:dyDescent="0.45">
      <c r="A201" s="1">
        <v>17</v>
      </c>
      <c r="B201">
        <v>20</v>
      </c>
      <c r="C201">
        <v>0.45</v>
      </c>
      <c r="D201">
        <v>7.05</v>
      </c>
      <c r="E201">
        <v>22.2</v>
      </c>
      <c r="F201">
        <v>22.7</v>
      </c>
      <c r="G201">
        <v>59.8</v>
      </c>
    </row>
    <row r="202" spans="1:7" x14ac:dyDescent="0.45">
      <c r="A202" s="1">
        <v>18</v>
      </c>
      <c r="B202">
        <v>20</v>
      </c>
      <c r="C202">
        <v>0.65</v>
      </c>
      <c r="D202">
        <v>10.4</v>
      </c>
      <c r="E202">
        <v>34.299999999999997</v>
      </c>
      <c r="F202">
        <v>23.9</v>
      </c>
      <c r="G202">
        <v>69.900000000000006</v>
      </c>
    </row>
    <row r="203" spans="1:7" x14ac:dyDescent="0.45">
      <c r="A203" s="1">
        <v>19</v>
      </c>
      <c r="B203">
        <v>20</v>
      </c>
      <c r="C203">
        <v>0.85</v>
      </c>
      <c r="D203">
        <v>21.1</v>
      </c>
      <c r="E203">
        <v>51.2</v>
      </c>
      <c r="F203">
        <v>27.4</v>
      </c>
      <c r="G203">
        <v>80.400000000000006</v>
      </c>
    </row>
    <row r="204" spans="1:7" x14ac:dyDescent="0.45">
      <c r="A204" s="1">
        <v>20</v>
      </c>
      <c r="B204">
        <v>50</v>
      </c>
      <c r="C204">
        <v>0</v>
      </c>
      <c r="D204">
        <v>0.2</v>
      </c>
      <c r="E204">
        <v>0.1</v>
      </c>
      <c r="F204">
        <v>9.3000000000000007</v>
      </c>
      <c r="G204">
        <v>20.6</v>
      </c>
    </row>
    <row r="205" spans="1:7" x14ac:dyDescent="0.45">
      <c r="A205" s="1">
        <v>21</v>
      </c>
      <c r="B205">
        <v>50</v>
      </c>
      <c r="C205">
        <v>0.2</v>
      </c>
      <c r="D205">
        <v>6.1</v>
      </c>
      <c r="E205">
        <v>14.21</v>
      </c>
      <c r="F205">
        <v>8.5</v>
      </c>
      <c r="G205">
        <v>37.799999999999997</v>
      </c>
    </row>
    <row r="206" spans="1:7" x14ac:dyDescent="0.45">
      <c r="A206" s="1">
        <v>22</v>
      </c>
      <c r="B206">
        <v>50</v>
      </c>
      <c r="C206">
        <v>0.45</v>
      </c>
      <c r="D206">
        <v>7.7</v>
      </c>
      <c r="E206">
        <v>22.92</v>
      </c>
      <c r="F206">
        <v>8.1</v>
      </c>
      <c r="G206">
        <v>47.8</v>
      </c>
    </row>
    <row r="207" spans="1:7" x14ac:dyDescent="0.45">
      <c r="A207" s="1">
        <v>23</v>
      </c>
      <c r="B207">
        <v>50</v>
      </c>
      <c r="C207">
        <v>0.65</v>
      </c>
      <c r="D207">
        <v>10.8</v>
      </c>
      <c r="E207">
        <v>33.9</v>
      </c>
      <c r="F207">
        <v>13.5</v>
      </c>
      <c r="G207">
        <v>55.9</v>
      </c>
    </row>
    <row r="208" spans="1:7" x14ac:dyDescent="0.45">
      <c r="A208" s="1">
        <v>24</v>
      </c>
      <c r="B208">
        <v>50</v>
      </c>
      <c r="C208">
        <v>0.85</v>
      </c>
      <c r="D208">
        <v>22.7</v>
      </c>
      <c r="E208">
        <v>51.9</v>
      </c>
      <c r="F208">
        <v>23.6</v>
      </c>
      <c r="G208">
        <v>73.3</v>
      </c>
    </row>
    <row r="209" spans="1:7" x14ac:dyDescent="0.45">
      <c r="A209" s="1">
        <v>25</v>
      </c>
      <c r="B209">
        <v>100</v>
      </c>
      <c r="C209">
        <v>0</v>
      </c>
      <c r="D209">
        <v>0.1</v>
      </c>
      <c r="E209">
        <v>0.1</v>
      </c>
      <c r="F209">
        <v>3.3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6.4</v>
      </c>
      <c r="E210">
        <v>13.7</v>
      </c>
      <c r="F210">
        <v>12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9.3000000000000007</v>
      </c>
      <c r="E211">
        <v>22.5</v>
      </c>
      <c r="F211">
        <v>13.5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13.6</v>
      </c>
      <c r="E212">
        <v>33.6</v>
      </c>
      <c r="F212">
        <v>21.7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24.1</v>
      </c>
      <c r="E213">
        <v>49.9</v>
      </c>
      <c r="F213">
        <v>37.200000000000003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75.7</v>
      </c>
      <c r="E220">
        <v>100</v>
      </c>
      <c r="F220">
        <v>98.6</v>
      </c>
      <c r="G220">
        <v>100</v>
      </c>
    </row>
    <row r="221" spans="1:7" x14ac:dyDescent="0.45">
      <c r="A221" s="1">
        <v>1</v>
      </c>
      <c r="B221">
        <v>0</v>
      </c>
      <c r="C221">
        <v>0.2</v>
      </c>
      <c r="D221">
        <v>74.099999999999994</v>
      </c>
      <c r="E221">
        <v>100</v>
      </c>
      <c r="F221">
        <v>96.7</v>
      </c>
      <c r="G221">
        <v>100</v>
      </c>
    </row>
    <row r="222" spans="1:7" x14ac:dyDescent="0.45">
      <c r="A222" s="1">
        <v>2</v>
      </c>
      <c r="B222">
        <v>0</v>
      </c>
      <c r="C222">
        <v>0.45</v>
      </c>
      <c r="D222">
        <v>72.8</v>
      </c>
      <c r="E222">
        <v>100</v>
      </c>
      <c r="F222">
        <v>95.5</v>
      </c>
      <c r="G222">
        <v>100</v>
      </c>
    </row>
    <row r="223" spans="1:7" x14ac:dyDescent="0.45">
      <c r="A223" s="1">
        <v>3</v>
      </c>
      <c r="B223">
        <v>0</v>
      </c>
      <c r="C223">
        <v>0.65</v>
      </c>
      <c r="D223">
        <v>83.3</v>
      </c>
      <c r="E223">
        <v>100</v>
      </c>
      <c r="F223">
        <v>92.4</v>
      </c>
      <c r="G223">
        <v>100</v>
      </c>
    </row>
    <row r="224" spans="1:7" x14ac:dyDescent="0.45">
      <c r="A224" s="1">
        <v>4</v>
      </c>
      <c r="B224">
        <v>0</v>
      </c>
      <c r="C224">
        <v>0.85</v>
      </c>
      <c r="D224">
        <v>100</v>
      </c>
      <c r="E224">
        <v>100</v>
      </c>
      <c r="F224">
        <v>82.2</v>
      </c>
      <c r="G224">
        <v>100</v>
      </c>
    </row>
    <row r="225" spans="1:7" x14ac:dyDescent="0.45">
      <c r="A225" s="1">
        <v>5</v>
      </c>
      <c r="B225">
        <v>5</v>
      </c>
      <c r="C225">
        <v>0</v>
      </c>
      <c r="D225">
        <v>82.3</v>
      </c>
      <c r="E225">
        <v>43.4</v>
      </c>
      <c r="F225">
        <v>23.4</v>
      </c>
      <c r="G225">
        <v>99.4</v>
      </c>
    </row>
    <row r="226" spans="1:7" x14ac:dyDescent="0.45">
      <c r="A226" s="1">
        <v>6</v>
      </c>
      <c r="B226">
        <v>5</v>
      </c>
      <c r="C226">
        <v>0.2</v>
      </c>
      <c r="D226">
        <v>96.9</v>
      </c>
      <c r="E226">
        <v>61</v>
      </c>
      <c r="F226">
        <v>30.5</v>
      </c>
      <c r="G226">
        <v>99.7</v>
      </c>
    </row>
    <row r="227" spans="1:7" x14ac:dyDescent="0.45">
      <c r="A227" s="1">
        <v>7</v>
      </c>
      <c r="B227">
        <v>5</v>
      </c>
      <c r="C227">
        <v>0.45</v>
      </c>
      <c r="D227">
        <v>98.6</v>
      </c>
      <c r="E227">
        <v>63.5</v>
      </c>
      <c r="F227">
        <v>29.5</v>
      </c>
      <c r="G227">
        <v>99.7</v>
      </c>
    </row>
    <row r="228" spans="1:7" x14ac:dyDescent="0.45">
      <c r="A228" s="1">
        <v>8</v>
      </c>
      <c r="B228">
        <v>5</v>
      </c>
      <c r="C228">
        <v>0.65</v>
      </c>
      <c r="D228">
        <v>99.7</v>
      </c>
      <c r="E228">
        <v>68.599999999999994</v>
      </c>
      <c r="F228">
        <v>35.200000000000003</v>
      </c>
      <c r="G228">
        <v>99.9</v>
      </c>
    </row>
    <row r="229" spans="1:7" x14ac:dyDescent="0.45">
      <c r="A229" s="1">
        <v>9</v>
      </c>
      <c r="B229">
        <v>5</v>
      </c>
      <c r="C229">
        <v>0.85</v>
      </c>
      <c r="D229">
        <v>100</v>
      </c>
      <c r="E229">
        <v>77.3</v>
      </c>
      <c r="F229">
        <v>44.6</v>
      </c>
      <c r="G229">
        <v>99.9</v>
      </c>
    </row>
    <row r="230" spans="1:7" x14ac:dyDescent="0.45">
      <c r="A230" s="1">
        <v>10</v>
      </c>
      <c r="B230">
        <v>10</v>
      </c>
      <c r="C230">
        <v>0</v>
      </c>
      <c r="D230">
        <v>65.099999999999994</v>
      </c>
      <c r="E230">
        <v>11.2</v>
      </c>
      <c r="F230">
        <v>84.7</v>
      </c>
      <c r="G230">
        <v>99.8</v>
      </c>
    </row>
    <row r="231" spans="1:7" x14ac:dyDescent="0.45">
      <c r="A231" s="1">
        <v>11</v>
      </c>
      <c r="B231">
        <v>10</v>
      </c>
      <c r="C231">
        <v>0.2</v>
      </c>
      <c r="D231">
        <v>77.900000000000006</v>
      </c>
      <c r="E231">
        <v>24.7</v>
      </c>
      <c r="F231">
        <v>87.3</v>
      </c>
      <c r="G231">
        <v>99.9</v>
      </c>
    </row>
    <row r="232" spans="1:7" x14ac:dyDescent="0.45">
      <c r="A232" s="1">
        <v>12</v>
      </c>
      <c r="B232">
        <v>10</v>
      </c>
      <c r="C232">
        <v>0.45</v>
      </c>
      <c r="D232">
        <v>82.6</v>
      </c>
      <c r="E232">
        <v>31.9</v>
      </c>
      <c r="F232">
        <v>85.1</v>
      </c>
      <c r="G232">
        <v>100</v>
      </c>
    </row>
    <row r="233" spans="1:7" x14ac:dyDescent="0.45">
      <c r="A233" s="1">
        <v>13</v>
      </c>
      <c r="B233">
        <v>10</v>
      </c>
      <c r="C233">
        <v>0.65</v>
      </c>
      <c r="D233">
        <v>88.8</v>
      </c>
      <c r="E233">
        <v>37.299999999999997</v>
      </c>
      <c r="F233">
        <v>84.2</v>
      </c>
      <c r="G233">
        <v>100</v>
      </c>
    </row>
    <row r="234" spans="1:7" x14ac:dyDescent="0.45">
      <c r="A234" s="1">
        <v>14</v>
      </c>
      <c r="B234">
        <v>10</v>
      </c>
      <c r="C234">
        <v>0.85</v>
      </c>
      <c r="D234">
        <v>92.8</v>
      </c>
      <c r="E234">
        <v>45.5</v>
      </c>
      <c r="F234">
        <v>83.1</v>
      </c>
      <c r="G234">
        <v>100</v>
      </c>
    </row>
    <row r="235" spans="1:7" x14ac:dyDescent="0.45">
      <c r="A235" s="1">
        <v>15</v>
      </c>
      <c r="B235">
        <v>20</v>
      </c>
      <c r="C235">
        <v>0</v>
      </c>
      <c r="D235">
        <v>48.9</v>
      </c>
      <c r="E235">
        <v>8.5</v>
      </c>
      <c r="F235">
        <v>84</v>
      </c>
      <c r="G235">
        <v>99.4</v>
      </c>
    </row>
    <row r="236" spans="1:7" x14ac:dyDescent="0.45">
      <c r="A236" s="1">
        <v>16</v>
      </c>
      <c r="B236">
        <v>20</v>
      </c>
      <c r="C236">
        <v>0.2</v>
      </c>
      <c r="D236">
        <v>59.4</v>
      </c>
      <c r="E236">
        <v>29</v>
      </c>
      <c r="F236">
        <v>87.1</v>
      </c>
      <c r="G236">
        <v>99.9</v>
      </c>
    </row>
    <row r="237" spans="1:7" x14ac:dyDescent="0.45">
      <c r="A237" s="1">
        <v>17</v>
      </c>
      <c r="B237">
        <v>20</v>
      </c>
      <c r="C237">
        <v>0.45</v>
      </c>
      <c r="D237">
        <v>63.88</v>
      </c>
      <c r="E237">
        <v>31.5</v>
      </c>
      <c r="F237">
        <v>88.9</v>
      </c>
      <c r="G237">
        <v>99.6</v>
      </c>
    </row>
    <row r="238" spans="1:7" x14ac:dyDescent="0.45">
      <c r="A238" s="1">
        <v>18</v>
      </c>
      <c r="B238">
        <v>20</v>
      </c>
      <c r="C238">
        <v>0.65</v>
      </c>
      <c r="D238">
        <v>74.599999999999994</v>
      </c>
      <c r="E238">
        <v>40.1</v>
      </c>
      <c r="F238">
        <v>90</v>
      </c>
      <c r="G238">
        <v>99.9</v>
      </c>
    </row>
    <row r="239" spans="1:7" x14ac:dyDescent="0.45">
      <c r="A239" s="1">
        <v>19</v>
      </c>
      <c r="B239">
        <v>20</v>
      </c>
      <c r="C239">
        <v>0.85</v>
      </c>
      <c r="D239">
        <v>86.8</v>
      </c>
      <c r="E239">
        <v>46.7</v>
      </c>
      <c r="F239">
        <v>89.4</v>
      </c>
      <c r="G239">
        <v>100</v>
      </c>
    </row>
    <row r="240" spans="1:7" x14ac:dyDescent="0.45">
      <c r="A240" s="1">
        <v>20</v>
      </c>
      <c r="B240">
        <v>50</v>
      </c>
      <c r="C240">
        <v>0</v>
      </c>
      <c r="D240">
        <v>89.81</v>
      </c>
      <c r="E240">
        <v>15.3</v>
      </c>
      <c r="F240">
        <v>95.4</v>
      </c>
      <c r="G240">
        <v>99.3</v>
      </c>
    </row>
    <row r="241" spans="1:7" x14ac:dyDescent="0.45">
      <c r="A241" s="1">
        <v>21</v>
      </c>
      <c r="B241">
        <v>50</v>
      </c>
      <c r="C241">
        <v>0.2</v>
      </c>
      <c r="D241">
        <v>86.9</v>
      </c>
      <c r="E241">
        <v>38.9</v>
      </c>
      <c r="F241">
        <v>95.3</v>
      </c>
      <c r="G241">
        <v>99.6</v>
      </c>
    </row>
    <row r="242" spans="1:7" x14ac:dyDescent="0.45">
      <c r="A242" s="1">
        <v>22</v>
      </c>
      <c r="B242">
        <v>50</v>
      </c>
      <c r="C242">
        <v>0.45</v>
      </c>
      <c r="D242">
        <v>92.4</v>
      </c>
      <c r="E242">
        <v>44.3</v>
      </c>
      <c r="F242">
        <v>96.8</v>
      </c>
      <c r="G242">
        <v>99.5</v>
      </c>
    </row>
    <row r="243" spans="1:7" x14ac:dyDescent="0.45">
      <c r="A243" s="1">
        <v>23</v>
      </c>
      <c r="B243">
        <v>50</v>
      </c>
      <c r="C243">
        <v>0.65</v>
      </c>
      <c r="D243">
        <v>91.1</v>
      </c>
      <c r="E243">
        <v>56.3</v>
      </c>
      <c r="F243">
        <v>95.4</v>
      </c>
      <c r="G243">
        <v>99.5</v>
      </c>
    </row>
    <row r="244" spans="1:7" x14ac:dyDescent="0.45">
      <c r="A244" s="1">
        <v>24</v>
      </c>
      <c r="B244">
        <v>50</v>
      </c>
      <c r="C244">
        <v>0.85</v>
      </c>
      <c r="D244">
        <v>91.5</v>
      </c>
      <c r="E244">
        <v>67.7</v>
      </c>
      <c r="F244">
        <v>95.3</v>
      </c>
      <c r="G244">
        <v>99</v>
      </c>
    </row>
    <row r="245" spans="1:7" x14ac:dyDescent="0.45">
      <c r="A245" s="1">
        <v>25</v>
      </c>
      <c r="B245">
        <v>100</v>
      </c>
      <c r="C245">
        <v>0</v>
      </c>
      <c r="D245">
        <v>95.8</v>
      </c>
      <c r="E245">
        <v>38.700000000000003</v>
      </c>
      <c r="F245">
        <v>95.9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95.5</v>
      </c>
      <c r="E246">
        <v>62.1</v>
      </c>
      <c r="F246">
        <v>97.9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96</v>
      </c>
      <c r="E247">
        <v>67.900000000000006</v>
      </c>
      <c r="F247">
        <v>96.9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97</v>
      </c>
      <c r="E248">
        <v>75.2</v>
      </c>
      <c r="F248">
        <v>97.1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97.3</v>
      </c>
      <c r="E249">
        <v>83.6</v>
      </c>
      <c r="F249">
        <v>98</v>
      </c>
      <c r="G249">
        <v>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35EC-F4F2-43B9-A2D0-78BC44757263}">
  <dimension ref="A1:AL249"/>
  <sheetViews>
    <sheetView topLeftCell="A173" zoomScale="82" zoomScaleNormal="55" workbookViewId="0">
      <selection activeCell="AD97" sqref="AD97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</v>
      </c>
      <c r="F4">
        <v>40.5</v>
      </c>
      <c r="G4">
        <v>51</v>
      </c>
      <c r="I4">
        <f>_xlfn.STDEV.P(D4:G4)</f>
        <v>23.174271833220565</v>
      </c>
      <c r="J4">
        <v>2</v>
      </c>
      <c r="K4">
        <f>_xlfn.STDEV.P(D4:G8)</f>
        <v>22.002297607295475</v>
      </c>
      <c r="L4">
        <f>_xlfn.STDEV.P(D4:G4,D9:G9,D14:G14,D19:G19,D24:G24,D29:G29)</f>
        <v>14.258359511957295</v>
      </c>
      <c r="M4">
        <v>0</v>
      </c>
      <c r="N4">
        <f>AVERAGE(D4:G4)</f>
        <v>22.875</v>
      </c>
      <c r="P4" s="2">
        <f>_xlfn.STDEV.P(D4:D8)</f>
        <v>0</v>
      </c>
      <c r="Q4">
        <f>_xlfn.STDEV.P(D4,D9,D14,D19,D24,D29)</f>
        <v>18.560509152499026</v>
      </c>
      <c r="R4" s="2">
        <f>_xlfn.STDEV.P(E4:E8)</f>
        <v>0</v>
      </c>
      <c r="S4">
        <f>_xlfn.STDEV.P(E4,E9,E14,E19,E24,E29)</f>
        <v>18.878684335043634</v>
      </c>
      <c r="T4" s="2">
        <f>_xlfn.STDEV.P(F4:F8)</f>
        <v>3.0430248109405875</v>
      </c>
      <c r="U4">
        <f>_xlfn.STDEV.P(F4,F9,F14,F19,F24,F29)</f>
        <v>5.2410770733589302</v>
      </c>
      <c r="V4" s="2">
        <f>_xlfn.STDEV.P(G4:G8)</f>
        <v>1.2056533498481219</v>
      </c>
      <c r="W4">
        <f>_xlfn.STDEV.P(G4,G9,G14,G19,G24,G29)</f>
        <v>1.3149778198382922</v>
      </c>
      <c r="AA4" t="s">
        <v>32</v>
      </c>
      <c r="AB4">
        <f>AVERAGE(P25,P61,P97,P169,P205)</f>
        <v>3.9540685714285706</v>
      </c>
      <c r="AC4">
        <f>AVERAGE(R25,R61,R97,R169,R205)</f>
        <v>3.0178285714285717</v>
      </c>
      <c r="AD4">
        <f>AVERAGE(T25,T61,T97,T169,T205)</f>
        <v>2.3274285714285705</v>
      </c>
      <c r="AE4">
        <f>AVERAGE(V25,V61,V97,V169,V205)</f>
        <v>10.029599999999999</v>
      </c>
      <c r="AF4">
        <f>AVERAGE(AB4:AE4)</f>
        <v>4.8322314285714274</v>
      </c>
      <c r="AG4">
        <f>_xlfn.STDEV.P(AB4:AE4)</f>
        <v>3.0557284382000458</v>
      </c>
      <c r="AH4" t="s">
        <v>43</v>
      </c>
      <c r="AI4">
        <f>AVERAGE(K26,K62,K98,K134,K170,K206,K242)</f>
        <v>4.4564517006802715</v>
      </c>
      <c r="AJ4">
        <f>AVERAGE(K12,K48,K84,K120,K156,K192,K228)</f>
        <v>-1.3148513838999929</v>
      </c>
      <c r="AK4">
        <f>AVERAGE(K26,K62,K98,K170,K206)</f>
        <v>4.2923466666666652</v>
      </c>
      <c r="AL4">
        <f>AVERAGE(K12,K48,K84,K156,K192)</f>
        <v>-2.2826405257041436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</v>
      </c>
      <c r="F5">
        <v>36.799999999999997</v>
      </c>
      <c r="G5">
        <v>50.9</v>
      </c>
      <c r="I5">
        <f t="shared" ref="I5:I33" si="0">_xlfn.STDEV.P(D5:G5)</f>
        <v>22.484591946486375</v>
      </c>
      <c r="J5">
        <v>5</v>
      </c>
      <c r="K5">
        <f>_xlfn.STDEV.P(D9:G13)</f>
        <v>14.160734444229936</v>
      </c>
      <c r="L5">
        <f>_xlfn.STDEV.P(D5:G5,D10:G10,D15:G15,D20:G20,D25:G25,D30:G30)</f>
        <v>17.001764103730206</v>
      </c>
      <c r="M5">
        <v>0.2</v>
      </c>
      <c r="N5">
        <f t="shared" ref="N5:N33" si="1">AVERAGE(D5:G5)</f>
        <v>21.924999999999997</v>
      </c>
      <c r="P5" s="2">
        <f>_xlfn.STDEV.P(D9:D13)</f>
        <v>3.7241911873586617</v>
      </c>
      <c r="Q5">
        <f t="shared" ref="Q5:Q8" si="2">_xlfn.STDEV.P(D5,D10,D15,D20,D25,D30)</f>
        <v>17.667523564124352</v>
      </c>
      <c r="R5" s="2">
        <f>_xlfn.STDEV.P(E9:E13)</f>
        <v>8.7394736683624163</v>
      </c>
      <c r="S5">
        <f t="shared" ref="S5:S8" si="3">_xlfn.STDEV.P(E5,E10,E15,E20,E25,E30)</f>
        <v>20.544862834511427</v>
      </c>
      <c r="T5" s="2">
        <f>_xlfn.STDEV.P(F9:F13)</f>
        <v>3.1333049644105815</v>
      </c>
      <c r="U5">
        <f t="shared" ref="U5:U8" si="4">_xlfn.STDEV.P(F5,F10,F15,F20,F25,F30)</f>
        <v>8.8690472994566818</v>
      </c>
      <c r="V5" s="2">
        <f>_xlfn.STDEV.P(G9:G13)</f>
        <v>1.7656726763474586</v>
      </c>
      <c r="W5">
        <f t="shared" ref="W5:W8" si="5">_xlfn.STDEV.P(G5,G10,G15,G20,G25,G30)</f>
        <v>7.445002052085389</v>
      </c>
      <c r="AA5" t="s">
        <v>33</v>
      </c>
      <c r="AB5">
        <f>AVERAGE(Q25,Q61,Q97,Q169,Q205)</f>
        <v>0.18453333333333269</v>
      </c>
      <c r="AC5">
        <f>AVERAGE(S25,S61,S97,S169,S205)</f>
        <v>-2.086533333333334</v>
      </c>
      <c r="AD5">
        <f>AVERAGE(U25,U61,U97,U169,U205)</f>
        <v>-0.30466666666666681</v>
      </c>
      <c r="AE5">
        <f>AVERAGE(W25,W61,W97,W169,W205)</f>
        <v>0.28116666666666673</v>
      </c>
      <c r="AH5" t="s">
        <v>28</v>
      </c>
      <c r="AI5">
        <f>_xlfn.STDEV.P(K26,K62,K98,K134,K170,K206,K242)</f>
        <v>2.1178207162789207</v>
      </c>
      <c r="AJ5">
        <f>_xlfn.STDEV.P(K12,K48,K84,K120,K156,K192,K228)</f>
        <v>1.5865020105218088</v>
      </c>
      <c r="AK5">
        <f>_xlfn.STDEV.P(K26,K62,K98,K170,K206)</f>
        <v>1.1858391186855808</v>
      </c>
      <c r="AL5">
        <f>_xlfn.STDEV.P(K12,K48,K84,K156,K192)</f>
        <v>0.49489582968824997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</v>
      </c>
      <c r="F6">
        <v>38.1</v>
      </c>
      <c r="G6">
        <v>49.1</v>
      </c>
      <c r="I6">
        <f t="shared" si="0"/>
        <v>22.144186596034636</v>
      </c>
      <c r="J6">
        <v>10</v>
      </c>
      <c r="K6">
        <f>_xlfn.STDEV.P(D14:G18)</f>
        <v>8.1877881628679301</v>
      </c>
      <c r="L6">
        <f t="shared" ref="L6:L8" si="6">_xlfn.STDEV.P(D6:G6,D11:G11,D16:G16,D21:G21,D26:G26,D31:G31)</f>
        <v>17.24782544667266</v>
      </c>
      <c r="M6">
        <v>0.45</v>
      </c>
      <c r="N6">
        <f t="shared" si="1"/>
        <v>21.8</v>
      </c>
      <c r="P6" s="2">
        <f>_xlfn.STDEV.P(D14:D18)</f>
        <v>1.6438978070427621</v>
      </c>
      <c r="Q6">
        <f t="shared" si="2"/>
        <v>16.954817407844104</v>
      </c>
      <c r="R6" s="2">
        <f>_xlfn.STDEV.P(E14:E18)</f>
        <v>7.9504465283404002</v>
      </c>
      <c r="S6">
        <f t="shared" si="3"/>
        <v>21.921330302292837</v>
      </c>
      <c r="T6" s="2">
        <f>_xlfn.STDEV.P(F14:F18)</f>
        <v>3.7482796053656418</v>
      </c>
      <c r="U6">
        <f t="shared" si="4"/>
        <v>7.4823681634448516</v>
      </c>
      <c r="V6" s="2">
        <f>_xlfn.STDEV.P(G14:G18)</f>
        <v>1.5504837954651438</v>
      </c>
      <c r="W6">
        <f t="shared" si="5"/>
        <v>7.5045911873258744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</v>
      </c>
      <c r="F7">
        <v>33.4</v>
      </c>
      <c r="G7">
        <v>48.4</v>
      </c>
      <c r="I7">
        <f t="shared" si="0"/>
        <v>21.126464446281588</v>
      </c>
      <c r="J7">
        <v>20</v>
      </c>
      <c r="K7">
        <f>_xlfn.STDEV.P(D19:G23)</f>
        <v>6.2764062169366017</v>
      </c>
      <c r="L7">
        <f t="shared" si="6"/>
        <v>17.340050281068969</v>
      </c>
      <c r="M7">
        <v>0.65</v>
      </c>
      <c r="N7">
        <f t="shared" si="1"/>
        <v>20.45</v>
      </c>
      <c r="P7" s="2">
        <f>_xlfn.STDEV.P(D19:D23)</f>
        <v>0.91738759529437752</v>
      </c>
      <c r="Q7">
        <f t="shared" si="2"/>
        <v>17.096271523346843</v>
      </c>
      <c r="R7" s="2">
        <f>_xlfn.STDEV.P(E19:E23)</f>
        <v>2.4432764886520717</v>
      </c>
      <c r="S7">
        <f t="shared" si="3"/>
        <v>22.620025542769742</v>
      </c>
      <c r="T7" s="2">
        <f>_xlfn.STDEV.P(F19:F23)</f>
        <v>1.2828094168659654</v>
      </c>
      <c r="U7">
        <f t="shared" si="4"/>
        <v>8.6810937610930541</v>
      </c>
      <c r="V7" s="2">
        <f>_xlfn.STDEV.P(G19:G23)</f>
        <v>2.0065891457894409</v>
      </c>
      <c r="W7">
        <f t="shared" si="5"/>
        <v>6.9351159567330418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32.200000000000003</v>
      </c>
      <c r="G8">
        <v>48.2</v>
      </c>
      <c r="I8">
        <f t="shared" si="0"/>
        <v>20.880852473019392</v>
      </c>
      <c r="J8">
        <v>50</v>
      </c>
      <c r="K8">
        <f>_xlfn.STDEV.P(D25:G28)</f>
        <v>5.4838256491248876</v>
      </c>
      <c r="L8">
        <f t="shared" si="6"/>
        <v>17.170088150132869</v>
      </c>
      <c r="M8">
        <v>0.85</v>
      </c>
      <c r="N8" s="4">
        <f t="shared" si="1"/>
        <v>20.100000000000001</v>
      </c>
      <c r="P8" s="2">
        <f>_xlfn.STDEV.P(D24:D28)</f>
        <v>2.2698017534577755</v>
      </c>
      <c r="Q8">
        <f t="shared" si="2"/>
        <v>17.725914801655673</v>
      </c>
      <c r="R8" s="2">
        <f>_xlfn.STDEV.P(E24:E28)</f>
        <v>3.2252751820581147</v>
      </c>
      <c r="S8">
        <f t="shared" si="3"/>
        <v>23.061921477236492</v>
      </c>
      <c r="T8" s="2">
        <f>_xlfn.STDEV.P(F24:F28)</f>
        <v>6.0372179023122801</v>
      </c>
      <c r="U8">
        <f t="shared" si="4"/>
        <v>8.2479795505728042</v>
      </c>
      <c r="V8" s="2">
        <f>_xlfn.STDEV.P(G24:G28)</f>
        <v>4.7964153281382949</v>
      </c>
      <c r="W8">
        <f t="shared" si="5"/>
        <v>6.6270699072483037</v>
      </c>
      <c r="AH8" t="s">
        <v>43</v>
      </c>
      <c r="AI8">
        <f>AVERAGE(L26,L62,L98,L134,L170,L206,L242)</f>
        <v>-0.32677654363180691</v>
      </c>
      <c r="AJ8">
        <f>AVERAGE(L12,L48,L84,L120,L156,L192,L228)</f>
        <v>5.2446038119231098E-2</v>
      </c>
      <c r="AK8">
        <f>AVERAGE(L26,L62,L98,L170,L206)</f>
        <v>-0.50519242424242439</v>
      </c>
      <c r="AL8">
        <f>AVERAGE(L12,L48,L84,L156,L192)</f>
        <v>-1.1576139625017134E-2</v>
      </c>
    </row>
    <row r="9" spans="1:38" x14ac:dyDescent="0.45">
      <c r="A9" s="1">
        <v>5</v>
      </c>
      <c r="B9">
        <v>5</v>
      </c>
      <c r="C9">
        <v>0</v>
      </c>
      <c r="D9">
        <v>37.200000000000003</v>
      </c>
      <c r="E9">
        <v>30.5</v>
      </c>
      <c r="F9">
        <v>36</v>
      </c>
      <c r="G9">
        <v>51.5</v>
      </c>
      <c r="I9">
        <f t="shared" si="0"/>
        <v>7.7553207541661493</v>
      </c>
      <c r="J9">
        <v>100</v>
      </c>
      <c r="K9">
        <f>_xlfn.STDEV.P(D29:G33)</f>
        <v>7.1386203148788541</v>
      </c>
      <c r="L9">
        <f>AVERAGE((L8-L7), (L7-L6), (L6-L5), (L5-L4))</f>
        <v>0.72793215954389368</v>
      </c>
      <c r="N9">
        <f t="shared" si="1"/>
        <v>38.799999999999997</v>
      </c>
      <c r="P9" s="2">
        <f>_xlfn.STDEV.P(D29:D33)</f>
        <v>2.6708800047924264</v>
      </c>
      <c r="R9" s="2">
        <f>_xlfn.STDEV.P(E29:E33)</f>
        <v>1.8729655629509043</v>
      </c>
      <c r="T9" s="2">
        <f>_xlfn.STDEV.P(F29:F33)</f>
        <v>3.2514612099792921</v>
      </c>
      <c r="V9" s="2">
        <f>_xlfn.STDEV.P(G29:G33)</f>
        <v>7.4340836691551173</v>
      </c>
      <c r="AH9" t="s">
        <v>28</v>
      </c>
      <c r="AI9">
        <f>_xlfn.STDEV.P(L26,L62,L98,L134,L170,L206,L242)</f>
        <v>0.53836579980122312</v>
      </c>
      <c r="AJ9">
        <f>_xlfn.STDEV.P(L12,L48,L84,L120,L156,L192,L228)</f>
        <v>0.63307145399231024</v>
      </c>
      <c r="AK9">
        <f>_xlfn.STDEV.P(L26,L62,L98,L170,L206)</f>
        <v>0.51616473040729738</v>
      </c>
      <c r="AL9">
        <f>_xlfn.STDEV.P(L12,L48,L84,L156,L192)</f>
        <v>0.73785013336845529</v>
      </c>
    </row>
    <row r="10" spans="1:38" x14ac:dyDescent="0.45">
      <c r="A10" s="1">
        <v>6</v>
      </c>
      <c r="B10">
        <v>5</v>
      </c>
      <c r="C10">
        <v>0.2</v>
      </c>
      <c r="D10">
        <v>42.2</v>
      </c>
      <c r="E10">
        <v>13.4</v>
      </c>
      <c r="F10">
        <v>40.799999999999997</v>
      </c>
      <c r="G10">
        <v>50.3</v>
      </c>
      <c r="I10">
        <f t="shared" si="0"/>
        <v>13.918580207765448</v>
      </c>
      <c r="K10">
        <f>AVERAGE(K4:K9)</f>
        <v>10.541612065888948</v>
      </c>
      <c r="N10">
        <f t="shared" si="1"/>
        <v>36.674999999999997</v>
      </c>
      <c r="P10" s="2">
        <f>AVERAGE(P4:P9)</f>
        <v>1.8710263913243337</v>
      </c>
      <c r="Q10">
        <f>AVERAGE(Q4:Q8)</f>
        <v>17.601007289894</v>
      </c>
      <c r="R10" s="2">
        <f>AVERAGE(R4:R9)</f>
        <v>4.0385729050606507</v>
      </c>
      <c r="S10">
        <f>AVERAGE(S4:S8)</f>
        <v>21.405364898370827</v>
      </c>
      <c r="T10" s="2">
        <f>AVERAGE(T4:T9)</f>
        <v>3.4160163183123919</v>
      </c>
      <c r="U10">
        <f>AVERAGE(U4:U8)</f>
        <v>7.7043131695852649</v>
      </c>
      <c r="V10" s="2">
        <f>AVERAGE(V4:V9)</f>
        <v>3.1264829941239296</v>
      </c>
      <c r="W10">
        <f>AVERAGE(W4:W8)</f>
        <v>5.9653513846461808</v>
      </c>
    </row>
    <row r="11" spans="1:38" x14ac:dyDescent="0.45">
      <c r="A11" s="1">
        <v>7</v>
      </c>
      <c r="B11">
        <v>5</v>
      </c>
      <c r="C11">
        <v>0.45</v>
      </c>
      <c r="D11">
        <v>34.700000000000003</v>
      </c>
      <c r="E11">
        <v>7.5</v>
      </c>
      <c r="F11">
        <v>42.8</v>
      </c>
      <c r="G11">
        <v>49</v>
      </c>
      <c r="I11">
        <f t="shared" si="0"/>
        <v>15.84439964151372</v>
      </c>
      <c r="N11">
        <f t="shared" si="1"/>
        <v>33.5</v>
      </c>
      <c r="P11" s="2">
        <f>_xlfn.STDEV.P(P4:P9)</f>
        <v>1.203796872248176</v>
      </c>
      <c r="Q11">
        <f>_xlfn.STDEV.P(Q4:Q8)</f>
        <v>0.567977056450364</v>
      </c>
      <c r="R11" s="2">
        <f>_xlfn.STDEV.P(R4:R9)</f>
        <v>3.2043609176417642</v>
      </c>
      <c r="S11">
        <f>_xlfn.STDEV.P(S4:S8)</f>
        <v>1.5238358802102552</v>
      </c>
      <c r="T11" s="2">
        <f>_xlfn.STDEV.P(T4:T9)</f>
        <v>1.4010588304410228</v>
      </c>
      <c r="U11">
        <f>_xlfn.STDEV.P(U4:U8)</f>
        <v>1.3208384233169967</v>
      </c>
      <c r="V11" s="2">
        <f>_xlfn.STDEV.P(V4:V9)</f>
        <v>2.2591821722591705</v>
      </c>
      <c r="W11">
        <f>_xlfn.STDEV.P(W4:W8)</f>
        <v>2.3478890215894053</v>
      </c>
    </row>
    <row r="12" spans="1:38" x14ac:dyDescent="0.45">
      <c r="A12" s="1">
        <v>8</v>
      </c>
      <c r="B12">
        <v>5</v>
      </c>
      <c r="C12">
        <v>0.65</v>
      </c>
      <c r="D12">
        <v>32.1</v>
      </c>
      <c r="E12">
        <v>7.6</v>
      </c>
      <c r="F12">
        <v>43</v>
      </c>
      <c r="G12">
        <v>47.2</v>
      </c>
      <c r="I12">
        <f t="shared" si="0"/>
        <v>15.382681008198796</v>
      </c>
      <c r="K12" cm="1">
        <f t="array" ref="K12">INDEX(LINEST(K4:K9),1)</f>
        <v>-2.921728422666559</v>
      </c>
      <c r="L12" cm="1">
        <f t="array" ref="L12">INDEX(LINEST(L4:L8),1)</f>
        <v>0.61617434536899107</v>
      </c>
      <c r="N12">
        <f t="shared" si="1"/>
        <v>32.475000000000001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32.4</v>
      </c>
      <c r="E13">
        <v>8.8000000000000007</v>
      </c>
      <c r="F13">
        <v>45.3</v>
      </c>
      <c r="G13">
        <v>46.9</v>
      </c>
      <c r="I13">
        <f t="shared" si="0"/>
        <v>15.248032659986004</v>
      </c>
      <c r="N13">
        <f t="shared" si="1"/>
        <v>33.35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42.8</v>
      </c>
      <c r="E14">
        <v>47.2</v>
      </c>
      <c r="F14">
        <v>38</v>
      </c>
      <c r="G14">
        <v>48.7</v>
      </c>
      <c r="I14">
        <f t="shared" si="0"/>
        <v>4.1727538868234264</v>
      </c>
      <c r="N14">
        <f t="shared" si="1"/>
        <v>44.174999999999997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38.157142857142858</v>
      </c>
      <c r="AD14">
        <f t="shared" ref="AD14:AF29" si="8">AVERAGE(E4,E40,E76,E112,E148,E184,E220)</f>
        <v>36.98571428571428</v>
      </c>
      <c r="AE14">
        <f t="shared" si="8"/>
        <v>39.51428571428572</v>
      </c>
      <c r="AF14">
        <f t="shared" si="8"/>
        <v>14.785714285714286</v>
      </c>
    </row>
    <row r="15" spans="1:38" x14ac:dyDescent="0.45">
      <c r="A15" s="1">
        <v>11</v>
      </c>
      <c r="B15">
        <v>10</v>
      </c>
      <c r="C15">
        <v>0.2</v>
      </c>
      <c r="D15">
        <v>46.2</v>
      </c>
      <c r="E15">
        <v>32.1</v>
      </c>
      <c r="F15">
        <v>46.7</v>
      </c>
      <c r="G15">
        <v>49.6</v>
      </c>
      <c r="I15">
        <f t="shared" si="0"/>
        <v>6.7935631299046539</v>
      </c>
      <c r="J15" s="6"/>
      <c r="K15" t="s">
        <v>25</v>
      </c>
      <c r="L15" t="s">
        <v>26</v>
      </c>
      <c r="N15">
        <f t="shared" si="1"/>
        <v>43.650000000000006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36.342857142857142</v>
      </c>
      <c r="AD15">
        <f t="shared" si="8"/>
        <v>35.522857142857141</v>
      </c>
      <c r="AE15">
        <f t="shared" si="8"/>
        <v>37.557142857142857</v>
      </c>
      <c r="AF15">
        <f t="shared" si="8"/>
        <v>15.299999999999999</v>
      </c>
    </row>
    <row r="16" spans="1:38" x14ac:dyDescent="0.45">
      <c r="A16" s="1">
        <v>12</v>
      </c>
      <c r="B16">
        <v>10</v>
      </c>
      <c r="C16">
        <v>0.45</v>
      </c>
      <c r="D16">
        <v>43.2</v>
      </c>
      <c r="E16">
        <v>28.4</v>
      </c>
      <c r="F16">
        <v>48.2</v>
      </c>
      <c r="G16">
        <v>52</v>
      </c>
      <c r="I16">
        <f t="shared" si="0"/>
        <v>8.961445195949139</v>
      </c>
      <c r="J16">
        <v>2</v>
      </c>
      <c r="K16">
        <f>AVERAGE(D4:G8)</f>
        <v>21.43</v>
      </c>
      <c r="L16">
        <f>AVERAGE(D4:G4,D9:G9,D14:G14,D19:G19,D24:G24,D29:G29)</f>
        <v>41.879166666666656</v>
      </c>
      <c r="M16">
        <v>0</v>
      </c>
      <c r="N16">
        <f t="shared" si="1"/>
        <v>42.95</v>
      </c>
      <c r="P16" s="2">
        <f>AVERAGE(D4:D8)</f>
        <v>0</v>
      </c>
      <c r="Q16">
        <f>AVERAGE(D4,D9,D14,D19,D24,D29)</f>
        <v>39.449999999999996</v>
      </c>
      <c r="R16" s="2">
        <f>AVERAGE(E4:E8)</f>
        <v>0</v>
      </c>
      <c r="S16">
        <f>AVERAGE(E4,E9,E14,E19,E24,E29)</f>
        <v>38.683333333333337</v>
      </c>
      <c r="T16" s="2">
        <f>AVERAGE(F4:F8)</f>
        <v>36.200000000000003</v>
      </c>
      <c r="U16">
        <f>AVERAGE(F4,F9,F14,F19,F24,F29)</f>
        <v>39.633333333333333</v>
      </c>
      <c r="V16" s="2">
        <f>AVERAGE(G4:G8)</f>
        <v>49.52</v>
      </c>
      <c r="W16">
        <f>AVERAGE(G4,G9,G14,G19,G24,G29)</f>
        <v>49.75</v>
      </c>
      <c r="Z16" s="1">
        <v>2</v>
      </c>
      <c r="AA16">
        <v>2</v>
      </c>
      <c r="AB16">
        <v>0.45</v>
      </c>
      <c r="AC16">
        <f t="shared" si="9"/>
        <v>35.428571428571423</v>
      </c>
      <c r="AD16">
        <f t="shared" si="8"/>
        <v>35.728571428571428</v>
      </c>
      <c r="AE16">
        <f t="shared" si="8"/>
        <v>37.471428571428575</v>
      </c>
      <c r="AF16">
        <f t="shared" si="8"/>
        <v>14.357142857142858</v>
      </c>
    </row>
    <row r="17" spans="1:32" x14ac:dyDescent="0.45">
      <c r="A17" s="1">
        <v>13</v>
      </c>
      <c r="B17">
        <v>10</v>
      </c>
      <c r="C17">
        <v>0.65</v>
      </c>
      <c r="D17">
        <v>41.1</v>
      </c>
      <c r="E17">
        <v>25</v>
      </c>
      <c r="F17">
        <v>45.6</v>
      </c>
      <c r="G17">
        <v>52.1</v>
      </c>
      <c r="I17">
        <f t="shared" si="0"/>
        <v>10.004623930963133</v>
      </c>
      <c r="J17">
        <v>5</v>
      </c>
      <c r="K17">
        <f>AVERAGE(D9:G13)</f>
        <v>34.959999999999994</v>
      </c>
      <c r="L17">
        <f t="shared" ref="L17:L20" si="10">AVERAGE(D5:G5,D10:G10,D15:G15,D20:G20,D25:G25,D30:G30)</f>
        <v>43.654166666666669</v>
      </c>
      <c r="M17">
        <v>0.2</v>
      </c>
      <c r="N17" s="4">
        <f t="shared" si="1"/>
        <v>40.949999999999996</v>
      </c>
      <c r="P17" s="2">
        <f>AVERAGE(D9:D13)</f>
        <v>35.720000000000006</v>
      </c>
      <c r="Q17">
        <f t="shared" ref="Q17:Q20" si="11">AVERAGE(D5,D10,D15,D20,D25,D30)</f>
        <v>39.116666666666667</v>
      </c>
      <c r="R17" s="2">
        <f>AVERAGE(E9:E13)</f>
        <v>13.559999999999999</v>
      </c>
      <c r="S17">
        <f t="shared" ref="S17:S20" si="12">AVERAGE(E5,E10,E15,E20,E25,E30)</f>
        <v>33.31666666666667</v>
      </c>
      <c r="T17" s="2">
        <f>AVERAGE(F9:F13)</f>
        <v>41.58</v>
      </c>
      <c r="U17">
        <f t="shared" ref="U17:U20" si="13">AVERAGE(F5,F10,F15,F20,F25,F30)</f>
        <v>46.1</v>
      </c>
      <c r="V17" s="2">
        <f>AVERAGE(G9:G13)</f>
        <v>48.980000000000004</v>
      </c>
      <c r="W17">
        <f t="shared" ref="W17:W20" si="14">AVERAGE(G5,G10,G15,G20,G25,G30)</f>
        <v>56.083333333333336</v>
      </c>
      <c r="Z17" s="1">
        <v>3</v>
      </c>
      <c r="AA17">
        <v>2</v>
      </c>
      <c r="AB17">
        <v>0.65</v>
      </c>
      <c r="AC17">
        <f t="shared" si="9"/>
        <v>35.071428571428577</v>
      </c>
      <c r="AD17">
        <f t="shared" si="8"/>
        <v>35.728571428571428</v>
      </c>
      <c r="AE17">
        <f t="shared" si="8"/>
        <v>35.457142857142856</v>
      </c>
      <c r="AF17">
        <f t="shared" si="8"/>
        <v>14.099999999999998</v>
      </c>
    </row>
    <row r="18" spans="1:32" x14ac:dyDescent="0.45">
      <c r="A18" s="1">
        <v>14</v>
      </c>
      <c r="B18">
        <v>10</v>
      </c>
      <c r="C18">
        <v>0.85</v>
      </c>
      <c r="D18">
        <v>43.4</v>
      </c>
      <c r="E18">
        <v>27.2</v>
      </c>
      <c r="F18">
        <v>41.4</v>
      </c>
      <c r="G18">
        <v>52.6</v>
      </c>
      <c r="I18">
        <f t="shared" si="0"/>
        <v>9.0943663880448522</v>
      </c>
      <c r="J18">
        <v>10</v>
      </c>
      <c r="K18">
        <f>AVERAGE(D14:G18)</f>
        <v>42.575000000000003</v>
      </c>
      <c r="L18">
        <f t="shared" si="10"/>
        <v>42.354166666666664</v>
      </c>
      <c r="M18">
        <v>0.45</v>
      </c>
      <c r="N18">
        <f t="shared" si="1"/>
        <v>41.15</v>
      </c>
      <c r="P18" s="2">
        <f>AVERAGE(D14:D18)</f>
        <v>43.339999999999996</v>
      </c>
      <c r="Q18">
        <f t="shared" si="11"/>
        <v>36.550000000000004</v>
      </c>
      <c r="R18" s="2">
        <f>AVERAGE(E14:E18)</f>
        <v>31.98</v>
      </c>
      <c r="S18">
        <f t="shared" si="12"/>
        <v>32.083333333333336</v>
      </c>
      <c r="T18" s="2">
        <f>AVERAGE(F14:F18)</f>
        <v>43.980000000000004</v>
      </c>
      <c r="U18">
        <f t="shared" si="13"/>
        <v>45.85</v>
      </c>
      <c r="V18" s="2">
        <f>AVERAGE(G14:G18)</f>
        <v>51</v>
      </c>
      <c r="W18">
        <f t="shared" si="14"/>
        <v>54.93333333333333</v>
      </c>
      <c r="Z18" s="1">
        <v>4</v>
      </c>
      <c r="AA18">
        <v>2</v>
      </c>
      <c r="AB18">
        <v>0.85</v>
      </c>
      <c r="AC18">
        <f t="shared" si="9"/>
        <v>36.128571428571426</v>
      </c>
      <c r="AD18">
        <f t="shared" si="8"/>
        <v>35.814285714285717</v>
      </c>
      <c r="AE18">
        <f t="shared" si="8"/>
        <v>34.442857142857143</v>
      </c>
      <c r="AF18">
        <f t="shared" si="8"/>
        <v>14.228571428571428</v>
      </c>
    </row>
    <row r="19" spans="1:32" x14ac:dyDescent="0.45">
      <c r="A19" s="1">
        <v>15</v>
      </c>
      <c r="B19">
        <v>20</v>
      </c>
      <c r="C19">
        <v>0</v>
      </c>
      <c r="D19">
        <v>50.6</v>
      </c>
      <c r="E19">
        <v>49.7</v>
      </c>
      <c r="F19">
        <v>34</v>
      </c>
      <c r="G19">
        <v>48.4</v>
      </c>
      <c r="I19">
        <f t="shared" si="0"/>
        <v>6.7857847740699491</v>
      </c>
      <c r="J19">
        <v>20</v>
      </c>
      <c r="K19">
        <f>AVERAGE(D19:G23)</f>
        <v>46.634999999999998</v>
      </c>
      <c r="L19">
        <f t="shared" si="10"/>
        <v>41.762499999999996</v>
      </c>
      <c r="M19">
        <v>0.65</v>
      </c>
      <c r="N19">
        <f t="shared" si="1"/>
        <v>45.675000000000004</v>
      </c>
      <c r="P19" s="2">
        <f>AVERAGE(D19:D23)</f>
        <v>50.08</v>
      </c>
      <c r="Q19">
        <f t="shared" si="11"/>
        <v>36.050000000000004</v>
      </c>
      <c r="R19" s="2">
        <f>AVERAGE(E19:E23)</f>
        <v>51.120000000000005</v>
      </c>
      <c r="S19">
        <f t="shared" si="12"/>
        <v>32.133333333333333</v>
      </c>
      <c r="T19" s="2">
        <f>AVERAGE(F19:F23)</f>
        <v>36.28</v>
      </c>
      <c r="U19">
        <f t="shared" si="13"/>
        <v>45.416666666666664</v>
      </c>
      <c r="V19" s="2">
        <f>AVERAGE(G19:G23)</f>
        <v>49.06</v>
      </c>
      <c r="W19">
        <f t="shared" si="14"/>
        <v>53.449999999999996</v>
      </c>
      <c r="Z19" s="1">
        <v>5</v>
      </c>
      <c r="AA19">
        <v>5</v>
      </c>
      <c r="AB19">
        <v>0</v>
      </c>
      <c r="AC19">
        <f t="shared" si="9"/>
        <v>52.385714285714293</v>
      </c>
      <c r="AD19">
        <f t="shared" si="8"/>
        <v>57.342857142857142</v>
      </c>
      <c r="AE19">
        <f t="shared" si="8"/>
        <v>40.557142857142864</v>
      </c>
      <c r="AF19">
        <f t="shared" si="8"/>
        <v>50.828571428571422</v>
      </c>
    </row>
    <row r="20" spans="1:32" x14ac:dyDescent="0.45">
      <c r="A20" s="1">
        <v>16</v>
      </c>
      <c r="B20">
        <v>20</v>
      </c>
      <c r="C20">
        <v>0.2</v>
      </c>
      <c r="D20">
        <v>49.6</v>
      </c>
      <c r="E20">
        <v>47.2</v>
      </c>
      <c r="F20">
        <v>37.1</v>
      </c>
      <c r="G20">
        <v>52.9</v>
      </c>
      <c r="I20">
        <f t="shared" si="0"/>
        <v>5.9004237135988467</v>
      </c>
      <c r="J20">
        <v>50</v>
      </c>
      <c r="K20">
        <f>AVERAGE(D24:G28)</f>
        <v>53.444999999999993</v>
      </c>
      <c r="L20">
        <f t="shared" si="10"/>
        <v>41.8125</v>
      </c>
      <c r="M20">
        <v>0.85</v>
      </c>
      <c r="N20">
        <f t="shared" si="1"/>
        <v>46.7</v>
      </c>
      <c r="P20" s="2">
        <f>AVERAGE(D24:D28)</f>
        <v>48.9</v>
      </c>
      <c r="Q20">
        <f t="shared" si="11"/>
        <v>37.216666666666661</v>
      </c>
      <c r="R20" s="2">
        <f>AVERAGE(E24:E28)</f>
        <v>55.660000000000004</v>
      </c>
      <c r="S20">
        <f t="shared" si="12"/>
        <v>33.466666666666669</v>
      </c>
      <c r="T20" s="2">
        <f>AVERAGE(F24:F28)</f>
        <v>49.9</v>
      </c>
      <c r="U20">
        <f t="shared" si="13"/>
        <v>43.449999999999996</v>
      </c>
      <c r="V20" s="2">
        <f>AVERAGE(G24:G28)</f>
        <v>59.319999999999993</v>
      </c>
      <c r="W20">
        <f t="shared" si="14"/>
        <v>53.116666666666667</v>
      </c>
      <c r="Z20" s="1">
        <v>6</v>
      </c>
      <c r="AA20">
        <v>5</v>
      </c>
      <c r="AB20">
        <v>0.2</v>
      </c>
      <c r="AC20">
        <f t="shared" si="9"/>
        <v>58.328571428571429</v>
      </c>
      <c r="AD20">
        <f t="shared" si="8"/>
        <v>54.31428571428571</v>
      </c>
      <c r="AE20">
        <f t="shared" si="8"/>
        <v>36.957142857142856</v>
      </c>
      <c r="AF20">
        <f t="shared" si="8"/>
        <v>51</v>
      </c>
    </row>
    <row r="21" spans="1:32" x14ac:dyDescent="0.45">
      <c r="A21" s="1">
        <v>17</v>
      </c>
      <c r="B21">
        <v>20</v>
      </c>
      <c r="C21">
        <v>0.45</v>
      </c>
      <c r="D21">
        <v>49</v>
      </c>
      <c r="E21">
        <v>53.7</v>
      </c>
      <c r="F21">
        <v>36.4</v>
      </c>
      <c r="G21">
        <v>49</v>
      </c>
      <c r="I21">
        <f t="shared" si="0"/>
        <v>6.4274314465422595</v>
      </c>
      <c r="J21">
        <v>100</v>
      </c>
      <c r="K21">
        <f>AVERAGE(D29:G33)</f>
        <v>54.709999999999994</v>
      </c>
      <c r="L21">
        <f>AVERAGE((L20-L19), (L19-L18), (L18-L17), (L17-L16))</f>
        <v>-1.6666666666663943E-2</v>
      </c>
      <c r="N21">
        <f t="shared" si="1"/>
        <v>47.024999999999999</v>
      </c>
      <c r="P21" s="2">
        <f>AVERAGE(D29:D33)</f>
        <v>48.019999999999996</v>
      </c>
      <c r="R21" s="2">
        <f>AVERAGE(E29:E33)</f>
        <v>51.3</v>
      </c>
      <c r="T21" s="2">
        <f>AVERAGE(F29:F33)</f>
        <v>56.6</v>
      </c>
      <c r="V21" s="2">
        <f>AVERAGE(G29:G33)</f>
        <v>62.92</v>
      </c>
      <c r="Z21" s="1">
        <v>7</v>
      </c>
      <c r="AA21">
        <v>5</v>
      </c>
      <c r="AB21">
        <v>0.45</v>
      </c>
      <c r="AC21">
        <f t="shared" si="9"/>
        <v>54.114285714285714</v>
      </c>
      <c r="AD21">
        <f t="shared" si="8"/>
        <v>51.614285714285707</v>
      </c>
      <c r="AE21">
        <f t="shared" si="8"/>
        <v>37.68571428571429</v>
      </c>
      <c r="AF21">
        <f t="shared" si="8"/>
        <v>48.042857142857144</v>
      </c>
    </row>
    <row r="22" spans="1:32" x14ac:dyDescent="0.45">
      <c r="A22" s="1">
        <v>18</v>
      </c>
      <c r="B22">
        <v>20</v>
      </c>
      <c r="C22">
        <v>0.65</v>
      </c>
      <c r="D22">
        <v>49.6</v>
      </c>
      <c r="E22">
        <v>51.5</v>
      </c>
      <c r="F22">
        <v>37.799999999999997</v>
      </c>
      <c r="G22">
        <v>47.7</v>
      </c>
      <c r="I22">
        <f t="shared" si="0"/>
        <v>5.2832281798158993</v>
      </c>
      <c r="K22">
        <f>AVERAGE(K16:K21)</f>
        <v>42.292499999999997</v>
      </c>
      <c r="N22">
        <f t="shared" si="1"/>
        <v>46.649999999999991</v>
      </c>
      <c r="P22" s="2">
        <f>AVERAGE(P16:P21)</f>
        <v>37.676666666666669</v>
      </c>
      <c r="Q22">
        <f>AVERAGE(Q16:Q20)</f>
        <v>37.676666666666669</v>
      </c>
      <c r="R22" s="2">
        <f>AVERAGE(R16:R21)</f>
        <v>33.936666666666667</v>
      </c>
      <c r="S22">
        <f>AVERAGE(S16:S20)</f>
        <v>33.936666666666667</v>
      </c>
      <c r="T22" s="2">
        <f>AVERAGE(T16:T21)</f>
        <v>44.09</v>
      </c>
      <c r="U22">
        <f>AVERAGE(U16:U20)</f>
        <v>44.089999999999996</v>
      </c>
      <c r="V22" s="2">
        <f>AVERAGE(V16:V21)</f>
        <v>53.466666666666669</v>
      </c>
      <c r="W22">
        <f>AVERAGE(W16:W20)</f>
        <v>53.466666666666661</v>
      </c>
      <c r="Z22" s="1">
        <v>8</v>
      </c>
      <c r="AA22">
        <v>5</v>
      </c>
      <c r="AB22">
        <v>0.65</v>
      </c>
      <c r="AC22">
        <f t="shared" si="9"/>
        <v>54.9</v>
      </c>
      <c r="AD22">
        <f t="shared" si="8"/>
        <v>52.48571428571428</v>
      </c>
      <c r="AE22">
        <f t="shared" si="8"/>
        <v>37.699999999999996</v>
      </c>
      <c r="AF22">
        <f t="shared" si="8"/>
        <v>47.085714285714289</v>
      </c>
    </row>
    <row r="23" spans="1:32" x14ac:dyDescent="0.45">
      <c r="A23" s="1">
        <v>19</v>
      </c>
      <c r="B23">
        <v>20</v>
      </c>
      <c r="C23">
        <v>0.85</v>
      </c>
      <c r="D23">
        <v>51.6</v>
      </c>
      <c r="E23">
        <v>53.5</v>
      </c>
      <c r="F23">
        <v>36.1</v>
      </c>
      <c r="G23">
        <v>47.3</v>
      </c>
      <c r="I23">
        <f t="shared" si="0"/>
        <v>6.7499537035449269</v>
      </c>
      <c r="N23">
        <f t="shared" si="1"/>
        <v>47.125</v>
      </c>
      <c r="P23" s="2">
        <f>_xlfn.STDEV.P(P16:P21)</f>
        <v>17.522478579115333</v>
      </c>
      <c r="Q23">
        <f>_xlfn.STDEV.P(Q16:Q20)</f>
        <v>1.3671381300609899</v>
      </c>
      <c r="R23" s="2">
        <f>_xlfn.STDEV.P(R16:R21)</f>
        <v>20.973753174437384</v>
      </c>
      <c r="S23">
        <f>_xlfn.STDEV.P(S16:S20)</f>
        <v>2.4422530581411919</v>
      </c>
      <c r="T23" s="2">
        <f>_xlfn.STDEV.P(T16:T21)</f>
        <v>7.3008743768583209</v>
      </c>
      <c r="U23">
        <f>_xlfn.STDEV.P(U16:U20)</f>
        <v>2.4153352654330305</v>
      </c>
      <c r="V23" s="2">
        <f>_xlfn.STDEV.P(V16:V21)</f>
        <v>5.550323313905988</v>
      </c>
      <c r="W23">
        <f>_xlfn.STDEV.P(W16:W20)</f>
        <v>2.1417023343333428</v>
      </c>
      <c r="Z23" s="1">
        <v>9</v>
      </c>
      <c r="AA23">
        <v>5</v>
      </c>
      <c r="AB23">
        <v>0.85</v>
      </c>
      <c r="AC23">
        <f t="shared" si="9"/>
        <v>55.74285714285714</v>
      </c>
      <c r="AD23">
        <f t="shared" si="8"/>
        <v>51.914285714285711</v>
      </c>
      <c r="AE23">
        <f t="shared" si="8"/>
        <v>37.242857142857147</v>
      </c>
      <c r="AF23">
        <f t="shared" si="8"/>
        <v>47.214285714285715</v>
      </c>
    </row>
    <row r="24" spans="1:32" x14ac:dyDescent="0.45">
      <c r="A24" s="1">
        <v>20</v>
      </c>
      <c r="B24">
        <v>50</v>
      </c>
      <c r="C24">
        <v>0</v>
      </c>
      <c r="D24">
        <v>52.8</v>
      </c>
      <c r="E24">
        <v>50.4</v>
      </c>
      <c r="F24">
        <v>38.9</v>
      </c>
      <c r="G24">
        <v>50.6</v>
      </c>
      <c r="I24">
        <f t="shared" si="0"/>
        <v>5.4370833173679003</v>
      </c>
      <c r="N24">
        <f t="shared" si="1"/>
        <v>48.174999999999997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58.4</v>
      </c>
      <c r="AD24">
        <f t="shared" si="8"/>
        <v>59.671428571428571</v>
      </c>
      <c r="AE24">
        <f t="shared" si="8"/>
        <v>38.628571428571426</v>
      </c>
      <c r="AF24">
        <f t="shared" si="8"/>
        <v>48.542857142857144</v>
      </c>
    </row>
    <row r="25" spans="1:32" x14ac:dyDescent="0.45">
      <c r="A25" s="1">
        <v>21</v>
      </c>
      <c r="B25">
        <v>50</v>
      </c>
      <c r="C25">
        <v>0.2</v>
      </c>
      <c r="D25">
        <v>49.5</v>
      </c>
      <c r="E25">
        <v>55.7</v>
      </c>
      <c r="F25">
        <v>55.2</v>
      </c>
      <c r="G25">
        <v>64.5</v>
      </c>
      <c r="I25">
        <f t="shared" si="0"/>
        <v>5.3625437061155967</v>
      </c>
      <c r="N25">
        <f t="shared" si="1"/>
        <v>56.225000000000001</v>
      </c>
      <c r="P25" s="2" cm="1">
        <f t="array" ref="P25">INDEX(LINEST(P16:P21), 1)</f>
        <v>8.1822857142857117</v>
      </c>
      <c r="Q25" s="2" cm="1">
        <f t="array" ref="Q25">INDEX(LINEST(Q16:Q20), 1)</f>
        <v>-0.75333333333333308</v>
      </c>
      <c r="R25" s="2" cm="1">
        <f t="array" ref="R25">INDEX(LINEST(R16:R21), 1)</f>
        <v>11.484</v>
      </c>
      <c r="S25" s="2" cm="1">
        <f t="array" ref="S25">INDEX(LINEST(S16:S20), 1)</f>
        <v>-1.1616666666666675</v>
      </c>
      <c r="T25" s="2" cm="1">
        <f t="array" ref="T25">INDEX(LINEST(T16:T21), 1)</f>
        <v>3.4074285714285706</v>
      </c>
      <c r="U25" s="2" cm="1">
        <f t="array" ref="U25">INDEX(LINEST(U16:U20), 1)</f>
        <v>0.69499999999999884</v>
      </c>
      <c r="V25" s="2" cm="1">
        <f t="array" ref="V25">INDEX(LINEST(V16:V20), 1)</f>
        <v>1.9679999999999978</v>
      </c>
      <c r="W25" s="2" cm="1">
        <f t="array" ref="W25">INDEX(LINEST(W16:W20), 1)</f>
        <v>0.40999999999999953</v>
      </c>
      <c r="Z25" s="1">
        <v>11</v>
      </c>
      <c r="AA25">
        <v>10</v>
      </c>
      <c r="AB25">
        <v>0.2</v>
      </c>
      <c r="AC25">
        <f t="shared" si="9"/>
        <v>59.68571428571429</v>
      </c>
      <c r="AD25">
        <f t="shared" si="8"/>
        <v>53.942857142857143</v>
      </c>
      <c r="AE25">
        <f t="shared" si="8"/>
        <v>38.585714285714289</v>
      </c>
      <c r="AF25">
        <f t="shared" si="8"/>
        <v>48.999999999999993</v>
      </c>
    </row>
    <row r="26" spans="1:32" x14ac:dyDescent="0.45">
      <c r="A26" s="1">
        <v>22</v>
      </c>
      <c r="B26">
        <v>50</v>
      </c>
      <c r="C26">
        <v>0.45</v>
      </c>
      <c r="D26">
        <v>46.2</v>
      </c>
      <c r="E26">
        <v>54.5</v>
      </c>
      <c r="F26">
        <v>52.4</v>
      </c>
      <c r="G26">
        <v>62.8</v>
      </c>
      <c r="I26">
        <f t="shared" si="0"/>
        <v>5.9390129651315648</v>
      </c>
      <c r="K26" cm="1">
        <f t="array" ref="K26">INDEX(LINEST(K16:K21),1)</f>
        <v>6.454714285714287</v>
      </c>
      <c r="L26" cm="1">
        <f t="array" ref="L26">INDEX(LINEST(L16:L20),1)</f>
        <v>-0.20249999999999849</v>
      </c>
      <c r="N26">
        <f t="shared" si="1"/>
        <v>53.974999999999994</v>
      </c>
      <c r="Z26" s="1">
        <v>12</v>
      </c>
      <c r="AA26">
        <v>10</v>
      </c>
      <c r="AB26">
        <v>0.45</v>
      </c>
      <c r="AC26">
        <f t="shared" si="9"/>
        <v>57.242857142857147</v>
      </c>
      <c r="AD26">
        <f t="shared" si="8"/>
        <v>51.457142857142863</v>
      </c>
      <c r="AE26">
        <f t="shared" si="8"/>
        <v>38.228571428571435</v>
      </c>
      <c r="AF26">
        <f t="shared" si="8"/>
        <v>50.31428571428571</v>
      </c>
    </row>
    <row r="27" spans="1:32" x14ac:dyDescent="0.45">
      <c r="A27" s="1">
        <v>23</v>
      </c>
      <c r="B27">
        <v>50</v>
      </c>
      <c r="C27">
        <v>0.65</v>
      </c>
      <c r="D27">
        <v>47.2</v>
      </c>
      <c r="E27">
        <v>57.7</v>
      </c>
      <c r="F27">
        <v>54.8</v>
      </c>
      <c r="G27">
        <v>59.5</v>
      </c>
      <c r="I27">
        <f t="shared" si="0"/>
        <v>4.6973396726232171</v>
      </c>
      <c r="N27">
        <f t="shared" si="1"/>
        <v>54.8</v>
      </c>
      <c r="Z27" s="1">
        <v>13</v>
      </c>
      <c r="AA27">
        <v>10</v>
      </c>
      <c r="AB27">
        <v>0.65</v>
      </c>
      <c r="AC27">
        <f t="shared" si="9"/>
        <v>58.528571428571418</v>
      </c>
      <c r="AD27">
        <f t="shared" si="8"/>
        <v>50.171428571428564</v>
      </c>
      <c r="AE27">
        <f t="shared" si="8"/>
        <v>39.214285714285715</v>
      </c>
      <c r="AF27">
        <f t="shared" si="8"/>
        <v>50.914285714285711</v>
      </c>
    </row>
    <row r="28" spans="1:32" x14ac:dyDescent="0.45">
      <c r="A28" s="1">
        <v>24</v>
      </c>
      <c r="B28">
        <v>50</v>
      </c>
      <c r="C28">
        <v>0.85</v>
      </c>
      <c r="D28">
        <v>48.8</v>
      </c>
      <c r="E28">
        <v>60</v>
      </c>
      <c r="F28">
        <v>48.2</v>
      </c>
      <c r="G28">
        <v>59.2</v>
      </c>
      <c r="I28">
        <f t="shared" si="0"/>
        <v>5.5612498595190125</v>
      </c>
      <c r="N28">
        <f t="shared" si="1"/>
        <v>54.05</v>
      </c>
      <c r="Z28" s="1">
        <v>14</v>
      </c>
      <c r="AA28">
        <v>10</v>
      </c>
      <c r="AB28">
        <v>0.85</v>
      </c>
      <c r="AC28">
        <f t="shared" si="9"/>
        <v>58.971428571428582</v>
      </c>
      <c r="AD28">
        <f t="shared" si="8"/>
        <v>50.614285714285714</v>
      </c>
      <c r="AE28">
        <f t="shared" si="8"/>
        <v>38.157142857142851</v>
      </c>
      <c r="AF28">
        <f t="shared" si="8"/>
        <v>51.5</v>
      </c>
    </row>
    <row r="29" spans="1:32" x14ac:dyDescent="0.45">
      <c r="A29" s="1">
        <v>25</v>
      </c>
      <c r="B29">
        <v>100</v>
      </c>
      <c r="C29">
        <v>0</v>
      </c>
      <c r="D29">
        <v>53.3</v>
      </c>
      <c r="E29">
        <v>54.3</v>
      </c>
      <c r="F29">
        <v>50.4</v>
      </c>
      <c r="G29">
        <v>48.3</v>
      </c>
      <c r="I29">
        <f t="shared" si="0"/>
        <v>2.3721034968989021</v>
      </c>
      <c r="N29">
        <f t="shared" si="1"/>
        <v>51.575000000000003</v>
      </c>
      <c r="Z29" s="1">
        <v>15</v>
      </c>
      <c r="AA29">
        <v>20</v>
      </c>
      <c r="AB29">
        <v>0</v>
      </c>
      <c r="AC29">
        <f t="shared" si="9"/>
        <v>62.75714285714286</v>
      </c>
      <c r="AD29">
        <f t="shared" si="8"/>
        <v>61.028571428571425</v>
      </c>
      <c r="AE29">
        <f t="shared" si="8"/>
        <v>35.842857142857149</v>
      </c>
      <c r="AF29">
        <f>AVERAGE(G19,G55,G91,G127,G163,G199)</f>
        <v>49.383333333333333</v>
      </c>
    </row>
    <row r="30" spans="1:32" x14ac:dyDescent="0.45">
      <c r="A30" s="1">
        <v>26</v>
      </c>
      <c r="B30">
        <v>100</v>
      </c>
      <c r="C30">
        <v>0.2</v>
      </c>
      <c r="D30">
        <v>47.2</v>
      </c>
      <c r="E30">
        <v>51.5</v>
      </c>
      <c r="F30">
        <v>60</v>
      </c>
      <c r="G30">
        <v>68.3</v>
      </c>
      <c r="I30">
        <f t="shared" si="0"/>
        <v>8.1044740730043614</v>
      </c>
      <c r="N30">
        <f t="shared" si="1"/>
        <v>56.75</v>
      </c>
      <c r="Z30" s="1">
        <v>16</v>
      </c>
      <c r="AA30">
        <v>20</v>
      </c>
      <c r="AB30">
        <v>0.2</v>
      </c>
      <c r="AC30">
        <f t="shared" si="9"/>
        <v>63.157142857142858</v>
      </c>
      <c r="AD30">
        <f t="shared" si="9"/>
        <v>57.187142857142852</v>
      </c>
      <c r="AE30">
        <f t="shared" si="9"/>
        <v>35.428571428571431</v>
      </c>
      <c r="AF30">
        <f t="shared" ref="AF30:AF33" si="15">AVERAGE(G20,G56,G92,G128,G164,G200)</f>
        <v>52.116666666666667</v>
      </c>
    </row>
    <row r="31" spans="1:32" x14ac:dyDescent="0.45">
      <c r="A31" s="1">
        <v>27</v>
      </c>
      <c r="B31">
        <v>100</v>
      </c>
      <c r="C31">
        <v>0.45</v>
      </c>
      <c r="D31">
        <v>46.2</v>
      </c>
      <c r="E31">
        <v>48.4</v>
      </c>
      <c r="F31">
        <v>57.2</v>
      </c>
      <c r="G31">
        <v>67.7</v>
      </c>
      <c r="I31">
        <f t="shared" si="0"/>
        <v>8.4715332142416973</v>
      </c>
      <c r="N31">
        <f t="shared" si="1"/>
        <v>54.875</v>
      </c>
      <c r="Z31" s="1">
        <v>17</v>
      </c>
      <c r="AA31">
        <v>20</v>
      </c>
      <c r="AB31">
        <v>0.45</v>
      </c>
      <c r="AC31">
        <f t="shared" ref="AC31:AE43" si="16">AVERAGE(D21,D57,D93,D129,D165,D201,D237)</f>
        <v>63.957142857142863</v>
      </c>
      <c r="AD31">
        <f t="shared" si="16"/>
        <v>56.530000000000008</v>
      </c>
      <c r="AE31">
        <f t="shared" si="16"/>
        <v>32.557142857142857</v>
      </c>
      <c r="AF31">
        <f t="shared" si="15"/>
        <v>49.616666666666674</v>
      </c>
    </row>
    <row r="32" spans="1:32" x14ac:dyDescent="0.45">
      <c r="A32" s="1">
        <v>28</v>
      </c>
      <c r="B32">
        <v>100</v>
      </c>
      <c r="C32">
        <v>0.65</v>
      </c>
      <c r="D32">
        <v>46.3</v>
      </c>
      <c r="E32">
        <v>51</v>
      </c>
      <c r="F32">
        <v>57.9</v>
      </c>
      <c r="G32">
        <v>65.8</v>
      </c>
      <c r="I32">
        <f t="shared" si="0"/>
        <v>7.3567995759025191</v>
      </c>
      <c r="N32">
        <f t="shared" si="1"/>
        <v>55.25</v>
      </c>
      <c r="Z32" s="1">
        <v>18</v>
      </c>
      <c r="AA32">
        <v>20</v>
      </c>
      <c r="AB32">
        <v>0.65</v>
      </c>
      <c r="AC32">
        <f t="shared" si="16"/>
        <v>64.297142857142859</v>
      </c>
      <c r="AD32">
        <f t="shared" si="16"/>
        <v>54.857142857142847</v>
      </c>
      <c r="AE32">
        <f t="shared" si="16"/>
        <v>32.214285714285715</v>
      </c>
      <c r="AF32">
        <f t="shared" si="15"/>
        <v>49.25</v>
      </c>
    </row>
    <row r="33" spans="1:32" x14ac:dyDescent="0.45">
      <c r="A33" s="1">
        <v>29</v>
      </c>
      <c r="B33">
        <v>100</v>
      </c>
      <c r="C33">
        <v>0.85</v>
      </c>
      <c r="D33">
        <v>47.1</v>
      </c>
      <c r="E33">
        <v>51.3</v>
      </c>
      <c r="F33">
        <v>57.5</v>
      </c>
      <c r="G33">
        <v>64.5</v>
      </c>
      <c r="I33">
        <f t="shared" si="0"/>
        <v>6.5681047494692004</v>
      </c>
      <c r="N33">
        <f t="shared" si="1"/>
        <v>55.1</v>
      </c>
      <c r="Z33" s="1">
        <v>19</v>
      </c>
      <c r="AA33">
        <v>20</v>
      </c>
      <c r="AB33">
        <v>0.85</v>
      </c>
      <c r="AC33">
        <f t="shared" si="16"/>
        <v>65.331428571428575</v>
      </c>
      <c r="AD33">
        <f t="shared" si="16"/>
        <v>54.457142857142856</v>
      </c>
      <c r="AE33">
        <f t="shared" si="16"/>
        <v>31.400000000000002</v>
      </c>
      <c r="AF33">
        <f t="shared" si="15"/>
        <v>49.500000000000007</v>
      </c>
    </row>
    <row r="34" spans="1:32" x14ac:dyDescent="0.45">
      <c r="Z34" s="1">
        <v>20</v>
      </c>
      <c r="AA34">
        <v>50</v>
      </c>
      <c r="AB34">
        <v>0</v>
      </c>
      <c r="AC34">
        <f t="shared" si="16"/>
        <v>63.300000000000004</v>
      </c>
      <c r="AD34">
        <f t="shared" si="16"/>
        <v>61.879999999999995</v>
      </c>
      <c r="AE34">
        <f t="shared" si="16"/>
        <v>37.5</v>
      </c>
      <c r="AF34">
        <f>AVERAGE(G24,G60,G96,G132,G168)</f>
        <v>49.52</v>
      </c>
    </row>
    <row r="35" spans="1:32" x14ac:dyDescent="0.45">
      <c r="Z35" s="1">
        <v>21</v>
      </c>
      <c r="AA35">
        <v>50</v>
      </c>
      <c r="AB35">
        <v>0.2</v>
      </c>
      <c r="AC35">
        <f t="shared" si="16"/>
        <v>62.557142857142857</v>
      </c>
      <c r="AD35">
        <f t="shared" si="16"/>
        <v>58.499999999999993</v>
      </c>
      <c r="AE35">
        <f t="shared" si="16"/>
        <v>43.25714285714286</v>
      </c>
      <c r="AF35">
        <f t="shared" ref="AF35:AF43" si="17">AVERAGE(G25,G61,G97,G133,G169)</f>
        <v>62.140000000000008</v>
      </c>
    </row>
    <row r="36" spans="1:32" x14ac:dyDescent="0.45">
      <c r="Z36" s="1">
        <v>22</v>
      </c>
      <c r="AA36">
        <v>50</v>
      </c>
      <c r="AB36">
        <v>0.45</v>
      </c>
      <c r="AC36">
        <f t="shared" si="16"/>
        <v>62.5</v>
      </c>
      <c r="AD36">
        <f t="shared" si="16"/>
        <v>56</v>
      </c>
      <c r="AE36">
        <f t="shared" si="16"/>
        <v>41.157142857142858</v>
      </c>
      <c r="AF36">
        <f t="shared" si="17"/>
        <v>59.08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6"/>
        <v>62.628571428571433</v>
      </c>
      <c r="AD37">
        <f t="shared" si="16"/>
        <v>55.157142857142858</v>
      </c>
      <c r="AE37">
        <f t="shared" si="16"/>
        <v>45.571428571428577</v>
      </c>
      <c r="AF37">
        <f t="shared" si="17"/>
        <v>57.54</v>
      </c>
    </row>
    <row r="38" spans="1:32" x14ac:dyDescent="0.45">
      <c r="Z38" s="1">
        <v>24</v>
      </c>
      <c r="AA38">
        <v>50</v>
      </c>
      <c r="AB38">
        <v>0.85</v>
      </c>
      <c r="AC38">
        <f t="shared" si="16"/>
        <v>64.010000000000005</v>
      </c>
      <c r="AD38">
        <f t="shared" si="16"/>
        <v>56.1</v>
      </c>
      <c r="AE38">
        <f t="shared" si="16"/>
        <v>43.714285714285715</v>
      </c>
      <c r="AF38">
        <f t="shared" si="17"/>
        <v>57.58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6"/>
        <v>62.371428571428574</v>
      </c>
      <c r="AD39">
        <f>AVERAGE(E29,E65,E101,E137,E173,E209)</f>
        <v>64.850000000000009</v>
      </c>
      <c r="AE39">
        <f>AVERAGE(F29,F65,F101,F137,F173,F209)</f>
        <v>50.25</v>
      </c>
      <c r="AF39">
        <f t="shared" si="17"/>
        <v>49.459999999999994</v>
      </c>
    </row>
    <row r="40" spans="1:32" x14ac:dyDescent="0.45">
      <c r="A40" s="1">
        <v>0</v>
      </c>
      <c r="B40">
        <v>0</v>
      </c>
      <c r="C40">
        <v>0</v>
      </c>
      <c r="D40">
        <v>52.9</v>
      </c>
      <c r="E40">
        <v>59.1</v>
      </c>
      <c r="F40">
        <v>50.2</v>
      </c>
      <c r="G40">
        <v>0.8</v>
      </c>
      <c r="I40">
        <f>_xlfn.STDEV.P(D40:G40)</f>
        <v>23.289750964748418</v>
      </c>
      <c r="J40">
        <v>2</v>
      </c>
      <c r="K40">
        <f>_xlfn.STDEV.P(D40:G44)</f>
        <v>21.426420022952971</v>
      </c>
      <c r="L40">
        <f>_xlfn.STDEV.P(D40:G40,D45:G45,D50:G50,D55:G55,D60:G60,D65:G65)</f>
        <v>16.248792690193579</v>
      </c>
      <c r="M40">
        <v>0</v>
      </c>
      <c r="N40">
        <f>AVERAGE(D40:G40)</f>
        <v>40.75</v>
      </c>
      <c r="P40" s="2">
        <f>_xlfn.STDEV.P(D40:D44)</f>
        <v>2.5000799987200404</v>
      </c>
      <c r="Q40">
        <f>_xlfn.STDEV.P(D40,D45,D50,D55,D60,D65)</f>
        <v>5.6284989117881148</v>
      </c>
      <c r="R40" s="2">
        <f>_xlfn.STDEV.P(E40:E44)</f>
        <v>2.3363218956299665</v>
      </c>
      <c r="S40">
        <f>_xlfn.STDEV.P(E40,E45,E50,E55,E60,E65)</f>
        <v>1.0478814606412088</v>
      </c>
      <c r="T40" s="2">
        <f>_xlfn.STDEV.P(F40:F44)</f>
        <v>4.6952742198938378</v>
      </c>
      <c r="U40">
        <f>_xlfn.STDEV.P(F40,F45,F50,F55,F60,F65)</f>
        <v>11.999918981207971</v>
      </c>
      <c r="V40" s="2">
        <f>_xlfn.STDEV.P(G40:G44)</f>
        <v>0.2785677655436824</v>
      </c>
      <c r="W40">
        <f>_xlfn.STDEV.P(G40,G45,G50,G55,G60,G65)</f>
        <v>18.169082408188792</v>
      </c>
      <c r="Z40" s="1">
        <v>26</v>
      </c>
      <c r="AA40">
        <v>100</v>
      </c>
      <c r="AB40">
        <v>0.2</v>
      </c>
      <c r="AC40">
        <f t="shared" si="16"/>
        <v>59.6</v>
      </c>
      <c r="AD40">
        <f t="shared" ref="AD40:AE43" si="18">AVERAGE(E30,E66,E102,E138,E174,E210)</f>
        <v>56.466666666666676</v>
      </c>
      <c r="AE40">
        <f t="shared" si="18"/>
        <v>59.4</v>
      </c>
      <c r="AF40">
        <f t="shared" si="17"/>
        <v>64.3</v>
      </c>
    </row>
    <row r="41" spans="1:32" x14ac:dyDescent="0.45">
      <c r="A41" s="1">
        <v>1</v>
      </c>
      <c r="B41">
        <v>0</v>
      </c>
      <c r="C41">
        <v>0.2</v>
      </c>
      <c r="D41">
        <v>46.8</v>
      </c>
      <c r="E41">
        <v>54.7</v>
      </c>
      <c r="F41">
        <v>41.1</v>
      </c>
      <c r="G41">
        <v>0.3</v>
      </c>
      <c r="I41">
        <f t="shared" ref="I41:I69" si="19">_xlfn.STDEV.P(D41:G41)</f>
        <v>21.015039257636424</v>
      </c>
      <c r="J41">
        <v>5</v>
      </c>
      <c r="K41">
        <f>_xlfn.STDEV.P(D45:G49)</f>
        <v>13.8828122151097</v>
      </c>
      <c r="L41">
        <f>_xlfn.STDEV.P(D41:G41,D46:G46,D51:G51,D56:G56,D61:G61,D66:G66)</f>
        <v>15.602321319456104</v>
      </c>
      <c r="M41">
        <v>0.2</v>
      </c>
      <c r="N41">
        <f t="shared" ref="N41:N69" si="20">AVERAGE(D41:G41)</f>
        <v>35.725000000000001</v>
      </c>
      <c r="P41" s="2">
        <f>_xlfn.STDEV.P(D45:D49)</f>
        <v>1.2480384609458168</v>
      </c>
      <c r="Q41">
        <f t="shared" ref="Q41:Q44" si="21">_xlfn.STDEV.P(D41,D46,D51,D56,D61,D66)</f>
        <v>7.4959433473490851</v>
      </c>
      <c r="R41" s="2">
        <f>_xlfn.STDEV.P(E45:E49)</f>
        <v>1.2853015210447702</v>
      </c>
      <c r="S41">
        <f t="shared" ref="S41:S44" si="22">_xlfn.STDEV.P(E41,E46,E51,E56,E61,E66)</f>
        <v>4.0512343797909312</v>
      </c>
      <c r="T41" s="2">
        <f>_xlfn.STDEV.P(F45:F49)</f>
        <v>2.1378493866500508</v>
      </c>
      <c r="U41">
        <f t="shared" ref="U41:U44" si="23">_xlfn.STDEV.P(F41,F46,F51,F56,F61,F66)</f>
        <v>12.721460433281848</v>
      </c>
      <c r="V41" s="2">
        <f>_xlfn.STDEV.P(G45:G49)</f>
        <v>1.3395521639712298</v>
      </c>
      <c r="W41">
        <f t="shared" ref="W41:W44" si="24">_xlfn.STDEV.P(G41,G46,G51,G56,G61,G66)</f>
        <v>21.238094704249413</v>
      </c>
      <c r="Z41" s="1">
        <v>27</v>
      </c>
      <c r="AA41">
        <v>100</v>
      </c>
      <c r="AB41">
        <v>0.45</v>
      </c>
      <c r="AC41">
        <f t="shared" si="16"/>
        <v>60.01428571428572</v>
      </c>
      <c r="AD41">
        <f t="shared" si="18"/>
        <v>55.133333333333333</v>
      </c>
      <c r="AE41">
        <f t="shared" si="18"/>
        <v>56.833333333333336</v>
      </c>
      <c r="AF41">
        <f t="shared" si="17"/>
        <v>64.760000000000005</v>
      </c>
    </row>
    <row r="42" spans="1:32" x14ac:dyDescent="0.45">
      <c r="A42" s="1">
        <v>2</v>
      </c>
      <c r="B42">
        <v>0</v>
      </c>
      <c r="C42">
        <v>0.45</v>
      </c>
      <c r="D42">
        <v>47.3</v>
      </c>
      <c r="E42">
        <v>53.9</v>
      </c>
      <c r="F42">
        <v>41.1</v>
      </c>
      <c r="G42">
        <v>0.1</v>
      </c>
      <c r="I42">
        <f t="shared" si="19"/>
        <v>20.989759407863644</v>
      </c>
      <c r="J42">
        <v>10</v>
      </c>
      <c r="K42">
        <f>_xlfn.STDEV.P(D50:G54)</f>
        <v>11.809551219246208</v>
      </c>
      <c r="L42">
        <f t="shared" ref="L42:L44" si="25">_xlfn.STDEV.P(D42:G42,D47:G47,D52:G52,D57:G57,D62:G62,D67:G67)</f>
        <v>15.577304983711272</v>
      </c>
      <c r="M42">
        <v>0.45</v>
      </c>
      <c r="N42">
        <f t="shared" si="20"/>
        <v>35.599999999999994</v>
      </c>
      <c r="P42" s="2">
        <f>_xlfn.STDEV.P(D50:D54)</f>
        <v>3.0401315760999545</v>
      </c>
      <c r="Q42">
        <f t="shared" si="21"/>
        <v>7.269666811866573</v>
      </c>
      <c r="R42" s="2">
        <f>_xlfn.STDEV.P(E50:E54)</f>
        <v>2.9859671799937795</v>
      </c>
      <c r="S42">
        <f t="shared" si="22"/>
        <v>3.9130834673211616</v>
      </c>
      <c r="T42" s="2">
        <f>_xlfn.STDEV.P(F50:F54)</f>
        <v>1.9332873557751313</v>
      </c>
      <c r="U42">
        <f t="shared" si="23"/>
        <v>11.37887906996504</v>
      </c>
      <c r="V42" s="2">
        <f>_xlfn.STDEV.P(G50:G54)</f>
        <v>1.4374978260853124</v>
      </c>
      <c r="W42">
        <f t="shared" si="24"/>
        <v>21.018199785476941</v>
      </c>
      <c r="Z42" s="1">
        <v>28</v>
      </c>
      <c r="AA42">
        <v>100</v>
      </c>
      <c r="AB42">
        <v>0.65</v>
      </c>
      <c r="AC42">
        <f t="shared" si="16"/>
        <v>61.357142857142854</v>
      </c>
      <c r="AD42">
        <f t="shared" si="18"/>
        <v>53.633333333333333</v>
      </c>
      <c r="AE42">
        <f t="shared" si="18"/>
        <v>56.716666666666669</v>
      </c>
      <c r="AF42">
        <f t="shared" si="17"/>
        <v>63.08</v>
      </c>
    </row>
    <row r="43" spans="1:32" x14ac:dyDescent="0.45">
      <c r="A43" s="1">
        <v>3</v>
      </c>
      <c r="B43">
        <v>0</v>
      </c>
      <c r="C43">
        <v>0.65</v>
      </c>
      <c r="D43">
        <v>45.7</v>
      </c>
      <c r="E43">
        <v>52.6</v>
      </c>
      <c r="F43">
        <v>39.5</v>
      </c>
      <c r="G43">
        <v>0</v>
      </c>
      <c r="I43">
        <f t="shared" si="19"/>
        <v>20.422352949648083</v>
      </c>
      <c r="J43">
        <v>20</v>
      </c>
      <c r="K43">
        <f>_xlfn.STDEV.P(D55:G59)</f>
        <v>14.773147091936764</v>
      </c>
      <c r="L43">
        <f t="shared" si="25"/>
        <v>15.356851868321032</v>
      </c>
      <c r="M43">
        <v>0.65</v>
      </c>
      <c r="N43">
        <f t="shared" si="20"/>
        <v>34.450000000000003</v>
      </c>
      <c r="P43" s="2">
        <f>_xlfn.STDEV.P(D55:D59)</f>
        <v>2.0751867385852276</v>
      </c>
      <c r="Q43">
        <f t="shared" si="21"/>
        <v>8.0776784343577734</v>
      </c>
      <c r="R43" s="2">
        <f>_xlfn.STDEV.P(E55:E59)</f>
        <v>2.8899826989101509</v>
      </c>
      <c r="S43">
        <f t="shared" si="22"/>
        <v>5.5895736271502852</v>
      </c>
      <c r="T43" s="2">
        <f>_xlfn.STDEV.P(F55:F59)</f>
        <v>2.4309668858295868</v>
      </c>
      <c r="U43">
        <f t="shared" si="23"/>
        <v>11.043550153822816</v>
      </c>
      <c r="V43" s="2">
        <f>_xlfn.STDEV.P(G55:G59)</f>
        <v>0.79145435749637405</v>
      </c>
      <c r="W43">
        <f t="shared" si="24"/>
        <v>20.715433055252937</v>
      </c>
      <c r="Z43" s="1">
        <v>29</v>
      </c>
      <c r="AA43">
        <v>100</v>
      </c>
      <c r="AB43">
        <v>0.85</v>
      </c>
      <c r="AC43">
        <f t="shared" si="16"/>
        <v>60.757142857142867</v>
      </c>
      <c r="AD43">
        <f t="shared" si="18"/>
        <v>54.383333333333333</v>
      </c>
      <c r="AE43">
        <f t="shared" si="18"/>
        <v>55.166666666666664</v>
      </c>
      <c r="AF43">
        <f t="shared" si="17"/>
        <v>60.9</v>
      </c>
    </row>
    <row r="44" spans="1:32" x14ac:dyDescent="0.45">
      <c r="A44" s="1">
        <v>4</v>
      </c>
      <c r="B44">
        <v>0</v>
      </c>
      <c r="C44">
        <v>0.85</v>
      </c>
      <c r="D44">
        <v>48.6</v>
      </c>
      <c r="E44">
        <v>53</v>
      </c>
      <c r="F44">
        <v>36</v>
      </c>
      <c r="G44">
        <v>0.4</v>
      </c>
      <c r="I44">
        <f t="shared" si="19"/>
        <v>20.652602741543255</v>
      </c>
      <c r="J44">
        <v>50</v>
      </c>
      <c r="K44">
        <f>_xlfn.STDEV.P(D61:G64)</f>
        <v>10.413925472654443</v>
      </c>
      <c r="L44">
        <f t="shared" si="25"/>
        <v>15.219422327152316</v>
      </c>
      <c r="M44">
        <v>0.85</v>
      </c>
      <c r="N44">
        <f t="shared" si="20"/>
        <v>34.5</v>
      </c>
      <c r="P44" s="2">
        <f>_xlfn.STDEV.P(D60:D64)</f>
        <v>1.354400236266964</v>
      </c>
      <c r="Q44">
        <f t="shared" si="21"/>
        <v>7.6532491284566708</v>
      </c>
      <c r="R44" s="2">
        <f>_xlfn.STDEV.P(E60:E64)</f>
        <v>2.9110822729699692</v>
      </c>
      <c r="S44">
        <f t="shared" si="22"/>
        <v>4.7908477561097902</v>
      </c>
      <c r="T44" s="2">
        <f>_xlfn.STDEV.P(F60:F64)</f>
        <v>8.8087683588569945</v>
      </c>
      <c r="U44">
        <f t="shared" si="23"/>
        <v>10.440851923520857</v>
      </c>
      <c r="V44" s="2">
        <f>_xlfn.STDEV.P(G60:G64)</f>
        <v>4.7021697119521333</v>
      </c>
      <c r="W44">
        <f t="shared" si="24"/>
        <v>20.570691124348105</v>
      </c>
    </row>
    <row r="45" spans="1:32" x14ac:dyDescent="0.45">
      <c r="A45" s="1">
        <v>5</v>
      </c>
      <c r="B45">
        <v>5</v>
      </c>
      <c r="C45">
        <v>0</v>
      </c>
      <c r="D45">
        <v>50.5</v>
      </c>
      <c r="E45">
        <v>62.3</v>
      </c>
      <c r="F45">
        <v>26.9</v>
      </c>
      <c r="G45">
        <v>51.2</v>
      </c>
      <c r="I45">
        <f t="shared" si="19"/>
        <v>12.902398032923982</v>
      </c>
      <c r="J45">
        <v>100</v>
      </c>
      <c r="K45">
        <f>_xlfn.STDEV.P(D65:G69)</f>
        <v>5.8988028446457026</v>
      </c>
      <c r="N45">
        <f t="shared" si="20"/>
        <v>47.724999999999994</v>
      </c>
      <c r="P45" s="2">
        <f>_xlfn.STDEV.P(D65:D69)</f>
        <v>1.6037456157383569</v>
      </c>
      <c r="R45" s="2">
        <f>_xlfn.STDEV.P(E65:E69)</f>
        <v>4.4119836808401738</v>
      </c>
      <c r="T45" s="2">
        <f>_xlfn.STDEV.P(F65:F69)</f>
        <v>4.0096882671848704</v>
      </c>
      <c r="V45" s="2">
        <f>_xlfn.STDEV.P(G65:G69)</f>
        <v>5.6316960145235102</v>
      </c>
    </row>
    <row r="46" spans="1:32" x14ac:dyDescent="0.45">
      <c r="A46" s="1">
        <v>6</v>
      </c>
      <c r="B46">
        <v>5</v>
      </c>
      <c r="C46">
        <v>0.2</v>
      </c>
      <c r="D46">
        <v>49.8</v>
      </c>
      <c r="E46">
        <v>63.5</v>
      </c>
      <c r="F46">
        <v>23.5</v>
      </c>
      <c r="G46">
        <v>51.2</v>
      </c>
      <c r="I46">
        <f t="shared" si="19"/>
        <v>14.577208237519278</v>
      </c>
      <c r="K46">
        <f>AVERAGE(K40:K45)</f>
        <v>13.034109811090964</v>
      </c>
      <c r="N46">
        <f t="shared" si="20"/>
        <v>47</v>
      </c>
      <c r="P46" s="2">
        <f>AVERAGE(P40:P45)</f>
        <v>1.9702637710593931</v>
      </c>
      <c r="Q46">
        <f>AVERAGE(Q40:Q44)</f>
        <v>7.2250073267636434</v>
      </c>
      <c r="R46" s="2">
        <f>AVERAGE(R40:R45)</f>
        <v>2.8034398748981353</v>
      </c>
      <c r="S46">
        <f>AVERAGE(S40:S44)</f>
        <v>3.8785241382026756</v>
      </c>
      <c r="T46" s="2">
        <f>AVERAGE(T40:T45)</f>
        <v>4.002639079031745</v>
      </c>
      <c r="U46">
        <f>AVERAGE(U40:U44)</f>
        <v>11.516932112359706</v>
      </c>
      <c r="V46" s="2">
        <f>AVERAGE(V40:V45)</f>
        <v>2.3634896399287069</v>
      </c>
      <c r="W46">
        <f>AVERAGE(W40:W44)</f>
        <v>20.342300215503236</v>
      </c>
    </row>
    <row r="47" spans="1:32" x14ac:dyDescent="0.45">
      <c r="A47" s="1">
        <v>7</v>
      </c>
      <c r="B47">
        <v>5</v>
      </c>
      <c r="C47">
        <v>0.45</v>
      </c>
      <c r="D47">
        <v>51.1</v>
      </c>
      <c r="E47">
        <v>64.599999999999994</v>
      </c>
      <c r="F47">
        <v>24.6</v>
      </c>
      <c r="G47">
        <v>49.3</v>
      </c>
      <c r="I47">
        <f t="shared" si="19"/>
        <v>14.430696448889789</v>
      </c>
      <c r="N47">
        <f t="shared" si="20"/>
        <v>47.399999999999991</v>
      </c>
      <c r="P47" s="2">
        <f>_xlfn.STDEV.P(P40:P45)</f>
        <v>0.64181565820528719</v>
      </c>
      <c r="Q47">
        <f>_xlfn.STDEV.P(Q40:Q44)</f>
        <v>0.84079474003957055</v>
      </c>
      <c r="R47" s="2">
        <f>_xlfn.STDEV.P(R40:R45)</f>
        <v>0.92760886216360827</v>
      </c>
      <c r="S47">
        <f>_xlfn.STDEV.P(S40:S44)</f>
        <v>1.5364625527639746</v>
      </c>
      <c r="T47" s="2">
        <f>_xlfn.STDEV.P(T40:T45)</f>
        <v>2.373762218436072</v>
      </c>
      <c r="U47">
        <f>_xlfn.STDEV.P(U40:U44)</f>
        <v>0.78552689137641452</v>
      </c>
      <c r="V47" s="2">
        <f>_xlfn.STDEV.P(V40:V45)</f>
        <v>2.036119689167692</v>
      </c>
      <c r="W47">
        <f>_xlfn.STDEV.P(W40:W44)</f>
        <v>1.1111754277457655</v>
      </c>
    </row>
    <row r="48" spans="1:32" x14ac:dyDescent="0.45">
      <c r="A48" s="1">
        <v>8</v>
      </c>
      <c r="B48">
        <v>5</v>
      </c>
      <c r="C48">
        <v>0.65</v>
      </c>
      <c r="D48">
        <v>52.6</v>
      </c>
      <c r="E48">
        <v>66</v>
      </c>
      <c r="F48">
        <v>29.7</v>
      </c>
      <c r="G48">
        <v>48.5</v>
      </c>
      <c r="I48">
        <f t="shared" si="19"/>
        <v>12.985953950326509</v>
      </c>
      <c r="K48" cm="1">
        <f t="array" ref="K48">INDEX(LINEST(K40:K45),1)</f>
        <v>-2.4308900070346162</v>
      </c>
      <c r="L48" cm="1">
        <f t="array" ref="L48">INDEX(LINEST(L40:L44),1)</f>
        <v>-0.23042101772175982</v>
      </c>
      <c r="N48">
        <f t="shared" si="20"/>
        <v>49.199999999999996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53.1</v>
      </c>
      <c r="E49">
        <v>65.099999999999994</v>
      </c>
      <c r="F49">
        <v>25.6</v>
      </c>
      <c r="G49">
        <v>48</v>
      </c>
      <c r="I49">
        <f t="shared" si="19"/>
        <v>14.3193051507397</v>
      </c>
      <c r="N49">
        <f t="shared" si="20"/>
        <v>47.949999999999996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63</v>
      </c>
      <c r="E50">
        <v>59.6</v>
      </c>
      <c r="F50">
        <v>25.8</v>
      </c>
      <c r="G50">
        <v>48.7</v>
      </c>
      <c r="I50">
        <f t="shared" si="19"/>
        <v>14.546369822055237</v>
      </c>
      <c r="N50">
        <f t="shared" si="20"/>
        <v>49.275000000000006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58.1</v>
      </c>
      <c r="E51">
        <v>54.4</v>
      </c>
      <c r="F51">
        <v>28.1</v>
      </c>
      <c r="G51">
        <v>48.5</v>
      </c>
      <c r="I51">
        <f t="shared" si="19"/>
        <v>11.58800565239766</v>
      </c>
      <c r="J51" s="6"/>
      <c r="K51" t="s">
        <v>25</v>
      </c>
      <c r="L51" t="s">
        <v>26</v>
      </c>
      <c r="N51">
        <f t="shared" si="20"/>
        <v>47.274999999999999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53.7</v>
      </c>
      <c r="E52">
        <v>54.1</v>
      </c>
      <c r="F52">
        <v>27.7</v>
      </c>
      <c r="G52">
        <v>50.6</v>
      </c>
      <c r="I52">
        <f t="shared" si="19"/>
        <v>10.95271085165677</v>
      </c>
      <c r="J52">
        <v>2</v>
      </c>
      <c r="K52">
        <f>AVERAGE(D40:G44)</f>
        <v>36.204999999999998</v>
      </c>
      <c r="L52">
        <f>AVERAGE(D40:G40,D45:G45,D50:G50,D55:G55,D60:G60,D65:G65)</f>
        <v>48.641666666666673</v>
      </c>
      <c r="M52">
        <v>0</v>
      </c>
      <c r="N52">
        <f t="shared" si="20"/>
        <v>46.524999999999999</v>
      </c>
      <c r="P52" s="2">
        <f>AVERAGE(D40:D44)</f>
        <v>48.26</v>
      </c>
      <c r="Q52">
        <f>AVERAGE(D40,D45,D50,D55,D60,D65)</f>
        <v>59.4</v>
      </c>
      <c r="R52" s="2">
        <f>AVERAGE(E40:E44)</f>
        <v>54.660000000000004</v>
      </c>
      <c r="S52">
        <f>AVERAGE(E40,E45,E50,E55,E60,E65)</f>
        <v>60.583333333333336</v>
      </c>
      <c r="T52" s="2">
        <f>AVERAGE(F40:F44)</f>
        <v>41.58</v>
      </c>
      <c r="U52">
        <f>AVERAGE(F40,F45,F50,F55,F60,F65)</f>
        <v>33.216666666666669</v>
      </c>
      <c r="V52" s="2">
        <f>AVERAGE(G40:G44)</f>
        <v>0.32</v>
      </c>
      <c r="W52">
        <f>AVERAGE(G40,G45,G50,G55,G60,G65)</f>
        <v>41.366666666666667</v>
      </c>
    </row>
    <row r="53" spans="1:32" x14ac:dyDescent="0.45">
      <c r="A53" s="1">
        <v>13</v>
      </c>
      <c r="B53">
        <v>10</v>
      </c>
      <c r="C53">
        <v>0.65</v>
      </c>
      <c r="D53">
        <v>59.9</v>
      </c>
      <c r="E53">
        <v>51.1</v>
      </c>
      <c r="F53">
        <v>29.1</v>
      </c>
      <c r="G53">
        <v>51.4</v>
      </c>
      <c r="I53">
        <f t="shared" si="19"/>
        <v>11.400959389454904</v>
      </c>
      <c r="J53">
        <v>5</v>
      </c>
      <c r="K53">
        <f>AVERAGE(D45:G49)</f>
        <v>47.855000000000004</v>
      </c>
      <c r="L53">
        <f>AVERAGE(D41:G41,D46:G46,D51:G51,D56:G56,D61:G61,D66:G66)</f>
        <v>48.94166666666667</v>
      </c>
      <c r="M53">
        <v>0.2</v>
      </c>
      <c r="N53">
        <f t="shared" si="20"/>
        <v>47.875</v>
      </c>
      <c r="P53" s="2">
        <f>AVERAGE(D45:D49)</f>
        <v>51.42</v>
      </c>
      <c r="Q53">
        <f t="shared" ref="Q53:Q56" si="26">AVERAGE(D41,D46,D51,D56,D61,D66)</f>
        <v>58.25</v>
      </c>
      <c r="R53" s="2">
        <f>AVERAGE(E45:E49)</f>
        <v>64.3</v>
      </c>
      <c r="S53">
        <f t="shared" ref="S53:S56" si="27">AVERAGE(E41,E46,E51,E56,E61,E66)</f>
        <v>55.050000000000004</v>
      </c>
      <c r="T53" s="2">
        <f>AVERAGE(F45:F49)</f>
        <v>26.060000000000002</v>
      </c>
      <c r="U53">
        <f t="shared" ref="U53:U56" si="28">AVERAGE(F41,F46,F51,F56,F61,F66)</f>
        <v>36.466666666666669</v>
      </c>
      <c r="V53" s="2">
        <f>AVERAGE(G45:G49)</f>
        <v>49.64</v>
      </c>
      <c r="W53">
        <f t="shared" ref="W53:W56" si="29">AVERAGE(G41,G46,G51,G56,G61,G66)</f>
        <v>46</v>
      </c>
    </row>
    <row r="54" spans="1:32" x14ac:dyDescent="0.45">
      <c r="A54" s="1">
        <v>14</v>
      </c>
      <c r="B54">
        <v>10</v>
      </c>
      <c r="C54">
        <v>0.85</v>
      </c>
      <c r="D54">
        <v>57.6</v>
      </c>
      <c r="E54">
        <v>51.8</v>
      </c>
      <c r="F54">
        <v>31.7</v>
      </c>
      <c r="G54">
        <v>52.1</v>
      </c>
      <c r="I54">
        <f t="shared" si="19"/>
        <v>9.8582452799674449</v>
      </c>
      <c r="J54">
        <v>10</v>
      </c>
      <c r="K54">
        <f>AVERAGE(D50:G54)</f>
        <v>47.850000000000009</v>
      </c>
      <c r="L54">
        <f t="shared" ref="L54:L56" si="30">AVERAGE(D42:G42,D47:G47,D52:G52,D57:G57,D62:G62,D67:G67)</f>
        <v>48.658333333333331</v>
      </c>
      <c r="M54">
        <v>0.45</v>
      </c>
      <c r="N54">
        <f t="shared" si="20"/>
        <v>48.3</v>
      </c>
      <c r="P54" s="2">
        <f>AVERAGE(D50:D54)</f>
        <v>58.46</v>
      </c>
      <c r="Q54">
        <f t="shared" si="26"/>
        <v>57.616666666666674</v>
      </c>
      <c r="R54" s="2">
        <f>AVERAGE(E50:E54)</f>
        <v>54.2</v>
      </c>
      <c r="S54">
        <f t="shared" si="27"/>
        <v>56.433333333333337</v>
      </c>
      <c r="T54" s="2">
        <f>AVERAGE(F50:F54)</f>
        <v>28.48</v>
      </c>
      <c r="U54">
        <f t="shared" si="28"/>
        <v>35.266666666666673</v>
      </c>
      <c r="V54" s="2">
        <f>AVERAGE(G50:G54)</f>
        <v>50.260000000000005</v>
      </c>
      <c r="W54">
        <f t="shared" si="29"/>
        <v>45.316666666666663</v>
      </c>
    </row>
    <row r="55" spans="1:32" x14ac:dyDescent="0.45">
      <c r="A55" s="1">
        <v>15</v>
      </c>
      <c r="B55">
        <v>20</v>
      </c>
      <c r="C55">
        <v>0</v>
      </c>
      <c r="D55">
        <v>65.5</v>
      </c>
      <c r="E55">
        <v>61</v>
      </c>
      <c r="F55">
        <v>24.6</v>
      </c>
      <c r="G55">
        <v>49.8</v>
      </c>
      <c r="I55">
        <f t="shared" si="19"/>
        <v>15.860702222789516</v>
      </c>
      <c r="J55">
        <v>20</v>
      </c>
      <c r="K55">
        <f>AVERAGE(D55:G59)</f>
        <v>49.875</v>
      </c>
      <c r="L55">
        <f t="shared" si="30"/>
        <v>48.895833333333336</v>
      </c>
      <c r="M55">
        <v>0.65</v>
      </c>
      <c r="N55">
        <f t="shared" si="20"/>
        <v>50.224999999999994</v>
      </c>
      <c r="P55" s="2">
        <f>AVERAGE(D55:D59)</f>
        <v>67.14</v>
      </c>
      <c r="Q55">
        <f t="shared" si="26"/>
        <v>59.533333333333339</v>
      </c>
      <c r="R55" s="2">
        <f>AVERAGE(E55:E59)</f>
        <v>56</v>
      </c>
      <c r="S55">
        <f t="shared" si="27"/>
        <v>54.099999999999994</v>
      </c>
      <c r="T55" s="2">
        <f>AVERAGE(F55:F59)</f>
        <v>27.119999999999997</v>
      </c>
      <c r="U55">
        <f t="shared" si="28"/>
        <v>37.1</v>
      </c>
      <c r="V55" s="2">
        <f>AVERAGE(G55:G59)</f>
        <v>49.239999999999995</v>
      </c>
      <c r="W55">
        <f t="shared" si="29"/>
        <v>44.85</v>
      </c>
    </row>
    <row r="56" spans="1:32" x14ac:dyDescent="0.45">
      <c r="A56" s="1">
        <v>16</v>
      </c>
      <c r="B56">
        <v>20</v>
      </c>
      <c r="C56">
        <v>0.2</v>
      </c>
      <c r="D56">
        <v>64.400000000000006</v>
      </c>
      <c r="E56">
        <v>54.1</v>
      </c>
      <c r="F56">
        <v>29.9</v>
      </c>
      <c r="G56">
        <v>50.4</v>
      </c>
      <c r="I56">
        <f t="shared" si="19"/>
        <v>12.529764562831973</v>
      </c>
      <c r="J56">
        <v>50</v>
      </c>
      <c r="K56">
        <f>AVERAGE(D60:G64)</f>
        <v>52.969999999999992</v>
      </c>
      <c r="L56">
        <f t="shared" si="30"/>
        <v>49.179166666666667</v>
      </c>
      <c r="M56">
        <v>0.85</v>
      </c>
      <c r="N56">
        <f t="shared" si="20"/>
        <v>49.7</v>
      </c>
      <c r="P56" s="2">
        <f>AVERAGE(D60:D64)</f>
        <v>64.940000000000012</v>
      </c>
      <c r="Q56">
        <f t="shared" si="26"/>
        <v>60.133333333333326</v>
      </c>
      <c r="R56" s="2">
        <f>AVERAGE(E60:E64)</f>
        <v>54.94</v>
      </c>
      <c r="S56">
        <f t="shared" si="27"/>
        <v>54.566666666666663</v>
      </c>
      <c r="T56" s="2">
        <f>AVERAGE(F60:F64)</f>
        <v>35.339999999999996</v>
      </c>
      <c r="U56">
        <f t="shared" si="28"/>
        <v>37.116666666666667</v>
      </c>
      <c r="V56" s="2">
        <f>AVERAGE(G60:G64)</f>
        <v>56.660000000000004</v>
      </c>
      <c r="W56">
        <f t="shared" si="29"/>
        <v>44.9</v>
      </c>
    </row>
    <row r="57" spans="1:32" x14ac:dyDescent="0.45">
      <c r="A57" s="1">
        <v>17</v>
      </c>
      <c r="B57">
        <v>20</v>
      </c>
      <c r="C57">
        <v>0.45</v>
      </c>
      <c r="D57">
        <v>66.8</v>
      </c>
      <c r="E57">
        <v>57.5</v>
      </c>
      <c r="F57">
        <v>29.2</v>
      </c>
      <c r="G57">
        <v>49</v>
      </c>
      <c r="I57">
        <f t="shared" si="19"/>
        <v>13.879548803905687</v>
      </c>
      <c r="J57">
        <v>100</v>
      </c>
      <c r="K57">
        <f>AVERAGE(D65:G69)</f>
        <v>58.424999999999997</v>
      </c>
      <c r="L57">
        <f>AVERAGE((L56-L55), (L55-L54), (L54-L53), (L53-L52))</f>
        <v>0.13437499999999858</v>
      </c>
      <c r="N57">
        <f t="shared" si="20"/>
        <v>50.625</v>
      </c>
      <c r="P57" s="2">
        <f>AVERAGE(D65:D69)</f>
        <v>63.7</v>
      </c>
      <c r="R57" s="2">
        <f>AVERAGE(E65:E69)</f>
        <v>52.779999999999994</v>
      </c>
      <c r="T57" s="2">
        <f>AVERAGE(F65:F69)</f>
        <v>56.42</v>
      </c>
      <c r="V57" s="2">
        <f>AVERAGE(G65:G69)</f>
        <v>60.8</v>
      </c>
    </row>
    <row r="58" spans="1:32" x14ac:dyDescent="0.45">
      <c r="A58" s="1">
        <v>18</v>
      </c>
      <c r="B58">
        <v>20</v>
      </c>
      <c r="C58">
        <v>0.65</v>
      </c>
      <c r="D58">
        <v>69.3</v>
      </c>
      <c r="E58">
        <v>54.1</v>
      </c>
      <c r="F58">
        <v>23.9</v>
      </c>
      <c r="G58">
        <v>48.9</v>
      </c>
      <c r="I58">
        <f t="shared" si="19"/>
        <v>16.340976103036159</v>
      </c>
      <c r="K58">
        <f>AVERAGE(K52:K57)</f>
        <v>48.863333333333337</v>
      </c>
      <c r="N58">
        <f t="shared" si="20"/>
        <v>49.050000000000004</v>
      </c>
      <c r="P58" s="2">
        <f>AVERAGE(P52:P57)</f>
        <v>58.986666666666672</v>
      </c>
      <c r="Q58">
        <f>AVERAGE(Q52:Q56)</f>
        <v>58.986666666666665</v>
      </c>
      <c r="R58" s="2">
        <f>AVERAGE(R52:R57)</f>
        <v>56.146666666666668</v>
      </c>
      <c r="S58">
        <f>AVERAGE(S52:S56)</f>
        <v>56.146666666666668</v>
      </c>
      <c r="T58" s="2">
        <f>AVERAGE(T52:T57)</f>
        <v>35.833333333333336</v>
      </c>
      <c r="U58">
        <f>AVERAGE(U52:U56)</f>
        <v>35.833333333333336</v>
      </c>
      <c r="V58" s="2">
        <f>AVERAGE(V52:V57)</f>
        <v>44.486666666666657</v>
      </c>
      <c r="W58">
        <f>AVERAGE(W52:W56)</f>
        <v>44.486666666666665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69.7</v>
      </c>
      <c r="E59">
        <v>53.3</v>
      </c>
      <c r="F59">
        <v>28</v>
      </c>
      <c r="G59">
        <v>48.1</v>
      </c>
      <c r="I59">
        <f t="shared" si="19"/>
        <v>14.886130289635389</v>
      </c>
      <c r="N59">
        <f t="shared" si="20"/>
        <v>49.774999999999999</v>
      </c>
      <c r="P59" s="2">
        <f>_xlfn.STDEV.P(P52:P57)</f>
        <v>7.032398042077979</v>
      </c>
      <c r="Q59">
        <f>_xlfn.STDEV.P(Q52:Q56)</f>
        <v>0.91696358827502811</v>
      </c>
      <c r="R59" s="2">
        <f>_xlfn.STDEV.P(R52:R57)</f>
        <v>3.7702460868696028</v>
      </c>
      <c r="S59">
        <f>_xlfn.STDEV.P(S52:S56)</f>
        <v>2.3517700189904267</v>
      </c>
      <c r="T59" s="2">
        <f>_xlfn.STDEV.P(T52:T57)</f>
        <v>10.666068733241039</v>
      </c>
      <c r="U59">
        <f>_xlfn.STDEV.P(U52:U56)</f>
        <v>1.4710918092053633</v>
      </c>
      <c r="V59" s="2">
        <f>_xlfn.STDEV.P(V52:V57)</f>
        <v>20.196912855406623</v>
      </c>
      <c r="W59">
        <f>_xlfn.STDEV.P(W52:W56)</f>
        <v>1.6134641820216105</v>
      </c>
      <c r="Z59" s="1">
        <v>0</v>
      </c>
      <c r="AA59">
        <v>2</v>
      </c>
      <c r="AB59">
        <v>0</v>
      </c>
      <c r="AC59">
        <f>AVERAGE(D4,D40,D76,D148,D220)</f>
        <v>43.68</v>
      </c>
      <c r="AD59">
        <f t="shared" ref="AD59:AF74" si="31">AVERAGE(E4,E40,E76,E148,E220)</f>
        <v>43.279999999999994</v>
      </c>
      <c r="AE59">
        <f t="shared" si="31"/>
        <v>45.22</v>
      </c>
      <c r="AF59">
        <f t="shared" si="31"/>
        <v>19.5</v>
      </c>
    </row>
    <row r="60" spans="1:32" x14ac:dyDescent="0.45">
      <c r="A60" s="1">
        <v>20</v>
      </c>
      <c r="B60">
        <v>50</v>
      </c>
      <c r="C60">
        <v>0</v>
      </c>
      <c r="D60">
        <v>63.3</v>
      </c>
      <c r="E60">
        <v>60.4</v>
      </c>
      <c r="F60">
        <v>21.9</v>
      </c>
      <c r="G60">
        <v>48</v>
      </c>
      <c r="I60">
        <f t="shared" si="19"/>
        <v>16.343347270372739</v>
      </c>
      <c r="N60">
        <f t="shared" si="20"/>
        <v>48.4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2">AVERAGE(D5,D41,D77,D149,D221)</f>
        <v>40.760000000000005</v>
      </c>
      <c r="AD60">
        <f t="shared" si="31"/>
        <v>41.272000000000006</v>
      </c>
      <c r="AE60">
        <f t="shared" si="31"/>
        <v>41.84</v>
      </c>
      <c r="AF60">
        <f t="shared" si="31"/>
        <v>19.919999999999998</v>
      </c>
    </row>
    <row r="61" spans="1:32" x14ac:dyDescent="0.45">
      <c r="A61" s="1">
        <v>21</v>
      </c>
      <c r="B61">
        <v>50</v>
      </c>
      <c r="C61">
        <v>0.2</v>
      </c>
      <c r="D61">
        <v>64.900000000000006</v>
      </c>
      <c r="E61">
        <v>53.3</v>
      </c>
      <c r="F61">
        <v>34</v>
      </c>
      <c r="G61">
        <v>62.2</v>
      </c>
      <c r="I61">
        <f t="shared" si="19"/>
        <v>12.102685652366619</v>
      </c>
      <c r="N61">
        <f t="shared" si="20"/>
        <v>53.599999999999994</v>
      </c>
      <c r="P61" s="2" cm="1">
        <f t="array" ref="P61">INDEX(LINEST(P52:P57), 1)</f>
        <v>3.6125714285714294</v>
      </c>
      <c r="Q61" s="2" cm="1">
        <f t="array" ref="Q61">INDEX(LINEST(Q52:Q56), 1)</f>
        <v>0.27499999999999925</v>
      </c>
      <c r="R61" s="2" cm="1">
        <f t="array" ref="R61">INDEX(LINEST(R52:R57), 1)</f>
        <v>-1.0194285714285729</v>
      </c>
      <c r="S61" s="2" cm="1">
        <f t="array" ref="S61">INDEX(LINEST(S52:S56), 1)</f>
        <v>-1.2983333333333353</v>
      </c>
      <c r="T61" s="2" cm="1">
        <f t="array" ref="T61">INDEX(LINEST(T52:T57), 1)</f>
        <v>2.8765714285714274</v>
      </c>
      <c r="U61" s="2" cm="1">
        <f t="array" ref="U61">INDEX(LINEST(U52:U56), 1)</f>
        <v>0.84333333333333305</v>
      </c>
      <c r="V61" s="2" cm="1">
        <f t="array" ref="V61">INDEX(LINEST(V52:V56), 1)</f>
        <v>11.227999999999998</v>
      </c>
      <c r="W61" s="2" cm="1">
        <f t="array" ref="W61">INDEX(LINEST(W52:W56), 1)</f>
        <v>0.59166666666666645</v>
      </c>
      <c r="Z61" s="1">
        <v>2</v>
      </c>
      <c r="AA61">
        <v>2</v>
      </c>
      <c r="AB61">
        <v>0.45</v>
      </c>
      <c r="AC61">
        <f t="shared" si="32"/>
        <v>39.76</v>
      </c>
      <c r="AD61">
        <f t="shared" si="31"/>
        <v>42.019999999999996</v>
      </c>
      <c r="AE61">
        <f t="shared" si="31"/>
        <v>41.46</v>
      </c>
      <c r="AF61">
        <f t="shared" si="31"/>
        <v>18.98</v>
      </c>
    </row>
    <row r="62" spans="1:32" x14ac:dyDescent="0.45">
      <c r="A62" s="1">
        <v>22</v>
      </c>
      <c r="B62">
        <v>50</v>
      </c>
      <c r="C62">
        <v>0.45</v>
      </c>
      <c r="D62">
        <v>64.3</v>
      </c>
      <c r="E62">
        <v>55.4</v>
      </c>
      <c r="F62">
        <v>31</v>
      </c>
      <c r="G62">
        <v>57.7</v>
      </c>
      <c r="I62">
        <f t="shared" si="19"/>
        <v>12.612493805746773</v>
      </c>
      <c r="K62" cm="1">
        <f t="array" ref="K62">INDEX(LINEST(K52:K57),1)</f>
        <v>3.6705714285714275</v>
      </c>
      <c r="L62" cm="1">
        <f t="array" ref="L62">INDEX(LINEST(L52:L56),1)</f>
        <v>0.10291666666666542</v>
      </c>
      <c r="N62">
        <f t="shared" si="20"/>
        <v>52.099999999999994</v>
      </c>
      <c r="Z62" s="1">
        <v>3</v>
      </c>
      <c r="AA62">
        <v>2</v>
      </c>
      <c r="AB62">
        <v>0.65</v>
      </c>
      <c r="AC62">
        <f t="shared" si="32"/>
        <v>39.96</v>
      </c>
      <c r="AD62">
        <f t="shared" si="31"/>
        <v>42.22</v>
      </c>
      <c r="AE62">
        <f t="shared" si="31"/>
        <v>39.220000000000006</v>
      </c>
      <c r="AF62">
        <f t="shared" si="31"/>
        <v>18.939999999999998</v>
      </c>
    </row>
    <row r="63" spans="1:32" x14ac:dyDescent="0.45">
      <c r="A63" s="1">
        <v>23</v>
      </c>
      <c r="B63">
        <v>50</v>
      </c>
      <c r="C63">
        <v>0.65</v>
      </c>
      <c r="D63">
        <v>64.8</v>
      </c>
      <c r="E63">
        <v>52.3</v>
      </c>
      <c r="F63">
        <v>43.5</v>
      </c>
      <c r="G63">
        <v>56.8</v>
      </c>
      <c r="I63">
        <f t="shared" si="19"/>
        <v>7.6995129716106527</v>
      </c>
      <c r="N63">
        <f t="shared" si="20"/>
        <v>54.349999999999994</v>
      </c>
      <c r="Z63" s="1">
        <v>4</v>
      </c>
      <c r="AA63">
        <v>2</v>
      </c>
      <c r="AB63">
        <v>0.85</v>
      </c>
      <c r="AC63">
        <f t="shared" si="32"/>
        <v>40.78</v>
      </c>
      <c r="AD63">
        <f t="shared" si="31"/>
        <v>42.040000000000006</v>
      </c>
      <c r="AE63">
        <f t="shared" si="31"/>
        <v>38.1</v>
      </c>
      <c r="AF63">
        <f t="shared" si="31"/>
        <v>18.84</v>
      </c>
    </row>
    <row r="64" spans="1:32" x14ac:dyDescent="0.45">
      <c r="A64" s="1">
        <v>24</v>
      </c>
      <c r="B64">
        <v>50</v>
      </c>
      <c r="C64">
        <v>0.85</v>
      </c>
      <c r="D64">
        <v>67.400000000000006</v>
      </c>
      <c r="E64">
        <v>53.3</v>
      </c>
      <c r="F64">
        <v>46.3</v>
      </c>
      <c r="G64">
        <v>58.6</v>
      </c>
      <c r="I64">
        <f t="shared" si="19"/>
        <v>7.7048685907028798</v>
      </c>
      <c r="N64">
        <f t="shared" si="20"/>
        <v>56.4</v>
      </c>
      <c r="Z64" s="1">
        <v>5</v>
      </c>
      <c r="AA64">
        <v>5</v>
      </c>
      <c r="AB64">
        <v>0</v>
      </c>
      <c r="AC64">
        <f t="shared" si="32"/>
        <v>55.36</v>
      </c>
      <c r="AD64">
        <f t="shared" si="31"/>
        <v>52.46</v>
      </c>
      <c r="AE64">
        <f t="shared" si="31"/>
        <v>37.46</v>
      </c>
      <c r="AF64">
        <f t="shared" si="31"/>
        <v>50.379999999999995</v>
      </c>
    </row>
    <row r="65" spans="1:32" x14ac:dyDescent="0.45">
      <c r="A65" s="1">
        <v>25</v>
      </c>
      <c r="B65">
        <v>100</v>
      </c>
      <c r="C65">
        <v>0</v>
      </c>
      <c r="D65">
        <v>61.2</v>
      </c>
      <c r="E65">
        <v>61.1</v>
      </c>
      <c r="F65">
        <v>49.9</v>
      </c>
      <c r="G65">
        <v>49.7</v>
      </c>
      <c r="I65">
        <f t="shared" si="19"/>
        <v>5.6755506340793982</v>
      </c>
      <c r="N65">
        <f t="shared" si="20"/>
        <v>55.475000000000009</v>
      </c>
      <c r="Z65" s="1">
        <v>6</v>
      </c>
      <c r="AA65">
        <v>5</v>
      </c>
      <c r="AB65">
        <v>0.2</v>
      </c>
      <c r="AC65">
        <f t="shared" si="32"/>
        <v>60.14</v>
      </c>
      <c r="AD65">
        <f t="shared" si="31"/>
        <v>49.339999999999996</v>
      </c>
      <c r="AE65">
        <f t="shared" si="31"/>
        <v>34</v>
      </c>
      <c r="AF65">
        <f t="shared" si="31"/>
        <v>50.660000000000004</v>
      </c>
    </row>
    <row r="66" spans="1:32" x14ac:dyDescent="0.45">
      <c r="A66" s="1">
        <v>26</v>
      </c>
      <c r="B66">
        <v>100</v>
      </c>
      <c r="C66">
        <v>0.2</v>
      </c>
      <c r="D66">
        <v>65.5</v>
      </c>
      <c r="E66">
        <v>50.3</v>
      </c>
      <c r="F66">
        <v>62.2</v>
      </c>
      <c r="G66">
        <v>63.4</v>
      </c>
      <c r="I66">
        <f t="shared" si="19"/>
        <v>5.921359641163507</v>
      </c>
      <c r="N66">
        <f t="shared" si="20"/>
        <v>60.35</v>
      </c>
      <c r="Z66" s="1">
        <v>7</v>
      </c>
      <c r="AA66">
        <v>5</v>
      </c>
      <c r="AB66">
        <v>0.45</v>
      </c>
      <c r="AC66">
        <f t="shared" si="32"/>
        <v>57.06</v>
      </c>
      <c r="AD66">
        <f t="shared" si="31"/>
        <v>48.2</v>
      </c>
      <c r="AE66">
        <f t="shared" si="31"/>
        <v>34.4</v>
      </c>
      <c r="AF66">
        <f t="shared" si="31"/>
        <v>48.680000000000007</v>
      </c>
    </row>
    <row r="67" spans="1:32" x14ac:dyDescent="0.45">
      <c r="A67" s="1">
        <v>27</v>
      </c>
      <c r="B67">
        <v>100</v>
      </c>
      <c r="C67">
        <v>0.45</v>
      </c>
      <c r="D67">
        <v>62.5</v>
      </c>
      <c r="E67">
        <v>53.1</v>
      </c>
      <c r="F67">
        <v>58</v>
      </c>
      <c r="G67">
        <v>65.2</v>
      </c>
      <c r="I67">
        <f t="shared" si="19"/>
        <v>4.5972818055890379</v>
      </c>
      <c r="N67">
        <f t="shared" si="20"/>
        <v>59.7</v>
      </c>
      <c r="Z67" s="1">
        <v>8</v>
      </c>
      <c r="AA67">
        <v>5</v>
      </c>
      <c r="AB67">
        <v>0.65</v>
      </c>
      <c r="AC67">
        <f t="shared" si="32"/>
        <v>58.48</v>
      </c>
      <c r="AD67">
        <f t="shared" si="31"/>
        <v>48.8</v>
      </c>
      <c r="AE67">
        <f t="shared" si="31"/>
        <v>35.4</v>
      </c>
      <c r="AF67">
        <f t="shared" si="31"/>
        <v>48.28</v>
      </c>
    </row>
    <row r="68" spans="1:32" x14ac:dyDescent="0.45">
      <c r="A68" s="1">
        <v>28</v>
      </c>
      <c r="B68">
        <v>100</v>
      </c>
      <c r="C68">
        <v>0.65</v>
      </c>
      <c r="D68">
        <v>64.900000000000006</v>
      </c>
      <c r="E68">
        <v>48.5</v>
      </c>
      <c r="F68">
        <v>56.9</v>
      </c>
      <c r="G68">
        <v>63.5</v>
      </c>
      <c r="I68">
        <f t="shared" si="19"/>
        <v>6.4905700828201569</v>
      </c>
      <c r="N68">
        <f t="shared" si="20"/>
        <v>58.45</v>
      </c>
      <c r="Z68" s="1">
        <v>9</v>
      </c>
      <c r="AA68">
        <v>5</v>
      </c>
      <c r="AB68">
        <v>0.85</v>
      </c>
      <c r="AC68">
        <f t="shared" si="32"/>
        <v>58.839999999999996</v>
      </c>
      <c r="AD68">
        <f t="shared" si="31"/>
        <v>48.679999999999993</v>
      </c>
      <c r="AE68">
        <f t="shared" si="31"/>
        <v>34.340000000000003</v>
      </c>
      <c r="AF68">
        <f t="shared" si="31"/>
        <v>48.42</v>
      </c>
    </row>
    <row r="69" spans="1:32" x14ac:dyDescent="0.45">
      <c r="A69" s="1">
        <v>29</v>
      </c>
      <c r="B69">
        <v>100</v>
      </c>
      <c r="C69">
        <v>0.85</v>
      </c>
      <c r="D69">
        <v>64.400000000000006</v>
      </c>
      <c r="E69">
        <v>50.9</v>
      </c>
      <c r="F69">
        <v>55.1</v>
      </c>
      <c r="G69">
        <v>62.2</v>
      </c>
      <c r="I69">
        <f t="shared" si="19"/>
        <v>5.4159486703623791</v>
      </c>
      <c r="N69">
        <f t="shared" si="20"/>
        <v>58.150000000000006</v>
      </c>
      <c r="Z69" s="1">
        <v>10</v>
      </c>
      <c r="AA69">
        <v>10</v>
      </c>
      <c r="AB69">
        <v>0</v>
      </c>
      <c r="AC69">
        <f t="shared" si="32"/>
        <v>61.120000000000005</v>
      </c>
      <c r="AD69">
        <f t="shared" si="31"/>
        <v>55.760000000000005</v>
      </c>
      <c r="AE69">
        <f t="shared" si="31"/>
        <v>37.519999999999996</v>
      </c>
      <c r="AF69">
        <f t="shared" si="31"/>
        <v>48.02</v>
      </c>
    </row>
    <row r="70" spans="1:32" x14ac:dyDescent="0.45">
      <c r="Z70" s="1">
        <v>11</v>
      </c>
      <c r="AA70">
        <v>10</v>
      </c>
      <c r="AB70">
        <v>0.2</v>
      </c>
      <c r="AC70">
        <f t="shared" si="32"/>
        <v>62.180000000000007</v>
      </c>
      <c r="AD70">
        <f t="shared" si="31"/>
        <v>49.2</v>
      </c>
      <c r="AE70">
        <f t="shared" si="31"/>
        <v>37.839999999999996</v>
      </c>
      <c r="AF70">
        <f t="shared" si="31"/>
        <v>49.199999999999996</v>
      </c>
    </row>
    <row r="71" spans="1:32" x14ac:dyDescent="0.45">
      <c r="Z71" s="1">
        <v>12</v>
      </c>
      <c r="AA71">
        <v>10</v>
      </c>
      <c r="AB71">
        <v>0.45</v>
      </c>
      <c r="AC71">
        <f t="shared" si="32"/>
        <v>59.04</v>
      </c>
      <c r="AD71">
        <f t="shared" si="31"/>
        <v>47.699999999999996</v>
      </c>
      <c r="AE71">
        <f t="shared" si="31"/>
        <v>37.480000000000004</v>
      </c>
      <c r="AF71">
        <f t="shared" si="31"/>
        <v>50.739999999999995</v>
      </c>
    </row>
    <row r="72" spans="1:32" x14ac:dyDescent="0.45">
      <c r="Z72" s="1">
        <v>13</v>
      </c>
      <c r="AA72">
        <v>10</v>
      </c>
      <c r="AB72">
        <v>0.65</v>
      </c>
      <c r="AC72">
        <f t="shared" si="32"/>
        <v>61.040000000000006</v>
      </c>
      <c r="AD72">
        <f t="shared" si="31"/>
        <v>46.339999999999996</v>
      </c>
      <c r="AE72">
        <f t="shared" si="31"/>
        <v>38.14</v>
      </c>
      <c r="AF72">
        <f t="shared" si="31"/>
        <v>51.260000000000005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2"/>
        <v>61.120000000000005</v>
      </c>
      <c r="AD73">
        <f t="shared" si="31"/>
        <v>46.86</v>
      </c>
      <c r="AE73">
        <f t="shared" si="31"/>
        <v>37.339999999999996</v>
      </c>
      <c r="AF73">
        <f t="shared" si="31"/>
        <v>51.44</v>
      </c>
    </row>
    <row r="74" spans="1:32" x14ac:dyDescent="0.45">
      <c r="Z74" s="1">
        <v>15</v>
      </c>
      <c r="AA74">
        <v>20</v>
      </c>
      <c r="AB74">
        <v>0</v>
      </c>
      <c r="AC74">
        <f t="shared" si="32"/>
        <v>64.7</v>
      </c>
      <c r="AD74">
        <f t="shared" si="31"/>
        <v>57.1</v>
      </c>
      <c r="AE74">
        <f t="shared" si="31"/>
        <v>33.380000000000003</v>
      </c>
      <c r="AF74">
        <f t="shared" si="31"/>
        <v>39.480000000000004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2"/>
        <v>65.08</v>
      </c>
      <c r="AD75">
        <f t="shared" si="32"/>
        <v>53.501999999999995</v>
      </c>
      <c r="AE75">
        <f t="shared" si="32"/>
        <v>33.1</v>
      </c>
      <c r="AF75">
        <f t="shared" si="32"/>
        <v>41.76</v>
      </c>
    </row>
    <row r="76" spans="1:32" x14ac:dyDescent="0.45">
      <c r="A76" s="1">
        <v>0</v>
      </c>
      <c r="B76">
        <v>0</v>
      </c>
      <c r="C76">
        <v>0</v>
      </c>
      <c r="D76">
        <v>58.6</v>
      </c>
      <c r="E76">
        <v>55.5</v>
      </c>
      <c r="F76">
        <v>47.3</v>
      </c>
      <c r="G76">
        <v>1.3</v>
      </c>
      <c r="I76">
        <f>_xlfn.STDEV.P(D76:G76)</f>
        <v>23.105018394279636</v>
      </c>
      <c r="J76">
        <v>2</v>
      </c>
      <c r="K76">
        <f>_xlfn.STDEV.P(D76:G80)</f>
        <v>21.780417810501262</v>
      </c>
      <c r="L76">
        <f>_xlfn.STDEV.P(D76:G76,D81:G81,D86:G86,D91:G91,D96:G96,D101:G101)</f>
        <v>13.638242163327144</v>
      </c>
      <c r="M76">
        <v>0</v>
      </c>
      <c r="N76">
        <f>AVERAGE(D76:G76)</f>
        <v>40.674999999999997</v>
      </c>
      <c r="P76" s="2">
        <f>_xlfn.STDEV.P(D76:D80)</f>
        <v>2.3268863315598383</v>
      </c>
      <c r="Q76">
        <f>_xlfn.STDEV.P(D76,D81,D86,D91,D96,D101)</f>
        <v>5.4144097862401717</v>
      </c>
      <c r="R76" s="2">
        <f>_xlfn.STDEV.P(E76:E80)</f>
        <v>1.7362027531368565</v>
      </c>
      <c r="S76">
        <f>_xlfn.STDEV.P(E76,E81,E86,E91,E96,E101)</f>
        <v>3.3403675779104853</v>
      </c>
      <c r="T76" s="2">
        <f>_xlfn.STDEV.P(F76:F80)</f>
        <v>6.2017416908478014</v>
      </c>
      <c r="U76">
        <f>_xlfn.STDEV.P(F76,F81,F86,F91,F96,F101)</f>
        <v>3.9006053661223166</v>
      </c>
      <c r="V76" s="2">
        <f>_xlfn.STDEV.P(G76:G80)</f>
        <v>0.31622776601683794</v>
      </c>
      <c r="W76">
        <f>_xlfn.STDEV.P(G76,G81,G86,G91,G96,G101)</f>
        <v>18.346631540664053</v>
      </c>
      <c r="Z76" s="1">
        <v>17</v>
      </c>
      <c r="AA76">
        <v>20</v>
      </c>
      <c r="AB76">
        <v>0.45</v>
      </c>
      <c r="AC76">
        <f t="shared" ref="AC76:AF88" si="33">AVERAGE(D21,D57,D93,D165,D237)</f>
        <v>66.100000000000009</v>
      </c>
      <c r="AD76">
        <f t="shared" si="33"/>
        <v>54.902000000000001</v>
      </c>
      <c r="AE76">
        <f t="shared" si="33"/>
        <v>29.779999999999994</v>
      </c>
      <c r="AF76">
        <f t="shared" si="33"/>
        <v>39.760000000000005</v>
      </c>
    </row>
    <row r="77" spans="1:32" x14ac:dyDescent="0.45">
      <c r="A77" s="1">
        <v>1</v>
      </c>
      <c r="B77">
        <v>0</v>
      </c>
      <c r="C77">
        <v>0.2</v>
      </c>
      <c r="D77">
        <v>54</v>
      </c>
      <c r="E77">
        <v>50.7</v>
      </c>
      <c r="F77">
        <v>39.799999999999997</v>
      </c>
      <c r="G77">
        <v>0.7</v>
      </c>
      <c r="I77">
        <f t="shared" ref="I77:I105" si="34">_xlfn.STDEV.P(D77:G77)</f>
        <v>21.214735444968436</v>
      </c>
      <c r="J77">
        <v>5</v>
      </c>
      <c r="K77">
        <f>_xlfn.STDEV.P(D81:G85)</f>
        <v>9.9764660576779036</v>
      </c>
      <c r="L77">
        <f>_xlfn.STDEV.P(D77:G77,D82:G82,D87:G87,D92:G92,D97:G97,D102:G102)</f>
        <v>13.417958012388523</v>
      </c>
      <c r="M77">
        <v>0.2</v>
      </c>
      <c r="N77">
        <f t="shared" ref="N77:N105" si="35">AVERAGE(D77:G77)</f>
        <v>36.299999999999997</v>
      </c>
      <c r="P77" s="2">
        <f>_xlfn.STDEV.P(D81:D85)</f>
        <v>1.5409088227406571</v>
      </c>
      <c r="Q77">
        <f t="shared" ref="Q77:Q80" si="36">_xlfn.STDEV.P(D77,D82,D87,D92,D97,D102)</f>
        <v>4.4955533585978031</v>
      </c>
      <c r="R77" s="2">
        <f>_xlfn.STDEV.P(E81:E85)</f>
        <v>1.8562327440275384</v>
      </c>
      <c r="S77">
        <f t="shared" ref="S77:S80" si="37">_xlfn.STDEV.P(E77,E82,E87,E92,E97,E102)</f>
        <v>2.8442925306655775</v>
      </c>
      <c r="T77" s="2">
        <f>_xlfn.STDEV.P(F81:F85)</f>
        <v>2.613350340080717</v>
      </c>
      <c r="U77">
        <f t="shared" ref="U77:U80" si="38">_xlfn.STDEV.P(F77,F82,F87,F92,F97,F102)</f>
        <v>10.385954725279499</v>
      </c>
      <c r="V77" s="2">
        <f>_xlfn.STDEV.P(G81:G85)</f>
        <v>1.1541230437002794</v>
      </c>
      <c r="W77">
        <f t="shared" ref="W77:W80" si="39">_xlfn.STDEV.P(G77,G82,G87,G92,G97,G102)</f>
        <v>19.288979294462997</v>
      </c>
      <c r="Z77" s="1">
        <v>18</v>
      </c>
      <c r="AA77">
        <v>20</v>
      </c>
      <c r="AB77">
        <v>0.65</v>
      </c>
      <c r="AC77">
        <f t="shared" si="33"/>
        <v>67.14</v>
      </c>
      <c r="AD77">
        <f t="shared" si="33"/>
        <v>53.14</v>
      </c>
      <c r="AE77">
        <f t="shared" si="33"/>
        <v>28.959999999999997</v>
      </c>
      <c r="AF77">
        <f t="shared" si="33"/>
        <v>39.1</v>
      </c>
    </row>
    <row r="78" spans="1:32" x14ac:dyDescent="0.45">
      <c r="A78" s="1">
        <v>2</v>
      </c>
      <c r="B78">
        <v>0</v>
      </c>
      <c r="C78">
        <v>0.45</v>
      </c>
      <c r="D78">
        <v>52.3</v>
      </c>
      <c r="E78">
        <v>50.8</v>
      </c>
      <c r="F78">
        <v>34</v>
      </c>
      <c r="G78">
        <v>0.6</v>
      </c>
      <c r="I78">
        <f t="shared" si="34"/>
        <v>20.808456814478095</v>
      </c>
      <c r="J78">
        <v>10</v>
      </c>
      <c r="K78">
        <f>_xlfn.STDEV.P(D86:G90)</f>
        <v>7.7754276409725023</v>
      </c>
      <c r="L78">
        <f t="shared" ref="L78:L80" si="40">_xlfn.STDEV.P(D78:G78,D83:G83,D88:G88,D93:G93,D98:G98,D103:G103)</f>
        <v>14.415346760387775</v>
      </c>
      <c r="M78">
        <v>0.45</v>
      </c>
      <c r="N78">
        <f t="shared" si="35"/>
        <v>34.424999999999997</v>
      </c>
      <c r="P78" s="2">
        <f>_xlfn.STDEV.P(D86:D90)</f>
        <v>2.637726293609707</v>
      </c>
      <c r="Q78">
        <f t="shared" si="36"/>
        <v>6.0184900284225966</v>
      </c>
      <c r="R78" s="2">
        <f>_xlfn.STDEV.P(E86:E90)</f>
        <v>2.1443880245888352</v>
      </c>
      <c r="S78">
        <f t="shared" si="37"/>
        <v>3.5169431170959946</v>
      </c>
      <c r="T78" s="2">
        <f>_xlfn.STDEV.P(F86:F90)</f>
        <v>1.7959955456514918</v>
      </c>
      <c r="U78">
        <f t="shared" si="38"/>
        <v>11.500241543357065</v>
      </c>
      <c r="V78" s="2">
        <f>_xlfn.STDEV.P(G86:G90)</f>
        <v>1.4093970341958302</v>
      </c>
      <c r="W78">
        <f t="shared" si="39"/>
        <v>18.892944009162076</v>
      </c>
      <c r="Z78" s="1">
        <v>19</v>
      </c>
      <c r="AA78">
        <v>20</v>
      </c>
      <c r="AB78">
        <v>0.85</v>
      </c>
      <c r="AC78">
        <f t="shared" si="33"/>
        <v>68.7</v>
      </c>
      <c r="AD78">
        <f t="shared" si="33"/>
        <v>53.220000000000006</v>
      </c>
      <c r="AE78">
        <f t="shared" si="33"/>
        <v>27.76</v>
      </c>
      <c r="AF78">
        <f t="shared" si="33"/>
        <v>38.660000000000004</v>
      </c>
    </row>
    <row r="79" spans="1:32" x14ac:dyDescent="0.45">
      <c r="A79" s="1">
        <v>3</v>
      </c>
      <c r="B79">
        <v>0</v>
      </c>
      <c r="C79">
        <v>0.65</v>
      </c>
      <c r="D79">
        <v>52.2</v>
      </c>
      <c r="E79">
        <v>52.5</v>
      </c>
      <c r="F79">
        <v>32</v>
      </c>
      <c r="G79">
        <v>0.5</v>
      </c>
      <c r="I79">
        <f t="shared" si="34"/>
        <v>21.209549735909064</v>
      </c>
      <c r="J79">
        <v>20</v>
      </c>
      <c r="K79">
        <f>_xlfn.STDEV.P(D91:G95)</f>
        <v>14.330990021627967</v>
      </c>
      <c r="L79">
        <f t="shared" si="40"/>
        <v>14.898005086438735</v>
      </c>
      <c r="M79">
        <v>0.65</v>
      </c>
      <c r="N79">
        <f t="shared" si="35"/>
        <v>34.299999999999997</v>
      </c>
      <c r="P79" s="2">
        <f>_xlfn.STDEV.P(D91:D95)</f>
        <v>2.828709953317941</v>
      </c>
      <c r="Q79">
        <f t="shared" si="36"/>
        <v>7.0001785691508678</v>
      </c>
      <c r="R79" s="2">
        <f>_xlfn.STDEV.P(E91:E95)</f>
        <v>2.2710350063352167</v>
      </c>
      <c r="S79">
        <f t="shared" si="37"/>
        <v>3.6191235894281863</v>
      </c>
      <c r="T79" s="2">
        <f>_xlfn.STDEV.P(F91:F95)</f>
        <v>6.2430761648405282</v>
      </c>
      <c r="U79">
        <f t="shared" si="38"/>
        <v>10.590942146738204</v>
      </c>
      <c r="V79" s="2">
        <f>_xlfn.STDEV.P(G91:G95)</f>
        <v>1.5882065356873449</v>
      </c>
      <c r="W79">
        <f t="shared" si="39"/>
        <v>18.615711703349454</v>
      </c>
      <c r="Z79" s="1">
        <v>20</v>
      </c>
      <c r="AA79">
        <v>50</v>
      </c>
      <c r="AB79">
        <v>0</v>
      </c>
      <c r="AC79">
        <f t="shared" si="33"/>
        <v>64.8</v>
      </c>
      <c r="AD79">
        <f t="shared" si="33"/>
        <v>58.112000000000002</v>
      </c>
      <c r="AE79">
        <f t="shared" si="33"/>
        <v>35.839999999999996</v>
      </c>
      <c r="AF79">
        <f t="shared" si="33"/>
        <v>39.760000000000005</v>
      </c>
    </row>
    <row r="80" spans="1:32" x14ac:dyDescent="0.45">
      <c r="A80" s="1">
        <v>4</v>
      </c>
      <c r="B80">
        <v>0</v>
      </c>
      <c r="C80">
        <v>0.85</v>
      </c>
      <c r="D80">
        <v>54.6</v>
      </c>
      <c r="E80">
        <v>52.3</v>
      </c>
      <c r="F80">
        <v>30.3</v>
      </c>
      <c r="G80">
        <v>0.4</v>
      </c>
      <c r="I80">
        <f t="shared" si="34"/>
        <v>21.801720115623894</v>
      </c>
      <c r="J80">
        <v>50</v>
      </c>
      <c r="K80">
        <f>_xlfn.STDEV.P(D97:G100)</f>
        <v>6.9499887589836886</v>
      </c>
      <c r="L80">
        <f t="shared" si="40"/>
        <v>15.316203633733791</v>
      </c>
      <c r="M80">
        <v>0.85</v>
      </c>
      <c r="N80">
        <f t="shared" si="35"/>
        <v>34.400000000000006</v>
      </c>
      <c r="P80" s="2">
        <f>_xlfn.STDEV.P(D96:D100)</f>
        <v>2.4644674881198991</v>
      </c>
      <c r="Q80">
        <f t="shared" si="36"/>
        <v>7.0605515994778143</v>
      </c>
      <c r="R80" s="2">
        <f>_xlfn.STDEV.P(E96:E100)</f>
        <v>3.2981206769916724</v>
      </c>
      <c r="S80">
        <f t="shared" si="37"/>
        <v>3.2320014438940672</v>
      </c>
      <c r="T80" s="2">
        <f>_xlfn.STDEV.P(F96:F100)</f>
        <v>2.8917814578560406</v>
      </c>
      <c r="U80">
        <f t="shared" si="38"/>
        <v>11.520223763258942</v>
      </c>
      <c r="V80" s="2">
        <f>_xlfn.STDEV.P(G96:G100)</f>
        <v>1.9380402472601022</v>
      </c>
      <c r="W80">
        <f t="shared" si="39"/>
        <v>18.401336002221868</v>
      </c>
      <c r="Z80" s="1">
        <v>21</v>
      </c>
      <c r="AA80">
        <v>50</v>
      </c>
      <c r="AB80">
        <v>0.2</v>
      </c>
      <c r="AC80">
        <f t="shared" si="33"/>
        <v>64.06</v>
      </c>
      <c r="AD80">
        <f t="shared" si="33"/>
        <v>54.7</v>
      </c>
      <c r="AE80">
        <f t="shared" si="33"/>
        <v>42.739999999999995</v>
      </c>
      <c r="AF80">
        <f t="shared" si="33"/>
        <v>49.2</v>
      </c>
    </row>
    <row r="81" spans="1:32" x14ac:dyDescent="0.45">
      <c r="A81" s="1">
        <v>5</v>
      </c>
      <c r="B81">
        <v>5</v>
      </c>
      <c r="C81">
        <v>0</v>
      </c>
      <c r="D81">
        <v>53.7</v>
      </c>
      <c r="E81">
        <v>61.6</v>
      </c>
      <c r="F81">
        <v>40.6</v>
      </c>
      <c r="G81">
        <v>51</v>
      </c>
      <c r="I81">
        <f t="shared" si="34"/>
        <v>7.5117824116517182</v>
      </c>
      <c r="J81">
        <v>100</v>
      </c>
      <c r="K81">
        <f>_xlfn.STDEV.P(D101:G105)</f>
        <v>5.2410185078856566</v>
      </c>
      <c r="N81">
        <f t="shared" si="35"/>
        <v>51.725000000000001</v>
      </c>
      <c r="P81" s="2">
        <f>_xlfn.STDEV.P(D101:D105)</f>
        <v>1.8973665961010295</v>
      </c>
      <c r="R81" s="2">
        <f>_xlfn.STDEV.P(E101:E105)</f>
        <v>4.0059955067373725</v>
      </c>
      <c r="T81" s="2">
        <f>_xlfn.STDEV.P(F101:F105)</f>
        <v>3.8075714044519233</v>
      </c>
      <c r="V81" s="2">
        <f>_xlfn.STDEV.P(G101:G105)</f>
        <v>2.0053927296168199</v>
      </c>
      <c r="Z81" s="1">
        <v>22</v>
      </c>
      <c r="AA81">
        <v>50</v>
      </c>
      <c r="AB81">
        <v>0.45</v>
      </c>
      <c r="AC81">
        <f t="shared" si="33"/>
        <v>63.4</v>
      </c>
      <c r="AD81">
        <f t="shared" si="33"/>
        <v>53.559999999999988</v>
      </c>
      <c r="AE81">
        <f t="shared" si="33"/>
        <v>40.279999999999994</v>
      </c>
      <c r="AF81">
        <f t="shared" si="33"/>
        <v>46.78</v>
      </c>
    </row>
    <row r="82" spans="1:32" x14ac:dyDescent="0.45">
      <c r="A82" s="1">
        <v>6</v>
      </c>
      <c r="B82">
        <v>5</v>
      </c>
      <c r="C82">
        <v>0.2</v>
      </c>
      <c r="D82">
        <v>57.1</v>
      </c>
      <c r="E82">
        <v>58.3</v>
      </c>
      <c r="F82">
        <v>34.5</v>
      </c>
      <c r="G82">
        <v>50.8</v>
      </c>
      <c r="I82">
        <f t="shared" si="34"/>
        <v>9.4877223294107971</v>
      </c>
      <c r="K82">
        <f>AVERAGE(K76:K81)</f>
        <v>11.009051466274832</v>
      </c>
      <c r="N82">
        <f t="shared" si="35"/>
        <v>50.174999999999997</v>
      </c>
      <c r="P82" s="2">
        <f>AVERAGE(P76:P81)</f>
        <v>2.2826775809081785</v>
      </c>
      <c r="Q82">
        <f>AVERAGE(Q76:Q80)</f>
        <v>5.9978366683778512</v>
      </c>
      <c r="R82" s="2">
        <f>AVERAGE(R76:R81)</f>
        <v>2.5519957853029154</v>
      </c>
      <c r="S82">
        <f>AVERAGE(S76:S80)</f>
        <v>3.3105456517988623</v>
      </c>
      <c r="T82" s="2">
        <f>AVERAGE(T76:T81)</f>
        <v>3.9255861006214174</v>
      </c>
      <c r="U82">
        <f>AVERAGE(U76:U80)</f>
        <v>9.5795935089512056</v>
      </c>
      <c r="V82" s="2">
        <f>AVERAGE(V76:V81)</f>
        <v>1.4018978927462022</v>
      </c>
      <c r="W82">
        <f>AVERAGE(W76:W80)</f>
        <v>18.709120509972088</v>
      </c>
      <c r="Z82" s="1">
        <v>23</v>
      </c>
      <c r="AA82">
        <v>50</v>
      </c>
      <c r="AB82">
        <v>0.65</v>
      </c>
      <c r="AC82">
        <f t="shared" si="33"/>
        <v>64.28</v>
      </c>
      <c r="AD82">
        <f t="shared" si="33"/>
        <v>53.159999999999989</v>
      </c>
      <c r="AE82">
        <f t="shared" si="33"/>
        <v>45.46</v>
      </c>
      <c r="AF82">
        <f t="shared" si="33"/>
        <v>45.92</v>
      </c>
    </row>
    <row r="83" spans="1:32" x14ac:dyDescent="0.45">
      <c r="A83" s="1">
        <v>7</v>
      </c>
      <c r="B83">
        <v>5</v>
      </c>
      <c r="C83">
        <v>0.45</v>
      </c>
      <c r="D83">
        <v>54.7</v>
      </c>
      <c r="E83">
        <v>62.5</v>
      </c>
      <c r="F83">
        <v>33.200000000000003</v>
      </c>
      <c r="G83">
        <v>49.5</v>
      </c>
      <c r="I83">
        <f t="shared" si="34"/>
        <v>10.733446557373817</v>
      </c>
      <c r="N83">
        <f t="shared" si="35"/>
        <v>49.975000000000001</v>
      </c>
      <c r="P83" s="2">
        <f>_xlfn.STDEV.P(P76:P81)</f>
        <v>0.43929837425056051</v>
      </c>
      <c r="Q83">
        <f>_xlfn.STDEV.P(Q76:Q80)</f>
        <v>0.97280223496389506</v>
      </c>
      <c r="R83" s="2">
        <f>_xlfn.STDEV.P(R76:R81)</f>
        <v>0.82315501484400189</v>
      </c>
      <c r="S83">
        <f>_xlfn.STDEV.P(S76:S80)</f>
        <v>0.26917309305039244</v>
      </c>
      <c r="T83" s="2">
        <f>_xlfn.STDEV.P(T76:T81)</f>
        <v>1.7268199384826477</v>
      </c>
      <c r="U83">
        <f>_xlfn.STDEV.P(U76:U80)</f>
        <v>2.8767650394408206</v>
      </c>
      <c r="V83" s="2">
        <f>_xlfn.STDEV.P(V76:V81)</f>
        <v>0.56664124303985908</v>
      </c>
      <c r="W83">
        <f>_xlfn.STDEV.P(W76:W80)</f>
        <v>0.34781663273668734</v>
      </c>
      <c r="Z83" s="1">
        <v>24</v>
      </c>
      <c r="AA83">
        <v>50</v>
      </c>
      <c r="AB83">
        <v>0.85</v>
      </c>
      <c r="AC83">
        <f t="shared" si="33"/>
        <v>66.580000000000013</v>
      </c>
      <c r="AD83">
        <f t="shared" si="33"/>
        <v>54.58</v>
      </c>
      <c r="AE83">
        <f t="shared" si="33"/>
        <v>44.480000000000004</v>
      </c>
      <c r="AF83">
        <f t="shared" si="33"/>
        <v>46.3</v>
      </c>
    </row>
    <row r="84" spans="1:32" x14ac:dyDescent="0.45">
      <c r="A84" s="1">
        <v>8</v>
      </c>
      <c r="B84">
        <v>5</v>
      </c>
      <c r="C84">
        <v>0.65</v>
      </c>
      <c r="D84">
        <v>57.5</v>
      </c>
      <c r="E84">
        <v>63.6</v>
      </c>
      <c r="F84">
        <v>34.4</v>
      </c>
      <c r="G84">
        <v>48.6</v>
      </c>
      <c r="I84">
        <f t="shared" si="34"/>
        <v>10.980977870845559</v>
      </c>
      <c r="K84" cm="1">
        <f t="array" ref="K84">INDEX(LINEST(K76:K81),1)</f>
        <v>-2.4348818865287205</v>
      </c>
      <c r="L84" cm="1">
        <f t="array" ref="L84">INDEX(LINEST(L76:L80),1)</f>
        <v>0.48359700148635049</v>
      </c>
      <c r="N84">
        <f t="shared" si="35"/>
        <v>51.024999999999999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3"/>
        <v>62.379999999999995</v>
      </c>
      <c r="AD84">
        <f t="shared" si="33"/>
        <v>48.78</v>
      </c>
      <c r="AE84">
        <f t="shared" si="33"/>
        <v>40.5</v>
      </c>
      <c r="AF84">
        <f t="shared" si="33"/>
        <v>39.94</v>
      </c>
    </row>
    <row r="85" spans="1:32" x14ac:dyDescent="0.45">
      <c r="A85" s="1">
        <v>9</v>
      </c>
      <c r="B85">
        <v>5</v>
      </c>
      <c r="C85">
        <v>0.85</v>
      </c>
      <c r="D85">
        <v>57.2</v>
      </c>
      <c r="E85">
        <v>62.9</v>
      </c>
      <c r="F85">
        <v>34.700000000000003</v>
      </c>
      <c r="G85">
        <v>48.1</v>
      </c>
      <c r="I85">
        <f t="shared" si="34"/>
        <v>10.651848431140952</v>
      </c>
      <c r="N85">
        <f t="shared" si="35"/>
        <v>50.725000000000001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3"/>
        <v>61.4</v>
      </c>
      <c r="AD85">
        <f t="shared" si="33"/>
        <v>41.5</v>
      </c>
      <c r="AE85">
        <f t="shared" si="33"/>
        <v>49.760000000000005</v>
      </c>
      <c r="AF85">
        <f t="shared" si="33"/>
        <v>49.42</v>
      </c>
    </row>
    <row r="86" spans="1:32" x14ac:dyDescent="0.45">
      <c r="A86" s="1">
        <v>10</v>
      </c>
      <c r="B86">
        <v>10</v>
      </c>
      <c r="C86">
        <v>0</v>
      </c>
      <c r="D86">
        <v>62.9</v>
      </c>
      <c r="E86">
        <v>60.7</v>
      </c>
      <c r="F86">
        <v>44.9</v>
      </c>
      <c r="G86">
        <v>48.7</v>
      </c>
      <c r="I86">
        <f t="shared" si="34"/>
        <v>7.658981655546663</v>
      </c>
      <c r="N86">
        <f t="shared" si="35"/>
        <v>54.3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3"/>
        <v>61.7</v>
      </c>
      <c r="AD86">
        <f t="shared" si="33"/>
        <v>41.7</v>
      </c>
      <c r="AE86">
        <f t="shared" si="33"/>
        <v>47.260000000000005</v>
      </c>
      <c r="AF86">
        <f t="shared" si="33"/>
        <v>50.04</v>
      </c>
    </row>
    <row r="87" spans="1:32" x14ac:dyDescent="0.45">
      <c r="A87" s="1">
        <v>11</v>
      </c>
      <c r="B87">
        <v>10</v>
      </c>
      <c r="C87">
        <v>0.2</v>
      </c>
      <c r="D87">
        <v>63.6</v>
      </c>
      <c r="E87">
        <v>54.9</v>
      </c>
      <c r="F87">
        <v>40.6</v>
      </c>
      <c r="G87">
        <v>48.8</v>
      </c>
      <c r="I87">
        <f t="shared" si="34"/>
        <v>8.4137907627894339</v>
      </c>
      <c r="J87" s="6"/>
      <c r="K87" t="s">
        <v>25</v>
      </c>
      <c r="L87" t="s">
        <v>26</v>
      </c>
      <c r="N87">
        <f t="shared" si="35"/>
        <v>51.974999999999994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3"/>
        <v>63.060000000000016</v>
      </c>
      <c r="AD87">
        <f t="shared" si="33"/>
        <v>40.700000000000003</v>
      </c>
      <c r="AE87">
        <f t="shared" si="33"/>
        <v>46.62</v>
      </c>
      <c r="AF87">
        <f t="shared" si="33"/>
        <v>48.660000000000004</v>
      </c>
    </row>
    <row r="88" spans="1:32" x14ac:dyDescent="0.45">
      <c r="A88" s="1">
        <v>12</v>
      </c>
      <c r="B88">
        <v>10</v>
      </c>
      <c r="C88">
        <v>0.45</v>
      </c>
      <c r="D88">
        <v>57.8</v>
      </c>
      <c r="E88">
        <v>57.1</v>
      </c>
      <c r="F88">
        <v>40.4</v>
      </c>
      <c r="G88">
        <v>50.6</v>
      </c>
      <c r="I88">
        <f t="shared" si="34"/>
        <v>6.9833283611756221</v>
      </c>
      <c r="J88">
        <v>2</v>
      </c>
      <c r="K88">
        <f>AVERAGE(D76:G80)</f>
        <v>36.019999999999996</v>
      </c>
      <c r="L88">
        <f>AVERAGE(D76:G76,D81:G81,D86:G86,D91:G91,D96:G96,D101:G101)</f>
        <v>53.220833333333339</v>
      </c>
      <c r="M88">
        <v>0</v>
      </c>
      <c r="N88">
        <f t="shared" si="35"/>
        <v>51.475000000000001</v>
      </c>
      <c r="P88" s="2">
        <f>AVERAGE(D76:D80)</f>
        <v>54.339999999999996</v>
      </c>
      <c r="Q88">
        <f>AVERAGE(D76,D81,D86,D91,D96,D101)</f>
        <v>63.050000000000004</v>
      </c>
      <c r="R88" s="2">
        <f>AVERAGE(E76:E80)</f>
        <v>52.36</v>
      </c>
      <c r="S88">
        <f>AVERAGE(E76,E81,E86,E91,E96,E101)</f>
        <v>61.983333333333327</v>
      </c>
      <c r="T88" s="2">
        <f>AVERAGE(F76:F80)</f>
        <v>36.68</v>
      </c>
      <c r="U88">
        <f>AVERAGE(F76,F81,F86,F91,F96,F101)</f>
        <v>45.583333333333336</v>
      </c>
      <c r="V88" s="2">
        <f>AVERAGE(G76:G80)</f>
        <v>0.7</v>
      </c>
      <c r="W88">
        <f>AVERAGE(G76,G81,G86,G91,G96,G101)</f>
        <v>42.266666666666666</v>
      </c>
      <c r="Z88" s="1">
        <v>29</v>
      </c>
      <c r="AA88">
        <v>100</v>
      </c>
      <c r="AB88">
        <v>0.85</v>
      </c>
      <c r="AC88">
        <f t="shared" si="33"/>
        <v>62.779999999999994</v>
      </c>
      <c r="AD88">
        <f t="shared" si="33"/>
        <v>41.9</v>
      </c>
      <c r="AE88">
        <f t="shared" si="33"/>
        <v>45.779999999999994</v>
      </c>
      <c r="AF88">
        <f t="shared" si="33"/>
        <v>47.279999999999994</v>
      </c>
    </row>
    <row r="89" spans="1:32" x14ac:dyDescent="0.45">
      <c r="A89" s="1">
        <v>13</v>
      </c>
      <c r="B89">
        <v>10</v>
      </c>
      <c r="C89">
        <v>0.65</v>
      </c>
      <c r="D89">
        <v>65.3</v>
      </c>
      <c r="E89">
        <v>56.1</v>
      </c>
      <c r="F89">
        <v>43.6</v>
      </c>
      <c r="G89">
        <v>51.5</v>
      </c>
      <c r="I89">
        <f t="shared" si="34"/>
        <v>7.8493232192335922</v>
      </c>
      <c r="J89">
        <v>5</v>
      </c>
      <c r="K89">
        <f>AVERAGE(D81:G85)</f>
        <v>50.725000000000009</v>
      </c>
      <c r="L89">
        <f>AVERAGE(D77:G77,D82:G82,D87:G87,D92:G92,D97:G97,D102:G102)</f>
        <v>51.708333333333336</v>
      </c>
      <c r="M89">
        <v>0.2</v>
      </c>
      <c r="N89">
        <f t="shared" si="35"/>
        <v>54.125</v>
      </c>
      <c r="P89" s="2">
        <f>AVERAGE(D81:D85)</f>
        <v>56.04</v>
      </c>
      <c r="Q89">
        <f t="shared" ref="Q89:Q92" si="41">AVERAGE(D77,D82,D87,D92,D97,D102)</f>
        <v>61.300000000000004</v>
      </c>
      <c r="R89" s="2">
        <f>AVERAGE(E81:E85)</f>
        <v>61.779999999999994</v>
      </c>
      <c r="S89">
        <f t="shared" ref="S89:S92" si="42">AVERAGE(E77,E82,E87,E92,E97,E102)</f>
        <v>56.1</v>
      </c>
      <c r="T89" s="2">
        <f>AVERAGE(F81:F85)</f>
        <v>35.479999999999997</v>
      </c>
      <c r="U89">
        <f t="shared" ref="U89:U92" si="43">AVERAGE(F77,F82,F87,F92,F97,F102)</f>
        <v>45.916666666666664</v>
      </c>
      <c r="V89" s="2">
        <f>AVERAGE(G81:G85)</f>
        <v>49.6</v>
      </c>
      <c r="W89">
        <f t="shared" ref="W89:W92" si="44">AVERAGE(G77,G82,G87,G92,G97,G102)</f>
        <v>43.516666666666673</v>
      </c>
    </row>
    <row r="90" spans="1:32" x14ac:dyDescent="0.45">
      <c r="A90" s="1">
        <v>14</v>
      </c>
      <c r="B90">
        <v>10</v>
      </c>
      <c r="C90">
        <v>0.85</v>
      </c>
      <c r="D90">
        <v>64.5</v>
      </c>
      <c r="E90">
        <v>54.9</v>
      </c>
      <c r="F90">
        <v>43.6</v>
      </c>
      <c r="G90">
        <v>52.2</v>
      </c>
      <c r="I90">
        <f t="shared" si="34"/>
        <v>7.4548641838735552</v>
      </c>
      <c r="J90">
        <v>10</v>
      </c>
      <c r="K90">
        <f>AVERAGE(D86:G90)</f>
        <v>53.135000000000005</v>
      </c>
      <c r="L90">
        <f t="shared" ref="L90:L92" si="45">AVERAGE(D78:G78,D83:G83,D88:G88,D93:G93,D98:G98,D103:G103)</f>
        <v>50.416666666666657</v>
      </c>
      <c r="M90">
        <v>0.45</v>
      </c>
      <c r="N90">
        <f t="shared" si="35"/>
        <v>53.8</v>
      </c>
      <c r="P90" s="2">
        <f>AVERAGE(D86:D90)</f>
        <v>62.820000000000007</v>
      </c>
      <c r="Q90">
        <f t="shared" si="41"/>
        <v>60.466666666666676</v>
      </c>
      <c r="R90" s="2">
        <f>AVERAGE(E86:E90)</f>
        <v>56.739999999999995</v>
      </c>
      <c r="S90">
        <f t="shared" si="42"/>
        <v>57.333333333333336</v>
      </c>
      <c r="T90" s="2">
        <f>AVERAGE(F86:F90)</f>
        <v>42.62</v>
      </c>
      <c r="U90">
        <f t="shared" si="43"/>
        <v>41.366666666666667</v>
      </c>
      <c r="V90" s="2">
        <f>AVERAGE(G86:G90)</f>
        <v>50.36</v>
      </c>
      <c r="W90">
        <f t="shared" si="44"/>
        <v>42.5</v>
      </c>
    </row>
    <row r="91" spans="1:32" x14ac:dyDescent="0.45">
      <c r="A91" s="1">
        <v>15</v>
      </c>
      <c r="B91">
        <v>20</v>
      </c>
      <c r="C91">
        <v>0</v>
      </c>
      <c r="D91">
        <v>68.900000000000006</v>
      </c>
      <c r="E91">
        <v>64</v>
      </c>
      <c r="F91">
        <v>40.700000000000003</v>
      </c>
      <c r="G91">
        <v>49.8</v>
      </c>
      <c r="I91">
        <f t="shared" si="34"/>
        <v>11.212158578971277</v>
      </c>
      <c r="J91">
        <v>20</v>
      </c>
      <c r="K91">
        <f>AVERAGE(D91:G95)</f>
        <v>53.584999999999994</v>
      </c>
      <c r="L91">
        <f t="shared" si="45"/>
        <v>51.183333333333337</v>
      </c>
      <c r="M91">
        <v>0.65</v>
      </c>
      <c r="N91">
        <f t="shared" si="35"/>
        <v>55.850000000000009</v>
      </c>
      <c r="P91" s="2">
        <f>AVERAGE(D91:D95)</f>
        <v>70.72</v>
      </c>
      <c r="Q91">
        <f t="shared" si="41"/>
        <v>63.95000000000001</v>
      </c>
      <c r="R91" s="2">
        <f>AVERAGE(E91:E95)</f>
        <v>59.780000000000008</v>
      </c>
      <c r="S91">
        <f t="shared" si="42"/>
        <v>56.916666666666664</v>
      </c>
      <c r="T91" s="2">
        <f>AVERAGE(F91:F95)</f>
        <v>32.9</v>
      </c>
      <c r="U91">
        <f t="shared" si="43"/>
        <v>41.983333333333327</v>
      </c>
      <c r="V91" s="2">
        <f>AVERAGE(G91:G95)</f>
        <v>50.94</v>
      </c>
      <c r="W91">
        <f t="shared" si="44"/>
        <v>41.883333333333333</v>
      </c>
    </row>
    <row r="92" spans="1:32" x14ac:dyDescent="0.45">
      <c r="A92" s="1">
        <v>16</v>
      </c>
      <c r="B92">
        <v>20</v>
      </c>
      <c r="C92">
        <v>0.2</v>
      </c>
      <c r="D92">
        <v>67.3</v>
      </c>
      <c r="E92">
        <v>59.2</v>
      </c>
      <c r="F92">
        <v>40</v>
      </c>
      <c r="G92">
        <v>53.9</v>
      </c>
      <c r="I92">
        <f t="shared" si="34"/>
        <v>9.9385612640864487</v>
      </c>
      <c r="J92">
        <v>50</v>
      </c>
      <c r="K92">
        <f>AVERAGE(D96:G100)</f>
        <v>57.46</v>
      </c>
      <c r="L92">
        <f t="shared" si="45"/>
        <v>50.8125</v>
      </c>
      <c r="M92">
        <v>0.85</v>
      </c>
      <c r="N92">
        <f t="shared" si="35"/>
        <v>55.1</v>
      </c>
      <c r="P92" s="2">
        <f>AVERAGE(D96:D100)</f>
        <v>67.22</v>
      </c>
      <c r="Q92">
        <f t="shared" si="41"/>
        <v>64.516666666666666</v>
      </c>
      <c r="R92" s="2">
        <f>AVERAGE(E96:E100)</f>
        <v>58.379999999999995</v>
      </c>
      <c r="S92">
        <f t="shared" si="42"/>
        <v>56.449999999999996</v>
      </c>
      <c r="T92" s="2">
        <f>AVERAGE(F96:F100)</f>
        <v>55.54</v>
      </c>
      <c r="U92">
        <f t="shared" si="43"/>
        <v>40.93333333333333</v>
      </c>
      <c r="V92" s="2">
        <f>AVERAGE(G96:G100)</f>
        <v>48.7</v>
      </c>
      <c r="W92">
        <f t="shared" si="44"/>
        <v>41.35</v>
      </c>
    </row>
    <row r="93" spans="1:32" x14ac:dyDescent="0.45">
      <c r="A93" s="1">
        <v>17</v>
      </c>
      <c r="B93">
        <v>20</v>
      </c>
      <c r="C93">
        <v>0.45</v>
      </c>
      <c r="D93">
        <v>69.5</v>
      </c>
      <c r="E93">
        <v>59.3</v>
      </c>
      <c r="F93">
        <v>27.2</v>
      </c>
      <c r="G93">
        <v>51.3</v>
      </c>
      <c r="I93">
        <f t="shared" si="34"/>
        <v>15.612074653933718</v>
      </c>
      <c r="J93">
        <v>100</v>
      </c>
      <c r="K93">
        <f>AVERAGE(D101:G105)</f>
        <v>57.884999999999991</v>
      </c>
      <c r="L93">
        <f>AVERAGE((L92-L91), (L91-L90), (L90-L89), (L89-L88))</f>
        <v>-0.60208333333333464</v>
      </c>
      <c r="N93">
        <f t="shared" si="35"/>
        <v>51.825000000000003</v>
      </c>
      <c r="P93" s="2">
        <f>AVERAGE(D101:D105)</f>
        <v>64.800000000000011</v>
      </c>
      <c r="R93" s="2">
        <f>AVERAGE(E101:E105)</f>
        <v>57.5</v>
      </c>
      <c r="T93" s="2">
        <f>AVERAGE(F101:F105)</f>
        <v>55.719999999999992</v>
      </c>
      <c r="V93" s="2">
        <f>AVERAGE(G101:G105)</f>
        <v>53.52</v>
      </c>
    </row>
    <row r="94" spans="1:32" x14ac:dyDescent="0.45">
      <c r="A94" s="1">
        <v>18</v>
      </c>
      <c r="B94">
        <v>20</v>
      </c>
      <c r="C94">
        <v>0.65</v>
      </c>
      <c r="D94">
        <v>72.8</v>
      </c>
      <c r="E94">
        <v>59.3</v>
      </c>
      <c r="F94">
        <v>30.4</v>
      </c>
      <c r="G94">
        <v>50</v>
      </c>
      <c r="I94">
        <f t="shared" si="34"/>
        <v>15.422609215045277</v>
      </c>
      <c r="K94">
        <f>AVERAGE(K88:K93)</f>
        <v>51.468333333333327</v>
      </c>
      <c r="N94">
        <f t="shared" si="35"/>
        <v>53.125</v>
      </c>
      <c r="P94" s="2">
        <f>AVERAGE(P88:P93)</f>
        <v>62.656666666666666</v>
      </c>
      <c r="Q94">
        <f>AVERAGE(Q88:Q92)</f>
        <v>62.656666666666673</v>
      </c>
      <c r="R94" s="2">
        <f>AVERAGE(R88:R93)</f>
        <v>57.756666666666661</v>
      </c>
      <c r="S94">
        <f>AVERAGE(S88:S92)</f>
        <v>57.756666666666661</v>
      </c>
      <c r="T94" s="2">
        <f>AVERAGE(T88:T93)</f>
        <v>43.156666666666666</v>
      </c>
      <c r="U94">
        <f>AVERAGE(U88:U92)</f>
        <v>43.156666666666666</v>
      </c>
      <c r="V94" s="2">
        <f>AVERAGE(V88:V93)</f>
        <v>42.303333333333335</v>
      </c>
      <c r="W94">
        <f>AVERAGE(W88:W92)</f>
        <v>42.303333333333327</v>
      </c>
    </row>
    <row r="95" spans="1:32" x14ac:dyDescent="0.45">
      <c r="A95" s="1">
        <v>19</v>
      </c>
      <c r="B95">
        <v>20</v>
      </c>
      <c r="C95">
        <v>0.85</v>
      </c>
      <c r="D95">
        <v>75.099999999999994</v>
      </c>
      <c r="E95">
        <v>57.1</v>
      </c>
      <c r="F95">
        <v>26.2</v>
      </c>
      <c r="G95">
        <v>49.7</v>
      </c>
      <c r="I95">
        <f t="shared" si="34"/>
        <v>17.539580240131205</v>
      </c>
      <c r="N95">
        <f t="shared" si="35"/>
        <v>52.024999999999991</v>
      </c>
      <c r="P95" s="2">
        <f>_xlfn.STDEV.P(P88:P93)</f>
        <v>5.822501371594706</v>
      </c>
      <c r="Q95">
        <f>_xlfn.STDEV.P(Q88:Q92)</f>
        <v>1.5442581822134953</v>
      </c>
      <c r="R95" s="2">
        <f>_xlfn.STDEV.P(R88:R93)</f>
        <v>2.9124197652276855</v>
      </c>
      <c r="S95">
        <f>_xlfn.STDEV.P(S88:S92)</f>
        <v>2.1541329784599834</v>
      </c>
      <c r="T95" s="2">
        <f>_xlfn.STDEV.P(T88:T93)</f>
        <v>9.287535853078694</v>
      </c>
      <c r="U95">
        <f>_xlfn.STDEV.P(U88:U92)</f>
        <v>2.1461748919104129</v>
      </c>
      <c r="V95" s="2">
        <f>_xlfn.STDEV.P(V88:V93)</f>
        <v>18.665081182667148</v>
      </c>
      <c r="W95">
        <f>_xlfn.STDEV.P(W88:W92)</f>
        <v>0.72075577617448994</v>
      </c>
    </row>
    <row r="96" spans="1:32" x14ac:dyDescent="0.45">
      <c r="A96" s="1">
        <v>20</v>
      </c>
      <c r="B96">
        <v>50</v>
      </c>
      <c r="C96">
        <v>0</v>
      </c>
      <c r="D96">
        <v>68</v>
      </c>
      <c r="E96">
        <v>64.7</v>
      </c>
      <c r="F96">
        <v>50.3</v>
      </c>
      <c r="G96">
        <v>51.2</v>
      </c>
      <c r="I96">
        <f t="shared" si="34"/>
        <v>7.8931932701537653</v>
      </c>
      <c r="N96">
        <f t="shared" si="35"/>
        <v>58.55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64.3</v>
      </c>
      <c r="E97">
        <v>57.9</v>
      </c>
      <c r="F97">
        <v>59.2</v>
      </c>
      <c r="G97">
        <v>50.9</v>
      </c>
      <c r="I97">
        <f t="shared" si="34"/>
        <v>4.7835002874464223</v>
      </c>
      <c r="N97">
        <f t="shared" si="35"/>
        <v>58.074999999999996</v>
      </c>
      <c r="P97" s="2" cm="1">
        <f t="array" ref="P97">INDEX(LINEST(P88:P93), 1)</f>
        <v>2.6782857142857166</v>
      </c>
      <c r="Q97" s="2" cm="1">
        <f t="array" ref="Q97">INDEX(LINEST(Q88:Q92), 1)</f>
        <v>0.55833333333333268</v>
      </c>
      <c r="R97" s="2" cm="1">
        <f t="array" ref="R97">INDEX(LINEST(R88:R93), 1)</f>
        <v>0.52971428571428658</v>
      </c>
      <c r="S97" s="2" cm="1">
        <f t="array" ref="S97">INDEX(LINEST(S88:S92), 1)</f>
        <v>-1.0249999999999999</v>
      </c>
      <c r="T97" s="2" cm="1">
        <f t="array" ref="T97">INDEX(LINEST(T88:T93), 1)</f>
        <v>4.1617142857142841</v>
      </c>
      <c r="U97" s="2" cm="1">
        <f t="array" ref="U97">INDEX(LINEST(U88:U92), 1)</f>
        <v>-1.323333333333335</v>
      </c>
      <c r="V97" s="2" cm="1">
        <f t="array" ref="V97">INDEX(LINEST(V88:V92), 1)</f>
        <v>9.734</v>
      </c>
      <c r="W97" s="2" cm="1">
        <f t="array" ref="W97">INDEX(LINEST(W88:W92), 1)</f>
        <v>-0.34666666666666668</v>
      </c>
    </row>
    <row r="98" spans="1:23" x14ac:dyDescent="0.45">
      <c r="A98" s="1">
        <v>22</v>
      </c>
      <c r="B98">
        <v>50</v>
      </c>
      <c r="C98">
        <v>0.45</v>
      </c>
      <c r="D98">
        <v>64.400000000000006</v>
      </c>
      <c r="E98">
        <v>57.8</v>
      </c>
      <c r="F98">
        <v>56.1</v>
      </c>
      <c r="G98">
        <v>47.5</v>
      </c>
      <c r="I98">
        <f t="shared" si="34"/>
        <v>6.025985396596937</v>
      </c>
      <c r="K98" cm="1">
        <f t="array" ref="K98">INDEX(LINEST(K88:K93),1)</f>
        <v>3.7137142857142846</v>
      </c>
      <c r="L98" cm="1">
        <f t="array" ref="L98">INDEX(LINEST(L88:L92),1)</f>
        <v>-0.53416666666666757</v>
      </c>
      <c r="N98">
        <f t="shared" si="35"/>
        <v>56.45</v>
      </c>
    </row>
    <row r="99" spans="1:23" x14ac:dyDescent="0.45">
      <c r="A99" s="1">
        <v>23</v>
      </c>
      <c r="B99">
        <v>50</v>
      </c>
      <c r="C99">
        <v>0.65</v>
      </c>
      <c r="D99">
        <v>69</v>
      </c>
      <c r="E99">
        <v>55.6</v>
      </c>
      <c r="F99">
        <v>55.8</v>
      </c>
      <c r="G99">
        <v>47.2</v>
      </c>
      <c r="I99">
        <f t="shared" si="34"/>
        <v>7.80064099930261</v>
      </c>
      <c r="N99">
        <f t="shared" si="35"/>
        <v>56.899999999999991</v>
      </c>
    </row>
    <row r="100" spans="1:23" x14ac:dyDescent="0.45">
      <c r="A100" s="1">
        <v>24</v>
      </c>
      <c r="B100">
        <v>50</v>
      </c>
      <c r="C100">
        <v>0.85</v>
      </c>
      <c r="D100">
        <v>70.400000000000006</v>
      </c>
      <c r="E100">
        <v>55.9</v>
      </c>
      <c r="F100">
        <v>56.3</v>
      </c>
      <c r="G100">
        <v>46.7</v>
      </c>
      <c r="I100">
        <f t="shared" si="34"/>
        <v>8.4694672205516852</v>
      </c>
      <c r="N100">
        <f t="shared" si="35"/>
        <v>57.325000000000003</v>
      </c>
    </row>
    <row r="101" spans="1:23" x14ac:dyDescent="0.45">
      <c r="A101" s="1">
        <v>25</v>
      </c>
      <c r="B101">
        <v>100</v>
      </c>
      <c r="C101">
        <v>0</v>
      </c>
      <c r="D101">
        <v>66.2</v>
      </c>
      <c r="E101">
        <v>65.400000000000006</v>
      </c>
      <c r="F101">
        <v>49.7</v>
      </c>
      <c r="G101">
        <v>51.6</v>
      </c>
      <c r="I101">
        <f t="shared" si="34"/>
        <v>7.6099852168056303</v>
      </c>
      <c r="N101">
        <f t="shared" si="35"/>
        <v>58.225000000000001</v>
      </c>
    </row>
    <row r="102" spans="1:23" x14ac:dyDescent="0.45">
      <c r="A102" s="1">
        <v>26</v>
      </c>
      <c r="B102">
        <v>100</v>
      </c>
      <c r="C102">
        <v>0.2</v>
      </c>
      <c r="D102">
        <v>61.5</v>
      </c>
      <c r="E102">
        <v>55.6</v>
      </c>
      <c r="F102">
        <v>61.4</v>
      </c>
      <c r="G102">
        <v>56</v>
      </c>
      <c r="I102">
        <f t="shared" si="34"/>
        <v>2.8287585616308784</v>
      </c>
      <c r="N102">
        <f t="shared" si="35"/>
        <v>58.625</v>
      </c>
    </row>
    <row r="103" spans="1:23" x14ac:dyDescent="0.45">
      <c r="A103" s="1">
        <v>27</v>
      </c>
      <c r="B103">
        <v>100</v>
      </c>
      <c r="C103">
        <v>0.45</v>
      </c>
      <c r="D103">
        <v>64.099999999999994</v>
      </c>
      <c r="E103">
        <v>56.5</v>
      </c>
      <c r="F103">
        <v>57.3</v>
      </c>
      <c r="G103">
        <v>55.5</v>
      </c>
      <c r="I103">
        <f t="shared" si="34"/>
        <v>3.3804585487770713</v>
      </c>
      <c r="N103">
        <f t="shared" si="35"/>
        <v>58.349999999999994</v>
      </c>
    </row>
    <row r="104" spans="1:23" x14ac:dyDescent="0.45">
      <c r="A104" s="1">
        <v>28</v>
      </c>
      <c r="B104">
        <v>100</v>
      </c>
      <c r="C104">
        <v>0.65</v>
      </c>
      <c r="D104">
        <v>66.900000000000006</v>
      </c>
      <c r="E104">
        <v>54.4</v>
      </c>
      <c r="F104">
        <v>55.7</v>
      </c>
      <c r="G104">
        <v>53.5</v>
      </c>
      <c r="I104">
        <f t="shared" si="34"/>
        <v>5.4117349343810277</v>
      </c>
      <c r="N104">
        <f t="shared" si="35"/>
        <v>57.625</v>
      </c>
    </row>
    <row r="105" spans="1:23" x14ac:dyDescent="0.45">
      <c r="A105" s="1">
        <v>29</v>
      </c>
      <c r="B105">
        <v>100</v>
      </c>
      <c r="C105">
        <v>0.85</v>
      </c>
      <c r="D105">
        <v>65.3</v>
      </c>
      <c r="E105">
        <v>55.6</v>
      </c>
      <c r="F105">
        <v>54.5</v>
      </c>
      <c r="G105">
        <v>51</v>
      </c>
      <c r="I105">
        <f t="shared" si="34"/>
        <v>5.3023579660373734</v>
      </c>
      <c r="N105">
        <f t="shared" si="35"/>
        <v>56.6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5.4</v>
      </c>
      <c r="I112">
        <f>_xlfn.STDEV.P(D112:G112)</f>
        <v>2.3382685902179845</v>
      </c>
      <c r="J112">
        <v>2</v>
      </c>
      <c r="K112">
        <f>_xlfn.STDEV.P(D112:G116)</f>
        <v>2.3793854248523925</v>
      </c>
      <c r="L112">
        <f>_xlfn.STDEV.P(D112:G112,D117:G117,D122:G122,D127:G127,D132:G132,D137:G137)</f>
        <v>18.253561296360772</v>
      </c>
      <c r="M112">
        <v>0</v>
      </c>
      <c r="N112">
        <f>AVERAGE(D112:G112)</f>
        <v>1.35</v>
      </c>
      <c r="P112" s="2">
        <f>_xlfn.STDEV.P(D112:D116)</f>
        <v>0</v>
      </c>
      <c r="Q112">
        <f>_xlfn.STDEV.P(D112,D117,D122,D127,D132,D137)</f>
        <v>18.515639035390834</v>
      </c>
      <c r="R112" s="2">
        <f>_xlfn.STDEV.P(E112:E116)</f>
        <v>0</v>
      </c>
      <c r="S112">
        <f>_xlfn.STDEV.P(E112,E117,E122,E127,E132,E137)</f>
        <v>18.890069407554382</v>
      </c>
      <c r="T112" s="2">
        <f>_xlfn.STDEV.P(F112:F116)</f>
        <v>0</v>
      </c>
      <c r="U112">
        <f>_xlfn.STDEV.P(F112,F117,F122,F127,F132,F137)</f>
        <v>14.821015484777009</v>
      </c>
      <c r="V112" s="2">
        <f>_xlfn.STDEV.P(G112:G116)</f>
        <v>0.96829747495281748</v>
      </c>
      <c r="W112">
        <f>_xlfn.STDEV.P(G112,G117,G122,G127,G132,G137)</f>
        <v>16.426164765059688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7</v>
      </c>
      <c r="I113">
        <f t="shared" ref="I113:I141" si="46">_xlfn.STDEV.P(D113:G113)</f>
        <v>3.0310889132455352</v>
      </c>
      <c r="J113">
        <v>5</v>
      </c>
      <c r="K113">
        <f>_xlfn.STDEV.P(D117:G121)</f>
        <v>9.1492007847680217</v>
      </c>
      <c r="L113">
        <f>_xlfn.STDEV.P(D113:G113,D118:G118,D123:G123,D128:G128,D133:G133,D138:G138)</f>
        <v>20.101270948624137</v>
      </c>
      <c r="M113">
        <v>0.2</v>
      </c>
      <c r="N113">
        <f t="shared" ref="N113:N141" si="47">AVERAGE(D113:G113)</f>
        <v>1.75</v>
      </c>
      <c r="P113" s="2">
        <f>_xlfn.STDEV.P(D117:D121)</f>
        <v>5.4424259296751378</v>
      </c>
      <c r="Q113">
        <f t="shared" ref="Q113:Q116" si="48">_xlfn.STDEV.P(D113,D118,D123,D128,D133,D138)</f>
        <v>17.917372079136545</v>
      </c>
      <c r="R113" s="2">
        <f>_xlfn.STDEV.P(E117:E121)</f>
        <v>2.0774984957876628</v>
      </c>
      <c r="S113">
        <f t="shared" ref="S113:S116" si="49">_xlfn.STDEV.P(E113,E118,E123,E128,E133,E138)</f>
        <v>19.338993424340035</v>
      </c>
      <c r="T113" s="2">
        <f>_xlfn.STDEV.P(F117:F121)</f>
        <v>1.039230484541326</v>
      </c>
      <c r="U113">
        <f t="shared" ref="U113:U116" si="50">_xlfn.STDEV.P(F113,F118,F123,F128,F133,F138)</f>
        <v>16.916034470945668</v>
      </c>
      <c r="V113" s="2">
        <f>_xlfn.STDEV.P(G117:G121)</f>
        <v>5.6522561866921679</v>
      </c>
      <c r="W113">
        <f t="shared" ref="W113:W116" si="51">_xlfn.STDEV.P(G113,G118,G123,G128,G133,G138)</f>
        <v>21.162604597103204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5.5</v>
      </c>
      <c r="I114">
        <f t="shared" si="46"/>
        <v>2.3815698604072062</v>
      </c>
      <c r="J114">
        <v>10</v>
      </c>
      <c r="K114">
        <f>_xlfn.STDEV.P(D122:G126)</f>
        <v>9.4010039357507296</v>
      </c>
      <c r="L114">
        <f t="shared" ref="L114:L116" si="52">_xlfn.STDEV.P(D114:G114,D119:G119,D124:G124,D129:G129,D134:G134,D139:G139)</f>
        <v>19.820479027735153</v>
      </c>
      <c r="M114">
        <v>0.45</v>
      </c>
      <c r="N114">
        <f t="shared" si="47"/>
        <v>1.375</v>
      </c>
      <c r="P114" s="2">
        <f>_xlfn.STDEV.P(D122:D126)</f>
        <v>2.1857721747702796</v>
      </c>
      <c r="Q114">
        <f t="shared" si="48"/>
        <v>17.69930946550048</v>
      </c>
      <c r="R114" s="2">
        <f>_xlfn.STDEV.P(E122:E126)</f>
        <v>1.6267759526130205</v>
      </c>
      <c r="S114">
        <f t="shared" si="49"/>
        <v>18.810015062903766</v>
      </c>
      <c r="T114" s="2">
        <f>_xlfn.STDEV.P(F122:F126)</f>
        <v>1.6387800340497189</v>
      </c>
      <c r="U114">
        <f t="shared" si="50"/>
        <v>16.715702863541875</v>
      </c>
      <c r="V114" s="2">
        <f>_xlfn.STDEV.P(G122:G126)</f>
        <v>1.3514436725220911</v>
      </c>
      <c r="W114">
        <f t="shared" si="51"/>
        <v>21.311140800581803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4</v>
      </c>
      <c r="I115">
        <f t="shared" si="46"/>
        <v>1.7320508075688772</v>
      </c>
      <c r="J115">
        <v>20</v>
      </c>
      <c r="K115">
        <f>_xlfn.STDEV.P(D127:G131)</f>
        <v>10.744747554037723</v>
      </c>
      <c r="L115">
        <f t="shared" si="52"/>
        <v>19.535316576651624</v>
      </c>
      <c r="M115">
        <v>0.65</v>
      </c>
      <c r="N115">
        <f t="shared" si="47"/>
        <v>1</v>
      </c>
      <c r="P115" s="2">
        <f>_xlfn.STDEV.P(D127:D131)</f>
        <v>1.1253443917308157</v>
      </c>
      <c r="Q115">
        <f t="shared" si="48"/>
        <v>18.040086535885084</v>
      </c>
      <c r="R115" s="2">
        <f>_xlfn.STDEV.P(E127:E131)</f>
        <v>1.2512393855693642</v>
      </c>
      <c r="S115">
        <f t="shared" si="49"/>
        <v>18.7209033495241</v>
      </c>
      <c r="T115" s="2">
        <f>_xlfn.STDEV.P(F127:F131)</f>
        <v>1.0836973747315251</v>
      </c>
      <c r="U115">
        <f t="shared" si="50"/>
        <v>16.13344524754573</v>
      </c>
      <c r="V115" s="2">
        <f>_xlfn.STDEV.P(G127:G131)</f>
        <v>1.7057549648176304</v>
      </c>
      <c r="W115">
        <f t="shared" si="51"/>
        <v>21.281949837571002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5</v>
      </c>
      <c r="I116">
        <f t="shared" si="46"/>
        <v>2.1650635094610968</v>
      </c>
      <c r="J116">
        <v>50</v>
      </c>
      <c r="K116">
        <f>_xlfn.STDEV.P(D133:G136)</f>
        <v>9.27189764489985</v>
      </c>
      <c r="L116">
        <f t="shared" si="52"/>
        <v>19.218052494117785</v>
      </c>
      <c r="M116">
        <v>0.85</v>
      </c>
      <c r="N116">
        <f t="shared" si="47"/>
        <v>1.25</v>
      </c>
      <c r="P116" s="2">
        <f>_xlfn.STDEV.P(D132:D136)</f>
        <v>1.150651989091402</v>
      </c>
      <c r="Q116">
        <f t="shared" si="48"/>
        <v>17.361355553834684</v>
      </c>
      <c r="R116" s="2">
        <f>_xlfn.STDEV.P(E132:E136)</f>
        <v>1.5302287410710835</v>
      </c>
      <c r="S116">
        <f t="shared" si="49"/>
        <v>19.083100435260054</v>
      </c>
      <c r="T116" s="2">
        <f>_xlfn.STDEV.P(F132:F136)</f>
        <v>3.754783615602955</v>
      </c>
      <c r="U116">
        <f t="shared" si="50"/>
        <v>15.94417343943131</v>
      </c>
      <c r="V116" s="2">
        <f>_xlfn.STDEV.P(G132:G136)</f>
        <v>5.3721504074253188</v>
      </c>
      <c r="W116">
        <f t="shared" si="51"/>
        <v>19.919623211519063</v>
      </c>
    </row>
    <row r="117" spans="1:23" x14ac:dyDescent="0.45">
      <c r="A117" s="1">
        <v>5</v>
      </c>
      <c r="B117">
        <v>5</v>
      </c>
      <c r="C117">
        <v>0</v>
      </c>
      <c r="D117">
        <v>31.4</v>
      </c>
      <c r="E117">
        <v>48</v>
      </c>
      <c r="F117">
        <v>37.9</v>
      </c>
      <c r="G117">
        <v>51.6</v>
      </c>
      <c r="I117">
        <f t="shared" si="46"/>
        <v>8.0175978322687094</v>
      </c>
      <c r="J117">
        <v>100</v>
      </c>
      <c r="K117">
        <f>_xlfn.STDEV.P(D137:G141)</f>
        <v>10.06362260818636</v>
      </c>
      <c r="N117">
        <f t="shared" si="47"/>
        <v>42.225000000000001</v>
      </c>
      <c r="P117" s="2">
        <f>_xlfn.STDEV.P(D137:D141)</f>
        <v>5.3669358110564573</v>
      </c>
      <c r="R117" s="2">
        <f>_xlfn.STDEV.P(E137:E141)</f>
        <v>1.656019323558755</v>
      </c>
      <c r="T117" s="2">
        <f>_xlfn.STDEV.P(F137:F141)</f>
        <v>2.8968948893599857</v>
      </c>
      <c r="V117" s="2">
        <f>_xlfn.STDEV.P(G137:G141)</f>
        <v>10.017704327838848</v>
      </c>
    </row>
    <row r="118" spans="1:23" x14ac:dyDescent="0.45">
      <c r="A118" s="1">
        <v>6</v>
      </c>
      <c r="B118">
        <v>5</v>
      </c>
      <c r="C118">
        <v>0.2</v>
      </c>
      <c r="D118">
        <v>37.799999999999997</v>
      </c>
      <c r="E118">
        <v>52.3</v>
      </c>
      <c r="F118">
        <v>36.200000000000003</v>
      </c>
      <c r="G118">
        <v>47.5</v>
      </c>
      <c r="I118">
        <f t="shared" si="46"/>
        <v>6.6934669641374773</v>
      </c>
      <c r="K118">
        <f>AVERAGE(K112:K117)</f>
        <v>8.5016429920825143</v>
      </c>
      <c r="N118">
        <f t="shared" si="47"/>
        <v>43.45</v>
      </c>
      <c r="P118" s="2">
        <f>AVERAGE(P112:P117)</f>
        <v>2.5451883827206818</v>
      </c>
      <c r="Q118">
        <f>AVERAGE(Q112:Q116)</f>
        <v>17.906752533949522</v>
      </c>
      <c r="R118" s="2">
        <f>AVERAGE(R112:R117)</f>
        <v>1.3569603164333144</v>
      </c>
      <c r="S118">
        <f>AVERAGE(S112:S116)</f>
        <v>18.968616335916469</v>
      </c>
      <c r="T118" s="2">
        <f>AVERAGE(T112:T117)</f>
        <v>1.7355643997142518</v>
      </c>
      <c r="U118">
        <f>AVERAGE(U112:U116)</f>
        <v>16.10607430124832</v>
      </c>
      <c r="V118" s="2">
        <f>AVERAGE(V112:V117)</f>
        <v>4.1779345057081452</v>
      </c>
      <c r="W118">
        <f>AVERAGE(W112:W116)</f>
        <v>20.020296642366951</v>
      </c>
    </row>
    <row r="119" spans="1:23" x14ac:dyDescent="0.45">
      <c r="A119" s="1">
        <v>7</v>
      </c>
      <c r="B119">
        <v>5</v>
      </c>
      <c r="C119">
        <v>0.45</v>
      </c>
      <c r="D119">
        <v>26.5</v>
      </c>
      <c r="E119">
        <v>48.8</v>
      </c>
      <c r="F119">
        <v>38</v>
      </c>
      <c r="G119">
        <v>39.9</v>
      </c>
      <c r="I119">
        <f t="shared" si="46"/>
        <v>7.9394584198168126</v>
      </c>
      <c r="N119">
        <f t="shared" si="47"/>
        <v>38.299999999999997</v>
      </c>
      <c r="P119" s="2">
        <f>_xlfn.STDEV.P(P112:P117)</f>
        <v>2.1183364770019653</v>
      </c>
      <c r="Q119">
        <f>_xlfn.STDEV.P(Q112:Q116)</f>
        <v>0.38187013368827638</v>
      </c>
      <c r="R119" s="2">
        <f>_xlfn.STDEV.P(R112:R117)</f>
        <v>0.65370128215559142</v>
      </c>
      <c r="S119">
        <f>_xlfn.STDEV.P(S112:S116)</f>
        <v>0.22044115043041529</v>
      </c>
      <c r="T119" s="2">
        <f>_xlfn.STDEV.P(T112:T117)</f>
        <v>1.2488192614537581</v>
      </c>
      <c r="U119">
        <f>_xlfn.STDEV.P(U112:U116)</f>
        <v>0.73566564144442903</v>
      </c>
      <c r="V119" s="2">
        <f>_xlfn.STDEV.P(V112:V117)</f>
        <v>3.2172757522496291</v>
      </c>
      <c r="W119">
        <f>_xlfn.STDEV.P(W112:W116)</f>
        <v>1.8703386848576189</v>
      </c>
    </row>
    <row r="120" spans="1:23" x14ac:dyDescent="0.45">
      <c r="A120" s="1">
        <v>8</v>
      </c>
      <c r="B120">
        <v>5</v>
      </c>
      <c r="C120">
        <v>0.65</v>
      </c>
      <c r="D120">
        <v>22.6</v>
      </c>
      <c r="E120">
        <v>53.1</v>
      </c>
      <c r="F120">
        <v>35.799999999999997</v>
      </c>
      <c r="G120">
        <v>37.1</v>
      </c>
      <c r="I120">
        <f t="shared" si="46"/>
        <v>10.815844858354804</v>
      </c>
      <c r="K120" cm="1">
        <f t="array" ref="K120">INDEX(LINEST(K112:K117),1)</f>
        <v>1.1466577175814952</v>
      </c>
      <c r="L120" cm="1">
        <f t="array" ref="L120">INDEX(LINEST(L112:L116),1)</f>
        <v>0.13630280235415138</v>
      </c>
      <c r="N120">
        <f t="shared" si="47"/>
        <v>37.15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24.7</v>
      </c>
      <c r="E121">
        <v>52.3</v>
      </c>
      <c r="F121">
        <v>35.6</v>
      </c>
      <c r="G121">
        <v>38.4</v>
      </c>
      <c r="I121">
        <f t="shared" si="46"/>
        <v>9.8367931766404357</v>
      </c>
      <c r="N121">
        <f t="shared" si="47"/>
        <v>37.75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41.6</v>
      </c>
      <c r="E122">
        <v>47.7</v>
      </c>
      <c r="F122">
        <v>25.3</v>
      </c>
      <c r="G122">
        <v>49.2</v>
      </c>
      <c r="I122">
        <f t="shared" si="46"/>
        <v>9.4732518176178591</v>
      </c>
      <c r="N122">
        <f t="shared" si="47"/>
        <v>40.950000000000003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47</v>
      </c>
      <c r="E123">
        <v>50.7</v>
      </c>
      <c r="F123">
        <v>27.4</v>
      </c>
      <c r="G123">
        <v>48.1</v>
      </c>
      <c r="I123">
        <f t="shared" si="46"/>
        <v>9.2776613432481199</v>
      </c>
      <c r="J123" s="6"/>
      <c r="K123" t="s">
        <v>25</v>
      </c>
      <c r="L123" t="s">
        <v>26</v>
      </c>
      <c r="N123">
        <f t="shared" si="47"/>
        <v>43.3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43.4</v>
      </c>
      <c r="E124">
        <v>50.2</v>
      </c>
      <c r="F124">
        <v>27.4</v>
      </c>
      <c r="G124">
        <v>50.4</v>
      </c>
      <c r="I124">
        <f t="shared" si="46"/>
        <v>9.3545443502075472</v>
      </c>
      <c r="J124">
        <v>2</v>
      </c>
      <c r="K124">
        <f>AVERAGE(D112:G116)</f>
        <v>1.345</v>
      </c>
      <c r="L124">
        <f>AVERAGE(D112:G112,D117:G117,D122:G122,D127:G127,D132:G132,D137:G137)</f>
        <v>37.300000000000004</v>
      </c>
      <c r="M124">
        <v>0</v>
      </c>
      <c r="N124">
        <f t="shared" si="47"/>
        <v>42.85</v>
      </c>
      <c r="P124" s="2">
        <f>AVERAGE(D112:D116)</f>
        <v>0</v>
      </c>
      <c r="Q124">
        <f>AVERAGE(D112,D117,D122,D127,D132,D137)</f>
        <v>37.833333333333336</v>
      </c>
      <c r="R124" s="2">
        <f>AVERAGE(E112:E116)</f>
        <v>0</v>
      </c>
      <c r="S124">
        <f>AVERAGE(E112,E117,E122,E127,E132,E137)</f>
        <v>41.983333333333341</v>
      </c>
      <c r="T124" s="2">
        <f>AVERAGE(F112:F116)</f>
        <v>0</v>
      </c>
      <c r="U124">
        <f>AVERAGE(F112,F117,F122,F127,F132,F137)</f>
        <v>27.350000000000005</v>
      </c>
      <c r="V124" s="2">
        <f>AVERAGE(G112:G116)</f>
        <v>5.38</v>
      </c>
      <c r="W124">
        <f>AVERAGE(G112,G117,G122,G127,G132,G137)</f>
        <v>42.033333333333339</v>
      </c>
    </row>
    <row r="125" spans="1:23" x14ac:dyDescent="0.45">
      <c r="A125" s="1">
        <v>13</v>
      </c>
      <c r="B125">
        <v>10</v>
      </c>
      <c r="C125">
        <v>0.65</v>
      </c>
      <c r="D125">
        <v>40.6</v>
      </c>
      <c r="E125">
        <v>49.5</v>
      </c>
      <c r="F125">
        <v>30.4</v>
      </c>
      <c r="G125">
        <v>51.1</v>
      </c>
      <c r="I125">
        <f t="shared" si="46"/>
        <v>8.2513635236850558</v>
      </c>
      <c r="J125">
        <v>5</v>
      </c>
      <c r="K125">
        <f>AVERAGE(D117:G121)</f>
        <v>39.774999999999999</v>
      </c>
      <c r="L125">
        <f>AVERAGE(D113:G113,D118:G118,D123:G123,D128:G128,D133:G133,D138:G138)</f>
        <v>40.412500000000001</v>
      </c>
      <c r="M125">
        <v>0.2</v>
      </c>
      <c r="N125">
        <f t="shared" si="47"/>
        <v>42.9</v>
      </c>
      <c r="P125" s="2">
        <f>AVERAGE(D117:D121)</f>
        <v>28.599999999999994</v>
      </c>
      <c r="Q125">
        <f t="shared" ref="Q125:Q128" si="53">AVERAGE(D113,D118,D123,D128,D133,D138)</f>
        <v>38.633333333333333</v>
      </c>
      <c r="R125" s="2">
        <f>AVERAGE(E117:E121)</f>
        <v>50.9</v>
      </c>
      <c r="S125">
        <f t="shared" ref="S125:S128" si="54">AVERAGE(E113,E118,E123,E128,E133,E138)</f>
        <v>43.099999999999994</v>
      </c>
      <c r="T125" s="2">
        <f>AVERAGE(F117:F121)</f>
        <v>36.699999999999996</v>
      </c>
      <c r="U125">
        <f t="shared" ref="U125:U128" si="55">AVERAGE(F113,F118,F123,F128,F133,F138)</f>
        <v>30.566666666666666</v>
      </c>
      <c r="V125" s="2">
        <f>AVERAGE(G117:G121)</f>
        <v>42.9</v>
      </c>
      <c r="W125">
        <f t="shared" ref="W125:W128" si="56">AVERAGE(G113,G118,G123,G128,G133,G138)</f>
        <v>49.35</v>
      </c>
    </row>
    <row r="126" spans="1:23" x14ac:dyDescent="0.45">
      <c r="A126" s="1">
        <v>14</v>
      </c>
      <c r="B126">
        <v>10</v>
      </c>
      <c r="C126">
        <v>0.85</v>
      </c>
      <c r="D126">
        <v>42.8</v>
      </c>
      <c r="E126">
        <v>52.7</v>
      </c>
      <c r="F126">
        <v>27.1</v>
      </c>
      <c r="G126">
        <v>51.9</v>
      </c>
      <c r="I126">
        <f t="shared" si="46"/>
        <v>10.30276055239565</v>
      </c>
      <c r="J126">
        <v>10</v>
      </c>
      <c r="K126">
        <f>AVERAGE(D122:G126)</f>
        <v>42.724999999999994</v>
      </c>
      <c r="L126">
        <f t="shared" ref="L126:L128" si="57">AVERAGE(D114:G114,D119:G119,D124:G124,D129:G129,D134:G134,D139:G139)</f>
        <v>38.583333333333336</v>
      </c>
      <c r="M126">
        <v>0.45</v>
      </c>
      <c r="N126">
        <f t="shared" si="47"/>
        <v>43.625</v>
      </c>
      <c r="P126" s="2">
        <f>AVERAGE(D122:D126)</f>
        <v>43.08</v>
      </c>
      <c r="Q126">
        <f t="shared" si="53"/>
        <v>35.333333333333336</v>
      </c>
      <c r="R126" s="2">
        <f>AVERAGE(E122:E126)</f>
        <v>50.160000000000004</v>
      </c>
      <c r="S126">
        <f t="shared" si="54"/>
        <v>42</v>
      </c>
      <c r="T126" s="2">
        <f>AVERAGE(F122:F126)</f>
        <v>27.52</v>
      </c>
      <c r="U126">
        <f t="shared" si="55"/>
        <v>29.883333333333336</v>
      </c>
      <c r="V126" s="2">
        <f>AVERAGE(G122:G126)</f>
        <v>50.14</v>
      </c>
      <c r="W126">
        <f t="shared" si="56"/>
        <v>47.116666666666667</v>
      </c>
    </row>
    <row r="127" spans="1:23" x14ac:dyDescent="0.45">
      <c r="A127" s="1">
        <v>15</v>
      </c>
      <c r="B127">
        <v>20</v>
      </c>
      <c r="C127">
        <v>0</v>
      </c>
      <c r="D127">
        <v>48.1</v>
      </c>
      <c r="E127">
        <v>51.2</v>
      </c>
      <c r="F127">
        <v>26.1</v>
      </c>
      <c r="G127">
        <v>49.6</v>
      </c>
      <c r="I127">
        <f t="shared" si="46"/>
        <v>10.249024343809536</v>
      </c>
      <c r="J127">
        <v>20</v>
      </c>
      <c r="K127">
        <f>AVERAGE(D127:G131)</f>
        <v>44.18</v>
      </c>
      <c r="L127">
        <f t="shared" si="57"/>
        <v>38.112500000000004</v>
      </c>
      <c r="M127">
        <v>0.65</v>
      </c>
      <c r="N127">
        <f t="shared" si="47"/>
        <v>43.75</v>
      </c>
      <c r="P127" s="2">
        <f>AVERAGE(D127:D131)</f>
        <v>49.94</v>
      </c>
      <c r="Q127">
        <f t="shared" si="53"/>
        <v>34.68333333333333</v>
      </c>
      <c r="R127" s="2">
        <f>AVERAGE(E127:E131)</f>
        <v>49.72</v>
      </c>
      <c r="S127">
        <f t="shared" si="54"/>
        <v>41.733333333333327</v>
      </c>
      <c r="T127" s="2">
        <f>AVERAGE(F127:F131)</f>
        <v>25.74</v>
      </c>
      <c r="U127">
        <f t="shared" si="55"/>
        <v>30.516666666666662</v>
      </c>
      <c r="V127" s="2">
        <f>AVERAGE(G127:G131)</f>
        <v>51.320000000000007</v>
      </c>
      <c r="W127">
        <f t="shared" si="56"/>
        <v>45.516666666666673</v>
      </c>
    </row>
    <row r="128" spans="1:23" x14ac:dyDescent="0.45">
      <c r="A128" s="1">
        <v>16</v>
      </c>
      <c r="B128">
        <v>20</v>
      </c>
      <c r="C128">
        <v>0.2</v>
      </c>
      <c r="D128">
        <v>51.6</v>
      </c>
      <c r="E128">
        <v>50.9</v>
      </c>
      <c r="F128">
        <v>27.4</v>
      </c>
      <c r="G128">
        <v>54.4</v>
      </c>
      <c r="I128">
        <f t="shared" si="46"/>
        <v>10.861255682470587</v>
      </c>
      <c r="J128">
        <v>50</v>
      </c>
      <c r="K128">
        <f>AVERAGE(D132:G136)</f>
        <v>48.385000000000005</v>
      </c>
      <c r="L128">
        <f t="shared" si="57"/>
        <v>37.725000000000001</v>
      </c>
      <c r="M128">
        <v>0.85</v>
      </c>
      <c r="N128">
        <f t="shared" si="47"/>
        <v>46.075000000000003</v>
      </c>
      <c r="P128" s="2">
        <f>AVERAGE(D132:D136)</f>
        <v>50.2</v>
      </c>
      <c r="Q128">
        <f t="shared" si="53"/>
        <v>34.200000000000003</v>
      </c>
      <c r="R128" s="2">
        <f>AVERAGE(E132:E136)</f>
        <v>52.080000000000005</v>
      </c>
      <c r="S128">
        <f t="shared" si="54"/>
        <v>42.516666666666666</v>
      </c>
      <c r="T128" s="2">
        <f>AVERAGE(F132:F136)</f>
        <v>33.36</v>
      </c>
      <c r="U128">
        <f t="shared" si="55"/>
        <v>29.200000000000003</v>
      </c>
      <c r="V128" s="2">
        <f>AVERAGE(G132:G136)</f>
        <v>57.9</v>
      </c>
      <c r="W128">
        <f t="shared" si="56"/>
        <v>44.983333333333327</v>
      </c>
    </row>
    <row r="129" spans="1:23" x14ac:dyDescent="0.45">
      <c r="A129" s="1">
        <v>17</v>
      </c>
      <c r="B129">
        <v>20</v>
      </c>
      <c r="C129">
        <v>0.45</v>
      </c>
      <c r="D129">
        <v>50</v>
      </c>
      <c r="E129">
        <v>49.9</v>
      </c>
      <c r="F129">
        <v>24.2</v>
      </c>
      <c r="G129">
        <v>51.8</v>
      </c>
      <c r="I129">
        <f t="shared" si="46"/>
        <v>11.442109726794259</v>
      </c>
      <c r="J129">
        <v>100</v>
      </c>
      <c r="K129">
        <f>AVERAGE(D137:G141)</f>
        <v>54.15</v>
      </c>
      <c r="L129">
        <f>AVERAGE((L128-L127), (L127-L126), (L126-L125), (L125-L124))</f>
        <v>0.10624999999999929</v>
      </c>
      <c r="N129">
        <f t="shared" si="47"/>
        <v>43.975000000000001</v>
      </c>
      <c r="P129" s="2">
        <f>AVERAGE(D137:D141)</f>
        <v>45</v>
      </c>
      <c r="R129" s="2">
        <f>AVERAGE(E137:E141)</f>
        <v>50.739999999999995</v>
      </c>
      <c r="T129" s="2">
        <f>AVERAGE(F137:F141)</f>
        <v>53.7</v>
      </c>
      <c r="V129" s="2">
        <f>AVERAGE(G137:G141)</f>
        <v>67.16</v>
      </c>
    </row>
    <row r="130" spans="1:23" x14ac:dyDescent="0.45">
      <c r="A130" s="1">
        <v>18</v>
      </c>
      <c r="B130">
        <v>20</v>
      </c>
      <c r="C130">
        <v>0.65</v>
      </c>
      <c r="D130">
        <v>50.3</v>
      </c>
      <c r="E130">
        <v>48.6</v>
      </c>
      <c r="F130">
        <v>26</v>
      </c>
      <c r="G130">
        <v>50.7</v>
      </c>
      <c r="I130">
        <f t="shared" si="46"/>
        <v>10.36460322443649</v>
      </c>
      <c r="K130">
        <f>AVERAGE(K124:K129)</f>
        <v>38.426666666666669</v>
      </c>
      <c r="N130">
        <f t="shared" si="47"/>
        <v>43.900000000000006</v>
      </c>
      <c r="P130" s="2">
        <f>AVERAGE(P124:P129)</f>
        <v>36.136666666666663</v>
      </c>
      <c r="Q130">
        <f>AVERAGE(Q124:Q128)</f>
        <v>36.13666666666667</v>
      </c>
      <c r="R130" s="2">
        <f>AVERAGE(R124:R129)</f>
        <v>42.266666666666673</v>
      </c>
      <c r="S130">
        <f>AVERAGE(S124:S128)</f>
        <v>42.266666666666666</v>
      </c>
      <c r="T130" s="2">
        <f>AVERAGE(T124:T129)</f>
        <v>29.50333333333333</v>
      </c>
      <c r="U130">
        <f>AVERAGE(U124:U128)</f>
        <v>29.503333333333337</v>
      </c>
      <c r="V130" s="2">
        <f>AVERAGE(V124:V129)</f>
        <v>45.800000000000004</v>
      </c>
      <c r="W130">
        <f>AVERAGE(W124:W128)</f>
        <v>45.8</v>
      </c>
    </row>
    <row r="131" spans="1:23" x14ac:dyDescent="0.45">
      <c r="A131" s="1">
        <v>19</v>
      </c>
      <c r="B131">
        <v>20</v>
      </c>
      <c r="C131">
        <v>0.85</v>
      </c>
      <c r="D131">
        <v>49.7</v>
      </c>
      <c r="E131">
        <v>48</v>
      </c>
      <c r="F131">
        <v>25</v>
      </c>
      <c r="G131">
        <v>50.1</v>
      </c>
      <c r="I131">
        <f t="shared" si="46"/>
        <v>10.537314648429165</v>
      </c>
      <c r="N131">
        <f t="shared" si="47"/>
        <v>43.2</v>
      </c>
      <c r="P131" s="2">
        <f>_xlfn.STDEV.P(P124:P129)</f>
        <v>17.690571562903848</v>
      </c>
      <c r="Q131">
        <f>_xlfn.STDEV.P(Q124:Q128)</f>
        <v>1.7674966603771689</v>
      </c>
      <c r="R131" s="2">
        <f>_xlfn.STDEV.P(R124:R129)</f>
        <v>18.916312772020042</v>
      </c>
      <c r="S131">
        <f>_xlfn.STDEV.P(S124:S128)</f>
        <v>0.48842149374853883</v>
      </c>
      <c r="T131" s="2">
        <f>_xlfn.STDEV.P(T124:T129)</f>
        <v>16.024395637762932</v>
      </c>
      <c r="U131">
        <f>_xlfn.STDEV.P(U124:U128)</f>
        <v>1.1858143006202739</v>
      </c>
      <c r="V131" s="2">
        <f>_xlfn.STDEV.P(V124:V129)</f>
        <v>19.553993624491817</v>
      </c>
      <c r="W131">
        <f>_xlfn.STDEV.P(W124:W128)</f>
        <v>2.4195500040755964</v>
      </c>
    </row>
    <row r="132" spans="1:23" x14ac:dyDescent="0.45">
      <c r="A132" s="1">
        <v>20</v>
      </c>
      <c r="B132">
        <v>50</v>
      </c>
      <c r="C132">
        <v>0</v>
      </c>
      <c r="D132">
        <v>51</v>
      </c>
      <c r="E132">
        <v>51.2</v>
      </c>
      <c r="F132">
        <v>26.2</v>
      </c>
      <c r="G132">
        <v>48.8</v>
      </c>
      <c r="I132">
        <f t="shared" si="46"/>
        <v>10.492378186092996</v>
      </c>
      <c r="N132">
        <f t="shared" si="47"/>
        <v>44.3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51.6</v>
      </c>
      <c r="E133">
        <v>54.8</v>
      </c>
      <c r="F133">
        <v>35.200000000000003</v>
      </c>
      <c r="G133">
        <v>64.7</v>
      </c>
      <c r="I133">
        <f t="shared" si="46"/>
        <v>10.616113931189687</v>
      </c>
      <c r="N133">
        <f t="shared" si="47"/>
        <v>51.575000000000003</v>
      </c>
      <c r="P133" s="2" cm="1">
        <f t="array" ref="P133">INDEX(LINEST(P124:P129), 1)</f>
        <v>8.4760000000000009</v>
      </c>
      <c r="Q133" s="2" cm="1">
        <f t="array" ref="Q133">INDEX(LINEST(Q124:Q128), 1)</f>
        <v>-1.1216666666666668</v>
      </c>
      <c r="R133" s="2" cm="1">
        <f t="array" ref="R133">INDEX(LINEST(R124:R129), 1)</f>
        <v>7.3371428571428607</v>
      </c>
      <c r="S133" s="2" cm="1">
        <f t="array" ref="S133">INDEX(LINEST(S124:S128), 1)</f>
        <v>-3.0000000000001879E-2</v>
      </c>
      <c r="T133" s="2" cm="1">
        <f t="array" ref="T133">INDEX(LINEST(T124:T129), 1)</f>
        <v>7.3342857142857163</v>
      </c>
      <c r="U133" s="2" cm="1">
        <f t="array" ref="U133">INDEX(LINEST(U124:U128), 1)</f>
        <v>0.3649999999999991</v>
      </c>
      <c r="V133" s="2" cm="1">
        <f t="array" ref="V133">INDEX(LINEST(V124:V128), 1)</f>
        <v>11.346000000000002</v>
      </c>
      <c r="W133" s="2" cm="1">
        <f t="array" ref="W133">INDEX(LINEST(W124:W128), 1)</f>
        <v>0.20666666666666475</v>
      </c>
    </row>
    <row r="134" spans="1:23" x14ac:dyDescent="0.45">
      <c r="A134" s="1">
        <v>22</v>
      </c>
      <c r="B134">
        <v>50</v>
      </c>
      <c r="C134">
        <v>0.45</v>
      </c>
      <c r="D134">
        <v>50.7</v>
      </c>
      <c r="E134">
        <v>52.1</v>
      </c>
      <c r="F134">
        <v>34.1</v>
      </c>
      <c r="G134">
        <v>61.5</v>
      </c>
      <c r="I134">
        <f t="shared" si="46"/>
        <v>9.8655967888415113</v>
      </c>
      <c r="K134" cm="1">
        <f t="array" ref="K134">INDEX(LINEST(K124:K129),1)</f>
        <v>8.3231428571428587</v>
      </c>
      <c r="L134" cm="1">
        <f t="array" ref="L134">INDEX(LINEST(L124:L128),1)</f>
        <v>-0.1450000000000003</v>
      </c>
      <c r="N134">
        <f t="shared" si="47"/>
        <v>49.6</v>
      </c>
    </row>
    <row r="135" spans="1:23" x14ac:dyDescent="0.45">
      <c r="A135" s="1">
        <v>23</v>
      </c>
      <c r="B135">
        <v>50</v>
      </c>
      <c r="C135">
        <v>0.65</v>
      </c>
      <c r="D135">
        <v>49.1</v>
      </c>
      <c r="E135">
        <v>50.2</v>
      </c>
      <c r="F135">
        <v>37.200000000000003</v>
      </c>
      <c r="G135">
        <v>58.1</v>
      </c>
      <c r="I135">
        <f t="shared" si="46"/>
        <v>7.4667596720398404</v>
      </c>
      <c r="N135">
        <f t="shared" si="47"/>
        <v>48.65</v>
      </c>
    </row>
    <row r="136" spans="1:23" x14ac:dyDescent="0.45">
      <c r="A136" s="1">
        <v>24</v>
      </c>
      <c r="B136">
        <v>50</v>
      </c>
      <c r="C136">
        <v>0.85</v>
      </c>
      <c r="D136">
        <v>48.6</v>
      </c>
      <c r="E136">
        <v>52.1</v>
      </c>
      <c r="F136">
        <v>34.1</v>
      </c>
      <c r="G136">
        <v>56.4</v>
      </c>
      <c r="I136">
        <f t="shared" si="46"/>
        <v>8.3782456397505864</v>
      </c>
      <c r="N136">
        <f t="shared" si="47"/>
        <v>47.800000000000004</v>
      </c>
    </row>
    <row r="137" spans="1:23" x14ac:dyDescent="0.45">
      <c r="A137" s="1">
        <v>25</v>
      </c>
      <c r="B137">
        <v>100</v>
      </c>
      <c r="C137">
        <v>0</v>
      </c>
      <c r="D137">
        <v>54.9</v>
      </c>
      <c r="E137">
        <v>53.8</v>
      </c>
      <c r="F137">
        <v>48.6</v>
      </c>
      <c r="G137">
        <v>47.6</v>
      </c>
      <c r="I137">
        <f t="shared" si="46"/>
        <v>3.1688917621149497</v>
      </c>
      <c r="N137">
        <f t="shared" si="47"/>
        <v>51.224999999999994</v>
      </c>
    </row>
    <row r="138" spans="1:23" x14ac:dyDescent="0.45">
      <c r="A138" s="1">
        <v>26</v>
      </c>
      <c r="B138">
        <v>100</v>
      </c>
      <c r="C138">
        <v>0.2</v>
      </c>
      <c r="D138">
        <v>43.8</v>
      </c>
      <c r="E138">
        <v>49.9</v>
      </c>
      <c r="F138">
        <v>57.2</v>
      </c>
      <c r="G138">
        <v>74.400000000000006</v>
      </c>
      <c r="I138">
        <f t="shared" si="46"/>
        <v>11.463283779092317</v>
      </c>
      <c r="N138" s="7">
        <f t="shared" si="47"/>
        <v>56.324999999999996</v>
      </c>
    </row>
    <row r="139" spans="1:23" x14ac:dyDescent="0.45">
      <c r="A139" s="1">
        <v>27</v>
      </c>
      <c r="B139">
        <v>100</v>
      </c>
      <c r="C139">
        <v>0.45</v>
      </c>
      <c r="D139">
        <v>41.4</v>
      </c>
      <c r="E139">
        <v>51</v>
      </c>
      <c r="F139">
        <v>55.6</v>
      </c>
      <c r="G139">
        <v>73.599999999999994</v>
      </c>
      <c r="I139">
        <f t="shared" si="46"/>
        <v>11.690166808048543</v>
      </c>
      <c r="N139">
        <f t="shared" si="47"/>
        <v>55.4</v>
      </c>
    </row>
    <row r="140" spans="1:23" x14ac:dyDescent="0.45">
      <c r="A140" s="1">
        <v>28</v>
      </c>
      <c r="B140">
        <v>100</v>
      </c>
      <c r="C140">
        <v>0.65</v>
      </c>
      <c r="D140">
        <v>45.5</v>
      </c>
      <c r="E140">
        <v>49</v>
      </c>
      <c r="F140">
        <v>53.7</v>
      </c>
      <c r="G140">
        <v>72.099999999999994</v>
      </c>
      <c r="I140">
        <f t="shared" si="46"/>
        <v>10.250945078381813</v>
      </c>
      <c r="N140">
        <f t="shared" si="47"/>
        <v>55.074999999999996</v>
      </c>
    </row>
    <row r="141" spans="1:23" x14ac:dyDescent="0.45">
      <c r="A141" s="1">
        <v>29</v>
      </c>
      <c r="B141">
        <v>100</v>
      </c>
      <c r="C141">
        <v>0.85</v>
      </c>
      <c r="D141">
        <v>39.4</v>
      </c>
      <c r="E141">
        <v>50</v>
      </c>
      <c r="F141">
        <v>53.4</v>
      </c>
      <c r="G141">
        <v>68.099999999999994</v>
      </c>
      <c r="I141">
        <f t="shared" si="46"/>
        <v>10.269219785358544</v>
      </c>
      <c r="N141">
        <f t="shared" si="47"/>
        <v>52.725000000000001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62.9</v>
      </c>
      <c r="E148">
        <v>56.6</v>
      </c>
      <c r="F148">
        <v>54.1</v>
      </c>
      <c r="G148">
        <v>0</v>
      </c>
      <c r="I148">
        <f>_xlfn.STDEV.P(D148:G148)</f>
        <v>25.261334089869436</v>
      </c>
      <c r="J148">
        <v>2</v>
      </c>
      <c r="K148">
        <f>_xlfn.STDEV.P(D148:G152)</f>
        <v>24.174172085099411</v>
      </c>
      <c r="L148">
        <f>_xlfn.STDEV.P(D148:G148,D153:G153,D158:G158,D163:G163,D168:G168,D173:G173)</f>
        <v>14.844995415590018</v>
      </c>
      <c r="M148">
        <v>0</v>
      </c>
      <c r="N148">
        <f>AVERAGE(D148:G148)</f>
        <v>43.4</v>
      </c>
      <c r="P148" s="2">
        <f>_xlfn.STDEV.P(D148:D152)</f>
        <v>2.6969612529660103</v>
      </c>
      <c r="Q148">
        <f>_xlfn.STDEV.P(D148,D153,D158,D163,D168,D173)</f>
        <v>5.0442761841737251</v>
      </c>
      <c r="R148" s="2">
        <f>_xlfn.STDEV.P(E148:E152)</f>
        <v>0.81098458678325003</v>
      </c>
      <c r="S148">
        <f>_xlfn.STDEV.P(E148,E153,E158,E163,E168,E173)</f>
        <v>2.6310644233845744</v>
      </c>
      <c r="T148" s="2">
        <f>_xlfn.STDEV.P(F148:F152)</f>
        <v>1.8857359306117067</v>
      </c>
      <c r="U148">
        <f>_xlfn.STDEV.P(F148,F153,F158,F163,F168,F173)</f>
        <v>6.4478463243336286</v>
      </c>
      <c r="V148" s="2">
        <f>_xlfn.STDEV.P(G148:G152)</f>
        <v>0</v>
      </c>
      <c r="W148">
        <f>_xlfn.STDEV.P(G148,G153,G158,G163,G168,G173)</f>
        <v>18.521736479666867</v>
      </c>
    </row>
    <row r="149" spans="1:23" x14ac:dyDescent="0.45">
      <c r="A149" s="1">
        <v>1</v>
      </c>
      <c r="B149">
        <v>0</v>
      </c>
      <c r="C149">
        <v>0.2</v>
      </c>
      <c r="D149">
        <v>56.2</v>
      </c>
      <c r="E149">
        <v>56.06</v>
      </c>
      <c r="F149">
        <v>52.6</v>
      </c>
      <c r="G149">
        <v>0</v>
      </c>
      <c r="I149">
        <f t="shared" ref="I149:I177" si="58">_xlfn.STDEV.P(D149:G149)</f>
        <v>23.839141658205737</v>
      </c>
      <c r="J149">
        <v>5</v>
      </c>
      <c r="K149">
        <f>_xlfn.STDEV.P(D153:G157)</f>
        <v>11.35957305535729</v>
      </c>
      <c r="L149">
        <f>_xlfn.STDEV.P(D149:G149,D154:G154,D159:G159,D164:G164,D169:G169,D174:G174)</f>
        <v>15.620012248359144</v>
      </c>
      <c r="M149">
        <v>0.2</v>
      </c>
      <c r="N149">
        <f t="shared" ref="N149:N177" si="59">AVERAGE(D149:G149)</f>
        <v>41.215000000000003</v>
      </c>
      <c r="P149" s="2">
        <f>_xlfn.STDEV.P(D153:D157)</f>
        <v>3.5145412218382073</v>
      </c>
      <c r="Q149">
        <f t="shared" ref="Q149:Q152" si="60">_xlfn.STDEV.P(D149,D154,D159,D164,D169,D174)</f>
        <v>3.9972560032546745</v>
      </c>
      <c r="R149" s="2">
        <f>_xlfn.STDEV.P(E153:E157)</f>
        <v>1.4756693396557377</v>
      </c>
      <c r="S149">
        <f t="shared" ref="S149:S152" si="61">_xlfn.STDEV.P(E149,E154,E159,E164,E169,E174)</f>
        <v>3.4372227160892557</v>
      </c>
      <c r="T149" s="2">
        <f>_xlfn.STDEV.P(F153:F157)</f>
        <v>3.3362254120487722</v>
      </c>
      <c r="U149">
        <f t="shared" ref="U149:U152" si="62">_xlfn.STDEV.P(F149,F154,F159,F164,F169,F174)</f>
        <v>13.305356064382492</v>
      </c>
      <c r="V149" s="2">
        <f>_xlfn.STDEV.P(G153:G157)</f>
        <v>1.5979987484350542</v>
      </c>
      <c r="W149">
        <f t="shared" ref="W149:W152" si="63">_xlfn.STDEV.P(G149,G154,G159,G164,G169,G174)</f>
        <v>21.828650897387142</v>
      </c>
    </row>
    <row r="150" spans="1:23" x14ac:dyDescent="0.45">
      <c r="A150" s="1">
        <v>2</v>
      </c>
      <c r="B150">
        <v>0</v>
      </c>
      <c r="C150">
        <v>0.45</v>
      </c>
      <c r="D150">
        <v>55.6</v>
      </c>
      <c r="E150">
        <v>58</v>
      </c>
      <c r="F150">
        <v>52.8</v>
      </c>
      <c r="G150">
        <v>0</v>
      </c>
      <c r="I150">
        <f t="shared" si="58"/>
        <v>24.088171371027745</v>
      </c>
      <c r="J150">
        <v>10</v>
      </c>
      <c r="K150">
        <f>_xlfn.STDEV.P(D158:G162)</f>
        <v>10.900201832993737</v>
      </c>
      <c r="L150">
        <f t="shared" ref="L150:L152" si="64">_xlfn.STDEV.P(D150:G150,D155:G155,D160:G160,D165:G165,D170:G170,D175:G175)</f>
        <v>15.915608603576</v>
      </c>
      <c r="M150">
        <v>0.45</v>
      </c>
      <c r="N150">
        <f t="shared" si="59"/>
        <v>41.599999999999994</v>
      </c>
      <c r="P150" s="2">
        <f>_xlfn.STDEV.P(D158:D162)</f>
        <v>2.7505635786143925</v>
      </c>
      <c r="Q150">
        <f t="shared" si="60"/>
        <v>5.0277286676545678</v>
      </c>
      <c r="R150" s="2">
        <f>_xlfn.STDEV.P(E158:E162)</f>
        <v>4.8315628941368445</v>
      </c>
      <c r="S150">
        <f t="shared" si="61"/>
        <v>3.2968419232148016</v>
      </c>
      <c r="T150" s="2">
        <f>_xlfn.STDEV.P(F158:F162)</f>
        <v>3.3526109228480432</v>
      </c>
      <c r="U150">
        <f t="shared" si="62"/>
        <v>13.746120664876067</v>
      </c>
      <c r="V150" s="2">
        <f>_xlfn.STDEV.P(G158:G162)</f>
        <v>1.4568459081179459</v>
      </c>
      <c r="W150">
        <f t="shared" si="63"/>
        <v>21.644815904866359</v>
      </c>
    </row>
    <row r="151" spans="1:23" x14ac:dyDescent="0.45">
      <c r="A151" s="1">
        <v>3</v>
      </c>
      <c r="B151">
        <v>0</v>
      </c>
      <c r="C151">
        <v>0.65</v>
      </c>
      <c r="D151">
        <v>57</v>
      </c>
      <c r="E151">
        <v>58</v>
      </c>
      <c r="F151">
        <v>49.9</v>
      </c>
      <c r="G151">
        <v>0</v>
      </c>
      <c r="I151">
        <f t="shared" si="58"/>
        <v>24.005246822309491</v>
      </c>
      <c r="J151">
        <v>20</v>
      </c>
      <c r="K151">
        <f>_xlfn.STDEV.P(D163:G167)</f>
        <v>16.851749909134064</v>
      </c>
      <c r="L151">
        <f t="shared" si="64"/>
        <v>15.985822168930428</v>
      </c>
      <c r="M151">
        <v>0.65</v>
      </c>
      <c r="N151">
        <f t="shared" si="59"/>
        <v>41.225000000000001</v>
      </c>
      <c r="P151" s="2">
        <f>_xlfn.STDEV.P(D163:D167)</f>
        <v>2.5842600488340963</v>
      </c>
      <c r="Q151">
        <f t="shared" si="60"/>
        <v>5.5180763556394057</v>
      </c>
      <c r="R151" s="2">
        <f>_xlfn.STDEV.P(E163:E167)</f>
        <v>4.3212961018657339</v>
      </c>
      <c r="S151">
        <f t="shared" si="61"/>
        <v>3.8840485750481206</v>
      </c>
      <c r="T151" s="2">
        <f>_xlfn.STDEV.P(F163:F167)</f>
        <v>6.8913278836520275</v>
      </c>
      <c r="U151">
        <f t="shared" si="62"/>
        <v>12.433556745088405</v>
      </c>
      <c r="V151" s="2">
        <f>_xlfn.STDEV.P(G163:G167)</f>
        <v>1.1373653766490346</v>
      </c>
      <c r="W151">
        <f t="shared" si="63"/>
        <v>21.501530953244544</v>
      </c>
    </row>
    <row r="152" spans="1:23" x14ac:dyDescent="0.45">
      <c r="A152" s="1">
        <v>4</v>
      </c>
      <c r="B152">
        <v>0</v>
      </c>
      <c r="C152">
        <v>0.85</v>
      </c>
      <c r="D152">
        <v>56.2</v>
      </c>
      <c r="E152">
        <v>56.5</v>
      </c>
      <c r="F152">
        <v>49.1</v>
      </c>
      <c r="G152">
        <v>0</v>
      </c>
      <c r="I152">
        <f t="shared" si="58"/>
        <v>23.540868718040116</v>
      </c>
      <c r="J152">
        <v>50</v>
      </c>
      <c r="K152">
        <f>_xlfn.STDEV.P(D169:G172)</f>
        <v>12.586326906607825</v>
      </c>
      <c r="L152">
        <f t="shared" si="64"/>
        <v>16.85271934453176</v>
      </c>
      <c r="M152">
        <v>0.85</v>
      </c>
      <c r="N152">
        <f t="shared" si="59"/>
        <v>40.450000000000003</v>
      </c>
      <c r="P152" s="2">
        <f>_xlfn.STDEV.P(D168:D172)</f>
        <v>2.4450766859139601</v>
      </c>
      <c r="Q152">
        <f t="shared" si="60"/>
        <v>6.5433596535385039</v>
      </c>
      <c r="R152" s="2">
        <f>_xlfn.STDEV.P(E168:E172)</f>
        <v>5.6258688217908732</v>
      </c>
      <c r="S152">
        <f t="shared" si="61"/>
        <v>2.8431203515386625</v>
      </c>
      <c r="T152" s="2">
        <f>_xlfn.STDEV.P(F168:F172)</f>
        <v>3.0410524493997135</v>
      </c>
      <c r="U152">
        <f t="shared" si="62"/>
        <v>13.649592993525077</v>
      </c>
      <c r="V152" s="2">
        <f>_xlfn.STDEV.P(G168:G172)</f>
        <v>7.1942755020919709</v>
      </c>
      <c r="W152">
        <f t="shared" si="63"/>
        <v>21.446988910645093</v>
      </c>
    </row>
    <row r="153" spans="1:23" x14ac:dyDescent="0.45">
      <c r="A153" s="1">
        <v>5</v>
      </c>
      <c r="B153">
        <v>5</v>
      </c>
      <c r="C153">
        <v>0</v>
      </c>
      <c r="D153">
        <v>56.9</v>
      </c>
      <c r="E153">
        <v>59.9</v>
      </c>
      <c r="F153">
        <v>40.5</v>
      </c>
      <c r="G153">
        <v>51</v>
      </c>
      <c r="I153">
        <f t="shared" si="58"/>
        <v>7.4102547189687975</v>
      </c>
      <c r="J153">
        <v>100</v>
      </c>
      <c r="K153">
        <f>_xlfn.STDEV.P(D173:G177)</f>
        <v>6.7160907528115503</v>
      </c>
      <c r="N153">
        <f t="shared" si="59"/>
        <v>52.075000000000003</v>
      </c>
      <c r="P153" s="2">
        <f>_xlfn.STDEV.P(D173:D177)</f>
        <v>1.4260434775980697</v>
      </c>
      <c r="R153" s="2">
        <f>_xlfn.STDEV.P(E173:E177)</f>
        <v>5.0974503430636773</v>
      </c>
      <c r="T153" s="2">
        <f>_xlfn.STDEV.P(F173:F177)</f>
        <v>4.4892761109114234</v>
      </c>
      <c r="V153" s="2">
        <f>_xlfn.STDEV.P(G173:G177)</f>
        <v>4.1352146256270652</v>
      </c>
    </row>
    <row r="154" spans="1:23" x14ac:dyDescent="0.45">
      <c r="A154" s="1">
        <v>6</v>
      </c>
      <c r="B154">
        <v>5</v>
      </c>
      <c r="C154">
        <v>0.2</v>
      </c>
      <c r="D154">
        <v>64.3</v>
      </c>
      <c r="E154">
        <v>60.6</v>
      </c>
      <c r="F154">
        <v>31.4</v>
      </c>
      <c r="G154">
        <v>51</v>
      </c>
      <c r="I154">
        <f t="shared" si="58"/>
        <v>12.752328218799866</v>
      </c>
      <c r="K154">
        <f>AVERAGE(K148:K153)</f>
        <v>13.764685757000647</v>
      </c>
      <c r="N154">
        <f t="shared" si="59"/>
        <v>51.825000000000003</v>
      </c>
      <c r="P154" s="2">
        <f>AVERAGE(P148:P153)</f>
        <v>2.5695743776274562</v>
      </c>
      <c r="Q154">
        <f>AVERAGE(Q148:Q152)</f>
        <v>5.2261393728521757</v>
      </c>
      <c r="R154" s="2">
        <f>AVERAGE(R148:R153)</f>
        <v>3.693805347882686</v>
      </c>
      <c r="S154">
        <f>AVERAGE(S148:S152)</f>
        <v>3.218459597855083</v>
      </c>
      <c r="T154" s="2">
        <f>AVERAGE(T148:T153)</f>
        <v>3.832704784911948</v>
      </c>
      <c r="U154">
        <f>AVERAGE(U148:U152)</f>
        <v>11.916494558441133</v>
      </c>
      <c r="V154" s="2">
        <f>AVERAGE(V148:V153)</f>
        <v>2.5869500268201784</v>
      </c>
      <c r="W154">
        <f>AVERAGE(W148:W152)</f>
        <v>20.988744629161999</v>
      </c>
    </row>
    <row r="155" spans="1:23" x14ac:dyDescent="0.45">
      <c r="A155" s="1">
        <v>7</v>
      </c>
      <c r="B155">
        <v>5</v>
      </c>
      <c r="C155">
        <v>0.45</v>
      </c>
      <c r="D155">
        <v>62.1</v>
      </c>
      <c r="E155">
        <v>57.2</v>
      </c>
      <c r="F155">
        <v>33.1</v>
      </c>
      <c r="G155">
        <v>49.4</v>
      </c>
      <c r="I155">
        <f t="shared" si="58"/>
        <v>10.99329341007507</v>
      </c>
      <c r="N155">
        <f t="shared" si="59"/>
        <v>50.45</v>
      </c>
      <c r="P155" s="2">
        <f>_xlfn.STDEV.P(P148:P153)</f>
        <v>0.61445437951660775</v>
      </c>
      <c r="Q155">
        <f>_xlfn.STDEV.P(Q148:Q152)</f>
        <v>0.82497173687065017</v>
      </c>
      <c r="R155" s="2">
        <f>_xlfn.STDEV.P(R148:R153)</f>
        <v>1.8539196454951969</v>
      </c>
      <c r="S155">
        <f>_xlfn.STDEV.P(S148:S152)</f>
        <v>0.44337848802255098</v>
      </c>
      <c r="T155" s="2">
        <f>_xlfn.STDEV.P(T148:T153)</f>
        <v>1.5642167470376496</v>
      </c>
      <c r="U155">
        <f>_xlfn.STDEV.P(U148:U152)</f>
        <v>2.7732134779346573</v>
      </c>
      <c r="V155" s="2">
        <f>_xlfn.STDEV.P(V148:V153)</f>
        <v>2.4039321036034251</v>
      </c>
      <c r="W155">
        <f>_xlfn.STDEV.P(W148:W152)</f>
        <v>1.2405594627877918</v>
      </c>
    </row>
    <row r="156" spans="1:23" x14ac:dyDescent="0.45">
      <c r="A156" s="1">
        <v>8</v>
      </c>
      <c r="B156">
        <v>5</v>
      </c>
      <c r="C156">
        <v>0.65</v>
      </c>
      <c r="D156">
        <v>64.900000000000006</v>
      </c>
      <c r="E156">
        <v>58.6</v>
      </c>
      <c r="F156">
        <v>34.6</v>
      </c>
      <c r="G156">
        <v>48</v>
      </c>
      <c r="I156">
        <f t="shared" si="58"/>
        <v>11.487248365035045</v>
      </c>
      <c r="K156" cm="1">
        <f t="array" ref="K156">INDEX(LINEST(K148:K153),1)</f>
        <v>-2.2188170580442108</v>
      </c>
      <c r="L156" cm="1">
        <f t="array" ref="L156">INDEX(LINEST(L148:L152),1)</f>
        <v>0.43812577784547668</v>
      </c>
      <c r="N156">
        <f t="shared" si="59"/>
        <v>51.524999999999999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67.3</v>
      </c>
      <c r="E157">
        <v>56.8</v>
      </c>
      <c r="F157">
        <v>31.6</v>
      </c>
      <c r="G157">
        <v>47</v>
      </c>
      <c r="I157">
        <f t="shared" si="58"/>
        <v>13.145983226826377</v>
      </c>
      <c r="N157">
        <f t="shared" si="59"/>
        <v>50.674999999999997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69.400000000000006</v>
      </c>
      <c r="E158">
        <v>62.2</v>
      </c>
      <c r="F158">
        <v>41.2</v>
      </c>
      <c r="G158">
        <v>48.8</v>
      </c>
      <c r="I158">
        <f t="shared" si="58"/>
        <v>11.039021695784445</v>
      </c>
      <c r="N158">
        <f t="shared" si="59"/>
        <v>55.400000000000006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62.7</v>
      </c>
      <c r="E159">
        <v>51.2</v>
      </c>
      <c r="F159">
        <v>34.1</v>
      </c>
      <c r="G159">
        <v>48.6</v>
      </c>
      <c r="I159">
        <f t="shared" si="58"/>
        <v>10.180987181997658</v>
      </c>
      <c r="J159" s="6"/>
      <c r="K159" t="s">
        <v>25</v>
      </c>
      <c r="L159" t="s">
        <v>26</v>
      </c>
      <c r="N159">
        <f t="shared" si="59"/>
        <v>49.15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62.1</v>
      </c>
      <c r="E160">
        <v>49.8</v>
      </c>
      <c r="F160">
        <v>32.9</v>
      </c>
      <c r="G160">
        <v>51.1</v>
      </c>
      <c r="I160">
        <f t="shared" si="58"/>
        <v>10.438719988580957</v>
      </c>
      <c r="J160">
        <v>2</v>
      </c>
      <c r="K160">
        <f>AVERAGE(D148:G152)</f>
        <v>41.57800000000001</v>
      </c>
      <c r="L160">
        <f>AVERAGE(D148:G148,D153:G153,D158:G158,D163:G163,D168:G168,D173:G173)</f>
        <v>53.43333333333333</v>
      </c>
      <c r="M160">
        <v>0</v>
      </c>
      <c r="N160">
        <f t="shared" si="59"/>
        <v>48.975000000000001</v>
      </c>
      <c r="P160" s="2">
        <f>AVERAGE(D148:D152)</f>
        <v>57.58</v>
      </c>
      <c r="Q160">
        <f>AVERAGE(D148,D153,D158,D163,D168,D173)</f>
        <v>66.483333333333334</v>
      </c>
      <c r="R160" s="2">
        <f>AVERAGE(E148:E152)</f>
        <v>57.031999999999996</v>
      </c>
      <c r="S160">
        <f>AVERAGE(E148,E153,E158,E163,E168,E173)</f>
        <v>61.550000000000004</v>
      </c>
      <c r="T160" s="2">
        <f>AVERAGE(F148:F152)</f>
        <v>51.7</v>
      </c>
      <c r="U160">
        <f>AVERAGE(F148,F153,F158,F163,F168,F173)</f>
        <v>44.316666666666663</v>
      </c>
      <c r="V160" s="2">
        <f>AVERAGE(G148:G152)</f>
        <v>0</v>
      </c>
      <c r="W160">
        <f>AVERAGE(G148,G153,G158,G163,G168,G173)</f>
        <v>41.383333333333333</v>
      </c>
    </row>
    <row r="161" spans="1:23" x14ac:dyDescent="0.45">
      <c r="A161" s="1">
        <v>13</v>
      </c>
      <c r="B161">
        <v>10</v>
      </c>
      <c r="C161">
        <v>0.65</v>
      </c>
      <c r="D161">
        <v>62.8</v>
      </c>
      <c r="E161">
        <v>49.6</v>
      </c>
      <c r="F161">
        <v>34.299999999999997</v>
      </c>
      <c r="G161">
        <v>51.6</v>
      </c>
      <c r="I161">
        <f t="shared" si="58"/>
        <v>10.152924455544831</v>
      </c>
      <c r="J161">
        <v>5</v>
      </c>
      <c r="K161">
        <f>AVERAGE(D153:G157)</f>
        <v>51.31</v>
      </c>
      <c r="L161">
        <f>AVERAGE(D149:G149,D154:G154,D159:G159,D164:G164,D169:G169,D174:G174)</f>
        <v>51.519166666666656</v>
      </c>
      <c r="M161">
        <v>0.2</v>
      </c>
      <c r="N161">
        <f t="shared" si="59"/>
        <v>49.574999999999996</v>
      </c>
      <c r="P161" s="2">
        <f>AVERAGE(D153:D157)</f>
        <v>63.1</v>
      </c>
      <c r="Q161">
        <f t="shared" ref="Q161:Q164" si="65">AVERAGE(D149,D154,D159,D164,D169,D174)</f>
        <v>64.016666666666666</v>
      </c>
      <c r="R161" s="2">
        <f>AVERAGE(E153:E157)</f>
        <v>58.61999999999999</v>
      </c>
      <c r="S161">
        <f t="shared" ref="S161:S164" si="66">AVERAGE(E149,E154,E159,E164,E169,E174)</f>
        <v>54.31</v>
      </c>
      <c r="T161" s="2">
        <f>AVERAGE(F153:F157)</f>
        <v>34.239999999999995</v>
      </c>
      <c r="U161">
        <f t="shared" ref="U161:U164" si="67">AVERAGE(F149,F154,F159,F164,F169,F174)</f>
        <v>41.25</v>
      </c>
      <c r="V161" s="2">
        <f>AVERAGE(G153:G157)</f>
        <v>49.28</v>
      </c>
      <c r="W161">
        <f t="shared" ref="W161:W164" si="68">AVERAGE(G149,G154,G159,G164,G169,G174)</f>
        <v>46.5</v>
      </c>
    </row>
    <row r="162" spans="1:23" x14ac:dyDescent="0.45">
      <c r="A162" s="1">
        <v>14</v>
      </c>
      <c r="B162">
        <v>10</v>
      </c>
      <c r="C162">
        <v>0.85</v>
      </c>
      <c r="D162">
        <v>62.6</v>
      </c>
      <c r="E162">
        <v>50.2</v>
      </c>
      <c r="F162">
        <v>31.5</v>
      </c>
      <c r="G162">
        <v>52.1</v>
      </c>
      <c r="I162">
        <f t="shared" si="58"/>
        <v>11.205132752448776</v>
      </c>
      <c r="J162">
        <v>10</v>
      </c>
      <c r="K162">
        <f>AVERAGE(D158:G162)</f>
        <v>50.440000000000005</v>
      </c>
      <c r="L162">
        <f t="shared" ref="L162:L164" si="69">AVERAGE(D150:G150,D155:G155,D160:G160,D165:G165,D170:G170,D175:G175)</f>
        <v>50.841666666666669</v>
      </c>
      <c r="M162">
        <v>0.45</v>
      </c>
      <c r="N162">
        <f t="shared" si="59"/>
        <v>49.1</v>
      </c>
      <c r="P162" s="2">
        <f>AVERAGE(D158:D162)</f>
        <v>63.92</v>
      </c>
      <c r="Q162">
        <f t="shared" si="65"/>
        <v>64.083333333333329</v>
      </c>
      <c r="R162" s="2">
        <f>AVERAGE(E158:E162)</f>
        <v>52.6</v>
      </c>
      <c r="S162">
        <f t="shared" si="66"/>
        <v>53.050000000000004</v>
      </c>
      <c r="T162" s="2">
        <f>AVERAGE(F158:F162)</f>
        <v>34.799999999999997</v>
      </c>
      <c r="U162">
        <f t="shared" si="67"/>
        <v>39.95000000000001</v>
      </c>
      <c r="V162" s="2">
        <f>AVERAGE(G158:G162)</f>
        <v>50.44</v>
      </c>
      <c r="W162">
        <f t="shared" si="68"/>
        <v>46.283333333333331</v>
      </c>
    </row>
    <row r="163" spans="1:23" x14ac:dyDescent="0.45">
      <c r="A163" s="1">
        <v>15</v>
      </c>
      <c r="B163">
        <v>20</v>
      </c>
      <c r="C163">
        <v>0</v>
      </c>
      <c r="D163">
        <v>71</v>
      </c>
      <c r="E163">
        <v>62.8</v>
      </c>
      <c r="F163">
        <v>39.700000000000003</v>
      </c>
      <c r="G163">
        <v>49.4</v>
      </c>
      <c r="I163">
        <f t="shared" si="58"/>
        <v>12.043540799947497</v>
      </c>
      <c r="J163">
        <v>20</v>
      </c>
      <c r="K163">
        <f>AVERAGE(D163:G167)</f>
        <v>50.854999999999997</v>
      </c>
      <c r="L163">
        <f t="shared" si="69"/>
        <v>51.537499999999994</v>
      </c>
      <c r="M163">
        <v>0.65</v>
      </c>
      <c r="N163">
        <f t="shared" si="59"/>
        <v>55.725000000000001</v>
      </c>
      <c r="P163" s="2">
        <f>AVERAGE(D163:D167)</f>
        <v>72.56</v>
      </c>
      <c r="Q163">
        <f t="shared" si="65"/>
        <v>66.25</v>
      </c>
      <c r="R163" s="2">
        <f>AVERAGE(E163:E167)</f>
        <v>54.48</v>
      </c>
      <c r="S163">
        <f t="shared" si="66"/>
        <v>52.949999999999996</v>
      </c>
      <c r="T163" s="2">
        <f>AVERAGE(F163:F167)</f>
        <v>26.860000000000003</v>
      </c>
      <c r="U163">
        <f t="shared" si="67"/>
        <v>41.1</v>
      </c>
      <c r="V163" s="2">
        <f>AVERAGE(G163:G167)</f>
        <v>49.52</v>
      </c>
      <c r="W163">
        <f t="shared" si="68"/>
        <v>45.85</v>
      </c>
    </row>
    <row r="164" spans="1:23" x14ac:dyDescent="0.45">
      <c r="A164" s="1">
        <v>16</v>
      </c>
      <c r="B164">
        <v>20</v>
      </c>
      <c r="C164">
        <v>0.2</v>
      </c>
      <c r="D164">
        <v>69.099999999999994</v>
      </c>
      <c r="E164">
        <v>54.5</v>
      </c>
      <c r="F164">
        <v>27.4</v>
      </c>
      <c r="G164">
        <v>51.6</v>
      </c>
      <c r="I164">
        <f t="shared" si="58"/>
        <v>14.972391258579911</v>
      </c>
      <c r="J164">
        <v>50</v>
      </c>
      <c r="K164">
        <f>AVERAGE(D168:G172)</f>
        <v>55.964999999999996</v>
      </c>
      <c r="L164">
        <f t="shared" si="69"/>
        <v>51.145833333333343</v>
      </c>
      <c r="M164">
        <v>0.85</v>
      </c>
      <c r="N164">
        <f t="shared" si="59"/>
        <v>50.65</v>
      </c>
      <c r="P164" s="2">
        <f>AVERAGE(D168:D172)</f>
        <v>68.740000000000009</v>
      </c>
      <c r="Q164">
        <f t="shared" si="65"/>
        <v>67.266666666666666</v>
      </c>
      <c r="R164" s="2">
        <f>AVERAGE(E168:E172)</f>
        <v>53.740000000000009</v>
      </c>
      <c r="S164">
        <f t="shared" si="66"/>
        <v>52.699999999999996</v>
      </c>
      <c r="T164" s="2">
        <f>AVERAGE(F168:F172)</f>
        <v>38.1</v>
      </c>
      <c r="U164">
        <f t="shared" si="67"/>
        <v>39.116666666666667</v>
      </c>
      <c r="V164" s="2">
        <f>AVERAGE(G168:G172)</f>
        <v>63.279999999999994</v>
      </c>
      <c r="W164">
        <f t="shared" si="68"/>
        <v>45.5</v>
      </c>
    </row>
    <row r="165" spans="1:23" x14ac:dyDescent="0.45">
      <c r="A165" s="1">
        <v>17</v>
      </c>
      <c r="B165">
        <v>20</v>
      </c>
      <c r="C165">
        <v>0.45</v>
      </c>
      <c r="D165">
        <v>71.900000000000006</v>
      </c>
      <c r="E165">
        <v>52.1</v>
      </c>
      <c r="F165">
        <v>23.9</v>
      </c>
      <c r="G165">
        <v>49.5</v>
      </c>
      <c r="I165">
        <f t="shared" si="58"/>
        <v>17.05718323756885</v>
      </c>
      <c r="J165">
        <v>100</v>
      </c>
      <c r="K165">
        <f>AVERAGE(D173:G177)</f>
        <v>60.024999999999999</v>
      </c>
      <c r="L165">
        <f>AVERAGE((L164-L163), (L163-L162), (L162-L161), (L161-L160))</f>
        <v>-0.5718749999999968</v>
      </c>
      <c r="N165">
        <f t="shared" si="59"/>
        <v>49.35</v>
      </c>
      <c r="P165" s="2">
        <f>AVERAGE(D173:D177)</f>
        <v>67.819999999999993</v>
      </c>
      <c r="R165" s="2">
        <f>AVERAGE(E173:E177)</f>
        <v>53</v>
      </c>
      <c r="T165" s="2">
        <f>AVERAGE(F173:F177)</f>
        <v>61.179999999999993</v>
      </c>
      <c r="V165" s="2">
        <f>AVERAGE(G173:G177)</f>
        <v>58.1</v>
      </c>
    </row>
    <row r="166" spans="1:23" x14ac:dyDescent="0.45">
      <c r="A166" s="1">
        <v>18</v>
      </c>
      <c r="B166">
        <v>20</v>
      </c>
      <c r="C166">
        <v>0.65</v>
      </c>
      <c r="D166">
        <v>74.3</v>
      </c>
      <c r="E166">
        <v>52.1</v>
      </c>
      <c r="F166">
        <v>23.8</v>
      </c>
      <c r="G166">
        <v>48.9</v>
      </c>
      <c r="I166">
        <f t="shared" si="58"/>
        <v>17.904939960804086</v>
      </c>
      <c r="K166">
        <f>AVERAGE(K160:K165)</f>
        <v>51.695500000000003</v>
      </c>
      <c r="N166">
        <f t="shared" si="59"/>
        <v>49.775000000000006</v>
      </c>
      <c r="P166" s="2">
        <f>AVERAGE(P160:P165)</f>
        <v>65.62</v>
      </c>
      <c r="Q166">
        <f>AVERAGE(Q160:Q164)</f>
        <v>65.61999999999999</v>
      </c>
      <c r="R166" s="2">
        <f>AVERAGE(R160:R165)</f>
        <v>54.911999999999999</v>
      </c>
      <c r="S166">
        <f>AVERAGE(S160:S164)</f>
        <v>54.911999999999999</v>
      </c>
      <c r="T166" s="2">
        <f>AVERAGE(T160:T165)</f>
        <v>41.146666666666668</v>
      </c>
      <c r="U166">
        <f>AVERAGE(U160:U164)</f>
        <v>41.146666666666668</v>
      </c>
      <c r="V166" s="2">
        <f>AVERAGE(V160:V165)</f>
        <v>45.103333333333332</v>
      </c>
      <c r="W166">
        <f>AVERAGE(W160:W164)</f>
        <v>45.103333333333332</v>
      </c>
    </row>
    <row r="167" spans="1:23" x14ac:dyDescent="0.45">
      <c r="A167" s="1">
        <v>19</v>
      </c>
      <c r="B167">
        <v>20</v>
      </c>
      <c r="C167">
        <v>0.85</v>
      </c>
      <c r="D167">
        <v>76.5</v>
      </c>
      <c r="E167">
        <v>50.9</v>
      </c>
      <c r="F167">
        <v>19.5</v>
      </c>
      <c r="G167">
        <v>48.2</v>
      </c>
      <c r="I167">
        <f t="shared" si="58"/>
        <v>20.190019192660497</v>
      </c>
      <c r="N167">
        <f t="shared" si="59"/>
        <v>48.775000000000006</v>
      </c>
      <c r="P167" s="2">
        <f>_xlfn.STDEV.P(P160:P165)</f>
        <v>4.7717921161760612</v>
      </c>
      <c r="Q167">
        <f>_xlfn.STDEV.P(Q160:Q164)</f>
        <v>1.3255774423079016</v>
      </c>
      <c r="R167" s="2">
        <f>_xlfn.STDEV.P(R160:R165)</f>
        <v>2.1910788818905282</v>
      </c>
      <c r="S167">
        <f>_xlfn.STDEV.P(S160:S164)</f>
        <v>3.3655573089757387</v>
      </c>
      <c r="T167" s="2">
        <f>_xlfn.STDEV.P(T160:T165)</f>
        <v>11.648179638419428</v>
      </c>
      <c r="U167">
        <f>_xlfn.STDEV.P(U160:U164)</f>
        <v>1.7671823146844028</v>
      </c>
      <c r="V167" s="2">
        <f>_xlfn.STDEV.P(V160:V165)</f>
        <v>20.812843524025151</v>
      </c>
      <c r="W167">
        <f>_xlfn.STDEV.P(W160:W164)</f>
        <v>1.8918949935624509</v>
      </c>
    </row>
    <row r="168" spans="1:23" x14ac:dyDescent="0.45">
      <c r="A168" s="1">
        <v>20</v>
      </c>
      <c r="B168">
        <v>50</v>
      </c>
      <c r="C168">
        <v>0</v>
      </c>
      <c r="D168">
        <v>70.5</v>
      </c>
      <c r="E168">
        <v>64.7</v>
      </c>
      <c r="F168">
        <v>37.9</v>
      </c>
      <c r="G168">
        <v>49</v>
      </c>
      <c r="I168">
        <f t="shared" si="58"/>
        <v>12.861254798813382</v>
      </c>
      <c r="N168">
        <f t="shared" si="59"/>
        <v>55.524999999999999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65.8</v>
      </c>
      <c r="E169">
        <v>53.4</v>
      </c>
      <c r="F169">
        <v>36.799999999999997</v>
      </c>
      <c r="G169">
        <v>68.400000000000006</v>
      </c>
      <c r="I169">
        <f t="shared" si="58"/>
        <v>12.501599897613104</v>
      </c>
      <c r="N169">
        <f t="shared" si="59"/>
        <v>56.1</v>
      </c>
      <c r="P169" s="2" cm="1">
        <f t="array" ref="P169">INDEX(LINEST(P160:P165), 1)</f>
        <v>2.1931428571428575</v>
      </c>
      <c r="Q169" s="2" cm="1">
        <f t="array" ref="Q169">INDEX(LINEST(Q160:Q164), 1)</f>
        <v>0.37999999999999956</v>
      </c>
      <c r="R169" s="2" cm="1">
        <f t="array" ref="R169">INDEX(LINEST(R160:R165), 1)</f>
        <v>-0.94057142857142695</v>
      </c>
      <c r="S169" s="2" cm="1">
        <f t="array" ref="S169">INDEX(LINEST(S160:S164), 1)</f>
        <v>-1.9060000000000021</v>
      </c>
      <c r="T169" s="2" cm="1">
        <f t="array" ref="T169">INDEX(LINEST(T160:T165), 1)</f>
        <v>1.4582857142857124</v>
      </c>
      <c r="U169" s="2" cm="1">
        <f t="array" ref="U169">INDEX(LINEST(U160:U164), 1)</f>
        <v>-1.0549999999999988</v>
      </c>
      <c r="V169" s="2" cm="1">
        <f t="array" ref="V169">INDEX(LINEST(V160:V164), 1)</f>
        <v>12.68</v>
      </c>
      <c r="W169" s="2" cm="1">
        <f t="array" ref="W169">INDEX(LINEST(W160:W164), 1)</f>
        <v>0.75833333333333364</v>
      </c>
    </row>
    <row r="170" spans="1:23" x14ac:dyDescent="0.45">
      <c r="A170" s="1">
        <v>22</v>
      </c>
      <c r="B170">
        <v>50</v>
      </c>
      <c r="C170">
        <v>0.45</v>
      </c>
      <c r="D170">
        <v>66.400000000000006</v>
      </c>
      <c r="E170">
        <v>50.7</v>
      </c>
      <c r="F170">
        <v>33.200000000000003</v>
      </c>
      <c r="G170">
        <v>65.900000000000006</v>
      </c>
      <c r="I170">
        <f t="shared" si="58"/>
        <v>13.591265577568537</v>
      </c>
      <c r="K170" cm="1">
        <f t="array" ref="K170">INDEX(LINEST(K160:K165),1)</f>
        <v>3.0461428571428555</v>
      </c>
      <c r="L170" cm="1">
        <f t="array" ref="L170">INDEX(LINEST(L160:L164),1)</f>
        <v>-0.45566666666666361</v>
      </c>
      <c r="N170">
        <f t="shared" si="59"/>
        <v>54.050000000000004</v>
      </c>
    </row>
    <row r="171" spans="1:23" x14ac:dyDescent="0.45">
      <c r="A171" s="1">
        <v>23</v>
      </c>
      <c r="B171">
        <v>50</v>
      </c>
      <c r="C171">
        <v>0.65</v>
      </c>
      <c r="D171">
        <v>68.7</v>
      </c>
      <c r="E171">
        <v>49.8</v>
      </c>
      <c r="F171">
        <v>41.4</v>
      </c>
      <c r="G171">
        <v>66.099999999999994</v>
      </c>
      <c r="I171">
        <f t="shared" si="58"/>
        <v>11.334681292387513</v>
      </c>
      <c r="N171">
        <f t="shared" si="59"/>
        <v>56.5</v>
      </c>
    </row>
    <row r="172" spans="1:23" x14ac:dyDescent="0.45">
      <c r="A172" s="1">
        <v>24</v>
      </c>
      <c r="B172">
        <v>50</v>
      </c>
      <c r="C172">
        <v>0.85</v>
      </c>
      <c r="D172">
        <v>72.3</v>
      </c>
      <c r="E172">
        <v>50.1</v>
      </c>
      <c r="F172">
        <v>41.2</v>
      </c>
      <c r="G172">
        <v>67</v>
      </c>
      <c r="I172">
        <f t="shared" si="58"/>
        <v>12.546413830254423</v>
      </c>
      <c r="N172">
        <f t="shared" si="59"/>
        <v>57.650000000000006</v>
      </c>
    </row>
    <row r="173" spans="1:23" x14ac:dyDescent="0.45">
      <c r="A173" s="1">
        <v>25</v>
      </c>
      <c r="B173">
        <v>100</v>
      </c>
      <c r="C173">
        <v>0</v>
      </c>
      <c r="D173">
        <v>68.2</v>
      </c>
      <c r="E173">
        <v>63.1</v>
      </c>
      <c r="F173">
        <v>52.5</v>
      </c>
      <c r="G173">
        <v>50.1</v>
      </c>
      <c r="I173">
        <f t="shared" si="58"/>
        <v>7.4466015738724867</v>
      </c>
      <c r="N173">
        <f t="shared" si="59"/>
        <v>58.475000000000001</v>
      </c>
    </row>
    <row r="174" spans="1:23" x14ac:dyDescent="0.45">
      <c r="A174" s="1">
        <v>26</v>
      </c>
      <c r="B174">
        <v>100</v>
      </c>
      <c r="C174">
        <v>0.2</v>
      </c>
      <c r="D174">
        <v>66</v>
      </c>
      <c r="E174">
        <v>50.1</v>
      </c>
      <c r="F174">
        <v>65.2</v>
      </c>
      <c r="G174">
        <v>59.4</v>
      </c>
      <c r="I174">
        <f t="shared" si="58"/>
        <v>6.3499507872108456</v>
      </c>
      <c r="N174">
        <f t="shared" si="59"/>
        <v>60.175000000000004</v>
      </c>
    </row>
    <row r="175" spans="1:23" x14ac:dyDescent="0.45">
      <c r="A175" s="1">
        <v>27</v>
      </c>
      <c r="B175">
        <v>100</v>
      </c>
      <c r="C175">
        <v>0.45</v>
      </c>
      <c r="D175">
        <v>66.400000000000006</v>
      </c>
      <c r="E175">
        <v>50.5</v>
      </c>
      <c r="F175">
        <v>63.8</v>
      </c>
      <c r="G175">
        <v>61.8</v>
      </c>
      <c r="I175">
        <f t="shared" si="58"/>
        <v>6.0689270056575904</v>
      </c>
      <c r="N175">
        <f t="shared" si="59"/>
        <v>60.625</v>
      </c>
    </row>
    <row r="176" spans="1:23" x14ac:dyDescent="0.45">
      <c r="A176" s="1">
        <v>28</v>
      </c>
      <c r="B176">
        <v>100</v>
      </c>
      <c r="C176">
        <v>0.65</v>
      </c>
      <c r="D176">
        <v>69.8</v>
      </c>
      <c r="E176">
        <v>49.6</v>
      </c>
      <c r="F176">
        <v>62.6</v>
      </c>
      <c r="G176">
        <v>60.5</v>
      </c>
      <c r="I176">
        <f t="shared" si="58"/>
        <v>7.2396046162756873</v>
      </c>
      <c r="N176">
        <f t="shared" si="59"/>
        <v>60.625</v>
      </c>
    </row>
    <row r="177" spans="1:23" x14ac:dyDescent="0.45">
      <c r="A177" s="1">
        <v>29</v>
      </c>
      <c r="B177">
        <v>100</v>
      </c>
      <c r="C177">
        <v>0.85</v>
      </c>
      <c r="D177">
        <v>68.7</v>
      </c>
      <c r="E177">
        <v>51.7</v>
      </c>
      <c r="F177">
        <v>61.8</v>
      </c>
      <c r="G177">
        <v>58.7</v>
      </c>
      <c r="I177">
        <f t="shared" si="58"/>
        <v>6.109572407296656</v>
      </c>
      <c r="N177">
        <f t="shared" si="59"/>
        <v>60.224999999999994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48.7</v>
      </c>
      <c r="E184">
        <v>42.5</v>
      </c>
      <c r="F184">
        <v>50.5</v>
      </c>
      <c r="G184">
        <v>0.6</v>
      </c>
      <c r="I184">
        <f>_xlfn.STDEV.P(D184:G184)</f>
        <v>20.409725010396404</v>
      </c>
      <c r="J184">
        <v>2</v>
      </c>
      <c r="K184">
        <f>_xlfn.STDEV.P(D184:G188)</f>
        <v>20.805540127571788</v>
      </c>
      <c r="L184">
        <f>_xlfn.STDEV.P(D184:G184,D189:G189,D194:G194,D199:G199,D204:F204,D209:F209)</f>
        <v>20.708835998910008</v>
      </c>
      <c r="M184">
        <v>0</v>
      </c>
      <c r="N184">
        <f>AVERAGE(D184:G184)</f>
        <v>35.574999999999996</v>
      </c>
      <c r="P184" s="2">
        <f>_xlfn.STDEV.P(D184:D188)</f>
        <v>1.6082288394379696</v>
      </c>
      <c r="Q184">
        <f>_xlfn.STDEV.P(D184,D189,D194,D199,D204,D209)</f>
        <v>7.2901760381122918</v>
      </c>
      <c r="R184" s="2">
        <f>_xlfn.STDEV.P(E184:E188)</f>
        <v>1.3484806264830054</v>
      </c>
      <c r="S184">
        <f>_xlfn.STDEV.P(E184,E189,E194,E199,E204,E209)</f>
        <v>18.122124292943365</v>
      </c>
      <c r="T184" s="2">
        <f>_xlfn.STDEV.P(F184:F188)</f>
        <v>1.7543089807670713</v>
      </c>
      <c r="U184">
        <f>_xlfn.STDEV.P(F184,F189,F194,F199,F204,F209)</f>
        <v>3.4984520386403286</v>
      </c>
      <c r="V184" s="2">
        <f>_xlfn.STDEV.P(G184:G188)</f>
        <v>0.2315167380558045</v>
      </c>
      <c r="W184">
        <f>_xlfn.STDEV.P(G184,G189,G194,G199)</f>
        <v>21.720195095808879</v>
      </c>
    </row>
    <row r="185" spans="1:23" x14ac:dyDescent="0.45">
      <c r="A185" s="1">
        <v>1</v>
      </c>
      <c r="B185">
        <v>0</v>
      </c>
      <c r="C185">
        <v>0.2</v>
      </c>
      <c r="D185">
        <v>50.6</v>
      </c>
      <c r="E185">
        <v>42.3</v>
      </c>
      <c r="F185">
        <v>53.7</v>
      </c>
      <c r="G185">
        <v>0.5</v>
      </c>
      <c r="I185">
        <f t="shared" ref="I185:I203" si="70">_xlfn.STDEV.P(D185:G185)</f>
        <v>21.35408333317072</v>
      </c>
      <c r="J185">
        <v>5</v>
      </c>
      <c r="K185">
        <f>_xlfn.STDEV.P(D189:G193)</f>
        <v>11.119437935435329</v>
      </c>
      <c r="L185">
        <f t="shared" ref="L185:L188" si="71">_xlfn.STDEV.P(D185:G185,D190:G190,D195:G195,D200:G200,D205:F205,D210:F210)</f>
        <v>17.757287527395</v>
      </c>
      <c r="M185">
        <v>0.2</v>
      </c>
      <c r="N185">
        <f t="shared" ref="N185:N193" si="72">AVERAGE(D185:G185)</f>
        <v>36.775000000000006</v>
      </c>
      <c r="P185" s="2">
        <f>_xlfn.STDEV.P(D189:D193)</f>
        <v>4.5542946764564967</v>
      </c>
      <c r="Q185">
        <f t="shared" ref="Q185:Q188" si="73">_xlfn.STDEV.P(D185,D190,D195,D200,D205,D210)</f>
        <v>6.2526438852341126</v>
      </c>
      <c r="R185" s="2">
        <f>_xlfn.STDEV.P(E189:E193)</f>
        <v>8.6721623601037443</v>
      </c>
      <c r="S185">
        <f t="shared" ref="S185:S188" si="74">_xlfn.STDEV.P(E185,E190,E195,E200,E205,E210)</f>
        <v>14.545035426411181</v>
      </c>
      <c r="T185" s="2">
        <f>_xlfn.STDEV.P(F189:F193)</f>
        <v>2.5729360660537224</v>
      </c>
      <c r="U185">
        <f t="shared" ref="U185:U188" si="75">_xlfn.STDEV.P(F185,F190,F195,F200,F205,F210)</f>
        <v>1.4587856441422633</v>
      </c>
      <c r="V185" s="2">
        <f>_xlfn.STDEV.P(G189:G193)</f>
        <v>2.1065611787935339</v>
      </c>
      <c r="W185">
        <f t="shared" ref="W185:W188" si="76">_xlfn.STDEV.P(G185,G190,G195,G200)</f>
        <v>22.283107391026061</v>
      </c>
    </row>
    <row r="186" spans="1:23" x14ac:dyDescent="0.45">
      <c r="A186" s="1">
        <v>2</v>
      </c>
      <c r="B186">
        <v>0</v>
      </c>
      <c r="C186">
        <v>0.45</v>
      </c>
      <c r="D186">
        <v>49.2</v>
      </c>
      <c r="E186">
        <v>40</v>
      </c>
      <c r="F186">
        <v>55</v>
      </c>
      <c r="G186">
        <v>0.1</v>
      </c>
      <c r="I186">
        <f t="shared" si="70"/>
        <v>21.447770863192297</v>
      </c>
      <c r="J186">
        <v>10</v>
      </c>
      <c r="K186">
        <f>_xlfn.STDEV.P(D194:G198)</f>
        <v>11.112803426678566</v>
      </c>
      <c r="L186">
        <f t="shared" si="71"/>
        <v>15.845704895534443</v>
      </c>
      <c r="M186">
        <v>0.45</v>
      </c>
      <c r="N186">
        <f t="shared" si="72"/>
        <v>36.074999999999996</v>
      </c>
      <c r="P186" s="2">
        <f>_xlfn.STDEV.P(D194:D198)</f>
        <v>1.6265300489077983</v>
      </c>
      <c r="Q186">
        <f t="shared" si="73"/>
        <v>7.2295112790100493</v>
      </c>
      <c r="R186" s="2">
        <f>_xlfn.STDEV.P(E194:E198)</f>
        <v>8.7957717114531455</v>
      </c>
      <c r="S186">
        <f t="shared" si="74"/>
        <v>11.757326321159184</v>
      </c>
      <c r="T186" s="2">
        <f>_xlfn.STDEV.P(F194:F198)</f>
        <v>1.716974082506781</v>
      </c>
      <c r="U186">
        <f t="shared" si="75"/>
        <v>1.970124079566788</v>
      </c>
      <c r="V186" s="2">
        <f>_xlfn.STDEV.P(G194:G198)</f>
        <v>1.1956588142108093</v>
      </c>
      <c r="W186">
        <f t="shared" si="76"/>
        <v>21.463966898036347</v>
      </c>
    </row>
    <row r="187" spans="1:23" x14ac:dyDescent="0.45">
      <c r="A187" s="1">
        <v>3</v>
      </c>
      <c r="B187">
        <v>0</v>
      </c>
      <c r="C187">
        <v>0.65</v>
      </c>
      <c r="D187">
        <v>45.7</v>
      </c>
      <c r="E187">
        <v>39</v>
      </c>
      <c r="F187">
        <v>52.1</v>
      </c>
      <c r="G187">
        <v>0</v>
      </c>
      <c r="I187">
        <f t="shared" si="70"/>
        <v>20.281395415503344</v>
      </c>
      <c r="J187">
        <v>20</v>
      </c>
      <c r="K187">
        <f>_xlfn.STDEV.P(D199:G203)</f>
        <v>11.032136692409164</v>
      </c>
      <c r="L187">
        <f t="shared" si="71"/>
        <v>15.485375558840889</v>
      </c>
      <c r="M187">
        <v>0.65</v>
      </c>
      <c r="N187">
        <f t="shared" si="72"/>
        <v>34.200000000000003</v>
      </c>
      <c r="P187" s="2">
        <f>_xlfn.STDEV.P(D199:D203)</f>
        <v>1.5305423875214967</v>
      </c>
      <c r="Q187">
        <f t="shared" si="73"/>
        <v>8.134702753566895</v>
      </c>
      <c r="R187" s="2">
        <f>_xlfn.STDEV.P(E199:E203)</f>
        <v>8.7863530545955193</v>
      </c>
      <c r="S187">
        <f t="shared" si="74"/>
        <v>11.512698303274604</v>
      </c>
      <c r="T187" s="2">
        <f>_xlfn.STDEV.P(F199:F203)</f>
        <v>1.1916375287812979</v>
      </c>
      <c r="U187">
        <f t="shared" si="75"/>
        <v>1.2707172078091262</v>
      </c>
      <c r="V187" s="2">
        <f>_xlfn.STDEV.P(G199:G203)</f>
        <v>2.1124393482417432</v>
      </c>
      <c r="W187">
        <f t="shared" si="76"/>
        <v>21.578982830522861</v>
      </c>
    </row>
    <row r="188" spans="1:23" x14ac:dyDescent="0.45">
      <c r="A188" s="1">
        <v>4</v>
      </c>
      <c r="B188">
        <v>0</v>
      </c>
      <c r="C188">
        <v>0.85</v>
      </c>
      <c r="D188">
        <v>49</v>
      </c>
      <c r="E188">
        <v>40.5</v>
      </c>
      <c r="F188">
        <v>50.6</v>
      </c>
      <c r="G188">
        <v>0.4</v>
      </c>
      <c r="I188">
        <f t="shared" si="70"/>
        <v>20.412664573739512</v>
      </c>
      <c r="J188">
        <v>50</v>
      </c>
      <c r="K188">
        <f>_xlfn.STDEV.P(D205:F208)</f>
        <v>9.1425143560181645</v>
      </c>
      <c r="L188">
        <f t="shared" si="71"/>
        <v>15.018007957666342</v>
      </c>
      <c r="M188">
        <v>0.85</v>
      </c>
      <c r="N188">
        <f t="shared" si="72"/>
        <v>35.125</v>
      </c>
      <c r="P188" s="2">
        <f>_xlfn.STDEV.P(D204:D208)</f>
        <v>1.324652407237461</v>
      </c>
      <c r="Q188">
        <f t="shared" si="73"/>
        <v>7.606509821637454</v>
      </c>
      <c r="R188" s="2">
        <f>_xlfn.STDEV.P(E204:E208)</f>
        <v>8.7391075059184118</v>
      </c>
      <c r="S188">
        <f t="shared" si="74"/>
        <v>10.000291662413307</v>
      </c>
      <c r="T188" s="2">
        <f>_xlfn.STDEV.P(F204:F208)</f>
        <v>2.4870866490735701</v>
      </c>
      <c r="U188">
        <f t="shared" si="75"/>
        <v>2.5399584423546941</v>
      </c>
      <c r="V188" s="2"/>
      <c r="W188">
        <f t="shared" si="76"/>
        <v>22.236175480509228</v>
      </c>
    </row>
    <row r="189" spans="1:23" x14ac:dyDescent="0.45">
      <c r="A189" s="1">
        <v>5</v>
      </c>
      <c r="B189">
        <v>5</v>
      </c>
      <c r="C189">
        <v>0</v>
      </c>
      <c r="D189">
        <v>58.5</v>
      </c>
      <c r="E189">
        <v>91.1</v>
      </c>
      <c r="F189">
        <v>58.7</v>
      </c>
      <c r="G189">
        <v>52.3</v>
      </c>
      <c r="I189">
        <f t="shared" si="70"/>
        <v>15.201562419698796</v>
      </c>
      <c r="J189">
        <v>100</v>
      </c>
      <c r="K189">
        <f>_xlfn.STDEV.P(D209:F213)</f>
        <v>12.159630842349705</v>
      </c>
      <c r="N189">
        <f t="shared" si="72"/>
        <v>65.150000000000006</v>
      </c>
      <c r="P189" s="2">
        <f>_xlfn.STDEV.P(D209:D213)</f>
        <v>1.8465102220134046</v>
      </c>
      <c r="R189" s="2">
        <f>_xlfn.STDEV.P(E209:E213)</f>
        <v>9.1425598165939181</v>
      </c>
      <c r="T189" s="2">
        <f>_xlfn.STDEV.P(F209:F213)</f>
        <v>1.6845177351396445</v>
      </c>
      <c r="V189" s="2"/>
    </row>
    <row r="190" spans="1:23" x14ac:dyDescent="0.45">
      <c r="A190" s="1">
        <v>6</v>
      </c>
      <c r="B190">
        <v>5</v>
      </c>
      <c r="C190">
        <v>0.2</v>
      </c>
      <c r="D190">
        <v>69.8</v>
      </c>
      <c r="E190">
        <v>81.2</v>
      </c>
      <c r="F190">
        <v>52.5</v>
      </c>
      <c r="G190">
        <v>56.2</v>
      </c>
      <c r="I190">
        <f t="shared" si="70"/>
        <v>11.392404267756643</v>
      </c>
      <c r="K190">
        <f>AVERAGE(K184:K189)</f>
        <v>12.562010563410453</v>
      </c>
      <c r="N190">
        <f t="shared" si="72"/>
        <v>64.924999999999997</v>
      </c>
      <c r="P190" s="2">
        <f>AVERAGE(P184:P189)</f>
        <v>2.0817930969291045</v>
      </c>
      <c r="Q190">
        <f>AVERAGE(Q184:Q188)</f>
        <v>7.3027087555121613</v>
      </c>
      <c r="R190" s="2">
        <f>AVERAGE(R184:R189)</f>
        <v>7.5807391791912906</v>
      </c>
      <c r="S190">
        <f>AVERAGE(S184:S188)</f>
        <v>13.187495201240328</v>
      </c>
      <c r="T190" s="2">
        <f>AVERAGE(T184:T189)</f>
        <v>1.9012435070536811</v>
      </c>
      <c r="U190">
        <f>AVERAGE(U184:U188)</f>
        <v>2.1476074825026403</v>
      </c>
      <c r="V190" s="2">
        <f>AVERAGE(V184:V189)</f>
        <v>1.4115440198254727</v>
      </c>
      <c r="W190">
        <f>AVERAGE(W184:W188)</f>
        <v>21.856485539180674</v>
      </c>
    </row>
    <row r="191" spans="1:23" x14ac:dyDescent="0.45">
      <c r="A191" s="1">
        <v>7</v>
      </c>
      <c r="B191">
        <v>5</v>
      </c>
      <c r="C191">
        <v>0.45</v>
      </c>
      <c r="D191">
        <v>67</v>
      </c>
      <c r="E191">
        <v>71.5</v>
      </c>
      <c r="F191">
        <v>53.8</v>
      </c>
      <c r="G191">
        <v>53</v>
      </c>
      <c r="I191">
        <f t="shared" si="70"/>
        <v>8.0880699180953819</v>
      </c>
      <c r="N191">
        <f t="shared" si="72"/>
        <v>61.325000000000003</v>
      </c>
      <c r="P191" s="2">
        <f>_xlfn.STDEV.P(P184:P189)</f>
        <v>1.1163399280289401</v>
      </c>
      <c r="Q191">
        <f>_xlfn.STDEV.P(Q184:Q188)</f>
        <v>0.6152495870688125</v>
      </c>
      <c r="R191" s="2">
        <f>_xlfn.STDEV.P(R184:R189)</f>
        <v>2.7911515240858877</v>
      </c>
      <c r="S191">
        <f>_xlfn.STDEV.P(S184:S188)</f>
        <v>2.8706122625160866</v>
      </c>
      <c r="T191" s="2">
        <f>_xlfn.STDEV.P(T184:T189)</f>
        <v>0.48312157912843534</v>
      </c>
      <c r="U191">
        <f>_xlfn.STDEV.P(U184:U188)</f>
        <v>0.80667623340663552</v>
      </c>
      <c r="V191" s="2">
        <f>_xlfn.STDEV.P(V184:V189)</f>
        <v>0.77675187807622714</v>
      </c>
      <c r="W191">
        <f>_xlfn.STDEV.P(W184:W188)</f>
        <v>0.33935950787645852</v>
      </c>
    </row>
    <row r="192" spans="1:23" x14ac:dyDescent="0.45">
      <c r="A192" s="1">
        <v>8</v>
      </c>
      <c r="B192">
        <v>5</v>
      </c>
      <c r="C192">
        <v>0.65</v>
      </c>
      <c r="D192">
        <v>69.3</v>
      </c>
      <c r="E192">
        <v>70.3</v>
      </c>
      <c r="F192">
        <v>51.1</v>
      </c>
      <c r="G192">
        <v>51.1</v>
      </c>
      <c r="I192">
        <f t="shared" si="70"/>
        <v>9.3566821042503996</v>
      </c>
      <c r="K192" cm="1">
        <f t="array" ref="K192">INDEX(LINEST(K184:K189),1)</f>
        <v>-1.4068852542466095</v>
      </c>
      <c r="L192" cm="1">
        <f t="array" ref="L192">INDEX(LINEST(L184:L188),1)</f>
        <v>-1.365356805104144</v>
      </c>
      <c r="N192">
        <f t="shared" si="72"/>
        <v>60.449999999999996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71.3</v>
      </c>
      <c r="E193">
        <v>67.7</v>
      </c>
      <c r="F193">
        <v>53.4</v>
      </c>
      <c r="G193">
        <v>50</v>
      </c>
      <c r="I193">
        <f t="shared" si="70"/>
        <v>9.070556763506838</v>
      </c>
      <c r="N193">
        <f t="shared" si="72"/>
        <v>60.6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61.6</v>
      </c>
      <c r="E194">
        <v>91.2</v>
      </c>
      <c r="F194">
        <v>57.5</v>
      </c>
      <c r="G194">
        <v>50.5</v>
      </c>
      <c r="I194">
        <f t="shared" si="70"/>
        <v>15.526912120573106</v>
      </c>
      <c r="N194">
        <f xml:space="preserve"> AVERAGEIF(D194:G194, "&lt;&gt;0",D194:G194)</f>
        <v>65.2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59.9</v>
      </c>
      <c r="E195">
        <v>80.900000000000006</v>
      </c>
      <c r="F195">
        <v>53.5</v>
      </c>
      <c r="G195">
        <v>48.9</v>
      </c>
      <c r="I195">
        <f t="shared" si="70"/>
        <v>12.244590642402068</v>
      </c>
      <c r="J195" s="6"/>
      <c r="K195" t="s">
        <v>25</v>
      </c>
      <c r="L195" t="s">
        <v>26</v>
      </c>
      <c r="N195">
        <f t="shared" ref="N195:N213" si="77" xml:space="preserve"> AVERAGEIF(D195:G195, "&lt;&gt;0",D195:G195)</f>
        <v>60.800000000000004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62.1</v>
      </c>
      <c r="E196">
        <v>71.5</v>
      </c>
      <c r="F196">
        <v>52.8</v>
      </c>
      <c r="G196">
        <v>48.1</v>
      </c>
      <c r="I196">
        <f t="shared" si="70"/>
        <v>8.9798037283674006</v>
      </c>
      <c r="J196">
        <v>2</v>
      </c>
      <c r="K196">
        <f>AVERAGE(D184:G188)</f>
        <v>35.549999999999997</v>
      </c>
      <c r="L196">
        <f>AVERAGE(D184:G184,D189:G189,D194:G194,D199:G199,D204:F204,D209:F209)</f>
        <v>61.695454545454552</v>
      </c>
      <c r="M196">
        <v>0</v>
      </c>
      <c r="N196">
        <f t="shared" si="77"/>
        <v>58.624999999999993</v>
      </c>
      <c r="P196" s="2">
        <f>AVERAGE(D184:D188)</f>
        <v>48.64</v>
      </c>
      <c r="Q196">
        <f>AVERAGE(D184,D189,D194,D199,D204,D209)</f>
        <v>62.400000000000006</v>
      </c>
      <c r="R196" s="2">
        <f>AVERAGE(E184:E188)</f>
        <v>40.86</v>
      </c>
      <c r="S196">
        <f>AVERAGE(E184,E189,E194,E199,E204,E209)</f>
        <v>83.016666666666666</v>
      </c>
      <c r="T196" s="2">
        <f>AVERAGE(F184:F188)</f>
        <v>52.379999999999995</v>
      </c>
      <c r="U196">
        <f>AVERAGE(F184,F189,F194,F199,F204,F209)</f>
        <v>55.349999999999994</v>
      </c>
      <c r="V196" s="2">
        <f>AVERAGE(G184:G188)</f>
        <v>0.32</v>
      </c>
      <c r="W196">
        <f>AVERAGE(G184,G189,G194,G199)</f>
        <v>38.174999999999997</v>
      </c>
    </row>
    <row r="197" spans="1:23" x14ac:dyDescent="0.45">
      <c r="A197" s="1">
        <v>13</v>
      </c>
      <c r="B197">
        <v>10</v>
      </c>
      <c r="C197">
        <v>0.65</v>
      </c>
      <c r="D197">
        <v>63.9</v>
      </c>
      <c r="E197">
        <v>70</v>
      </c>
      <c r="F197">
        <v>53.4</v>
      </c>
      <c r="G197">
        <v>49</v>
      </c>
      <c r="I197">
        <f t="shared" si="70"/>
        <v>8.3118514784613122</v>
      </c>
      <c r="J197">
        <v>5</v>
      </c>
      <c r="K197">
        <f>AVERAGE(D189:G193)</f>
        <v>62.490000000000009</v>
      </c>
      <c r="L197">
        <f t="shared" ref="L197:L200" si="78">AVERAGE(D185:G185,D190:G190,D195:G195,D200:G200,D205:F205,D210:F210)</f>
        <v>59.131818181818197</v>
      </c>
      <c r="M197">
        <v>0.2</v>
      </c>
      <c r="N197">
        <f t="shared" si="77"/>
        <v>59.075000000000003</v>
      </c>
      <c r="P197" s="2">
        <f>AVERAGE(D189:D193)</f>
        <v>67.180000000000007</v>
      </c>
      <c r="Q197">
        <f t="shared" ref="Q197:Q200" si="79">AVERAGE(D185,D190,D195,D200,D205,D210)</f>
        <v>62.966666666666661</v>
      </c>
      <c r="R197" s="2">
        <f>AVERAGE(E189:E193)</f>
        <v>76.36</v>
      </c>
      <c r="S197">
        <f t="shared" ref="S197:S200" si="80">AVERAGE(E185,E190,E195,E200,E205,E210)</f>
        <v>74.816666666666663</v>
      </c>
      <c r="T197" s="2">
        <f>AVERAGE(F189:F193)</f>
        <v>53.9</v>
      </c>
      <c r="U197">
        <f t="shared" ref="U197:U200" si="81">AVERAGE(F185,F190,F195,F200,F205,F210)</f>
        <v>53.18333333333333</v>
      </c>
      <c r="V197" s="2">
        <f>AVERAGE(G189:G193)</f>
        <v>52.52</v>
      </c>
      <c r="W197">
        <f t="shared" ref="W197:W200" si="82">AVERAGE(G185,G190,G195,G200)</f>
        <v>38.774999999999999</v>
      </c>
    </row>
    <row r="198" spans="1:23" x14ac:dyDescent="0.45">
      <c r="A198" s="1">
        <v>14</v>
      </c>
      <c r="B198">
        <v>10</v>
      </c>
      <c r="C198">
        <v>0.85</v>
      </c>
      <c r="D198">
        <v>64.400000000000006</v>
      </c>
      <c r="E198">
        <v>67.3</v>
      </c>
      <c r="F198">
        <v>53.3</v>
      </c>
      <c r="G198">
        <v>51.4</v>
      </c>
      <c r="I198">
        <f t="shared" si="70"/>
        <v>6.8603935747156708</v>
      </c>
      <c r="J198">
        <v>10</v>
      </c>
      <c r="K198">
        <f>AVERAGE(D194:G198)</f>
        <v>60.56</v>
      </c>
      <c r="L198">
        <f t="shared" si="78"/>
        <v>56.8</v>
      </c>
      <c r="M198">
        <v>0.45</v>
      </c>
      <c r="N198">
        <f t="shared" si="77"/>
        <v>59.1</v>
      </c>
      <c r="P198" s="2">
        <f>AVERAGE(D194:D198)</f>
        <v>62.379999999999995</v>
      </c>
      <c r="Q198">
        <f t="shared" si="79"/>
        <v>64.25</v>
      </c>
      <c r="R198" s="2">
        <f>AVERAGE(E194:E198)</f>
        <v>76.180000000000007</v>
      </c>
      <c r="S198">
        <f t="shared" si="80"/>
        <v>66.283333333333331</v>
      </c>
      <c r="T198" s="2">
        <f>AVERAGE(F194:F198)</f>
        <v>54.1</v>
      </c>
      <c r="U198">
        <f t="shared" si="81"/>
        <v>53.016666666666673</v>
      </c>
      <c r="V198" s="2">
        <f>AVERAGE(G194:G198)</f>
        <v>49.58</v>
      </c>
      <c r="W198">
        <f t="shared" si="82"/>
        <v>37.075000000000003</v>
      </c>
    </row>
    <row r="199" spans="1:23" x14ac:dyDescent="0.45">
      <c r="A199" s="1">
        <v>15</v>
      </c>
      <c r="B199">
        <v>20</v>
      </c>
      <c r="C199">
        <v>0</v>
      </c>
      <c r="D199">
        <v>67.7</v>
      </c>
      <c r="E199">
        <v>90.5</v>
      </c>
      <c r="F199">
        <v>57.9</v>
      </c>
      <c r="G199">
        <v>49.3</v>
      </c>
      <c r="I199">
        <f t="shared" si="70"/>
        <v>15.38790109144198</v>
      </c>
      <c r="J199">
        <v>20</v>
      </c>
      <c r="K199">
        <f>AVERAGE(D199:G203)</f>
        <v>61.8</v>
      </c>
      <c r="L199">
        <f t="shared" si="78"/>
        <v>56.212727272727278</v>
      </c>
      <c r="M199">
        <v>0.65</v>
      </c>
      <c r="N199">
        <f t="shared" si="77"/>
        <v>66.349999999999994</v>
      </c>
      <c r="P199" s="2">
        <f>AVERAGE(D199:D203)</f>
        <v>65.64</v>
      </c>
      <c r="Q199">
        <f t="shared" si="79"/>
        <v>63.263333333333328</v>
      </c>
      <c r="R199" s="2">
        <f>AVERAGE(E199:E203)</f>
        <v>76.099999999999994</v>
      </c>
      <c r="S199">
        <f t="shared" si="80"/>
        <v>64.733333333333334</v>
      </c>
      <c r="T199" s="2">
        <f>AVERAGE(F199:F203)</f>
        <v>55.7</v>
      </c>
      <c r="U199">
        <f t="shared" si="81"/>
        <v>53.216666666666669</v>
      </c>
      <c r="V199" s="2">
        <f>AVERAGE(G199:G203)</f>
        <v>49.76</v>
      </c>
      <c r="W199">
        <f t="shared" si="82"/>
        <v>37.349999999999994</v>
      </c>
    </row>
    <row r="200" spans="1:23" x14ac:dyDescent="0.45">
      <c r="A200" s="1">
        <v>16</v>
      </c>
      <c r="B200">
        <v>20</v>
      </c>
      <c r="C200">
        <v>0.2</v>
      </c>
      <c r="D200">
        <v>65.099999999999994</v>
      </c>
      <c r="E200">
        <v>81.900000000000006</v>
      </c>
      <c r="F200">
        <v>55.1</v>
      </c>
      <c r="G200">
        <v>49.5</v>
      </c>
      <c r="I200">
        <f t="shared" si="70"/>
        <v>12.310970717209894</v>
      </c>
      <c r="J200">
        <v>50</v>
      </c>
      <c r="K200">
        <f>AVERAGE(D204:F208)</f>
        <v>65.897999999999996</v>
      </c>
      <c r="L200">
        <f t="shared" si="78"/>
        <v>55.972272727272724</v>
      </c>
      <c r="M200">
        <v>0.85</v>
      </c>
      <c r="N200">
        <f t="shared" si="77"/>
        <v>62.9</v>
      </c>
      <c r="P200" s="2">
        <f>AVERAGE(D204:D208)</f>
        <v>67.673999999999992</v>
      </c>
      <c r="Q200">
        <f t="shared" si="79"/>
        <v>64.564999999999998</v>
      </c>
      <c r="R200" s="2">
        <f>AVERAGE(E204:E208)</f>
        <v>76.5</v>
      </c>
      <c r="S200">
        <f t="shared" si="80"/>
        <v>62.85</v>
      </c>
      <c r="T200" s="2">
        <f>AVERAGE(F204:F208)</f>
        <v>53.52</v>
      </c>
      <c r="U200">
        <f t="shared" si="81"/>
        <v>51.916666666666664</v>
      </c>
      <c r="V200" s="2"/>
      <c r="W200">
        <f t="shared" si="82"/>
        <v>38.85</v>
      </c>
    </row>
    <row r="201" spans="1:23" x14ac:dyDescent="0.45">
      <c r="A201" s="1">
        <v>17</v>
      </c>
      <c r="B201">
        <v>20</v>
      </c>
      <c r="C201">
        <v>0.45</v>
      </c>
      <c r="D201">
        <v>67.2</v>
      </c>
      <c r="E201">
        <v>71.3</v>
      </c>
      <c r="F201">
        <v>54.8</v>
      </c>
      <c r="G201">
        <v>47.1</v>
      </c>
      <c r="I201">
        <f t="shared" si="70"/>
        <v>9.6558272561184122</v>
      </c>
      <c r="J201">
        <v>100</v>
      </c>
      <c r="K201">
        <f>AVERAGE(D209:F213)</f>
        <v>65.293333333333337</v>
      </c>
      <c r="L201">
        <f>AVERAGE((L200-L199), (L199-L198), (L198-L197), (L197-L196))</f>
        <v>-1.4307954545454571</v>
      </c>
      <c r="N201">
        <f t="shared" si="77"/>
        <v>60.1</v>
      </c>
      <c r="P201" s="2">
        <f>AVERAGE(D209:D213)</f>
        <v>69.419999999999987</v>
      </c>
      <c r="R201" s="2">
        <f>AVERAGE(E209:E213)</f>
        <v>76.040000000000006</v>
      </c>
      <c r="T201" s="2">
        <f>AVERAGE(F209:F213)</f>
        <v>50.42</v>
      </c>
      <c r="V201" s="2"/>
    </row>
    <row r="202" spans="1:23" x14ac:dyDescent="0.45">
      <c r="A202" s="1">
        <v>18</v>
      </c>
      <c r="B202">
        <v>20</v>
      </c>
      <c r="C202">
        <v>0.65</v>
      </c>
      <c r="D202">
        <v>64.08</v>
      </c>
      <c r="E202">
        <v>69.7</v>
      </c>
      <c r="F202">
        <v>54.7</v>
      </c>
      <c r="G202">
        <v>49.3</v>
      </c>
      <c r="I202">
        <f t="shared" si="70"/>
        <v>7.9385814223952629</v>
      </c>
      <c r="K202">
        <f>AVERAGE(K196:K201)</f>
        <v>58.598555555555556</v>
      </c>
      <c r="N202">
        <f t="shared" si="77"/>
        <v>59.445000000000007</v>
      </c>
      <c r="P202" s="2">
        <f>AVERAGE(P196:P201)</f>
        <v>63.488999999999997</v>
      </c>
      <c r="Q202">
        <f>AVERAGE(Q196:Q200)</f>
        <v>63.488999999999997</v>
      </c>
      <c r="R202" s="2">
        <f>AVERAGE(R196:R201)</f>
        <v>70.34</v>
      </c>
      <c r="S202">
        <f>AVERAGE(S196:S200)</f>
        <v>70.34</v>
      </c>
      <c r="T202" s="2">
        <f>AVERAGE(T196:T201)</f>
        <v>53.336666666666666</v>
      </c>
      <c r="U202">
        <f>AVERAGE(U196:U200)</f>
        <v>53.336666666666666</v>
      </c>
      <c r="V202" s="2">
        <f>AVERAGE(V196:V201)</f>
        <v>38.045000000000002</v>
      </c>
      <c r="W202">
        <f>AVERAGE(W196:W200)</f>
        <v>38.045000000000002</v>
      </c>
    </row>
    <row r="203" spans="1:23" x14ac:dyDescent="0.45">
      <c r="A203" s="1">
        <v>19</v>
      </c>
      <c r="B203">
        <v>20</v>
      </c>
      <c r="C203">
        <v>0.85</v>
      </c>
      <c r="D203">
        <v>64.12</v>
      </c>
      <c r="E203">
        <v>67.099999999999994</v>
      </c>
      <c r="F203">
        <v>56</v>
      </c>
      <c r="G203">
        <v>53.6</v>
      </c>
      <c r="I203">
        <f t="shared" si="70"/>
        <v>5.5717210088086775</v>
      </c>
      <c r="N203">
        <f t="shared" si="77"/>
        <v>60.204999999999998</v>
      </c>
      <c r="P203" s="2">
        <f>_xlfn.STDEV.P(P196:P201)</f>
        <v>6.9840765316540114</v>
      </c>
      <c r="Q203">
        <f>_xlfn.STDEV.P(Q196:Q200)</f>
        <v>0.80580091282593447</v>
      </c>
      <c r="R203" s="2">
        <f>_xlfn.STDEV.P(R196:R201)</f>
        <v>13.18477404685672</v>
      </c>
      <c r="S203">
        <f>_xlfn.STDEV.P(S196:S200)</f>
        <v>7.5462544057006564</v>
      </c>
      <c r="T203" s="2">
        <f>_xlfn.STDEV.P(T196:T201)</f>
        <v>1.6299863666778192</v>
      </c>
      <c r="U203">
        <f>_xlfn.STDEV.P(U196:U200)</f>
        <v>1.1144704771524641</v>
      </c>
      <c r="V203" s="2">
        <f>_xlfn.STDEV.P(V196:V201)</f>
        <v>21.811686661053972</v>
      </c>
      <c r="W203">
        <f>_xlfn.STDEV.P(W196:W200)</f>
        <v>0.72412015577526934</v>
      </c>
    </row>
    <row r="204" spans="1:23" x14ac:dyDescent="0.45">
      <c r="A204" s="1">
        <v>20</v>
      </c>
      <c r="B204">
        <v>50</v>
      </c>
      <c r="C204">
        <v>0</v>
      </c>
      <c r="D204">
        <v>68.099999999999994</v>
      </c>
      <c r="E204">
        <v>91.4</v>
      </c>
      <c r="F204">
        <v>57.1</v>
      </c>
      <c r="G204">
        <v>0</v>
      </c>
      <c r="I204">
        <f>_xlfn.STDEV.P(D204:F204)</f>
        <v>14.299883449408501</v>
      </c>
      <c r="N204" s="4">
        <f t="shared" si="77"/>
        <v>72.2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66</v>
      </c>
      <c r="E205">
        <v>81.2</v>
      </c>
      <c r="F205">
        <v>53.9</v>
      </c>
      <c r="G205">
        <v>0</v>
      </c>
      <c r="I205">
        <f t="shared" ref="I205:I213" si="83">_xlfn.STDEV.P(D205:F205)</f>
        <v>11.169104211569049</v>
      </c>
      <c r="N205">
        <f t="shared" si="77"/>
        <v>67.033333333333331</v>
      </c>
      <c r="P205" s="2" cm="1">
        <f t="array" ref="P205">INDEX(LINEST(P196:P201), 1)</f>
        <v>3.10405714285714</v>
      </c>
      <c r="Q205" s="2" cm="1">
        <f t="array" ref="Q205">INDEX(LINEST(Q196:Q200), 1)</f>
        <v>0.46266666666666506</v>
      </c>
      <c r="R205" s="2" cm="1">
        <f t="array" ref="R205">INDEX(LINEST(R196:R201), 1)</f>
        <v>5.0354285714285734</v>
      </c>
      <c r="S205" s="2" cm="1">
        <f t="array" ref="S205">INDEX(LINEST(S196:S200), 1)</f>
        <v>-5.0416666666666652</v>
      </c>
      <c r="T205" s="2" cm="1">
        <f t="array" ref="T205">INDEX(LINEST(T196:T201), 1)</f>
        <v>-0.26685714285714157</v>
      </c>
      <c r="U205" s="2" cm="1">
        <f t="array" ref="U205">INDEX(LINEST(U196:U200), 1)</f>
        <v>-0.68333333333333202</v>
      </c>
      <c r="V205" s="2" cm="1">
        <f t="array" ref="V205">INDEX(LINEST(V196:V199), 1)</f>
        <v>14.537999999999997</v>
      </c>
      <c r="W205" s="2" cm="1">
        <f t="array" ref="W205">INDEX(LINEST(W196:W200), 1)</f>
        <v>-7.4999999999994958E-3</v>
      </c>
    </row>
    <row r="206" spans="1:23" x14ac:dyDescent="0.45">
      <c r="A206" s="1">
        <v>22</v>
      </c>
      <c r="B206">
        <v>50</v>
      </c>
      <c r="C206">
        <v>0.45</v>
      </c>
      <c r="D206">
        <v>69.8</v>
      </c>
      <c r="E206">
        <v>72.099999999999994</v>
      </c>
      <c r="F206">
        <v>52.6</v>
      </c>
      <c r="G206">
        <v>0</v>
      </c>
      <c r="I206">
        <f t="shared" si="83"/>
        <v>8.7010855006079684</v>
      </c>
      <c r="K206" cm="1">
        <f t="array" ref="K206">INDEX(LINEST(K196:K201),1)</f>
        <v>4.5765904761904768</v>
      </c>
      <c r="L206" cm="1">
        <f t="array" ref="L206">INDEX(LINEST(L196:L200),1)</f>
        <v>-1.4365454545454575</v>
      </c>
      <c r="N206">
        <f t="shared" si="77"/>
        <v>64.833333333333329</v>
      </c>
    </row>
    <row r="207" spans="1:23" x14ac:dyDescent="0.45">
      <c r="A207" s="1">
        <v>23</v>
      </c>
      <c r="B207">
        <v>50</v>
      </c>
      <c r="C207">
        <v>0.65</v>
      </c>
      <c r="D207">
        <v>67.900000000000006</v>
      </c>
      <c r="E207">
        <v>70.099999999999994</v>
      </c>
      <c r="F207">
        <v>54.5</v>
      </c>
      <c r="G207">
        <v>0</v>
      </c>
      <c r="I207">
        <f t="shared" si="83"/>
        <v>6.8941198777573565</v>
      </c>
      <c r="N207">
        <f t="shared" si="77"/>
        <v>64.166666666666671</v>
      </c>
    </row>
    <row r="208" spans="1:23" x14ac:dyDescent="0.45">
      <c r="A208" s="1">
        <v>24</v>
      </c>
      <c r="B208">
        <v>50</v>
      </c>
      <c r="C208">
        <v>0.85</v>
      </c>
      <c r="D208">
        <v>66.569999999999993</v>
      </c>
      <c r="E208">
        <v>67.7</v>
      </c>
      <c r="F208">
        <v>49.5</v>
      </c>
      <c r="G208">
        <v>0</v>
      </c>
      <c r="I208">
        <f t="shared" si="83"/>
        <v>8.3260087810560339</v>
      </c>
      <c r="N208">
        <f t="shared" si="77"/>
        <v>61.256666666666661</v>
      </c>
    </row>
    <row r="209" spans="1:23" x14ac:dyDescent="0.45">
      <c r="A209" s="1">
        <v>25</v>
      </c>
      <c r="B209">
        <v>100</v>
      </c>
      <c r="C209">
        <v>0</v>
      </c>
      <c r="D209">
        <v>69.8</v>
      </c>
      <c r="E209">
        <v>91.4</v>
      </c>
      <c r="F209">
        <v>50.4</v>
      </c>
      <c r="G209">
        <v>0</v>
      </c>
      <c r="I209">
        <f t="shared" si="83"/>
        <v>16.74621018486139</v>
      </c>
      <c r="N209">
        <f t="shared" si="77"/>
        <v>70.533333333333331</v>
      </c>
    </row>
    <row r="210" spans="1:23" x14ac:dyDescent="0.45">
      <c r="A210" s="1">
        <v>26</v>
      </c>
      <c r="B210">
        <v>100</v>
      </c>
      <c r="C210">
        <v>0.2</v>
      </c>
      <c r="D210">
        <v>66.400000000000006</v>
      </c>
      <c r="E210">
        <v>81.400000000000006</v>
      </c>
      <c r="F210">
        <v>50.4</v>
      </c>
      <c r="G210">
        <v>0</v>
      </c>
      <c r="I210">
        <f t="shared" si="83"/>
        <v>12.657891697365017</v>
      </c>
      <c r="N210">
        <f t="shared" si="77"/>
        <v>66.066666666666677</v>
      </c>
    </row>
    <row r="211" spans="1:23" x14ac:dyDescent="0.45">
      <c r="A211" s="1">
        <v>27</v>
      </c>
      <c r="B211">
        <v>100</v>
      </c>
      <c r="C211">
        <v>0.45</v>
      </c>
      <c r="D211">
        <v>70.2</v>
      </c>
      <c r="E211">
        <v>71.3</v>
      </c>
      <c r="F211">
        <v>49.1</v>
      </c>
      <c r="G211">
        <v>0</v>
      </c>
      <c r="I211">
        <f t="shared" si="83"/>
        <v>10.215782996042039</v>
      </c>
      <c r="N211">
        <f t="shared" si="77"/>
        <v>63.533333333333331</v>
      </c>
    </row>
    <row r="212" spans="1:23" x14ac:dyDescent="0.45">
      <c r="A212" s="1">
        <v>28</v>
      </c>
      <c r="B212">
        <v>100</v>
      </c>
      <c r="C212">
        <v>0.65</v>
      </c>
      <c r="D212">
        <v>68.7</v>
      </c>
      <c r="E212">
        <v>69.3</v>
      </c>
      <c r="F212">
        <v>53.5</v>
      </c>
      <c r="G212">
        <v>0</v>
      </c>
      <c r="I212">
        <f t="shared" si="83"/>
        <v>7.3108747006694754</v>
      </c>
      <c r="N212">
        <f t="shared" si="77"/>
        <v>63.833333333333336</v>
      </c>
    </row>
    <row r="213" spans="1:23" x14ac:dyDescent="0.45">
      <c r="A213" s="1">
        <v>29</v>
      </c>
      <c r="B213">
        <v>100</v>
      </c>
      <c r="C213">
        <v>0.85</v>
      </c>
      <c r="D213">
        <v>72</v>
      </c>
      <c r="E213">
        <v>66.8</v>
      </c>
      <c r="F213">
        <v>48.7</v>
      </c>
      <c r="G213">
        <v>0</v>
      </c>
      <c r="I213">
        <f t="shared" si="83"/>
        <v>9.9863239816594547</v>
      </c>
      <c r="N213">
        <f t="shared" si="77"/>
        <v>62.5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44</v>
      </c>
      <c r="E220">
        <v>45.2</v>
      </c>
      <c r="F220">
        <v>34</v>
      </c>
      <c r="G220">
        <v>44.4</v>
      </c>
      <c r="I220">
        <f>_xlfn.STDEV.P(D220:G220)</f>
        <v>4.5814844755821236</v>
      </c>
      <c r="J220">
        <v>2</v>
      </c>
      <c r="K220">
        <f>_xlfn.STDEV.P(D220:G224)</f>
        <v>3.307910972199827</v>
      </c>
      <c r="L220">
        <f>_xlfn.STDEV.P(D220:G220,D225:G225,D230:G230,D235:F235,D240:F240,D245:D245)</f>
        <v>13.43242251104525</v>
      </c>
      <c r="M220">
        <v>0</v>
      </c>
      <c r="N220">
        <f>AVERAGE(D220:G220)</f>
        <v>41.9</v>
      </c>
      <c r="P220" s="2">
        <f>_xlfn.STDEV.P(D220:D224)</f>
        <v>1.1110355529864906</v>
      </c>
      <c r="Q220">
        <f>_xlfn.STDEV.P(D220,D225,D230,D235,D240,D245)</f>
        <v>10.481001330449756</v>
      </c>
      <c r="R220" s="2">
        <f>_xlfn.STDEV.P(E220:E224)</f>
        <v>1.4510685717773637</v>
      </c>
      <c r="S220">
        <f>_xlfn.STDEV.P(E220,E225,E230,E235,E240,E245)</f>
        <v>18.005124270606959</v>
      </c>
      <c r="T220" s="2">
        <f>_xlfn.STDEV.P(F220:F224)</f>
        <v>3.114096979864307</v>
      </c>
      <c r="U220">
        <f>_xlfn.STDEV.P(F220,F225,F230,F235,F240,F245)</f>
        <v>13.836515698204758</v>
      </c>
      <c r="V220" s="2">
        <f>_xlfn.STDEV.P(G220:G224)</f>
        <v>1.1217842929904136</v>
      </c>
      <c r="W220">
        <f>_xlfn.STDEV.P(G220,G225,G230)</f>
        <v>1.1775681155103812</v>
      </c>
    </row>
    <row r="221" spans="1:23" x14ac:dyDescent="0.45">
      <c r="A221" s="1">
        <v>1</v>
      </c>
      <c r="B221">
        <v>0</v>
      </c>
      <c r="C221">
        <v>0.2</v>
      </c>
      <c r="D221">
        <v>46.8</v>
      </c>
      <c r="E221">
        <v>44.9</v>
      </c>
      <c r="F221">
        <v>38.9</v>
      </c>
      <c r="G221">
        <v>47.7</v>
      </c>
      <c r="I221">
        <f t="shared" ref="I221:I234" si="84">_xlfn.STDEV.P(D221:G221)</f>
        <v>3.4288299753706082</v>
      </c>
      <c r="J221">
        <v>5</v>
      </c>
      <c r="K221">
        <f>_xlfn.STDEV.P(D225:G229)</f>
        <v>17.274185219569674</v>
      </c>
      <c r="L221">
        <f t="shared" ref="L221:L224" si="85">_xlfn.STDEV.P(D221:G221,D226:G226,D231:G231,D236:F236,D241:F241,D246:D246)</f>
        <v>16.052767022724538</v>
      </c>
      <c r="M221">
        <v>0.2</v>
      </c>
      <c r="N221">
        <f t="shared" ref="N221:N229" si="86">AVERAGE(D221:G221)</f>
        <v>44.575000000000003</v>
      </c>
      <c r="P221" s="2">
        <f>_xlfn.STDEV.P(D225:D229)</f>
        <v>2.9583779339360943</v>
      </c>
      <c r="Q221">
        <f t="shared" ref="Q221:Q224" si="87">_xlfn.STDEV.P(D221,D226,D231,D236,D241,D246)</f>
        <v>12.835497652993435</v>
      </c>
      <c r="R221" s="2">
        <f>_xlfn.STDEV.P(E225:E229)</f>
        <v>1.0665833300778693</v>
      </c>
      <c r="S221">
        <f t="shared" ref="S221:S224" si="88">_xlfn.STDEV.P(E221,E226,E231,E236,E241,E246)</f>
        <v>19.218345185438491</v>
      </c>
      <c r="T221" s="2">
        <f>_xlfn.STDEV.P(F225:F229)</f>
        <v>3.1834572401714452</v>
      </c>
      <c r="U221">
        <f t="shared" ref="U221:U224" si="89">_xlfn.STDEV.P(F221,F226,F231,F236,F241,F246)</f>
        <v>13.976965176874257</v>
      </c>
      <c r="V221" s="2">
        <f>_xlfn.STDEV.P(G225:G229)</f>
        <v>2.0817300497422799</v>
      </c>
      <c r="W221">
        <f t="shared" ref="W221:W224" si="90">_xlfn.STDEV.P(G221,G226,G231)</f>
        <v>1.2192894105447909</v>
      </c>
    </row>
    <row r="222" spans="1:23" x14ac:dyDescent="0.45">
      <c r="A222" s="1">
        <v>2</v>
      </c>
      <c r="B222">
        <v>0</v>
      </c>
      <c r="C222">
        <v>0.45</v>
      </c>
      <c r="D222">
        <v>43.6</v>
      </c>
      <c r="E222">
        <v>47.4</v>
      </c>
      <c r="F222">
        <v>41.3</v>
      </c>
      <c r="G222">
        <v>45.1</v>
      </c>
      <c r="I222">
        <f t="shared" si="84"/>
        <v>2.2209232314512817</v>
      </c>
      <c r="J222">
        <v>10</v>
      </c>
      <c r="K222">
        <f>_xlfn.STDEV.P(D230:G234)</f>
        <v>14.06521507123157</v>
      </c>
      <c r="L222">
        <f t="shared" si="85"/>
        <v>15.533179196664099</v>
      </c>
      <c r="M222">
        <v>0.45</v>
      </c>
      <c r="N222">
        <f t="shared" si="86"/>
        <v>44.35</v>
      </c>
      <c r="P222" s="2">
        <f>_xlfn.STDEV.P(D230:D234)</f>
        <v>4.4441422119459686</v>
      </c>
      <c r="Q222">
        <f t="shared" si="87"/>
        <v>12.722552154867898</v>
      </c>
      <c r="R222" s="2">
        <f>_xlfn.STDEV.P(E230:E234)</f>
        <v>1.590723106011853</v>
      </c>
      <c r="S222">
        <f t="shared" si="88"/>
        <v>18.458187358339266</v>
      </c>
      <c r="T222" s="2">
        <f>_xlfn.STDEV.P(F230:F234)</f>
        <v>0.68000000000000016</v>
      </c>
      <c r="U222">
        <f t="shared" si="89"/>
        <v>13.964647825451559</v>
      </c>
      <c r="V222" s="2">
        <f>_xlfn.STDEV.P(G230:G234)</f>
        <v>1.8536450577173604</v>
      </c>
      <c r="W222">
        <f t="shared" si="90"/>
        <v>1.8239152027072587</v>
      </c>
    </row>
    <row r="223" spans="1:23" x14ac:dyDescent="0.45">
      <c r="A223" s="1">
        <v>3</v>
      </c>
      <c r="B223">
        <v>0</v>
      </c>
      <c r="C223">
        <v>0.65</v>
      </c>
      <c r="D223">
        <v>44.9</v>
      </c>
      <c r="E223">
        <v>48</v>
      </c>
      <c r="F223">
        <v>41.3</v>
      </c>
      <c r="G223">
        <v>45.8</v>
      </c>
      <c r="I223">
        <f t="shared" si="84"/>
        <v>2.4155744658362335</v>
      </c>
      <c r="J223">
        <v>20</v>
      </c>
      <c r="K223">
        <f>_xlfn.STDEV.P(D235:G239)</f>
        <v>26.377248700347803</v>
      </c>
      <c r="L223">
        <f t="shared" si="85"/>
        <v>15.051157454502336</v>
      </c>
      <c r="M223">
        <v>0.65</v>
      </c>
      <c r="N223">
        <f t="shared" si="86"/>
        <v>45</v>
      </c>
      <c r="P223" s="2">
        <f>_xlfn.STDEV.P(D235:D239)</f>
        <v>2.6513392842109056</v>
      </c>
      <c r="Q223">
        <f t="shared" si="87"/>
        <v>12.295313018472594</v>
      </c>
      <c r="R223" s="2">
        <f>_xlfn.STDEV.P(E235:E239)</f>
        <v>1.7976050734240805</v>
      </c>
      <c r="S223">
        <f t="shared" si="88"/>
        <v>18.296599562638832</v>
      </c>
      <c r="T223" s="2">
        <f>_xlfn.STDEV.P(F235:F239)</f>
        <v>1.5816447135814051</v>
      </c>
      <c r="U223">
        <f t="shared" si="89"/>
        <v>13.676703631439191</v>
      </c>
      <c r="V223" s="2">
        <f>_xlfn.STDEV.P(G235:G239)</f>
        <v>0</v>
      </c>
      <c r="W223">
        <f t="shared" si="90"/>
        <v>1.7146428199482271</v>
      </c>
    </row>
    <row r="224" spans="1:23" x14ac:dyDescent="0.45">
      <c r="A224" s="1">
        <v>4</v>
      </c>
      <c r="B224">
        <v>0</v>
      </c>
      <c r="C224">
        <v>0.85</v>
      </c>
      <c r="D224">
        <v>44.5</v>
      </c>
      <c r="E224">
        <v>48.4</v>
      </c>
      <c r="F224">
        <v>42.9</v>
      </c>
      <c r="G224">
        <v>45.2</v>
      </c>
      <c r="I224">
        <f t="shared" si="84"/>
        <v>2.0006249023742555</v>
      </c>
      <c r="J224">
        <v>50</v>
      </c>
      <c r="K224">
        <f>_xlfn.STDEV.P(D241:G244)</f>
        <v>27.47093919035169</v>
      </c>
      <c r="L224">
        <f t="shared" si="85"/>
        <v>15.376728108184109</v>
      </c>
      <c r="M224">
        <v>0.85</v>
      </c>
      <c r="N224">
        <f t="shared" si="86"/>
        <v>45.25</v>
      </c>
      <c r="P224" s="2">
        <f>_xlfn.STDEV.P(D240:D244)</f>
        <v>2.4604064704840924</v>
      </c>
      <c r="Q224">
        <f t="shared" si="87"/>
        <v>12.429490022612507</v>
      </c>
      <c r="R224" s="2">
        <f>_xlfn.STDEV.P(E240:E244)</f>
        <v>1.6829307769483584</v>
      </c>
      <c r="S224">
        <f t="shared" si="88"/>
        <v>18.946452321095776</v>
      </c>
      <c r="T224" s="2">
        <f>_xlfn.STDEV.P(F240:F244)</f>
        <v>1.2122705968553393</v>
      </c>
      <c r="U224">
        <f t="shared" si="89"/>
        <v>13.882773097940078</v>
      </c>
      <c r="V224" s="2">
        <f>_xlfn.STDEV.P(G240:G244)</f>
        <v>0</v>
      </c>
      <c r="W224">
        <f t="shared" si="90"/>
        <v>2.8248893783651061</v>
      </c>
    </row>
    <row r="225" spans="1:23" x14ac:dyDescent="0.45">
      <c r="A225" s="1">
        <v>5</v>
      </c>
      <c r="B225">
        <v>5</v>
      </c>
      <c r="C225">
        <v>0</v>
      </c>
      <c r="D225">
        <v>78.5</v>
      </c>
      <c r="E225">
        <v>48</v>
      </c>
      <c r="F225">
        <v>43.3</v>
      </c>
      <c r="G225">
        <v>47.2</v>
      </c>
      <c r="I225">
        <f t="shared" si="84"/>
        <v>14.113203038290063</v>
      </c>
      <c r="J225">
        <v>100</v>
      </c>
      <c r="K225">
        <f>_xlfn.STDEV.P(D245:D249)</f>
        <v>2.1655484293822664</v>
      </c>
      <c r="N225">
        <f t="shared" si="86"/>
        <v>54.25</v>
      </c>
      <c r="P225" s="2">
        <f>_xlfn.STDEV.P(D245:D249)</f>
        <v>2.1655484293822664</v>
      </c>
      <c r="R225" s="2">
        <f>_xlfn.STDEV.P(E245:E249)</f>
        <v>0</v>
      </c>
      <c r="T225" s="2">
        <f>_xlfn.STDEV.P(F245:F249)</f>
        <v>0</v>
      </c>
      <c r="V225" s="2">
        <f>_xlfn.STDEV.P(G245:G249)</f>
        <v>0</v>
      </c>
    </row>
    <row r="226" spans="1:23" x14ac:dyDescent="0.45">
      <c r="A226" s="1">
        <v>6</v>
      </c>
      <c r="B226">
        <v>5</v>
      </c>
      <c r="C226">
        <v>0.2</v>
      </c>
      <c r="D226">
        <v>87.3</v>
      </c>
      <c r="E226">
        <v>50.9</v>
      </c>
      <c r="F226">
        <v>39.799999999999997</v>
      </c>
      <c r="G226">
        <v>50</v>
      </c>
      <c r="I226">
        <f t="shared" si="84"/>
        <v>18.028727076529819</v>
      </c>
      <c r="K226">
        <f>AVERAGE(K220:K225)</f>
        <v>15.110174597180473</v>
      </c>
      <c r="N226">
        <f t="shared" si="86"/>
        <v>57</v>
      </c>
      <c r="P226" s="2">
        <f>AVERAGE(P220:P225)</f>
        <v>2.6318083138243029</v>
      </c>
      <c r="Q226">
        <f>AVERAGE(Q220:Q224)</f>
        <v>12.152770835879236</v>
      </c>
      <c r="R226" s="2">
        <f>AVERAGE(R220:R225)</f>
        <v>1.2648184763732544</v>
      </c>
      <c r="S226">
        <f>AVERAGE(S220:S224)</f>
        <v>18.584941739623865</v>
      </c>
      <c r="T226" s="2">
        <f>AVERAGE(T220:T225)</f>
        <v>1.6285782550787493</v>
      </c>
      <c r="U226">
        <f>AVERAGE(U220:U224)</f>
        <v>13.867521085981968</v>
      </c>
      <c r="V226" s="2">
        <f>AVERAGE(V220:V225)</f>
        <v>0.84285990007500899</v>
      </c>
      <c r="W226">
        <f>AVERAGE(W220:W224)</f>
        <v>1.752060985415153</v>
      </c>
    </row>
    <row r="227" spans="1:23" x14ac:dyDescent="0.45">
      <c r="A227" s="1">
        <v>7</v>
      </c>
      <c r="B227">
        <v>5</v>
      </c>
      <c r="C227">
        <v>0.45</v>
      </c>
      <c r="D227">
        <v>82.7</v>
      </c>
      <c r="E227">
        <v>49.2</v>
      </c>
      <c r="F227">
        <v>38.299999999999997</v>
      </c>
      <c r="G227">
        <v>46.2</v>
      </c>
      <c r="I227">
        <f t="shared" si="84"/>
        <v>16.98543493702768</v>
      </c>
      <c r="N227">
        <f t="shared" si="86"/>
        <v>54.099999999999994</v>
      </c>
      <c r="P227" s="2">
        <f>_xlfn.STDEV.P(P220:P225)</f>
        <v>0.99591749957109532</v>
      </c>
      <c r="Q227">
        <f>_xlfn.STDEV.P(Q220:Q224)</f>
        <v>0.85819248653015789</v>
      </c>
      <c r="R227" s="2">
        <f>_xlfn.STDEV.P(R220:R225)</f>
        <v>0.61082530657968903</v>
      </c>
      <c r="S227">
        <f>_xlfn.STDEV.P(S220:S224)</f>
        <v>0.4398376989905437</v>
      </c>
      <c r="T227" s="2">
        <f>_xlfn.STDEV.P(T220:T225)</f>
        <v>1.179830298708811</v>
      </c>
      <c r="U227">
        <f>_xlfn.STDEV.P(U220:U224)</f>
        <v>0.10864333522991999</v>
      </c>
      <c r="V227" s="2">
        <f>_xlfn.STDEV.P(V220:V225)</f>
        <v>0.89120920973260342</v>
      </c>
      <c r="W227">
        <f>_xlfn.STDEV.P(W220:W224)</f>
        <v>0.59521618205999971</v>
      </c>
    </row>
    <row r="228" spans="1:23" x14ac:dyDescent="0.45">
      <c r="A228" s="1">
        <v>8</v>
      </c>
      <c r="B228">
        <v>5</v>
      </c>
      <c r="C228">
        <v>0.65</v>
      </c>
      <c r="D228">
        <v>85.3</v>
      </c>
      <c r="E228">
        <v>48.2</v>
      </c>
      <c r="F228">
        <v>35.299999999999997</v>
      </c>
      <c r="G228">
        <v>49.1</v>
      </c>
      <c r="I228">
        <f t="shared" si="84"/>
        <v>18.615366636196015</v>
      </c>
      <c r="K228" cm="1">
        <f t="array" ref="K228">INDEX(LINEST(K220:K225),1)</f>
        <v>1.062585223639271</v>
      </c>
      <c r="L228" cm="1">
        <f t="array" ref="L228">INDEX(LINEST(L220:L224),1)</f>
        <v>0.28870016260555165</v>
      </c>
      <c r="N228">
        <f t="shared" si="86"/>
        <v>54.475000000000001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84.2</v>
      </c>
      <c r="E229">
        <v>49.8</v>
      </c>
      <c r="F229">
        <v>34.5</v>
      </c>
      <c r="G229">
        <v>52.1</v>
      </c>
      <c r="I229">
        <f t="shared" si="84"/>
        <v>18.084869366406824</v>
      </c>
      <c r="N229">
        <f t="shared" si="86"/>
        <v>55.15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67.5</v>
      </c>
      <c r="E230">
        <v>49.1</v>
      </c>
      <c r="F230">
        <v>37.700000000000003</v>
      </c>
      <c r="G230">
        <v>45.2</v>
      </c>
      <c r="I230">
        <f t="shared" si="84"/>
        <v>10.969588643153411</v>
      </c>
      <c r="N230">
        <f xml:space="preserve"> AVERAGEIF(D230:G230, "&lt;&gt;0",D230:G230)</f>
        <v>49.875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80.3</v>
      </c>
      <c r="E231">
        <v>53.4</v>
      </c>
      <c r="F231">
        <v>39.700000000000003</v>
      </c>
      <c r="G231">
        <v>50.5</v>
      </c>
      <c r="I231">
        <f t="shared" si="84"/>
        <v>14.943121327219439</v>
      </c>
      <c r="J231" s="6"/>
      <c r="K231" t="s">
        <v>25</v>
      </c>
      <c r="L231" t="s">
        <v>26</v>
      </c>
      <c r="N231">
        <f t="shared" ref="N231:N249" si="91" xml:space="preserve"> AVERAGEIF(D231:G231, "&lt;&gt;0",D231:G231)</f>
        <v>55.974999999999994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78.400000000000006</v>
      </c>
      <c r="E232">
        <v>49.1</v>
      </c>
      <c r="F232">
        <v>38.200000000000003</v>
      </c>
      <c r="G232">
        <v>49.4</v>
      </c>
      <c r="I232">
        <f t="shared" si="84"/>
        <v>14.916161537071146</v>
      </c>
      <c r="J232">
        <v>2</v>
      </c>
      <c r="K232">
        <f>AVERAGE(D220:G224)</f>
        <v>44.214999999999989</v>
      </c>
      <c r="L232">
        <f>AVERAGE(D220:G220,D225:G225,D230:G230,D235:F235,D240:F240,D245:D245)</f>
        <v>49.497894736842113</v>
      </c>
      <c r="M232">
        <v>0</v>
      </c>
      <c r="N232">
        <f t="shared" si="91"/>
        <v>53.774999999999999</v>
      </c>
      <c r="P232" s="2">
        <f>AVERAGE(D220:D224)</f>
        <v>44.760000000000005</v>
      </c>
      <c r="Q232">
        <f>AVERAGE(D220,D225,D230,D235,D240,D245)</f>
        <v>64.983333333333334</v>
      </c>
      <c r="R232" s="2">
        <f>AVERAGE(E220:E224)</f>
        <v>46.78</v>
      </c>
      <c r="S232">
        <f>AVERAGE(E220,E225,E230,E235,E240)</f>
        <v>48.132000000000005</v>
      </c>
      <c r="T232" s="2">
        <f>AVERAGE(F220:F224)</f>
        <v>39.68</v>
      </c>
      <c r="U232">
        <f>AVERAGE(F220,F225,F230,F235,F240)</f>
        <v>34.619999999999997</v>
      </c>
      <c r="V232" s="2">
        <f>AVERAGE(G220:G224)</f>
        <v>45.64</v>
      </c>
      <c r="W232">
        <f>AVERAGE(G220,G225,G230)</f>
        <v>45.6</v>
      </c>
    </row>
    <row r="233" spans="1:23" x14ac:dyDescent="0.45">
      <c r="A233" s="1">
        <v>13</v>
      </c>
      <c r="B233">
        <v>10</v>
      </c>
      <c r="C233">
        <v>0.65</v>
      </c>
      <c r="D233">
        <v>76.099999999999994</v>
      </c>
      <c r="E233">
        <v>49.9</v>
      </c>
      <c r="F233">
        <v>38.1</v>
      </c>
      <c r="G233">
        <v>49.7</v>
      </c>
      <c r="I233">
        <f t="shared" si="84"/>
        <v>13.92219451092391</v>
      </c>
      <c r="J233">
        <v>5</v>
      </c>
      <c r="K233">
        <f>AVERAGE(D225:G229)</f>
        <v>54.995000000000005</v>
      </c>
      <c r="L233">
        <f t="shared" ref="L233:L236" si="92">AVERAGE(D221:G221,D226:G226,D231:G231,D236:F236,D241:F241,D246:D246)</f>
        <v>53.321578947368423</v>
      </c>
      <c r="M233">
        <v>0.2</v>
      </c>
      <c r="N233">
        <f t="shared" si="91"/>
        <v>53.45</v>
      </c>
      <c r="P233" s="2">
        <f>AVERAGE(D225:D229)</f>
        <v>83.6</v>
      </c>
      <c r="Q233">
        <f t="shared" ref="Q233:Q236" si="93">AVERAGE(D221,D226,D231,D236,D241,D246)</f>
        <v>72</v>
      </c>
      <c r="R233" s="2">
        <f>AVERAGE(E225:E229)</f>
        <v>49.220000000000006</v>
      </c>
      <c r="S233">
        <f t="shared" ref="S233:S236" si="94">AVERAGE(E221,E226,E231,E236,E241)</f>
        <v>50.981999999999992</v>
      </c>
      <c r="T233" s="2">
        <f>AVERAGE(F225:F229)</f>
        <v>38.239999999999995</v>
      </c>
      <c r="U233">
        <f t="shared" ref="U233:U236" si="95">AVERAGE(F221,F226,F231,F236,F241)</f>
        <v>35.6</v>
      </c>
      <c r="V233" s="2">
        <f>AVERAGE(G225:G229)</f>
        <v>48.92</v>
      </c>
      <c r="W233">
        <f t="shared" ref="W233:W236" si="96">AVERAGE(G221,G226,G231)</f>
        <v>49.4</v>
      </c>
    </row>
    <row r="234" spans="1:23" x14ac:dyDescent="0.45">
      <c r="A234" s="1">
        <v>14</v>
      </c>
      <c r="B234">
        <v>10</v>
      </c>
      <c r="C234">
        <v>0.85</v>
      </c>
      <c r="D234">
        <v>77.5</v>
      </c>
      <c r="E234">
        <v>50.2</v>
      </c>
      <c r="F234">
        <v>38.5</v>
      </c>
      <c r="G234">
        <v>48.2</v>
      </c>
      <c r="I234">
        <f t="shared" si="84"/>
        <v>14.490859187777673</v>
      </c>
      <c r="J234">
        <v>10</v>
      </c>
      <c r="K234">
        <f>AVERAGE(D230:G234)</f>
        <v>53.335000000000001</v>
      </c>
      <c r="L234">
        <f t="shared" si="92"/>
        <v>52.074210526315795</v>
      </c>
      <c r="M234">
        <v>0.45</v>
      </c>
      <c r="N234">
        <f t="shared" si="91"/>
        <v>53.599999999999994</v>
      </c>
      <c r="P234" s="2">
        <f>AVERAGE(D230:D234)</f>
        <v>75.960000000000008</v>
      </c>
      <c r="Q234">
        <f t="shared" si="93"/>
        <v>70.5</v>
      </c>
      <c r="R234" s="2">
        <f>AVERAGE(E230:E234)</f>
        <v>50.339999999999996</v>
      </c>
      <c r="S234">
        <f t="shared" si="94"/>
        <v>49.402000000000001</v>
      </c>
      <c r="T234" s="2">
        <f>AVERAGE(F230:F234)</f>
        <v>38.440000000000005</v>
      </c>
      <c r="U234">
        <f t="shared" si="95"/>
        <v>35.739999999999995</v>
      </c>
      <c r="V234" s="2">
        <f>AVERAGE(G230:G234)</f>
        <v>48.6</v>
      </c>
      <c r="W234">
        <f t="shared" si="96"/>
        <v>46.900000000000006</v>
      </c>
    </row>
    <row r="235" spans="1:23" x14ac:dyDescent="0.45">
      <c r="A235" s="1">
        <v>15</v>
      </c>
      <c r="B235">
        <v>20</v>
      </c>
      <c r="C235">
        <v>0</v>
      </c>
      <c r="D235">
        <v>67.5</v>
      </c>
      <c r="E235">
        <v>48</v>
      </c>
      <c r="F235">
        <v>27.9</v>
      </c>
      <c r="G235">
        <v>0</v>
      </c>
      <c r="I235">
        <f>_xlfn.STDEV.P(D235:F235)</f>
        <v>16.167250848551827</v>
      </c>
      <c r="J235">
        <v>20</v>
      </c>
      <c r="K235">
        <f>AVERAGE(D235:G239)</f>
        <v>37.881</v>
      </c>
      <c r="L235">
        <f t="shared" si="92"/>
        <v>51.59473684210527</v>
      </c>
      <c r="M235">
        <v>0.65</v>
      </c>
      <c r="N235">
        <f t="shared" si="91"/>
        <v>47.800000000000004</v>
      </c>
      <c r="P235" s="2">
        <f>AVERAGE(D235:D239)</f>
        <v>71.22</v>
      </c>
      <c r="Q235">
        <f t="shared" si="93"/>
        <v>69.183333333333337</v>
      </c>
      <c r="R235" s="2">
        <f>AVERAGE(E235:E239)</f>
        <v>50.484000000000002</v>
      </c>
      <c r="S235">
        <f t="shared" si="94"/>
        <v>49.040000000000006</v>
      </c>
      <c r="T235" s="2">
        <f>AVERAGE(F235:F239)</f>
        <v>29.82</v>
      </c>
      <c r="U235">
        <f t="shared" si="95"/>
        <v>35.08</v>
      </c>
      <c r="V235" s="2"/>
      <c r="W235">
        <f t="shared" si="96"/>
        <v>48.20000000000001</v>
      </c>
    </row>
    <row r="236" spans="1:23" x14ac:dyDescent="0.45">
      <c r="A236" s="1">
        <v>16</v>
      </c>
      <c r="B236">
        <v>20</v>
      </c>
      <c r="C236">
        <v>0.2</v>
      </c>
      <c r="D236">
        <v>75</v>
      </c>
      <c r="E236">
        <v>52.51</v>
      </c>
      <c r="F236">
        <v>31.1</v>
      </c>
      <c r="G236">
        <v>0</v>
      </c>
      <c r="I236">
        <f t="shared" ref="I236:I244" si="97">_xlfn.STDEV.P(D236:F236)</f>
        <v>17.923907684058939</v>
      </c>
      <c r="J236">
        <v>50</v>
      </c>
      <c r="K236">
        <f>AVERAGE(D240:G244)</f>
        <v>38.657999999999994</v>
      </c>
      <c r="L236">
        <f t="shared" si="92"/>
        <v>52.278947368421058</v>
      </c>
      <c r="M236">
        <v>0.85</v>
      </c>
      <c r="N236">
        <f t="shared" si="91"/>
        <v>52.87</v>
      </c>
      <c r="P236" s="2">
        <f>AVERAGE(D240:D244)</f>
        <v>73.319999999999993</v>
      </c>
      <c r="Q236">
        <f t="shared" si="93"/>
        <v>69.86666666666666</v>
      </c>
      <c r="R236" s="2">
        <f>AVERAGE(E240:E244)</f>
        <v>51.39200000000001</v>
      </c>
      <c r="S236">
        <f t="shared" si="94"/>
        <v>50.66</v>
      </c>
      <c r="T236" s="2">
        <f>AVERAGE(F240:F244)</f>
        <v>29.919999999999998</v>
      </c>
      <c r="U236">
        <f t="shared" si="95"/>
        <v>35.06</v>
      </c>
      <c r="V236" s="2"/>
      <c r="W236">
        <f t="shared" si="96"/>
        <v>48.5</v>
      </c>
    </row>
    <row r="237" spans="1:23" x14ac:dyDescent="0.45">
      <c r="A237" s="1">
        <v>17</v>
      </c>
      <c r="B237">
        <v>20</v>
      </c>
      <c r="C237">
        <v>0.45</v>
      </c>
      <c r="D237">
        <v>73.3</v>
      </c>
      <c r="E237">
        <v>51.91</v>
      </c>
      <c r="F237">
        <v>32.200000000000003</v>
      </c>
      <c r="G237">
        <v>0</v>
      </c>
      <c r="I237">
        <f t="shared" si="97"/>
        <v>16.783676593642983</v>
      </c>
      <c r="J237">
        <v>100</v>
      </c>
      <c r="K237">
        <f>AVERAGE(D245:D249)</f>
        <v>66.97999999999999</v>
      </c>
      <c r="N237">
        <f t="shared" si="91"/>
        <v>52.47</v>
      </c>
      <c r="P237" s="2">
        <f>AVERAGE(D245:D249)</f>
        <v>66.97999999999999</v>
      </c>
      <c r="R237" s="2"/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69.7</v>
      </c>
      <c r="E238">
        <v>48.7</v>
      </c>
      <c r="F238">
        <v>28.9</v>
      </c>
      <c r="G238">
        <v>0</v>
      </c>
      <c r="I238">
        <f t="shared" si="97"/>
        <v>16.658931538367028</v>
      </c>
      <c r="K238">
        <f>AVERAGE(K232:K237)</f>
        <v>49.343999999999994</v>
      </c>
      <c r="N238">
        <f t="shared" si="91"/>
        <v>49.1</v>
      </c>
      <c r="P238" s="2">
        <f>AVERAGE(P232:P237)</f>
        <v>69.306666666666672</v>
      </c>
      <c r="Q238">
        <f>AVERAGE(Q232:Q236)</f>
        <v>69.306666666666672</v>
      </c>
      <c r="R238" s="2">
        <f>AVERAGE(R232:R237)</f>
        <v>49.6432</v>
      </c>
      <c r="S238">
        <f>AVERAGE(S232:S236)</f>
        <v>49.643200000000007</v>
      </c>
      <c r="T238" s="2">
        <f>AVERAGE(T232:T237)</f>
        <v>35.219999999999992</v>
      </c>
      <c r="U238">
        <f>AVERAGE(U232:U236)</f>
        <v>35.22</v>
      </c>
      <c r="V238" s="2">
        <f>AVERAGE(V232:V237)</f>
        <v>47.72</v>
      </c>
      <c r="W238">
        <f>AVERAGE(W232:W236)</f>
        <v>47.720000000000006</v>
      </c>
    </row>
    <row r="239" spans="1:23" x14ac:dyDescent="0.45">
      <c r="A239" s="1">
        <v>19</v>
      </c>
      <c r="B239">
        <v>20</v>
      </c>
      <c r="C239">
        <v>0.85</v>
      </c>
      <c r="D239">
        <v>70.599999999999994</v>
      </c>
      <c r="E239">
        <v>51.3</v>
      </c>
      <c r="F239">
        <v>29</v>
      </c>
      <c r="G239">
        <v>0</v>
      </c>
      <c r="I239">
        <f t="shared" si="97"/>
        <v>16.997843000412349</v>
      </c>
      <c r="N239">
        <f t="shared" si="91"/>
        <v>50.29999999999999</v>
      </c>
      <c r="P239" s="2">
        <f>_xlfn.STDEV.P(P232:P237)</f>
        <v>12.085019192739709</v>
      </c>
      <c r="Q239">
        <f>_xlfn.STDEV.P(Q232:Q236)</f>
        <v>2.3536402066208462</v>
      </c>
      <c r="R239" s="2">
        <f>_xlfn.STDEV.P(R232:R237)</f>
        <v>1.5892003523785176</v>
      </c>
      <c r="S239">
        <f>_xlfn.STDEV.P(S232:S236)</f>
        <v>1.0518574808404368</v>
      </c>
      <c r="T239" s="2">
        <f>_xlfn.STDEV.P(T232:T237)</f>
        <v>4.3961437647102164</v>
      </c>
      <c r="U239">
        <f>_xlfn.STDEV.P(U232:U236)</f>
        <v>0.40496913462633138</v>
      </c>
      <c r="V239" s="2">
        <f>_xlfn.STDEV.P(V232:V237)</f>
        <v>1.476572607990094</v>
      </c>
      <c r="W239">
        <f>_xlfn.STDEV.P(W232:W236)</f>
        <v>1.3287588193498465</v>
      </c>
    </row>
    <row r="240" spans="1:23" x14ac:dyDescent="0.45">
      <c r="A240" s="1">
        <v>20</v>
      </c>
      <c r="B240">
        <v>50</v>
      </c>
      <c r="C240">
        <v>0</v>
      </c>
      <c r="D240">
        <v>69.400000000000006</v>
      </c>
      <c r="E240">
        <v>50.36</v>
      </c>
      <c r="F240">
        <v>30.2</v>
      </c>
      <c r="G240">
        <v>0</v>
      </c>
      <c r="I240">
        <f t="shared" si="97"/>
        <v>16.005510162302098</v>
      </c>
      <c r="N240">
        <f t="shared" si="91"/>
        <v>49.986666666666672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75.8</v>
      </c>
      <c r="E241">
        <v>53.2</v>
      </c>
      <c r="F241">
        <v>28.5</v>
      </c>
      <c r="G241">
        <v>0</v>
      </c>
      <c r="I241">
        <f t="shared" si="97"/>
        <v>19.316486913169967</v>
      </c>
      <c r="N241">
        <f t="shared" si="91"/>
        <v>52.5</v>
      </c>
      <c r="P241" s="2" cm="1">
        <f t="array" ref="P241">INDEX(LINEST(P232:P237), 1)</f>
        <v>2.1577142857142837</v>
      </c>
      <c r="Q241" s="2" cm="1">
        <f t="array" ref="Q241">INDEX(LINEST(Q232:Q236), 1)</f>
        <v>0.69499999999999884</v>
      </c>
      <c r="R241" s="2" cm="1">
        <f t="array" ref="R241">INDEX(LINEST(R232:R236), 1)</f>
        <v>1.0488000000000011</v>
      </c>
      <c r="S241" s="2" cm="1">
        <f t="array" ref="S241">INDEX(LINEST(S232:S236), 1)</f>
        <v>0.31139999999999968</v>
      </c>
      <c r="T241" s="2" cm="1">
        <f t="array" ref="T241">INDEX(LINEST(T232:T236), 1)</f>
        <v>-2.794</v>
      </c>
      <c r="U241" s="2" cm="1">
        <f t="array" ref="U241">INDEX(LINEST(U232:U236), 1)</f>
        <v>3.6000000000000677E-2</v>
      </c>
      <c r="V241" s="2" cm="1">
        <f t="array" ref="V241">INDEX(LINEST(V232:V234), 1)</f>
        <v>1.4800000000000006</v>
      </c>
      <c r="W241" s="2" cm="1">
        <f t="array" ref="W241">INDEX(LINEST(W232:W236), 1)</f>
        <v>0.4600000000000008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75.7</v>
      </c>
      <c r="E242">
        <v>49.4</v>
      </c>
      <c r="F242">
        <v>28.7</v>
      </c>
      <c r="G242">
        <v>0</v>
      </c>
      <c r="I242">
        <f t="shared" si="97"/>
        <v>19.233015595295754</v>
      </c>
      <c r="K242" cm="1">
        <f t="array" ref="K242">INDEX(LINEST(K232:K237),1)</f>
        <v>1.410285714285713</v>
      </c>
      <c r="L242" cm="1">
        <f t="array" ref="L242">INDEX(LINEST(L232:L236),1)</f>
        <v>0.38352631578947355</v>
      </c>
      <c r="N242">
        <f t="shared" si="91"/>
        <v>51.266666666666659</v>
      </c>
    </row>
    <row r="243" spans="1:25" x14ac:dyDescent="0.45">
      <c r="A243" s="1">
        <v>23</v>
      </c>
      <c r="B243">
        <v>50</v>
      </c>
      <c r="C243">
        <v>0.65</v>
      </c>
      <c r="D243">
        <v>71.7</v>
      </c>
      <c r="E243">
        <v>50.4</v>
      </c>
      <c r="F243">
        <v>31.8</v>
      </c>
      <c r="G243">
        <v>0</v>
      </c>
      <c r="I243">
        <f t="shared" si="97"/>
        <v>16.301533670179627</v>
      </c>
      <c r="N243">
        <f t="shared" si="91"/>
        <v>51.300000000000004</v>
      </c>
    </row>
    <row r="244" spans="1:25" x14ac:dyDescent="0.45">
      <c r="A244" s="1">
        <v>24</v>
      </c>
      <c r="B244">
        <v>50</v>
      </c>
      <c r="C244">
        <v>0.85</v>
      </c>
      <c r="D244">
        <v>74</v>
      </c>
      <c r="E244">
        <v>53.6</v>
      </c>
      <c r="F244">
        <v>30.4</v>
      </c>
      <c r="G244">
        <v>0</v>
      </c>
      <c r="I244">
        <f t="shared" si="97"/>
        <v>17.81185622618322</v>
      </c>
      <c r="N244">
        <f t="shared" si="91"/>
        <v>52.666666666666664</v>
      </c>
    </row>
    <row r="245" spans="1:25" x14ac:dyDescent="0.45">
      <c r="A245" s="1">
        <v>25</v>
      </c>
      <c r="B245">
        <v>100</v>
      </c>
      <c r="C245">
        <v>0</v>
      </c>
      <c r="D245">
        <v>63</v>
      </c>
      <c r="E245">
        <v>0</v>
      </c>
      <c r="F245">
        <v>0</v>
      </c>
      <c r="G245">
        <v>0</v>
      </c>
      <c r="I245">
        <f>_xlfn.STDEV.P(D245:D245)</f>
        <v>0</v>
      </c>
      <c r="N245">
        <f t="shared" si="91"/>
        <v>63</v>
      </c>
    </row>
    <row r="246" spans="1:25" x14ac:dyDescent="0.45">
      <c r="A246" s="1">
        <v>26</v>
      </c>
      <c r="B246">
        <v>100</v>
      </c>
      <c r="C246">
        <v>0.2</v>
      </c>
      <c r="D246">
        <v>66.8</v>
      </c>
      <c r="E246">
        <v>0</v>
      </c>
      <c r="F246">
        <v>0</v>
      </c>
      <c r="G246">
        <v>0</v>
      </c>
      <c r="I246">
        <f t="shared" ref="I246:I249" si="98">_xlfn.STDEV.P(D246:D246)</f>
        <v>0</v>
      </c>
      <c r="N246">
        <f t="shared" si="91"/>
        <v>66.8</v>
      </c>
    </row>
    <row r="247" spans="1:25" x14ac:dyDescent="0.45">
      <c r="A247" s="1">
        <v>27</v>
      </c>
      <c r="B247">
        <v>100</v>
      </c>
      <c r="C247">
        <v>0.45</v>
      </c>
      <c r="D247">
        <v>69.3</v>
      </c>
      <c r="E247">
        <v>0</v>
      </c>
      <c r="F247">
        <v>0</v>
      </c>
      <c r="G247">
        <v>0</v>
      </c>
      <c r="I247">
        <f t="shared" si="98"/>
        <v>0</v>
      </c>
      <c r="N247">
        <f t="shared" si="91"/>
        <v>69.3</v>
      </c>
    </row>
    <row r="248" spans="1:25" x14ac:dyDescent="0.45">
      <c r="A248" s="1">
        <v>28</v>
      </c>
      <c r="B248">
        <v>100</v>
      </c>
      <c r="C248">
        <v>0.65</v>
      </c>
      <c r="D248">
        <v>67.400000000000006</v>
      </c>
      <c r="E248">
        <v>0</v>
      </c>
      <c r="F248">
        <v>0</v>
      </c>
      <c r="G248">
        <v>0</v>
      </c>
      <c r="I248">
        <f t="shared" si="98"/>
        <v>0</v>
      </c>
      <c r="N248">
        <f t="shared" si="91"/>
        <v>67.400000000000006</v>
      </c>
    </row>
    <row r="249" spans="1:25" x14ac:dyDescent="0.45">
      <c r="A249" s="1">
        <v>29</v>
      </c>
      <c r="B249">
        <v>100</v>
      </c>
      <c r="C249">
        <v>0.85</v>
      </c>
      <c r="D249">
        <v>68.400000000000006</v>
      </c>
      <c r="E249">
        <v>0</v>
      </c>
      <c r="F249">
        <v>0</v>
      </c>
      <c r="G249">
        <v>0</v>
      </c>
      <c r="I249">
        <f t="shared" si="98"/>
        <v>0</v>
      </c>
      <c r="N249">
        <f t="shared" si="91"/>
        <v>68.400000000000006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49"/>
  <sheetViews>
    <sheetView workbookViewId="0">
      <selection activeCell="C17" sqref="A1:XFD1048576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100</v>
      </c>
      <c r="F4">
        <v>7.2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100</v>
      </c>
      <c r="F5">
        <v>12.7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100</v>
      </c>
      <c r="F6">
        <v>7.3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100</v>
      </c>
      <c r="F7">
        <v>9.5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100</v>
      </c>
      <c r="F8">
        <v>7.2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24.7</v>
      </c>
      <c r="E9">
        <v>39.5</v>
      </c>
      <c r="F9">
        <v>3.3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22.2</v>
      </c>
      <c r="E10">
        <v>69.8</v>
      </c>
      <c r="F10">
        <v>3.3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39.799999999999997</v>
      </c>
      <c r="E11">
        <v>79.099999999999994</v>
      </c>
      <c r="F11">
        <v>1.3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41.6</v>
      </c>
      <c r="E12">
        <v>81.400000000000006</v>
      </c>
      <c r="F12">
        <v>2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43.2</v>
      </c>
      <c r="E13">
        <v>81.2</v>
      </c>
      <c r="F13">
        <v>1.6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13</v>
      </c>
      <c r="E14">
        <v>5.2</v>
      </c>
      <c r="F14">
        <v>0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12.1</v>
      </c>
      <c r="E15">
        <v>19.600000000000001</v>
      </c>
      <c r="F15">
        <v>0.7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22.1</v>
      </c>
      <c r="E16">
        <v>24.4</v>
      </c>
      <c r="F16">
        <v>0.1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22.3</v>
      </c>
      <c r="E17">
        <v>25.7</v>
      </c>
      <c r="F17">
        <v>0.1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23.6</v>
      </c>
      <c r="E18">
        <v>26.5</v>
      </c>
      <c r="F18">
        <v>0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3.9</v>
      </c>
      <c r="E19">
        <v>1.4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5.5</v>
      </c>
      <c r="E20">
        <v>7.5</v>
      </c>
      <c r="F20">
        <v>0.7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4.4000000000000004</v>
      </c>
      <c r="E21">
        <v>3.4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3.9</v>
      </c>
      <c r="E22">
        <v>2.9</v>
      </c>
      <c r="F22">
        <v>0.1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6</v>
      </c>
      <c r="E23">
        <v>2.9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1.5</v>
      </c>
      <c r="E24">
        <v>0.1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9.1</v>
      </c>
      <c r="E25">
        <v>0.5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10.5</v>
      </c>
      <c r="E26">
        <v>0.1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11.3</v>
      </c>
      <c r="E27">
        <v>0.1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10.1</v>
      </c>
      <c r="E28">
        <v>0.1</v>
      </c>
      <c r="F28">
        <v>0.1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1</v>
      </c>
      <c r="E29">
        <v>0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15.1</v>
      </c>
      <c r="E30">
        <v>0</v>
      </c>
      <c r="F30">
        <v>0.2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17.899999999999999</v>
      </c>
      <c r="E31">
        <v>0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18</v>
      </c>
      <c r="E32">
        <v>0.2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16.5</v>
      </c>
      <c r="E33">
        <v>0.2</v>
      </c>
      <c r="F33">
        <v>0</v>
      </c>
      <c r="G33">
        <v>0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5.7</v>
      </c>
      <c r="E40">
        <v>0</v>
      </c>
      <c r="F40">
        <v>0.9</v>
      </c>
      <c r="G40">
        <v>98.9</v>
      </c>
    </row>
    <row r="41" spans="1:7" x14ac:dyDescent="0.45">
      <c r="A41" s="1">
        <v>1</v>
      </c>
      <c r="B41">
        <v>0</v>
      </c>
      <c r="C41">
        <v>0.2</v>
      </c>
      <c r="D41">
        <v>5.8</v>
      </c>
      <c r="E41">
        <v>0</v>
      </c>
      <c r="F41">
        <v>2.9</v>
      </c>
      <c r="G41">
        <v>99.1</v>
      </c>
    </row>
    <row r="42" spans="1:7" x14ac:dyDescent="0.45">
      <c r="A42" s="1">
        <v>2</v>
      </c>
      <c r="B42">
        <v>0</v>
      </c>
      <c r="C42">
        <v>0.45</v>
      </c>
      <c r="D42">
        <v>5.6</v>
      </c>
      <c r="E42">
        <v>0</v>
      </c>
      <c r="F42">
        <v>3.5</v>
      </c>
      <c r="G42">
        <v>98.7</v>
      </c>
    </row>
    <row r="43" spans="1:7" x14ac:dyDescent="0.45">
      <c r="A43" s="1">
        <v>3</v>
      </c>
      <c r="B43">
        <v>0</v>
      </c>
      <c r="C43">
        <v>0.65</v>
      </c>
      <c r="D43">
        <v>5.9</v>
      </c>
      <c r="E43">
        <v>0.2</v>
      </c>
      <c r="F43">
        <v>3.8</v>
      </c>
      <c r="G43">
        <v>98.7</v>
      </c>
    </row>
    <row r="44" spans="1:7" x14ac:dyDescent="0.45">
      <c r="A44" s="1">
        <v>4</v>
      </c>
      <c r="B44">
        <v>0</v>
      </c>
      <c r="C44">
        <v>0.85</v>
      </c>
      <c r="D44">
        <v>5.9</v>
      </c>
      <c r="E44">
        <v>0.2</v>
      </c>
      <c r="F44">
        <v>4.0999999999999996</v>
      </c>
      <c r="G44">
        <v>98.3</v>
      </c>
    </row>
    <row r="45" spans="1:7" x14ac:dyDescent="0.45">
      <c r="A45" s="1">
        <v>5</v>
      </c>
      <c r="B45">
        <v>5</v>
      </c>
      <c r="C45">
        <v>0</v>
      </c>
      <c r="D45">
        <v>0.5</v>
      </c>
      <c r="E45">
        <v>0</v>
      </c>
      <c r="F45">
        <v>0.2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0.4</v>
      </c>
      <c r="E46">
        <v>0</v>
      </c>
      <c r="F46">
        <v>0.4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0.5</v>
      </c>
      <c r="E47">
        <v>0</v>
      </c>
      <c r="F47">
        <v>0.1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0.1</v>
      </c>
      <c r="E48">
        <v>0</v>
      </c>
      <c r="F48">
        <v>0.2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0.3</v>
      </c>
      <c r="E49">
        <v>0</v>
      </c>
      <c r="F49">
        <v>0.3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0.3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0.5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0.1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0.1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0.2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0.2</v>
      </c>
      <c r="E59">
        <v>0</v>
      </c>
      <c r="F59">
        <v>0.1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0.4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0.2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0.3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0.2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0.5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0.6</v>
      </c>
      <c r="E76">
        <v>0</v>
      </c>
      <c r="F76">
        <v>1.6</v>
      </c>
      <c r="G76">
        <v>96.6</v>
      </c>
    </row>
    <row r="77" spans="1:7" x14ac:dyDescent="0.45">
      <c r="A77" s="1">
        <v>1</v>
      </c>
      <c r="B77">
        <v>0</v>
      </c>
      <c r="C77">
        <v>0.2</v>
      </c>
      <c r="D77">
        <v>0.4</v>
      </c>
      <c r="E77">
        <v>0.1</v>
      </c>
      <c r="F77">
        <v>3.8</v>
      </c>
      <c r="G77">
        <v>98.7</v>
      </c>
    </row>
    <row r="78" spans="1:7" x14ac:dyDescent="0.45">
      <c r="A78" s="1">
        <v>2</v>
      </c>
      <c r="B78">
        <v>0</v>
      </c>
      <c r="C78">
        <v>0.45</v>
      </c>
      <c r="D78">
        <v>0.1</v>
      </c>
      <c r="E78">
        <v>0.1</v>
      </c>
      <c r="F78">
        <v>4.8</v>
      </c>
      <c r="G78">
        <v>98.9</v>
      </c>
    </row>
    <row r="79" spans="1:7" x14ac:dyDescent="0.45">
      <c r="A79" s="1">
        <v>3</v>
      </c>
      <c r="B79">
        <v>0</v>
      </c>
      <c r="C79">
        <v>0.65</v>
      </c>
      <c r="D79">
        <v>0.4</v>
      </c>
      <c r="E79">
        <v>0</v>
      </c>
      <c r="F79">
        <v>4.4000000000000004</v>
      </c>
      <c r="G79">
        <v>99.1</v>
      </c>
    </row>
    <row r="80" spans="1:7" x14ac:dyDescent="0.45">
      <c r="A80" s="1">
        <v>4</v>
      </c>
      <c r="B80">
        <v>0</v>
      </c>
      <c r="C80">
        <v>0.85</v>
      </c>
      <c r="D80">
        <v>0.1</v>
      </c>
      <c r="E80">
        <v>0</v>
      </c>
      <c r="F80">
        <v>3.4</v>
      </c>
      <c r="G80">
        <v>99.6</v>
      </c>
    </row>
    <row r="81" spans="1:7" x14ac:dyDescent="0.45">
      <c r="A81" s="1">
        <v>5</v>
      </c>
      <c r="B81">
        <v>5</v>
      </c>
      <c r="C81">
        <v>0</v>
      </c>
      <c r="D81">
        <v>1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0.2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0.3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0.2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0.1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0.1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0.1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0.1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0.1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0.1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0.5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0.2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0.2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0.4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0.2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0.3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86.2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82.7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86.6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88.2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88.8</v>
      </c>
    </row>
    <row r="117" spans="1:7" x14ac:dyDescent="0.45">
      <c r="A117" s="1">
        <v>5</v>
      </c>
      <c r="B117">
        <v>5</v>
      </c>
      <c r="C117">
        <v>0</v>
      </c>
      <c r="D117">
        <v>32.5</v>
      </c>
      <c r="E117">
        <v>2.2999999999999998</v>
      </c>
      <c r="F117">
        <v>0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23.1</v>
      </c>
      <c r="E118">
        <v>6</v>
      </c>
      <c r="F118">
        <v>1.2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44.6</v>
      </c>
      <c r="E119">
        <v>4.4000000000000004</v>
      </c>
      <c r="F119">
        <v>0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52.4</v>
      </c>
      <c r="E120">
        <v>4.5999999999999996</v>
      </c>
      <c r="F120">
        <v>0.1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53.3</v>
      </c>
      <c r="E121">
        <v>5.8</v>
      </c>
      <c r="F121">
        <v>0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14.5</v>
      </c>
      <c r="E122">
        <v>1.3</v>
      </c>
      <c r="F122">
        <v>0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10.199999999999999</v>
      </c>
      <c r="E123">
        <v>1.4</v>
      </c>
      <c r="F123">
        <v>0.5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16</v>
      </c>
      <c r="E124">
        <v>0.1</v>
      </c>
      <c r="F124">
        <v>0.1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20.9</v>
      </c>
      <c r="E125">
        <v>0.5</v>
      </c>
      <c r="F125">
        <v>0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20.7</v>
      </c>
      <c r="E126">
        <v>0.3</v>
      </c>
      <c r="F126">
        <v>0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4.3</v>
      </c>
      <c r="E127">
        <v>0.1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4.0999999999999996</v>
      </c>
      <c r="E128">
        <v>0.6</v>
      </c>
      <c r="F128">
        <v>0.8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3</v>
      </c>
      <c r="E129">
        <v>0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3.2</v>
      </c>
      <c r="E130">
        <v>0</v>
      </c>
      <c r="F130">
        <v>0.1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4.5</v>
      </c>
      <c r="E131">
        <v>0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3.3</v>
      </c>
      <c r="E132">
        <v>0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6</v>
      </c>
      <c r="E133">
        <v>0</v>
      </c>
      <c r="F133">
        <v>0.4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4.8</v>
      </c>
      <c r="E134">
        <v>0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3.9</v>
      </c>
      <c r="E135">
        <v>0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5.8</v>
      </c>
      <c r="E136">
        <v>0.1</v>
      </c>
      <c r="F136">
        <v>0.2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2.2999999999999998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16.7</v>
      </c>
      <c r="E138">
        <v>0</v>
      </c>
      <c r="F138">
        <v>0.5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20.100000000000001</v>
      </c>
      <c r="E139">
        <v>0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19.3</v>
      </c>
      <c r="E140">
        <v>0</v>
      </c>
      <c r="F140">
        <v>0.1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22.1</v>
      </c>
      <c r="E141">
        <v>0</v>
      </c>
      <c r="F141">
        <v>0</v>
      </c>
      <c r="G141">
        <v>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0.2</v>
      </c>
      <c r="E148">
        <v>2.5</v>
      </c>
      <c r="F148">
        <v>0.1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0.1</v>
      </c>
      <c r="E149">
        <v>13.03</v>
      </c>
      <c r="F149">
        <v>0.4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0</v>
      </c>
      <c r="E150">
        <v>11.1</v>
      </c>
      <c r="F150">
        <v>0.8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0</v>
      </c>
      <c r="E151">
        <v>12.3</v>
      </c>
      <c r="F151">
        <v>0.6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0.2</v>
      </c>
      <c r="E152">
        <v>11.6</v>
      </c>
      <c r="F152">
        <v>0.8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0.2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0.1</v>
      </c>
      <c r="E154">
        <v>0</v>
      </c>
      <c r="F154">
        <v>0.2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0.2</v>
      </c>
      <c r="E155">
        <v>0</v>
      </c>
      <c r="F155">
        <v>0.3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0.2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0.2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0.3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0.1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0.3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0.1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0.1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0.1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0.1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0.1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0.2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0.1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6.8</v>
      </c>
      <c r="E184">
        <v>15.9</v>
      </c>
      <c r="F184">
        <v>2.1</v>
      </c>
      <c r="G184">
        <v>99.1</v>
      </c>
    </row>
    <row r="185" spans="1:7" x14ac:dyDescent="0.45">
      <c r="A185" s="1">
        <v>1</v>
      </c>
      <c r="B185">
        <v>0</v>
      </c>
      <c r="C185">
        <v>0.2</v>
      </c>
      <c r="D185">
        <v>8.9</v>
      </c>
      <c r="E185">
        <v>19.2</v>
      </c>
      <c r="F185">
        <v>2</v>
      </c>
      <c r="G185">
        <v>99.1</v>
      </c>
    </row>
    <row r="186" spans="1:7" x14ac:dyDescent="0.45">
      <c r="A186" s="1">
        <v>2</v>
      </c>
      <c r="B186">
        <v>0</v>
      </c>
      <c r="C186">
        <v>0.45</v>
      </c>
      <c r="D186">
        <v>9.1</v>
      </c>
      <c r="E186">
        <v>20.8</v>
      </c>
      <c r="F186">
        <v>1</v>
      </c>
      <c r="G186">
        <v>98.7</v>
      </c>
    </row>
    <row r="187" spans="1:7" x14ac:dyDescent="0.45">
      <c r="A187" s="1">
        <v>3</v>
      </c>
      <c r="B187">
        <v>0</v>
      </c>
      <c r="C187">
        <v>0.65</v>
      </c>
      <c r="D187">
        <v>10</v>
      </c>
      <c r="E187">
        <v>24.6</v>
      </c>
      <c r="F187">
        <v>2.1</v>
      </c>
      <c r="G187">
        <v>98.8</v>
      </c>
    </row>
    <row r="188" spans="1:7" x14ac:dyDescent="0.45">
      <c r="A188" s="1">
        <v>4</v>
      </c>
      <c r="B188">
        <v>0</v>
      </c>
      <c r="C188">
        <v>0.85</v>
      </c>
      <c r="D188">
        <v>11.2</v>
      </c>
      <c r="E188">
        <v>25</v>
      </c>
      <c r="F188">
        <v>1.4</v>
      </c>
      <c r="G188">
        <v>98.2</v>
      </c>
    </row>
    <row r="189" spans="1:7" x14ac:dyDescent="0.45">
      <c r="A189" s="1">
        <v>5</v>
      </c>
      <c r="B189">
        <v>5</v>
      </c>
      <c r="C189">
        <v>0</v>
      </c>
      <c r="D189">
        <v>0.5</v>
      </c>
      <c r="E189">
        <v>0</v>
      </c>
      <c r="F189">
        <v>0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0.4</v>
      </c>
      <c r="E190">
        <v>0.6</v>
      </c>
      <c r="F190">
        <v>0</v>
      </c>
      <c r="G190">
        <v>0</v>
      </c>
    </row>
    <row r="191" spans="1:7" x14ac:dyDescent="0.45">
      <c r="A191" s="1">
        <v>7</v>
      </c>
      <c r="B191">
        <v>5</v>
      </c>
      <c r="C191">
        <v>0.45</v>
      </c>
      <c r="D191">
        <v>0.8</v>
      </c>
      <c r="E191">
        <v>0.7</v>
      </c>
      <c r="F191">
        <v>0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0.4</v>
      </c>
      <c r="E192">
        <v>0.7</v>
      </c>
      <c r="F192">
        <v>0</v>
      </c>
      <c r="G192">
        <v>0</v>
      </c>
    </row>
    <row r="193" spans="1:7" x14ac:dyDescent="0.45">
      <c r="A193" s="1">
        <v>9</v>
      </c>
      <c r="B193">
        <v>5</v>
      </c>
      <c r="C193">
        <v>0.85</v>
      </c>
      <c r="D193">
        <v>0.1</v>
      </c>
      <c r="E193">
        <v>1</v>
      </c>
      <c r="F193">
        <v>0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0.2</v>
      </c>
      <c r="E195">
        <v>0.3</v>
      </c>
      <c r="F195">
        <v>0</v>
      </c>
      <c r="G195">
        <v>0</v>
      </c>
    </row>
    <row r="196" spans="1:7" x14ac:dyDescent="0.45">
      <c r="A196" s="1">
        <v>12</v>
      </c>
      <c r="B196">
        <v>10</v>
      </c>
      <c r="C196">
        <v>0.45</v>
      </c>
      <c r="D196">
        <v>0.2</v>
      </c>
      <c r="E196">
        <v>0.3</v>
      </c>
      <c r="F196">
        <v>0</v>
      </c>
      <c r="G196">
        <v>0</v>
      </c>
    </row>
    <row r="197" spans="1:7" x14ac:dyDescent="0.45">
      <c r="A197" s="1">
        <v>13</v>
      </c>
      <c r="B197">
        <v>10</v>
      </c>
      <c r="C197">
        <v>0.65</v>
      </c>
      <c r="D197">
        <v>0</v>
      </c>
      <c r="E197">
        <v>0.2</v>
      </c>
      <c r="F197">
        <v>0</v>
      </c>
      <c r="G197">
        <v>0</v>
      </c>
    </row>
    <row r="198" spans="1:7" x14ac:dyDescent="0.45">
      <c r="A198" s="1">
        <v>14</v>
      </c>
      <c r="B198">
        <v>10</v>
      </c>
      <c r="C198">
        <v>0.85</v>
      </c>
      <c r="D198">
        <v>0.5</v>
      </c>
      <c r="E198">
        <v>0.5</v>
      </c>
      <c r="F198">
        <v>0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0.2</v>
      </c>
      <c r="E199">
        <v>0</v>
      </c>
      <c r="F199">
        <v>0</v>
      </c>
      <c r="G199">
        <v>0</v>
      </c>
    </row>
    <row r="200" spans="1:7" x14ac:dyDescent="0.45">
      <c r="A200" s="1">
        <v>16</v>
      </c>
      <c r="B200">
        <v>20</v>
      </c>
      <c r="C200">
        <v>0.2</v>
      </c>
      <c r="D200">
        <v>0.3</v>
      </c>
      <c r="E200">
        <v>0.2</v>
      </c>
      <c r="F200">
        <v>0</v>
      </c>
      <c r="G200">
        <v>0.1</v>
      </c>
    </row>
    <row r="201" spans="1:7" x14ac:dyDescent="0.45">
      <c r="A201" s="1">
        <v>17</v>
      </c>
      <c r="B201">
        <v>20</v>
      </c>
      <c r="C201">
        <v>0.45</v>
      </c>
      <c r="D201">
        <v>0.2</v>
      </c>
      <c r="E201">
        <v>0.1</v>
      </c>
      <c r="F201">
        <v>0</v>
      </c>
      <c r="G201">
        <v>0</v>
      </c>
    </row>
    <row r="202" spans="1:7" x14ac:dyDescent="0.45">
      <c r="A202" s="1">
        <v>18</v>
      </c>
      <c r="B202">
        <v>20</v>
      </c>
      <c r="C202">
        <v>0.65</v>
      </c>
      <c r="D202">
        <v>0.35</v>
      </c>
      <c r="E202">
        <v>0.3</v>
      </c>
      <c r="F202">
        <v>0</v>
      </c>
      <c r="G202">
        <v>0</v>
      </c>
    </row>
    <row r="203" spans="1:7" x14ac:dyDescent="0.45">
      <c r="A203" s="1">
        <v>19</v>
      </c>
      <c r="B203">
        <v>20</v>
      </c>
      <c r="C203">
        <v>0.85</v>
      </c>
      <c r="D203">
        <v>0.5</v>
      </c>
      <c r="E203">
        <v>0.4</v>
      </c>
      <c r="F203">
        <v>0.1</v>
      </c>
      <c r="G203">
        <v>0</v>
      </c>
    </row>
    <row r="204" spans="1:7" x14ac:dyDescent="0.45">
      <c r="A204" s="1">
        <v>20</v>
      </c>
      <c r="B204">
        <v>50</v>
      </c>
      <c r="C204">
        <v>0</v>
      </c>
      <c r="D204">
        <v>0.8</v>
      </c>
      <c r="E204">
        <v>0</v>
      </c>
      <c r="F204">
        <v>0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1.6</v>
      </c>
      <c r="E205">
        <v>0.1</v>
      </c>
      <c r="F205">
        <v>0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0.7</v>
      </c>
      <c r="E206">
        <v>0</v>
      </c>
      <c r="F206">
        <v>0.1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0.7</v>
      </c>
      <c r="E207">
        <v>0.1</v>
      </c>
      <c r="F207">
        <v>0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0.3</v>
      </c>
      <c r="E208">
        <v>0.1</v>
      </c>
      <c r="F208">
        <v>0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0.1</v>
      </c>
      <c r="E209">
        <v>0</v>
      </c>
      <c r="F209">
        <v>0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0.2</v>
      </c>
      <c r="E210">
        <v>0</v>
      </c>
      <c r="F210">
        <v>0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0.7</v>
      </c>
      <c r="E211">
        <v>0</v>
      </c>
      <c r="F211">
        <v>0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0.6</v>
      </c>
      <c r="E212">
        <v>0.1</v>
      </c>
      <c r="F212">
        <v>0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0.4</v>
      </c>
      <c r="E213">
        <v>0</v>
      </c>
      <c r="F213">
        <v>0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9.1999999999999993</v>
      </c>
      <c r="E220">
        <v>7.6</v>
      </c>
      <c r="F220">
        <v>26.3</v>
      </c>
      <c r="G220">
        <v>13.9</v>
      </c>
    </row>
    <row r="221" spans="1:7" x14ac:dyDescent="0.45">
      <c r="A221" s="1">
        <v>1</v>
      </c>
      <c r="B221">
        <v>0</v>
      </c>
      <c r="C221">
        <v>0.2</v>
      </c>
      <c r="D221">
        <v>8.1999999999999993</v>
      </c>
      <c r="E221">
        <v>10.1</v>
      </c>
      <c r="F221">
        <v>23.9</v>
      </c>
      <c r="G221">
        <v>9.1</v>
      </c>
    </row>
    <row r="222" spans="1:7" x14ac:dyDescent="0.45">
      <c r="A222" s="1">
        <v>2</v>
      </c>
      <c r="B222">
        <v>0</v>
      </c>
      <c r="C222">
        <v>0.45</v>
      </c>
      <c r="D222">
        <v>13.1</v>
      </c>
      <c r="E222">
        <v>4.8</v>
      </c>
      <c r="F222">
        <v>17.7</v>
      </c>
      <c r="G222">
        <v>9</v>
      </c>
    </row>
    <row r="223" spans="1:7" x14ac:dyDescent="0.45">
      <c r="A223" s="1">
        <v>3</v>
      </c>
      <c r="B223">
        <v>0</v>
      </c>
      <c r="C223">
        <v>0.65</v>
      </c>
      <c r="D223">
        <v>8.6</v>
      </c>
      <c r="E223">
        <v>3.7</v>
      </c>
      <c r="F223">
        <v>20.5</v>
      </c>
      <c r="G223">
        <v>9.3000000000000007</v>
      </c>
    </row>
    <row r="224" spans="1:7" x14ac:dyDescent="0.45">
      <c r="A224" s="1">
        <v>4</v>
      </c>
      <c r="B224">
        <v>0</v>
      </c>
      <c r="C224">
        <v>0.85</v>
      </c>
      <c r="D224">
        <v>8.6</v>
      </c>
      <c r="E224">
        <v>4</v>
      </c>
      <c r="F224">
        <v>15.5</v>
      </c>
      <c r="G224">
        <v>10.5</v>
      </c>
    </row>
    <row r="225" spans="1:7" x14ac:dyDescent="0.45">
      <c r="A225" s="1">
        <v>5</v>
      </c>
      <c r="B225">
        <v>5</v>
      </c>
      <c r="C225">
        <v>0</v>
      </c>
      <c r="D225">
        <v>7</v>
      </c>
      <c r="E225">
        <v>1.4</v>
      </c>
      <c r="F225">
        <v>14.9</v>
      </c>
      <c r="G225">
        <v>0.3</v>
      </c>
    </row>
    <row r="226" spans="1:7" x14ac:dyDescent="0.45">
      <c r="A226" s="1">
        <v>6</v>
      </c>
      <c r="B226">
        <v>5</v>
      </c>
      <c r="C226">
        <v>0.2</v>
      </c>
      <c r="D226">
        <v>1.2</v>
      </c>
      <c r="E226">
        <v>2.2000000000000002</v>
      </c>
      <c r="F226">
        <v>20.5</v>
      </c>
      <c r="G226">
        <v>2</v>
      </c>
    </row>
    <row r="227" spans="1:7" x14ac:dyDescent="0.45">
      <c r="A227" s="1">
        <v>7</v>
      </c>
      <c r="B227">
        <v>5</v>
      </c>
      <c r="C227">
        <v>0.45</v>
      </c>
      <c r="D227">
        <v>1.9</v>
      </c>
      <c r="E227">
        <v>1.5</v>
      </c>
      <c r="F227">
        <v>23</v>
      </c>
      <c r="G227">
        <v>1.2</v>
      </c>
    </row>
    <row r="228" spans="1:7" x14ac:dyDescent="0.45">
      <c r="A228" s="1">
        <v>8</v>
      </c>
      <c r="B228">
        <v>5</v>
      </c>
      <c r="C228">
        <v>0.65</v>
      </c>
      <c r="D228">
        <v>1.3</v>
      </c>
      <c r="E228">
        <v>1.5</v>
      </c>
      <c r="F228">
        <v>24</v>
      </c>
      <c r="G228">
        <v>1.9</v>
      </c>
    </row>
    <row r="229" spans="1:7" x14ac:dyDescent="0.45">
      <c r="A229" s="1">
        <v>9</v>
      </c>
      <c r="B229">
        <v>5</v>
      </c>
      <c r="C229">
        <v>0.85</v>
      </c>
      <c r="D229">
        <v>1.2</v>
      </c>
      <c r="E229">
        <v>2.6</v>
      </c>
      <c r="F229">
        <v>27.3</v>
      </c>
      <c r="G229">
        <v>1</v>
      </c>
    </row>
    <row r="230" spans="1:7" x14ac:dyDescent="0.45">
      <c r="A230" s="1">
        <v>10</v>
      </c>
      <c r="B230">
        <v>10</v>
      </c>
      <c r="C230">
        <v>0</v>
      </c>
      <c r="D230">
        <v>0.4</v>
      </c>
      <c r="E230">
        <v>1</v>
      </c>
      <c r="F230">
        <v>23.6</v>
      </c>
      <c r="G230">
        <v>0</v>
      </c>
    </row>
    <row r="231" spans="1:7" x14ac:dyDescent="0.45">
      <c r="A231" s="1">
        <v>11</v>
      </c>
      <c r="B231">
        <v>10</v>
      </c>
      <c r="C231">
        <v>0.2</v>
      </c>
      <c r="D231">
        <v>1.2</v>
      </c>
      <c r="E231">
        <v>2.2000000000000002</v>
      </c>
      <c r="F231">
        <v>22.4</v>
      </c>
      <c r="G231">
        <v>1.8</v>
      </c>
    </row>
    <row r="232" spans="1:7" x14ac:dyDescent="0.45">
      <c r="A232" s="1">
        <v>12</v>
      </c>
      <c r="B232">
        <v>10</v>
      </c>
      <c r="C232">
        <v>0.45</v>
      </c>
      <c r="D232">
        <v>0</v>
      </c>
      <c r="E232">
        <v>1.1000000000000001</v>
      </c>
      <c r="F232">
        <v>21.6</v>
      </c>
      <c r="G232">
        <v>1.9</v>
      </c>
    </row>
    <row r="233" spans="1:7" x14ac:dyDescent="0.45">
      <c r="A233" s="1">
        <v>13</v>
      </c>
      <c r="B233">
        <v>10</v>
      </c>
      <c r="C233">
        <v>0.65</v>
      </c>
      <c r="D233">
        <v>0.3</v>
      </c>
      <c r="E233">
        <v>1.6</v>
      </c>
      <c r="F233">
        <v>18.8</v>
      </c>
      <c r="G233">
        <v>2.7</v>
      </c>
    </row>
    <row r="234" spans="1:7" x14ac:dyDescent="0.45">
      <c r="A234" s="1">
        <v>14</v>
      </c>
      <c r="B234">
        <v>10</v>
      </c>
      <c r="C234">
        <v>0.85</v>
      </c>
      <c r="D234">
        <v>0</v>
      </c>
      <c r="E234">
        <v>1.2</v>
      </c>
      <c r="F234">
        <v>20.399999999999999</v>
      </c>
      <c r="G234">
        <v>2.4</v>
      </c>
    </row>
    <row r="235" spans="1:7" x14ac:dyDescent="0.45">
      <c r="A235" s="1">
        <v>15</v>
      </c>
      <c r="B235">
        <v>20</v>
      </c>
      <c r="C235">
        <v>0</v>
      </c>
      <c r="D235">
        <v>0.5</v>
      </c>
      <c r="E235">
        <v>0.6</v>
      </c>
      <c r="F235">
        <v>44.5</v>
      </c>
      <c r="G235">
        <v>100</v>
      </c>
    </row>
    <row r="236" spans="1:7" x14ac:dyDescent="0.45">
      <c r="A236" s="1">
        <v>16</v>
      </c>
      <c r="B236">
        <v>20</v>
      </c>
      <c r="C236">
        <v>0.2</v>
      </c>
      <c r="D236">
        <v>0.6</v>
      </c>
      <c r="E236">
        <v>1.6</v>
      </c>
      <c r="F236">
        <v>37.9</v>
      </c>
      <c r="G236">
        <v>100</v>
      </c>
    </row>
    <row r="237" spans="1:7" x14ac:dyDescent="0.45">
      <c r="A237" s="1">
        <v>17</v>
      </c>
      <c r="B237">
        <v>20</v>
      </c>
      <c r="C237">
        <v>0.45</v>
      </c>
      <c r="D237">
        <v>0.1</v>
      </c>
      <c r="E237">
        <v>1.41</v>
      </c>
      <c r="F237">
        <v>35.9</v>
      </c>
      <c r="G237">
        <v>100</v>
      </c>
    </row>
    <row r="238" spans="1:7" x14ac:dyDescent="0.45">
      <c r="A238" s="1">
        <v>18</v>
      </c>
      <c r="B238">
        <v>20</v>
      </c>
      <c r="C238">
        <v>0.65</v>
      </c>
      <c r="D238">
        <v>0.2</v>
      </c>
      <c r="E238">
        <v>1</v>
      </c>
      <c r="F238">
        <v>41.1</v>
      </c>
      <c r="G238">
        <v>100</v>
      </c>
    </row>
    <row r="239" spans="1:7" x14ac:dyDescent="0.45">
      <c r="A239" s="1">
        <v>19</v>
      </c>
      <c r="B239">
        <v>20</v>
      </c>
      <c r="C239">
        <v>0.85</v>
      </c>
      <c r="D239">
        <v>0.1</v>
      </c>
      <c r="E239">
        <v>1.3</v>
      </c>
      <c r="F239">
        <v>45.4</v>
      </c>
      <c r="G239">
        <v>100</v>
      </c>
    </row>
    <row r="240" spans="1:7" x14ac:dyDescent="0.45">
      <c r="A240" s="1">
        <v>20</v>
      </c>
      <c r="B240">
        <v>50</v>
      </c>
      <c r="C240">
        <v>0</v>
      </c>
      <c r="D240">
        <v>0.1</v>
      </c>
      <c r="E240">
        <v>0.1</v>
      </c>
      <c r="F240">
        <v>41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0</v>
      </c>
      <c r="E241">
        <v>0.3</v>
      </c>
      <c r="F241">
        <v>41.2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0</v>
      </c>
      <c r="E242">
        <v>0.1</v>
      </c>
      <c r="F242">
        <v>39.5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0.2</v>
      </c>
      <c r="E243">
        <v>0.1</v>
      </c>
      <c r="F243">
        <v>33.200000000000003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0.2</v>
      </c>
      <c r="E244">
        <v>0.2</v>
      </c>
      <c r="F244">
        <v>35.5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7.8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7.1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6.7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6.8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8.3000000000000007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81D6-8E96-44D6-98A0-ABA95297B156}">
  <dimension ref="A1:AL249"/>
  <sheetViews>
    <sheetView topLeftCell="A170" zoomScale="81" workbookViewId="0">
      <selection activeCell="N194" sqref="N194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</v>
      </c>
      <c r="F4">
        <v>31.3</v>
      </c>
      <c r="G4">
        <v>50.4</v>
      </c>
      <c r="I4">
        <f>_xlfn.STDEV.P(D4:G4)</f>
        <v>21.512365630027766</v>
      </c>
      <c r="J4">
        <v>2</v>
      </c>
      <c r="K4">
        <f>_xlfn.STDEV.P(D4:G8)</f>
        <v>21.46952433101395</v>
      </c>
      <c r="L4">
        <f>_xlfn.STDEV.P(D4:G4,D9:G9,D14:G14,D19:G19,D24:G24,D29:G29)</f>
        <v>25.35121627588439</v>
      </c>
      <c r="M4">
        <v>0</v>
      </c>
      <c r="N4">
        <f>AVERAGE(D4:G4)</f>
        <v>20.425000000000001</v>
      </c>
      <c r="P4" s="2">
        <f>_xlfn.STDEV.P(D4:D8)</f>
        <v>0</v>
      </c>
      <c r="Q4">
        <f>_xlfn.STDEV.P(D4,D9,D14,D19,D24,D29)</f>
        <v>34.690680785094628</v>
      </c>
      <c r="R4" s="2">
        <f>_xlfn.STDEV.P(E4:E8)</f>
        <v>0</v>
      </c>
      <c r="S4">
        <f>_xlfn.STDEV.P(E4,E9,E14,E19,E24,E29)</f>
        <v>25.192966390553426</v>
      </c>
      <c r="T4" s="2">
        <f>_xlfn.STDEV.P(F4:F8)</f>
        <v>1.0276186062932107</v>
      </c>
      <c r="U4">
        <f>_xlfn.STDEV.P(F4,F9,F14,F19,F24,F29)</f>
        <v>19.359206824890567</v>
      </c>
      <c r="V4" s="2">
        <f>_xlfn.STDEV.P(G4:G8)</f>
        <v>1.1754148203932082</v>
      </c>
      <c r="W4">
        <f>_xlfn.STDEV.P(G4,G9,G14,G19,G24,G29)</f>
        <v>7.3347725860375474</v>
      </c>
      <c r="AA4" t="s">
        <v>32</v>
      </c>
      <c r="AB4">
        <f>AVERAGE(P25,P61,P97,P169,P205)</f>
        <v>9.0993142857142875</v>
      </c>
      <c r="AC4">
        <f>AVERAGE(R25,R61,R97,R169,R205)</f>
        <v>4.6345257142857132</v>
      </c>
      <c r="AD4">
        <f>AVERAGE(T25,T61,T97,T169,T205)</f>
        <v>7.2027428571428569</v>
      </c>
      <c r="AE4">
        <f>AVERAGE(V25,V61,V97,V169,V205)</f>
        <v>12.821199999999999</v>
      </c>
      <c r="AF4">
        <f>AVERAGE(AB4:AE4)</f>
        <v>8.4394457142857142</v>
      </c>
      <c r="AG4">
        <f>_xlfn.STDEV.P(AB4:AE4)</f>
        <v>2.9850480446384799</v>
      </c>
      <c r="AH4" t="s">
        <v>43</v>
      </c>
      <c r="AI4">
        <f>AVERAGE(K26,K62,K98,K134,K170,K206,K242)</f>
        <v>7.4743816326530625</v>
      </c>
      <c r="AJ4">
        <f>AVERAGE(K12,K48,K84,K120,K156,K192,K228)</f>
        <v>-1.4474591391792724</v>
      </c>
      <c r="AK4">
        <f>AVERAGE(K26,K62,K98,K170,K206)</f>
        <v>7.6006314285714298</v>
      </c>
      <c r="AL4">
        <f>AVERAGE(K12,K48,K84,K156,K192)</f>
        <v>-2.5650824421479657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</v>
      </c>
      <c r="F5">
        <v>34.200000000000003</v>
      </c>
      <c r="G5">
        <v>50.8</v>
      </c>
      <c r="I5">
        <f t="shared" ref="I5:I33" si="0">_xlfn.STDEV.P(D5:G5)</f>
        <v>22.045577787846703</v>
      </c>
      <c r="J5">
        <v>5</v>
      </c>
      <c r="K5">
        <f>_xlfn.STDEV.P(D9:G13)</f>
        <v>21.697291881707272</v>
      </c>
      <c r="L5">
        <f>_xlfn.STDEV.P(D5:G5,D10:G10,D15:G15,D20:G20,D25:G25,D30:G30)</f>
        <v>26.08454070688019</v>
      </c>
      <c r="M5">
        <v>0.2</v>
      </c>
      <c r="N5">
        <f t="shared" ref="N5:N13" si="1">AVERAGE(D5:G5)</f>
        <v>21.25</v>
      </c>
      <c r="P5" s="2">
        <f>_xlfn.STDEV.P(D9:D13)</f>
        <v>0</v>
      </c>
      <c r="Q5">
        <f t="shared" ref="Q5:Q8" si="2">_xlfn.STDEV.P(D5,D10,D15,D20,D25,D30)</f>
        <v>35.800465546321227</v>
      </c>
      <c r="R5" s="2">
        <f>_xlfn.STDEV.P(E9:E13)</f>
        <v>0.47497368348151642</v>
      </c>
      <c r="S5">
        <f t="shared" ref="S5:S8" si="3">_xlfn.STDEV.P(E5,E10,E15,E20,E25,E30)</f>
        <v>25.429668805463347</v>
      </c>
      <c r="T5" s="2">
        <f>_xlfn.STDEV.P(F9:F13)</f>
        <v>2.7688264662127158</v>
      </c>
      <c r="U5">
        <f t="shared" ref="U5:U8" si="4">_xlfn.STDEV.P(F5,F10,F15,F20,F25,F30)</f>
        <v>21.799343771978286</v>
      </c>
      <c r="V5" s="2">
        <f>_xlfn.STDEV.P(G9:G13)</f>
        <v>1.1074294559925684</v>
      </c>
      <c r="W5">
        <f t="shared" ref="W5:W8" si="5">_xlfn.STDEV.P(G5,G10,G15,G20,G25,G30)</f>
        <v>7.2024687125704387</v>
      </c>
      <c r="AA5" t="s">
        <v>33</v>
      </c>
      <c r="AB5">
        <f>AVERAGE(Q25,Q61,Q97,Q169,Q205)</f>
        <v>-1.1919999999999993</v>
      </c>
      <c r="AC5">
        <f>AVERAGE(S25,S61,S97,S169,S205)</f>
        <v>-1.4887333333333337</v>
      </c>
      <c r="AD5">
        <f>AVERAGE(U25,U61,U97,U169,U205)</f>
        <v>-1.0963333333333347</v>
      </c>
      <c r="AE5">
        <f>AVERAGE(W25,W61,W97,W169,W205)</f>
        <v>-0.81616666666666671</v>
      </c>
      <c r="AH5" t="s">
        <v>28</v>
      </c>
      <c r="AI5">
        <f>_xlfn.STDEV.P(K26,K62,K98,K134,K170,K206,K242)</f>
        <v>4.081042445949234</v>
      </c>
      <c r="AJ5">
        <f>_xlfn.STDEV.P(K12,K48,K84,K120,K156,K192,K228)</f>
        <v>2.3252924315888768</v>
      </c>
      <c r="AK5">
        <f>_xlfn.STDEV.P(K26,K62,K98,K170,K206)</f>
        <v>1.6466735338411944</v>
      </c>
      <c r="AL5">
        <f>_xlfn.STDEV.P(K12,K48,K84,K156,K192)</f>
        <v>1.128880604058248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</v>
      </c>
      <c r="F6">
        <v>33</v>
      </c>
      <c r="G6">
        <v>49</v>
      </c>
      <c r="I6">
        <f t="shared" si="0"/>
        <v>21.266170318136737</v>
      </c>
      <c r="J6">
        <v>10</v>
      </c>
      <c r="K6">
        <f>_xlfn.STDEV.P(D14:G18)</f>
        <v>23.888200015907433</v>
      </c>
      <c r="L6">
        <f t="shared" ref="L6:L8" si="6">_xlfn.STDEV.P(D6:G6,D11:G11,D16:G16,D21:G21,D26:G26,D31:G31)</f>
        <v>25.241854778103946</v>
      </c>
      <c r="M6">
        <v>0.45</v>
      </c>
      <c r="N6">
        <f t="shared" si="1"/>
        <v>20.5</v>
      </c>
      <c r="P6" s="2">
        <f>_xlfn.STDEV.P(D14:D18)</f>
        <v>0</v>
      </c>
      <c r="Q6">
        <f t="shared" si="2"/>
        <v>34.333349514559295</v>
      </c>
      <c r="R6" s="2">
        <f>_xlfn.STDEV.P(E14:E18)</f>
        <v>1.4636939570825582</v>
      </c>
      <c r="S6">
        <f t="shared" si="3"/>
        <v>25.084568075921815</v>
      </c>
      <c r="T6" s="2">
        <f>_xlfn.STDEV.P(F14:F18)</f>
        <v>2.2729716232280581</v>
      </c>
      <c r="U6">
        <f t="shared" si="4"/>
        <v>20.511053930340427</v>
      </c>
      <c r="V6" s="2">
        <f>_xlfn.STDEV.P(G14:G18)</f>
        <v>1.1923086848631099</v>
      </c>
      <c r="W6">
        <f t="shared" si="5"/>
        <v>6.3836814526485712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</v>
      </c>
      <c r="F7">
        <v>33</v>
      </c>
      <c r="G7">
        <v>47.5</v>
      </c>
      <c r="I7">
        <f t="shared" si="0"/>
        <v>20.767688244000581</v>
      </c>
      <c r="J7">
        <v>20</v>
      </c>
      <c r="K7">
        <f>_xlfn.STDEV.P(D19:G23)</f>
        <v>10.243432042045358</v>
      </c>
      <c r="L7">
        <f t="shared" si="6"/>
        <v>24.256476440438664</v>
      </c>
      <c r="M7">
        <v>0.65</v>
      </c>
      <c r="N7">
        <f t="shared" si="1"/>
        <v>20.125</v>
      </c>
      <c r="P7" s="2">
        <f>_xlfn.STDEV.P(D19:D23)</f>
        <v>1.1303096920755848</v>
      </c>
      <c r="Q7">
        <f t="shared" si="2"/>
        <v>33.06801072537224</v>
      </c>
      <c r="R7" s="2">
        <f>_xlfn.STDEV.P(E19:E23)</f>
        <v>1.6911534525287768</v>
      </c>
      <c r="S7">
        <f t="shared" si="3"/>
        <v>23.66119655094014</v>
      </c>
      <c r="T7" s="2">
        <f>_xlfn.STDEV.P(F19:F23)</f>
        <v>4.2550675670311016</v>
      </c>
      <c r="U7">
        <f t="shared" si="4"/>
        <v>19.595301307541405</v>
      </c>
      <c r="V7" s="2">
        <f>_xlfn.STDEV.P(G19:G23)</f>
        <v>2.5008798451744934</v>
      </c>
      <c r="W7">
        <f t="shared" si="5"/>
        <v>6.4002604113687083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34</v>
      </c>
      <c r="G8">
        <v>49.9</v>
      </c>
      <c r="I8">
        <f t="shared" si="0"/>
        <v>21.715245220812033</v>
      </c>
      <c r="J8">
        <v>50</v>
      </c>
      <c r="K8">
        <f>_xlfn.STDEV.P(D25:G28)</f>
        <v>7.3242320416545965</v>
      </c>
      <c r="L8">
        <f t="shared" si="6"/>
        <v>23.35850985484495</v>
      </c>
      <c r="M8">
        <v>0.85</v>
      </c>
      <c r="N8">
        <f t="shared" si="1"/>
        <v>20.975000000000001</v>
      </c>
      <c r="P8" s="2">
        <f>_xlfn.STDEV.P(D24:D28)</f>
        <v>2.95472502950782</v>
      </c>
      <c r="Q8">
        <f t="shared" si="2"/>
        <v>32.629762317382713</v>
      </c>
      <c r="R8" s="2">
        <f>_xlfn.STDEV.P(E24:E28)</f>
        <v>3.8126106541318912</v>
      </c>
      <c r="S8">
        <f t="shared" si="3"/>
        <v>23.072638918569027</v>
      </c>
      <c r="T8" s="2">
        <f>_xlfn.STDEV.P(F24:F28)</f>
        <v>3.5657257325823593</v>
      </c>
      <c r="U8">
        <f t="shared" si="4"/>
        <v>17.09333853354056</v>
      </c>
      <c r="V8" s="2">
        <f>_xlfn.STDEV.P(G24:G28)</f>
        <v>1.1627553482998927</v>
      </c>
      <c r="W8">
        <f t="shared" si="5"/>
        <v>5.1672042731055257</v>
      </c>
      <c r="AH8" t="s">
        <v>43</v>
      </c>
      <c r="AI8">
        <f>AVERAGE(L26,L62,L98,L134,L170,L206,L242)</f>
        <v>-0.98590620490620418</v>
      </c>
      <c r="AJ8">
        <f>AVERAGE(L12,L48,L84,L120,L156,L192,L228)</f>
        <v>-0.55698033240818201</v>
      </c>
      <c r="AK8">
        <f>AVERAGE(L26,L62,L98,L170,L206)</f>
        <v>-1.1581242424242415</v>
      </c>
      <c r="AL8">
        <f>AVERAGE(L12,L48,L84,L156,L192)</f>
        <v>-0.61731980157011168</v>
      </c>
    </row>
    <row r="9" spans="1:38" x14ac:dyDescent="0.45">
      <c r="A9" s="1">
        <v>5</v>
      </c>
      <c r="B9">
        <v>5</v>
      </c>
      <c r="C9">
        <v>0</v>
      </c>
      <c r="D9">
        <v>0</v>
      </c>
      <c r="E9">
        <v>55.1</v>
      </c>
      <c r="F9">
        <v>41.4</v>
      </c>
      <c r="G9">
        <v>50.4</v>
      </c>
      <c r="I9">
        <f t="shared" si="0"/>
        <v>21.76710534269543</v>
      </c>
      <c r="J9">
        <v>100</v>
      </c>
      <c r="K9">
        <f>_xlfn.STDEV.P(D29:G33)</f>
        <v>5.9951042526381491</v>
      </c>
      <c r="L9">
        <f>AVERAGE((L8-L7), (L7-L6), (L6-L5), (L5-L4))</f>
        <v>-0.49817660525985996</v>
      </c>
      <c r="N9">
        <f t="shared" si="1"/>
        <v>36.725000000000001</v>
      </c>
      <c r="P9" s="2">
        <f>_xlfn.STDEV.P(D29:D33)</f>
        <v>2.7383206532471696</v>
      </c>
      <c r="R9" s="2">
        <f>_xlfn.STDEV.P(E29:E33)</f>
        <v>3.8641946120763664</v>
      </c>
      <c r="T9" s="2">
        <f>_xlfn.STDEV.P(F29:F33)</f>
        <v>3.8457248991575055</v>
      </c>
      <c r="V9" s="2">
        <f>_xlfn.STDEV.P(G29:G33)</f>
        <v>2.3215512055520104</v>
      </c>
      <c r="AH9" t="s">
        <v>28</v>
      </c>
      <c r="AI9">
        <f>_xlfn.STDEV.P(L26,L62,L98,L134,L170,L206,L242)</f>
        <v>0.57117709116861037</v>
      </c>
      <c r="AJ9">
        <f>_xlfn.STDEV.P(L12,L48,L84,L120,L156,L192,L228)</f>
        <v>0.27751987463409544</v>
      </c>
      <c r="AK9">
        <f>_xlfn.STDEV.P(L26,L62,L98,L170,L206)</f>
        <v>0.56812259767337647</v>
      </c>
      <c r="AL9">
        <f>_xlfn.STDEV.P(L12,L48,L84,L156,L192)</f>
        <v>8.7440674592301371E-2</v>
      </c>
    </row>
    <row r="10" spans="1:38" x14ac:dyDescent="0.45">
      <c r="A10" s="1">
        <v>6</v>
      </c>
      <c r="B10">
        <v>5</v>
      </c>
      <c r="C10">
        <v>0.2</v>
      </c>
      <c r="D10">
        <v>0</v>
      </c>
      <c r="E10">
        <v>55.9</v>
      </c>
      <c r="F10">
        <v>34.700000000000003</v>
      </c>
      <c r="G10">
        <v>50.8</v>
      </c>
      <c r="I10">
        <f t="shared" si="0"/>
        <v>21.857778935655844</v>
      </c>
      <c r="K10">
        <f>AVERAGE(K4:K9)</f>
        <v>15.102964094161125</v>
      </c>
      <c r="N10">
        <f t="shared" si="1"/>
        <v>35.349999999999994</v>
      </c>
      <c r="P10" s="2">
        <f>AVERAGE(P4:P9)</f>
        <v>1.1372258958050958</v>
      </c>
      <c r="Q10">
        <f>AVERAGE(Q4:Q8)</f>
        <v>34.104453777746016</v>
      </c>
      <c r="R10" s="2">
        <f>AVERAGE(R4:R9)</f>
        <v>1.8844377265501848</v>
      </c>
      <c r="S10">
        <f>AVERAGE(S4:S8)</f>
        <v>24.48820774828955</v>
      </c>
      <c r="T10" s="2">
        <f>AVERAGE(T4:T9)</f>
        <v>2.9559891490841586</v>
      </c>
      <c r="U10">
        <f>AVERAGE(U4:U8)</f>
        <v>19.671648873658249</v>
      </c>
      <c r="V10" s="2">
        <f>AVERAGE(V4:V9)</f>
        <v>1.5767232267125471</v>
      </c>
      <c r="W10">
        <f>AVERAGE(W4:W8)</f>
        <v>6.4976774871461584</v>
      </c>
    </row>
    <row r="11" spans="1:38" x14ac:dyDescent="0.45">
      <c r="A11" s="1">
        <v>7</v>
      </c>
      <c r="B11">
        <v>5</v>
      </c>
      <c r="C11">
        <v>0.45</v>
      </c>
      <c r="D11">
        <v>0</v>
      </c>
      <c r="E11">
        <v>56.2</v>
      </c>
      <c r="F11">
        <v>36.9</v>
      </c>
      <c r="G11">
        <v>49</v>
      </c>
      <c r="I11">
        <f t="shared" si="0"/>
        <v>21.63878173557837</v>
      </c>
      <c r="N11">
        <f t="shared" si="1"/>
        <v>35.524999999999999</v>
      </c>
      <c r="P11" s="2">
        <f>_xlfn.STDEV.P(P4:P9)</f>
        <v>1.2745393659058279</v>
      </c>
      <c r="Q11">
        <f>_xlfn.STDEV.P(Q4:Q8)</f>
        <v>1.1420543232004456</v>
      </c>
      <c r="R11" s="2">
        <f>_xlfn.STDEV.P(R4:R9)</f>
        <v>1.4938410629719086</v>
      </c>
      <c r="S11">
        <f>_xlfn.STDEV.P(S4:S8)</f>
        <v>0.94089977559905125</v>
      </c>
      <c r="T11" s="2">
        <f>_xlfn.STDEV.P(T4:T9)</f>
        <v>1.0856003640828007</v>
      </c>
      <c r="U11">
        <f>_xlfn.STDEV.P(U4:U8)</f>
        <v>1.5480839527731451</v>
      </c>
      <c r="V11" s="2">
        <f>_xlfn.STDEV.P(V4:V9)</f>
        <v>0.59291134779591781</v>
      </c>
      <c r="W11">
        <f>_xlfn.STDEV.P(W4:W8)</f>
        <v>0.77331792062990701</v>
      </c>
    </row>
    <row r="12" spans="1:38" x14ac:dyDescent="0.45">
      <c r="A12" s="1">
        <v>8</v>
      </c>
      <c r="B12">
        <v>5</v>
      </c>
      <c r="C12">
        <v>0.65</v>
      </c>
      <c r="D12">
        <v>0</v>
      </c>
      <c r="E12">
        <v>55.7</v>
      </c>
      <c r="F12">
        <v>33.4</v>
      </c>
      <c r="G12">
        <v>47.7</v>
      </c>
      <c r="I12">
        <f t="shared" si="0"/>
        <v>21.300117370568639</v>
      </c>
      <c r="K12" cm="1">
        <f t="array" ref="K12">INDEX(LINEST(K4:K9),1)</f>
        <v>-3.8324585110256884</v>
      </c>
      <c r="L12" cm="1">
        <f t="array" ref="L12">INDEX(LINEST(L4:L8),1)</f>
        <v>-0.58134771085204062</v>
      </c>
      <c r="N12">
        <f t="shared" si="1"/>
        <v>34.200000000000003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</v>
      </c>
      <c r="E13">
        <v>56.5</v>
      </c>
      <c r="F13">
        <v>35.299999999999997</v>
      </c>
      <c r="G13">
        <v>49.9</v>
      </c>
      <c r="I13">
        <f t="shared" si="0"/>
        <v>21.843920779017679</v>
      </c>
      <c r="N13">
        <f t="shared" si="1"/>
        <v>35.424999999999997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0</v>
      </c>
      <c r="E14">
        <v>63.8</v>
      </c>
      <c r="F14">
        <v>35.299999999999997</v>
      </c>
      <c r="G14">
        <v>50.5</v>
      </c>
      <c r="I14">
        <f t="shared" si="0"/>
        <v>23.83138686690306</v>
      </c>
      <c r="N14">
        <f t="shared" ref="N14:N18" si="8">AVERAGEIF(D14:G14, "&lt;&gt;0", D14:G14)</f>
        <v>49.866666666666667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24.4</v>
      </c>
      <c r="AD14">
        <f t="shared" ref="AD14:AF29" si="9">AVERAGE(E4,E40,E76,E112,E148,E184,E220)</f>
        <v>33.442857142857143</v>
      </c>
      <c r="AE14">
        <f t="shared" si="9"/>
        <v>32.842857142857142</v>
      </c>
      <c r="AF14">
        <f t="shared" si="9"/>
        <v>12.428571428571429</v>
      </c>
    </row>
    <row r="15" spans="1:38" x14ac:dyDescent="0.45">
      <c r="A15" s="1">
        <v>11</v>
      </c>
      <c r="B15">
        <v>10</v>
      </c>
      <c r="C15">
        <v>0.2</v>
      </c>
      <c r="D15">
        <v>0</v>
      </c>
      <c r="E15">
        <v>62.1</v>
      </c>
      <c r="F15">
        <v>29.5</v>
      </c>
      <c r="G15">
        <v>50.2</v>
      </c>
      <c r="I15">
        <f t="shared" si="0"/>
        <v>23.557854316554387</v>
      </c>
      <c r="J15" s="6"/>
      <c r="K15" t="s">
        <v>25</v>
      </c>
      <c r="L15" t="s">
        <v>26</v>
      </c>
      <c r="N15">
        <f t="shared" si="8"/>
        <v>47.266666666666673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F30" si="10">AVERAGE(D5,D41,D77,D113,D149,D185,D221)</f>
        <v>24.157142857142862</v>
      </c>
      <c r="AD15">
        <f t="shared" si="9"/>
        <v>32.74285714285714</v>
      </c>
      <c r="AE15">
        <f t="shared" si="9"/>
        <v>32.914285714285718</v>
      </c>
      <c r="AF15">
        <f t="shared" si="9"/>
        <v>12.085714285714285</v>
      </c>
    </row>
    <row r="16" spans="1:38" x14ac:dyDescent="0.45">
      <c r="A16" s="1">
        <v>12</v>
      </c>
      <c r="B16">
        <v>10</v>
      </c>
      <c r="C16">
        <v>0.45</v>
      </c>
      <c r="D16">
        <v>0</v>
      </c>
      <c r="E16">
        <v>64.7</v>
      </c>
      <c r="F16">
        <v>29.6</v>
      </c>
      <c r="G16">
        <v>50.3</v>
      </c>
      <c r="I16">
        <f t="shared" si="0"/>
        <v>24.315889866504982</v>
      </c>
      <c r="J16">
        <v>2</v>
      </c>
      <c r="K16">
        <f>AVERAGE(D4:G8)</f>
        <v>20.654999999999998</v>
      </c>
      <c r="L16">
        <f>AVERAGE(D4:G4,D9:G9,D14:G14,D19:G19,D24:G24,D29:G29)</f>
        <v>49.150000000000006</v>
      </c>
      <c r="M16">
        <v>0</v>
      </c>
      <c r="N16">
        <f t="shared" si="8"/>
        <v>48.20000000000001</v>
      </c>
      <c r="P16" s="2">
        <f>AVERAGE(D4:D8)</f>
        <v>0</v>
      </c>
      <c r="Q16">
        <f>AVERAGE(D4,D9,D14,D19,D24,D29)</f>
        <v>34.4</v>
      </c>
      <c r="R16" s="2">
        <f>AVERAGE(E4:E8)</f>
        <v>0</v>
      </c>
      <c r="S16">
        <f>AVERAGE(E4,E9,E14,E19,E24,E29)</f>
        <v>53.533333333333339</v>
      </c>
      <c r="T16" s="2">
        <f>AVERAGE(F4:F8)</f>
        <v>33.1</v>
      </c>
      <c r="U16">
        <f>AVERAGE(F4,F9,F14,F19,F24,F29)</f>
        <v>51.733333333333327</v>
      </c>
      <c r="V16" s="2">
        <f>AVERAGE(G4:G8)</f>
        <v>49.519999999999996</v>
      </c>
      <c r="W16">
        <f>AVERAGE(G4,G9,G14,G19,G24,G29)</f>
        <v>56.933333333333337</v>
      </c>
      <c r="Z16" s="1">
        <v>2</v>
      </c>
      <c r="AA16">
        <v>2</v>
      </c>
      <c r="AB16">
        <v>0.45</v>
      </c>
      <c r="AC16">
        <f t="shared" si="10"/>
        <v>23.321428571428573</v>
      </c>
      <c r="AD16">
        <f t="shared" si="9"/>
        <v>33.914285714285711</v>
      </c>
      <c r="AE16">
        <f t="shared" si="9"/>
        <v>33.328571428571429</v>
      </c>
      <c r="AF16">
        <f t="shared" si="9"/>
        <v>11.171428571428573</v>
      </c>
    </row>
    <row r="17" spans="1:32" x14ac:dyDescent="0.45">
      <c r="A17" s="1">
        <v>13</v>
      </c>
      <c r="B17">
        <v>10</v>
      </c>
      <c r="C17">
        <v>0.65</v>
      </c>
      <c r="D17">
        <v>0</v>
      </c>
      <c r="E17">
        <v>65.5</v>
      </c>
      <c r="F17">
        <v>31.5</v>
      </c>
      <c r="G17">
        <v>51</v>
      </c>
      <c r="I17">
        <f t="shared" si="0"/>
        <v>24.533140850694188</v>
      </c>
      <c r="J17">
        <v>5</v>
      </c>
      <c r="K17">
        <f>AVERAGE(D9:G13)</f>
        <v>35.445</v>
      </c>
      <c r="L17">
        <f t="shared" ref="L17:L20" si="11">AVERAGE(D5:G5,D10:G10,D15:G15,D20:G20,D25:G25,D30:G30)</f>
        <v>48.758333333333333</v>
      </c>
      <c r="M17">
        <v>0.2</v>
      </c>
      <c r="N17">
        <f t="shared" si="8"/>
        <v>49.333333333333336</v>
      </c>
      <c r="P17" s="2">
        <f>AVERAGE(D9:D13)</f>
        <v>0</v>
      </c>
      <c r="Q17">
        <f t="shared" ref="Q17:Q20" si="12">AVERAGE(D5,D10,D15,D20,D25,D30)</f>
        <v>35.5</v>
      </c>
      <c r="R17" s="2">
        <f>AVERAGE(E9:E13)</f>
        <v>55.879999999999995</v>
      </c>
      <c r="S17">
        <f t="shared" ref="S17:S20" si="13">AVERAGE(E5,E10,E15,E20,E25,E30)</f>
        <v>54.183333333333337</v>
      </c>
      <c r="T17" s="2">
        <f>AVERAGE(F9:F13)</f>
        <v>36.339999999999996</v>
      </c>
      <c r="U17">
        <f t="shared" ref="U17:U20" si="14">AVERAGE(F5,F10,F15,F20,F25,F30)</f>
        <v>48.783333333333339</v>
      </c>
      <c r="V17" s="2">
        <f>AVERAGE(G9:G13)</f>
        <v>49.559999999999995</v>
      </c>
      <c r="W17">
        <f t="shared" ref="W17:W20" si="15">AVERAGE(G5,G10,G15,G20,G25,G30)</f>
        <v>56.566666666666663</v>
      </c>
      <c r="Z17" s="1">
        <v>3</v>
      </c>
      <c r="AA17">
        <v>2</v>
      </c>
      <c r="AB17">
        <v>0.65</v>
      </c>
      <c r="AC17">
        <f t="shared" si="10"/>
        <v>23.828571428571429</v>
      </c>
      <c r="AD17">
        <f t="shared" si="9"/>
        <v>34.042857142857137</v>
      </c>
      <c r="AE17">
        <f t="shared" si="9"/>
        <v>33.585714285714289</v>
      </c>
      <c r="AF17">
        <f t="shared" si="9"/>
        <v>11.057142857142859</v>
      </c>
    </row>
    <row r="18" spans="1:32" x14ac:dyDescent="0.45">
      <c r="A18" s="1">
        <v>14</v>
      </c>
      <c r="B18">
        <v>10</v>
      </c>
      <c r="C18">
        <v>0.85</v>
      </c>
      <c r="D18">
        <v>0</v>
      </c>
      <c r="E18">
        <v>61.7</v>
      </c>
      <c r="F18">
        <v>29.3</v>
      </c>
      <c r="G18">
        <v>47.6</v>
      </c>
      <c r="I18">
        <f t="shared" si="0"/>
        <v>23.06864755463571</v>
      </c>
      <c r="J18">
        <v>10</v>
      </c>
      <c r="K18">
        <f>AVERAGE(D14:G18)</f>
        <v>36.130000000000003</v>
      </c>
      <c r="L18">
        <f t="shared" si="11"/>
        <v>47.904166666666669</v>
      </c>
      <c r="M18">
        <v>0.45</v>
      </c>
      <c r="N18">
        <f t="shared" si="8"/>
        <v>46.199999999999996</v>
      </c>
      <c r="P18" s="2">
        <f>AVERAGE(D14:D18)</f>
        <v>0</v>
      </c>
      <c r="Q18">
        <f t="shared" si="12"/>
        <v>34.066666666666663</v>
      </c>
      <c r="R18" s="2">
        <f>AVERAGE(E14:E18)</f>
        <v>63.56</v>
      </c>
      <c r="S18">
        <f t="shared" si="13"/>
        <v>53.833333333333336</v>
      </c>
      <c r="T18" s="2">
        <f>AVERAGE(F14:F18)</f>
        <v>31.040000000000003</v>
      </c>
      <c r="U18">
        <f t="shared" si="14"/>
        <v>48.6</v>
      </c>
      <c r="V18" s="2">
        <f>AVERAGE(G14:G18)</f>
        <v>49.92</v>
      </c>
      <c r="W18">
        <f t="shared" si="15"/>
        <v>55.116666666666667</v>
      </c>
      <c r="Z18" s="1">
        <v>4</v>
      </c>
      <c r="AA18">
        <v>2</v>
      </c>
      <c r="AB18">
        <v>0.85</v>
      </c>
      <c r="AC18">
        <f t="shared" si="10"/>
        <v>22.528571428571428</v>
      </c>
      <c r="AD18">
        <f t="shared" si="9"/>
        <v>32.857142857142854</v>
      </c>
      <c r="AE18">
        <f t="shared" si="9"/>
        <v>32.928571428571431</v>
      </c>
      <c r="AF18">
        <f t="shared" si="9"/>
        <v>10.62857142857143</v>
      </c>
    </row>
    <row r="19" spans="1:32" x14ac:dyDescent="0.45">
      <c r="A19" s="1">
        <v>15</v>
      </c>
      <c r="B19">
        <v>20</v>
      </c>
      <c r="C19">
        <v>0</v>
      </c>
      <c r="D19">
        <v>60.8</v>
      </c>
      <c r="E19">
        <v>54.4</v>
      </c>
      <c r="F19">
        <v>46</v>
      </c>
      <c r="G19">
        <v>66</v>
      </c>
      <c r="I19">
        <f t="shared" si="0"/>
        <v>7.4672618810378024</v>
      </c>
      <c r="J19">
        <v>20</v>
      </c>
      <c r="K19">
        <f>AVERAGE(D19:G23)</f>
        <v>54.109999999999992</v>
      </c>
      <c r="L19">
        <f t="shared" si="11"/>
        <v>46.479166666666664</v>
      </c>
      <c r="M19">
        <v>0.65</v>
      </c>
      <c r="N19">
        <f>AVERAGEIF(D19:G19, "&lt;&gt;0", D19:G19)</f>
        <v>56.8</v>
      </c>
      <c r="P19" s="2">
        <f>AVERAGE(D19:D23)</f>
        <v>60.620000000000005</v>
      </c>
      <c r="Q19">
        <f t="shared" si="12"/>
        <v>32.9</v>
      </c>
      <c r="R19" s="2">
        <f>AVERAGE(E19:E23)</f>
        <v>54.9</v>
      </c>
      <c r="S19">
        <f t="shared" si="13"/>
        <v>51.266666666666673</v>
      </c>
      <c r="T19" s="2">
        <f>AVERAGE(F19:F23)</f>
        <v>37.78</v>
      </c>
      <c r="U19">
        <f t="shared" si="14"/>
        <v>47.04999999999999</v>
      </c>
      <c r="V19" s="2">
        <f>AVERAGE(G19:G23)</f>
        <v>63.140000000000008</v>
      </c>
      <c r="W19">
        <f t="shared" si="15"/>
        <v>54.699999999999996</v>
      </c>
      <c r="Z19" s="1">
        <v>5</v>
      </c>
      <c r="AA19">
        <v>5</v>
      </c>
      <c r="AB19">
        <v>0</v>
      </c>
      <c r="AC19">
        <f t="shared" si="10"/>
        <v>43.98571428571428</v>
      </c>
      <c r="AD19">
        <f t="shared" si="9"/>
        <v>57.742857142857147</v>
      </c>
      <c r="AE19">
        <f t="shared" si="9"/>
        <v>42.942857142857136</v>
      </c>
      <c r="AF19">
        <f t="shared" si="9"/>
        <v>49.942857142857143</v>
      </c>
    </row>
    <row r="20" spans="1:32" x14ac:dyDescent="0.45">
      <c r="A20" s="1">
        <v>16</v>
      </c>
      <c r="B20">
        <v>20</v>
      </c>
      <c r="C20">
        <v>0.2</v>
      </c>
      <c r="D20">
        <v>62.7</v>
      </c>
      <c r="E20">
        <v>57.1</v>
      </c>
      <c r="F20">
        <v>35.4</v>
      </c>
      <c r="G20">
        <v>66</v>
      </c>
      <c r="I20">
        <f t="shared" si="0"/>
        <v>11.921619017566345</v>
      </c>
      <c r="J20">
        <v>50</v>
      </c>
      <c r="K20">
        <f>AVERAGE(D24:G28)</f>
        <v>66.650000000000006</v>
      </c>
      <c r="L20">
        <f t="shared" si="11"/>
        <v>45.545833333333341</v>
      </c>
      <c r="M20">
        <v>0.85</v>
      </c>
      <c r="N20">
        <f t="shared" ref="N20:N33" si="16">AVERAGEIF(D20:G20, "&lt;&gt;0", D20:G20)</f>
        <v>55.300000000000004</v>
      </c>
      <c r="P20" s="2">
        <f>AVERAGE(D24:D28)</f>
        <v>67.859999999999985</v>
      </c>
      <c r="Q20">
        <f t="shared" si="12"/>
        <v>32.416666666666664</v>
      </c>
      <c r="R20" s="2">
        <f>AVERAGE(E24:E28)</f>
        <v>70.5</v>
      </c>
      <c r="S20">
        <f t="shared" si="13"/>
        <v>50.800000000000004</v>
      </c>
      <c r="T20" s="2">
        <f>AVERAGE(F24:F28)</f>
        <v>72.84</v>
      </c>
      <c r="U20">
        <f t="shared" si="14"/>
        <v>45.266666666666659</v>
      </c>
      <c r="V20" s="2">
        <f>AVERAGE(G24:G28)</f>
        <v>55.4</v>
      </c>
      <c r="W20">
        <f t="shared" si="15"/>
        <v>53.699999999999996</v>
      </c>
      <c r="Z20" s="1">
        <v>6</v>
      </c>
      <c r="AA20">
        <v>5</v>
      </c>
      <c r="AB20">
        <v>0.2</v>
      </c>
      <c r="AC20">
        <f t="shared" si="10"/>
        <v>45.128571428571433</v>
      </c>
      <c r="AD20">
        <f t="shared" si="9"/>
        <v>57.042857142857137</v>
      </c>
      <c r="AE20">
        <f t="shared" si="9"/>
        <v>38.971428571428575</v>
      </c>
      <c r="AF20">
        <f t="shared" si="9"/>
        <v>50.228571428571435</v>
      </c>
    </row>
    <row r="21" spans="1:32" x14ac:dyDescent="0.45">
      <c r="A21" s="1">
        <v>17</v>
      </c>
      <c r="B21">
        <v>20</v>
      </c>
      <c r="C21">
        <v>0.45</v>
      </c>
      <c r="D21">
        <v>60.3</v>
      </c>
      <c r="E21">
        <v>55.7</v>
      </c>
      <c r="F21">
        <v>37.799999999999997</v>
      </c>
      <c r="G21">
        <v>62.1</v>
      </c>
      <c r="I21">
        <f t="shared" si="0"/>
        <v>9.6258441188292512</v>
      </c>
      <c r="J21">
        <v>100</v>
      </c>
      <c r="K21">
        <f>AVERAGE(D29:G33)</f>
        <v>72.414999999999992</v>
      </c>
      <c r="L21">
        <f>AVERAGE((L20-L19), (L19-L18), (L18-L17), (L17-L16))</f>
        <v>-0.90104166666666607</v>
      </c>
      <c r="N21">
        <f t="shared" si="16"/>
        <v>53.975000000000001</v>
      </c>
      <c r="P21" s="2">
        <f>AVERAGE(D29:D33)</f>
        <v>74.66</v>
      </c>
      <c r="R21" s="2">
        <f>AVERAGE(E29:E33)</f>
        <v>71.5</v>
      </c>
      <c r="T21" s="2">
        <f>AVERAGE(F29:F33)</f>
        <v>78.61999999999999</v>
      </c>
      <c r="V21" s="2">
        <f>AVERAGE(G29:G33)</f>
        <v>64.88</v>
      </c>
      <c r="Z21" s="1">
        <v>7</v>
      </c>
      <c r="AA21">
        <v>5</v>
      </c>
      <c r="AB21">
        <v>0.45</v>
      </c>
      <c r="AC21">
        <f t="shared" si="10"/>
        <v>44.671428571428571</v>
      </c>
      <c r="AD21">
        <f t="shared" si="9"/>
        <v>58.24285714285714</v>
      </c>
      <c r="AE21">
        <f t="shared" si="9"/>
        <v>38.885714285714286</v>
      </c>
      <c r="AF21">
        <f t="shared" si="9"/>
        <v>49.81428571428571</v>
      </c>
    </row>
    <row r="22" spans="1:32" x14ac:dyDescent="0.45">
      <c r="A22" s="1">
        <v>18</v>
      </c>
      <c r="B22">
        <v>20</v>
      </c>
      <c r="C22">
        <v>0.65</v>
      </c>
      <c r="D22">
        <v>59.8</v>
      </c>
      <c r="E22">
        <v>52</v>
      </c>
      <c r="F22">
        <v>35.1</v>
      </c>
      <c r="G22">
        <v>62</v>
      </c>
      <c r="I22">
        <f t="shared" si="0"/>
        <v>10.56228550078059</v>
      </c>
      <c r="K22">
        <f>AVERAGE(K16:K21)</f>
        <v>47.567499999999995</v>
      </c>
      <c r="N22">
        <f t="shared" si="16"/>
        <v>52.225000000000001</v>
      </c>
      <c r="P22" s="2">
        <f>AVERAGE(P16:P21)</f>
        <v>33.856666666666662</v>
      </c>
      <c r="Q22">
        <f>AVERAGE(Q16:Q20)</f>
        <v>33.856666666666669</v>
      </c>
      <c r="R22" s="2">
        <f>AVERAGE(R16:R21)</f>
        <v>52.723333333333336</v>
      </c>
      <c r="S22">
        <f>AVERAGE(S16:S20)</f>
        <v>52.723333333333336</v>
      </c>
      <c r="T22" s="2">
        <f>AVERAGE(T16:T21)</f>
        <v>48.286666666666662</v>
      </c>
      <c r="U22">
        <f>AVERAGE(U16:U20)</f>
        <v>48.286666666666662</v>
      </c>
      <c r="V22" s="2">
        <f>AVERAGE(V16:V21)</f>
        <v>55.403333333333336</v>
      </c>
      <c r="W22">
        <f>AVERAGE(W16:W20)</f>
        <v>55.403333333333329</v>
      </c>
      <c r="Z22" s="1">
        <v>8</v>
      </c>
      <c r="AA22">
        <v>5</v>
      </c>
      <c r="AB22">
        <v>0.65</v>
      </c>
      <c r="AC22">
        <f t="shared" si="10"/>
        <v>41.821428571428569</v>
      </c>
      <c r="AD22">
        <f t="shared" si="9"/>
        <v>57.285714285714292</v>
      </c>
      <c r="AE22">
        <f t="shared" si="9"/>
        <v>38.557142857142857</v>
      </c>
      <c r="AF22">
        <f t="shared" si="9"/>
        <v>49.914285714285718</v>
      </c>
    </row>
    <row r="23" spans="1:32" x14ac:dyDescent="0.45">
      <c r="A23" s="1">
        <v>19</v>
      </c>
      <c r="B23">
        <v>20</v>
      </c>
      <c r="C23">
        <v>0.85</v>
      </c>
      <c r="D23">
        <v>59.5</v>
      </c>
      <c r="E23">
        <v>55.3</v>
      </c>
      <c r="F23">
        <v>34.6</v>
      </c>
      <c r="G23">
        <v>59.6</v>
      </c>
      <c r="I23">
        <f t="shared" si="0"/>
        <v>10.336948292412028</v>
      </c>
      <c r="N23">
        <f t="shared" si="16"/>
        <v>52.25</v>
      </c>
      <c r="P23" s="2">
        <f>_xlfn.STDEV.P(P16:P21)</f>
        <v>34.098475853849472</v>
      </c>
      <c r="Q23">
        <f>_xlfn.STDEV.P(Q16:Q20)</f>
        <v>1.098058893381104</v>
      </c>
      <c r="R23" s="2">
        <f>_xlfn.STDEV.P(R16:R21)</f>
        <v>24.428326226375425</v>
      </c>
      <c r="S23">
        <f>_xlfn.STDEV.P(S16:S20)</f>
        <v>1.4029175947922872</v>
      </c>
      <c r="T23" s="2">
        <f>_xlfn.STDEV.P(T16:T21)</f>
        <v>19.596651641429858</v>
      </c>
      <c r="U23">
        <f>_xlfn.STDEV.P(U16:U20)</f>
        <v>2.1388834054763781</v>
      </c>
      <c r="V23" s="2">
        <f>_xlfn.STDEV.P(V16:V21)</f>
        <v>6.4354271204188169</v>
      </c>
      <c r="W23">
        <f>_xlfn.STDEV.P(W16:W20)</f>
        <v>1.1977015024157287</v>
      </c>
      <c r="Z23" s="1">
        <v>9</v>
      </c>
      <c r="AA23">
        <v>5</v>
      </c>
      <c r="AB23">
        <v>0.85</v>
      </c>
      <c r="AC23">
        <f t="shared" si="10"/>
        <v>40.43</v>
      </c>
      <c r="AD23">
        <f t="shared" si="9"/>
        <v>55.235714285714288</v>
      </c>
      <c r="AE23">
        <f t="shared" si="9"/>
        <v>37.81428571428571</v>
      </c>
      <c r="AF23">
        <f t="shared" si="9"/>
        <v>49.771428571428565</v>
      </c>
    </row>
    <row r="24" spans="1:32" x14ac:dyDescent="0.45">
      <c r="A24" s="1">
        <v>20</v>
      </c>
      <c r="B24">
        <v>50</v>
      </c>
      <c r="C24">
        <v>0</v>
      </c>
      <c r="D24">
        <v>69.3</v>
      </c>
      <c r="E24">
        <v>74</v>
      </c>
      <c r="F24">
        <v>75</v>
      </c>
      <c r="G24">
        <v>56.7</v>
      </c>
      <c r="I24">
        <f t="shared" si="0"/>
        <v>7.2823416563630312</v>
      </c>
      <c r="N24">
        <f t="shared" si="16"/>
        <v>68.75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10"/>
        <v>38.1</v>
      </c>
      <c r="AD24">
        <f t="shared" si="9"/>
        <v>61.18571428571429</v>
      </c>
      <c r="AE24">
        <f t="shared" si="9"/>
        <v>40.4</v>
      </c>
      <c r="AF24">
        <f t="shared" si="9"/>
        <v>56.228571428571421</v>
      </c>
    </row>
    <row r="25" spans="1:32" x14ac:dyDescent="0.45">
      <c r="A25" s="1">
        <v>21</v>
      </c>
      <c r="B25">
        <v>50</v>
      </c>
      <c r="C25">
        <v>0.2</v>
      </c>
      <c r="D25">
        <v>71.599999999999994</v>
      </c>
      <c r="E25">
        <v>73.7</v>
      </c>
      <c r="F25">
        <v>77.400000000000006</v>
      </c>
      <c r="G25">
        <v>54.5</v>
      </c>
      <c r="I25">
        <f t="shared" si="0"/>
        <v>8.7934634814729797</v>
      </c>
      <c r="N25">
        <f t="shared" si="16"/>
        <v>69.300000000000011</v>
      </c>
      <c r="P25" s="2" cm="1">
        <f t="array" ref="P25">INDEX(LINEST(P16:P21), 1)</f>
        <v>18.214285714285712</v>
      </c>
      <c r="Q25" s="2" cm="1">
        <f t="array" ref="Q25">INDEX(LINEST(Q16:Q20), 1)</f>
        <v>-0.65666666666666695</v>
      </c>
      <c r="R25" s="2" cm="1">
        <f t="array" ref="R25">INDEX(LINEST(R16:R21), 1)</f>
        <v>11.22</v>
      </c>
      <c r="S25" s="2" cm="1">
        <f t="array" ref="S25">INDEX(LINEST(S16:S20), 1)</f>
        <v>-0.83833333333333315</v>
      </c>
      <c r="T25" s="2" cm="1">
        <f t="array" ref="T25">INDEX(LINEST(T16:T21), 1)</f>
        <v>9.8239999999999998</v>
      </c>
      <c r="U25" s="2" cm="1">
        <f t="array" ref="U25">INDEX(LINEST(U16:U20), 1)</f>
        <v>-1.4666666666666681</v>
      </c>
      <c r="V25" s="2" cm="1">
        <f t="array" ref="V25">INDEX(LINEST(V16:V20), 1)</f>
        <v>2.5340000000000016</v>
      </c>
      <c r="W25" s="2" cm="1">
        <f t="array" ref="W25">INDEX(LINEST(W16:W20), 1)</f>
        <v>-0.83333333333333492</v>
      </c>
      <c r="Z25" s="1">
        <v>11</v>
      </c>
      <c r="AA25">
        <v>10</v>
      </c>
      <c r="AB25">
        <v>0.2</v>
      </c>
      <c r="AC25">
        <f t="shared" si="10"/>
        <v>38.271428571428565</v>
      </c>
      <c r="AD25">
        <f t="shared" si="9"/>
        <v>60.071428571428562</v>
      </c>
      <c r="AE25">
        <f t="shared" si="9"/>
        <v>39.01428571428572</v>
      </c>
      <c r="AF25">
        <f t="shared" si="9"/>
        <v>55.085714285714282</v>
      </c>
    </row>
    <row r="26" spans="1:32" x14ac:dyDescent="0.45">
      <c r="A26" s="1">
        <v>22</v>
      </c>
      <c r="B26">
        <v>50</v>
      </c>
      <c r="C26">
        <v>0.45</v>
      </c>
      <c r="D26">
        <v>69.099999999999994</v>
      </c>
      <c r="E26">
        <v>73</v>
      </c>
      <c r="F26">
        <v>72.900000000000006</v>
      </c>
      <c r="G26">
        <v>55.3</v>
      </c>
      <c r="I26">
        <f t="shared" si="0"/>
        <v>7.2592613260578815</v>
      </c>
      <c r="K26" cm="1">
        <f t="array" ref="K26">INDEX(LINEST(K16:K21),1)</f>
        <v>10.582714285714284</v>
      </c>
      <c r="L26" cm="1">
        <f t="array" ref="L26">INDEX(LINEST(L16:L20),1)</f>
        <v>-0.94874999999999965</v>
      </c>
      <c r="N26">
        <f t="shared" si="16"/>
        <v>67.575000000000003</v>
      </c>
      <c r="Z26" s="1">
        <v>12</v>
      </c>
      <c r="AA26">
        <v>10</v>
      </c>
      <c r="AB26">
        <v>0.45</v>
      </c>
      <c r="AC26">
        <f t="shared" si="10"/>
        <v>37.928571428571431</v>
      </c>
      <c r="AD26">
        <f t="shared" si="9"/>
        <v>58.928571428571431</v>
      </c>
      <c r="AE26">
        <f t="shared" si="9"/>
        <v>39.885714285714286</v>
      </c>
      <c r="AF26">
        <f t="shared" si="9"/>
        <v>55.728571428571435</v>
      </c>
    </row>
    <row r="27" spans="1:32" x14ac:dyDescent="0.45">
      <c r="A27" s="1">
        <v>23</v>
      </c>
      <c r="B27">
        <v>50</v>
      </c>
      <c r="C27">
        <v>0.65</v>
      </c>
      <c r="D27">
        <v>66.3</v>
      </c>
      <c r="E27">
        <v>66.8</v>
      </c>
      <c r="F27">
        <v>72.2</v>
      </c>
      <c r="G27">
        <v>56.7</v>
      </c>
      <c r="I27">
        <f t="shared" si="0"/>
        <v>5.5825621357939221</v>
      </c>
      <c r="N27">
        <f t="shared" si="16"/>
        <v>65.5</v>
      </c>
      <c r="Z27" s="1">
        <v>13</v>
      </c>
      <c r="AA27">
        <v>10</v>
      </c>
      <c r="AB27">
        <v>0.65</v>
      </c>
      <c r="AC27">
        <f t="shared" si="10"/>
        <v>36.871428571428567</v>
      </c>
      <c r="AD27">
        <f t="shared" si="9"/>
        <v>57.800000000000004</v>
      </c>
      <c r="AE27">
        <f t="shared" si="9"/>
        <v>40.699999999999996</v>
      </c>
      <c r="AF27">
        <f t="shared" si="9"/>
        <v>56.171428571428571</v>
      </c>
    </row>
    <row r="28" spans="1:32" x14ac:dyDescent="0.45">
      <c r="A28" s="1">
        <v>24</v>
      </c>
      <c r="B28">
        <v>50</v>
      </c>
      <c r="C28">
        <v>0.85</v>
      </c>
      <c r="D28">
        <v>63</v>
      </c>
      <c r="E28">
        <v>65</v>
      </c>
      <c r="F28">
        <v>66.7</v>
      </c>
      <c r="G28">
        <v>53.8</v>
      </c>
      <c r="I28">
        <f t="shared" si="0"/>
        <v>4.9816538418481082</v>
      </c>
      <c r="N28">
        <f t="shared" si="16"/>
        <v>62.125</v>
      </c>
      <c r="Z28" s="1">
        <v>14</v>
      </c>
      <c r="AA28">
        <v>10</v>
      </c>
      <c r="AB28">
        <v>0.85</v>
      </c>
      <c r="AC28">
        <f t="shared" si="10"/>
        <v>36.771428571428579</v>
      </c>
      <c r="AD28">
        <f t="shared" si="9"/>
        <v>55.462857142857139</v>
      </c>
      <c r="AE28">
        <f t="shared" si="9"/>
        <v>41.571428571428569</v>
      </c>
      <c r="AF28">
        <f t="shared" si="9"/>
        <v>53.542857142857144</v>
      </c>
    </row>
    <row r="29" spans="1:32" x14ac:dyDescent="0.45">
      <c r="A29" s="1">
        <v>25</v>
      </c>
      <c r="B29">
        <v>100</v>
      </c>
      <c r="C29">
        <v>0</v>
      </c>
      <c r="D29">
        <v>76.3</v>
      </c>
      <c r="E29">
        <v>73.900000000000006</v>
      </c>
      <c r="F29">
        <v>81.400000000000006</v>
      </c>
      <c r="G29">
        <v>67.599999999999994</v>
      </c>
      <c r="I29">
        <f t="shared" si="0"/>
        <v>4.9613506225623718</v>
      </c>
      <c r="N29">
        <f t="shared" si="16"/>
        <v>74.8</v>
      </c>
      <c r="Z29" s="1">
        <v>15</v>
      </c>
      <c r="AA29">
        <v>20</v>
      </c>
      <c r="AB29">
        <v>0</v>
      </c>
      <c r="AC29">
        <f t="shared" si="10"/>
        <v>55.942857142857143</v>
      </c>
      <c r="AD29">
        <f t="shared" si="9"/>
        <v>58.957142857142856</v>
      </c>
      <c r="AE29">
        <f t="shared" si="9"/>
        <v>45.6</v>
      </c>
      <c r="AF29">
        <f t="shared" si="9"/>
        <v>64.714285714285722</v>
      </c>
    </row>
    <row r="30" spans="1:32" x14ac:dyDescent="0.45">
      <c r="A30" s="1">
        <v>26</v>
      </c>
      <c r="B30">
        <v>100</v>
      </c>
      <c r="C30">
        <v>0.2</v>
      </c>
      <c r="D30">
        <v>78.7</v>
      </c>
      <c r="E30">
        <v>76.3</v>
      </c>
      <c r="F30">
        <v>81.5</v>
      </c>
      <c r="G30">
        <v>67.099999999999994</v>
      </c>
      <c r="I30">
        <f t="shared" si="0"/>
        <v>5.4037024344425211</v>
      </c>
      <c r="N30">
        <f t="shared" si="16"/>
        <v>75.900000000000006</v>
      </c>
      <c r="Z30" s="1">
        <v>16</v>
      </c>
      <c r="AA30">
        <v>20</v>
      </c>
      <c r="AB30">
        <v>0.2</v>
      </c>
      <c r="AC30">
        <f t="shared" si="10"/>
        <v>56.300000000000004</v>
      </c>
      <c r="AD30">
        <f t="shared" si="10"/>
        <v>59.442857142857136</v>
      </c>
      <c r="AE30">
        <f t="shared" si="10"/>
        <v>46.942857142857136</v>
      </c>
      <c r="AF30">
        <f t="shared" si="10"/>
        <v>65.314285714285717</v>
      </c>
    </row>
    <row r="31" spans="1:32" x14ac:dyDescent="0.45">
      <c r="A31" s="1">
        <v>27</v>
      </c>
      <c r="B31">
        <v>100</v>
      </c>
      <c r="C31">
        <v>0.45</v>
      </c>
      <c r="D31">
        <v>75</v>
      </c>
      <c r="E31">
        <v>73.400000000000006</v>
      </c>
      <c r="F31">
        <v>81.400000000000006</v>
      </c>
      <c r="G31">
        <v>65</v>
      </c>
      <c r="I31">
        <f t="shared" si="0"/>
        <v>5.8472215624174897</v>
      </c>
      <c r="N31">
        <f t="shared" si="16"/>
        <v>73.7</v>
      </c>
      <c r="Z31" s="1">
        <v>17</v>
      </c>
      <c r="AA31">
        <v>20</v>
      </c>
      <c r="AB31">
        <v>0.45</v>
      </c>
      <c r="AC31">
        <f t="shared" ref="AC31:AF43" si="17">AVERAGE(D21,D57,D93,D129,D165,D201,D237)</f>
        <v>54.317142857142862</v>
      </c>
      <c r="AD31">
        <f t="shared" si="17"/>
        <v>57.75714285714286</v>
      </c>
      <c r="AE31">
        <f t="shared" si="17"/>
        <v>45.342857142857142</v>
      </c>
      <c r="AF31">
        <f t="shared" si="17"/>
        <v>62.74285714285714</v>
      </c>
    </row>
    <row r="32" spans="1:32" x14ac:dyDescent="0.45">
      <c r="A32" s="1">
        <v>28</v>
      </c>
      <c r="B32">
        <v>100</v>
      </c>
      <c r="C32">
        <v>0.65</v>
      </c>
      <c r="D32">
        <v>71.3</v>
      </c>
      <c r="E32">
        <v>67.599999999999994</v>
      </c>
      <c r="F32">
        <v>77.099999999999994</v>
      </c>
      <c r="G32">
        <v>63.3</v>
      </c>
      <c r="I32">
        <f t="shared" si="0"/>
        <v>5.0652615924550224</v>
      </c>
      <c r="N32">
        <f t="shared" si="16"/>
        <v>69.824999999999989</v>
      </c>
      <c r="Z32" s="1">
        <v>18</v>
      </c>
      <c r="AA32">
        <v>20</v>
      </c>
      <c r="AB32">
        <v>0.65</v>
      </c>
      <c r="AC32">
        <f t="shared" si="17"/>
        <v>53.271428571428579</v>
      </c>
      <c r="AD32">
        <f t="shared" si="17"/>
        <v>55.814285714285724</v>
      </c>
      <c r="AE32">
        <f t="shared" si="17"/>
        <v>45.428571428571431</v>
      </c>
      <c r="AF32">
        <f t="shared" si="17"/>
        <v>62.642857142857146</v>
      </c>
    </row>
    <row r="33" spans="1:32" x14ac:dyDescent="0.45">
      <c r="A33" s="1">
        <v>29</v>
      </c>
      <c r="B33">
        <v>100</v>
      </c>
      <c r="C33">
        <v>0.85</v>
      </c>
      <c r="D33">
        <v>72</v>
      </c>
      <c r="E33">
        <v>66.3</v>
      </c>
      <c r="F33">
        <v>71.7</v>
      </c>
      <c r="G33">
        <v>61.4</v>
      </c>
      <c r="I33">
        <f t="shared" si="0"/>
        <v>4.3603325561245914</v>
      </c>
      <c r="N33">
        <f t="shared" si="16"/>
        <v>67.849999999999994</v>
      </c>
      <c r="Z33" s="1">
        <v>19</v>
      </c>
      <c r="AA33">
        <v>20</v>
      </c>
      <c r="AB33">
        <v>0.85</v>
      </c>
      <c r="AC33">
        <f t="shared" si="17"/>
        <v>52.485714285714288</v>
      </c>
      <c r="AD33">
        <f t="shared" si="17"/>
        <v>55.157142857142851</v>
      </c>
      <c r="AE33">
        <f t="shared" si="17"/>
        <v>44.614285714285714</v>
      </c>
      <c r="AF33">
        <f t="shared" si="17"/>
        <v>58.714285714285722</v>
      </c>
    </row>
    <row r="34" spans="1:32" x14ac:dyDescent="0.45">
      <c r="Z34" s="1">
        <v>20</v>
      </c>
      <c r="AA34">
        <v>50</v>
      </c>
      <c r="AB34">
        <v>0</v>
      </c>
      <c r="AC34">
        <f t="shared" si="17"/>
        <v>64.7</v>
      </c>
      <c r="AD34">
        <f t="shared" si="17"/>
        <v>70.3</v>
      </c>
      <c r="AE34">
        <f t="shared" si="17"/>
        <v>63.3</v>
      </c>
      <c r="AF34">
        <f t="shared" si="17"/>
        <v>43.957142857142856</v>
      </c>
    </row>
    <row r="35" spans="1:32" x14ac:dyDescent="0.45">
      <c r="Z35" s="1">
        <v>21</v>
      </c>
      <c r="AA35">
        <v>50</v>
      </c>
      <c r="AB35">
        <v>0.2</v>
      </c>
      <c r="AC35">
        <f t="shared" si="17"/>
        <v>65.871428571428552</v>
      </c>
      <c r="AD35">
        <f t="shared" si="17"/>
        <v>70.671428571428564</v>
      </c>
      <c r="AE35">
        <f t="shared" si="17"/>
        <v>64.54285714285713</v>
      </c>
      <c r="AF35">
        <f t="shared" si="17"/>
        <v>42.5</v>
      </c>
    </row>
    <row r="36" spans="1:32" x14ac:dyDescent="0.45">
      <c r="Z36" s="1">
        <v>22</v>
      </c>
      <c r="AA36">
        <v>50</v>
      </c>
      <c r="AB36">
        <v>0.45</v>
      </c>
      <c r="AC36">
        <f t="shared" si="17"/>
        <v>63.714285714285722</v>
      </c>
      <c r="AD36">
        <f t="shared" si="17"/>
        <v>68.757142857142853</v>
      </c>
      <c r="AE36">
        <f t="shared" si="17"/>
        <v>60.928571428571431</v>
      </c>
      <c r="AF36">
        <f t="shared" si="17"/>
        <v>42.74285714285714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7"/>
        <v>62.557142857142857</v>
      </c>
      <c r="AD37">
        <f t="shared" si="17"/>
        <v>65.685714285714283</v>
      </c>
      <c r="AE37">
        <f t="shared" si="17"/>
        <v>60.171428571428564</v>
      </c>
      <c r="AF37">
        <f t="shared" si="17"/>
        <v>43.614285714285714</v>
      </c>
    </row>
    <row r="38" spans="1:32" x14ac:dyDescent="0.45">
      <c r="Z38" s="1">
        <v>24</v>
      </c>
      <c r="AA38">
        <v>50</v>
      </c>
      <c r="AB38">
        <v>0.85</v>
      </c>
      <c r="AC38">
        <f t="shared" si="17"/>
        <v>57.928571428571431</v>
      </c>
      <c r="AD38">
        <f t="shared" si="17"/>
        <v>61.857142857142854</v>
      </c>
      <c r="AE38">
        <f t="shared" si="17"/>
        <v>54.771428571428565</v>
      </c>
      <c r="AF38">
        <f t="shared" si="17"/>
        <v>41.25714285714286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7"/>
        <v>68.728571428571428</v>
      </c>
      <c r="AD39">
        <f t="shared" si="17"/>
        <v>65.171428571428578</v>
      </c>
      <c r="AE39">
        <f t="shared" si="17"/>
        <v>66.900000000000006</v>
      </c>
      <c r="AF39">
        <f t="shared" si="17"/>
        <v>48.099999999999987</v>
      </c>
    </row>
    <row r="40" spans="1:32" x14ac:dyDescent="0.45">
      <c r="A40" s="1">
        <v>0</v>
      </c>
      <c r="B40">
        <v>0</v>
      </c>
      <c r="C40">
        <v>0</v>
      </c>
      <c r="D40">
        <v>46.8</v>
      </c>
      <c r="E40">
        <v>52.5</v>
      </c>
      <c r="F40">
        <v>50.7</v>
      </c>
      <c r="G40">
        <v>0</v>
      </c>
      <c r="I40">
        <f>_xlfn.STDEV.P(D40:G40)</f>
        <v>21.748448220505296</v>
      </c>
      <c r="J40">
        <v>2</v>
      </c>
      <c r="K40">
        <f>_xlfn.STDEV.P(D40:G44)</f>
        <v>22.254412483819923</v>
      </c>
      <c r="L40">
        <f>_xlfn.STDEV.P(D40:G40,D45:G45,D50:G50,D55:G55,D60:G60,D65:G65)</f>
        <v>16.983471846834586</v>
      </c>
      <c r="M40">
        <v>0</v>
      </c>
      <c r="N40">
        <f>AVERAGE(D40:G40)</f>
        <v>37.5</v>
      </c>
      <c r="P40" s="2">
        <f>_xlfn.STDEV.P(D40:D44)</f>
        <v>1.0777754868245986</v>
      </c>
      <c r="Q40">
        <f>_xlfn.STDEV.P(D40,D45,D50,D55,D60,D65)</f>
        <v>10.742348698285493</v>
      </c>
      <c r="R40" s="2">
        <f>_xlfn.STDEV.P(E40:E44)</f>
        <v>1.6954055562018189</v>
      </c>
      <c r="S40">
        <f>_xlfn.STDEV.P(E40,E45,E50,E55,E60,E65)</f>
        <v>7.2932998171076564</v>
      </c>
      <c r="T40" s="2">
        <f>_xlfn.STDEV.P(F40:F44)</f>
        <v>0.97447421720638705</v>
      </c>
      <c r="U40">
        <f>_xlfn.STDEV.P(F40,F45,F50,F55,F60,F65)</f>
        <v>19.024078310277094</v>
      </c>
      <c r="V40" s="2">
        <f>_xlfn.STDEV.P(G40:G44)</f>
        <v>0</v>
      </c>
      <c r="W40">
        <f>_xlfn.STDEV.P(G40,G45,G50,G55,G60,G65)</f>
        <v>23.428306715500266</v>
      </c>
      <c r="Z40" s="1">
        <v>26</v>
      </c>
      <c r="AA40">
        <v>100</v>
      </c>
      <c r="AB40">
        <v>0.2</v>
      </c>
      <c r="AC40">
        <f t="shared" si="17"/>
        <v>69.100000000000009</v>
      </c>
      <c r="AD40">
        <f t="shared" si="17"/>
        <v>65.528571428571425</v>
      </c>
      <c r="AE40">
        <f t="shared" si="17"/>
        <v>66.528571428571425</v>
      </c>
      <c r="AF40">
        <f t="shared" si="17"/>
        <v>48.128571428571426</v>
      </c>
    </row>
    <row r="41" spans="1:32" x14ac:dyDescent="0.45">
      <c r="A41" s="1">
        <v>1</v>
      </c>
      <c r="B41">
        <v>0</v>
      </c>
      <c r="C41">
        <v>0.2</v>
      </c>
      <c r="D41">
        <v>47.7</v>
      </c>
      <c r="E41">
        <v>52.5</v>
      </c>
      <c r="F41">
        <v>51.2</v>
      </c>
      <c r="G41">
        <v>0</v>
      </c>
      <c r="I41">
        <f t="shared" ref="I41:I69" si="18">_xlfn.STDEV.P(D41:G41)</f>
        <v>21.923104250995117</v>
      </c>
      <c r="J41">
        <v>5</v>
      </c>
      <c r="K41">
        <f>_xlfn.STDEV.P(D45:G49)</f>
        <v>8.0361371317319126</v>
      </c>
      <c r="L41">
        <f>_xlfn.STDEV.P(D41:G41,D46:G46,D51:G51,D56:G56,D61:G61,D66:G66)</f>
        <v>17.384283590997462</v>
      </c>
      <c r="M41">
        <v>0.2</v>
      </c>
      <c r="N41">
        <f t="shared" ref="N41:N69" si="19">AVERAGE(D41:G41)</f>
        <v>37.85</v>
      </c>
      <c r="P41" s="2">
        <f>_xlfn.STDEV.P(D45:D49)</f>
        <v>3.1793081008294881</v>
      </c>
      <c r="Q41">
        <f t="shared" ref="Q41:Q44" si="20">_xlfn.STDEV.P(D41,D46,D51,D56,D61,D66)</f>
        <v>10.806698025864396</v>
      </c>
      <c r="R41" s="2">
        <f>_xlfn.STDEV.P(E45:E49)</f>
        <v>0.79145435749637272</v>
      </c>
      <c r="S41">
        <f t="shared" ref="S41:S44" si="21">_xlfn.STDEV.P(E41,E46,E51,E56,E61,E66)</f>
        <v>7.5666850220041653</v>
      </c>
      <c r="T41" s="2">
        <f>_xlfn.STDEV.P(F45:F49)</f>
        <v>0.73102667529988163</v>
      </c>
      <c r="U41">
        <f t="shared" ref="U41:U44" si="22">_xlfn.STDEV.P(F41,F46,F51,F56,F61,F66)</f>
        <v>19.586049457032754</v>
      </c>
      <c r="V41" s="2">
        <f>_xlfn.STDEV.P(G45:G49)</f>
        <v>1.0237187113655781</v>
      </c>
      <c r="W41">
        <f t="shared" ref="W41:W44" si="23">_xlfn.STDEV.P(G41,G46,G51,G56,G61,G66)</f>
        <v>23.649013369130923</v>
      </c>
      <c r="Z41" s="1">
        <v>27</v>
      </c>
      <c r="AA41">
        <v>100</v>
      </c>
      <c r="AB41">
        <v>0.45</v>
      </c>
      <c r="AC41">
        <f t="shared" si="17"/>
        <v>67.214285714285708</v>
      </c>
      <c r="AD41">
        <f t="shared" si="17"/>
        <v>63.285714285714285</v>
      </c>
      <c r="AE41">
        <f t="shared" si="17"/>
        <v>65.928571428571431</v>
      </c>
      <c r="AF41">
        <f t="shared" si="17"/>
        <v>47.628571428571433</v>
      </c>
    </row>
    <row r="42" spans="1:32" x14ac:dyDescent="0.45">
      <c r="A42" s="1">
        <v>2</v>
      </c>
      <c r="B42">
        <v>0</v>
      </c>
      <c r="C42">
        <v>0.45</v>
      </c>
      <c r="D42">
        <v>48.7</v>
      </c>
      <c r="E42">
        <v>54.8</v>
      </c>
      <c r="F42">
        <v>52</v>
      </c>
      <c r="G42">
        <v>0</v>
      </c>
      <c r="I42">
        <f t="shared" si="18"/>
        <v>22.548101361311996</v>
      </c>
      <c r="J42">
        <v>10</v>
      </c>
      <c r="K42">
        <f>_xlfn.STDEV.P(D50:G54)</f>
        <v>9.3256688768152483</v>
      </c>
      <c r="L42">
        <f t="shared" ref="L42:L44" si="24">_xlfn.STDEV.P(D42:G42,D47:G47,D52:G52,D57:G57,D62:G62,D67:G67)</f>
        <v>16.275185077459369</v>
      </c>
      <c r="M42">
        <v>0.45</v>
      </c>
      <c r="N42">
        <f t="shared" si="19"/>
        <v>38.875</v>
      </c>
      <c r="P42" s="2">
        <f>_xlfn.STDEV.P(D50:D54)</f>
        <v>0.87863530545955304</v>
      </c>
      <c r="Q42">
        <f t="shared" si="20"/>
        <v>9.8772465798926028</v>
      </c>
      <c r="R42" s="2">
        <f>_xlfn.STDEV.P(E50:E54)</f>
        <v>2.9083328557783754</v>
      </c>
      <c r="S42">
        <f t="shared" si="21"/>
        <v>5.6960268803985183</v>
      </c>
      <c r="T42" s="2">
        <f>_xlfn.STDEV.P(F50:F54)</f>
        <v>1.7810109488714549</v>
      </c>
      <c r="U42">
        <f t="shared" si="22"/>
        <v>17.746705484555566</v>
      </c>
      <c r="V42" s="2">
        <f>_xlfn.STDEV.P(G50:G54)</f>
        <v>0.73102667529988374</v>
      </c>
      <c r="W42">
        <f t="shared" si="23"/>
        <v>23.124493988457829</v>
      </c>
      <c r="Z42" s="1">
        <v>28</v>
      </c>
      <c r="AA42">
        <v>100</v>
      </c>
      <c r="AB42">
        <v>0.65</v>
      </c>
      <c r="AC42">
        <f t="shared" si="17"/>
        <v>65.371428571428581</v>
      </c>
      <c r="AD42">
        <f t="shared" si="17"/>
        <v>59.48571428571428</v>
      </c>
      <c r="AE42">
        <f t="shared" si="17"/>
        <v>63.557142857142864</v>
      </c>
      <c r="AF42">
        <f t="shared" si="17"/>
        <v>45.957142857142856</v>
      </c>
    </row>
    <row r="43" spans="1:32" x14ac:dyDescent="0.45">
      <c r="A43" s="1">
        <v>3</v>
      </c>
      <c r="B43">
        <v>0</v>
      </c>
      <c r="C43">
        <v>0.65</v>
      </c>
      <c r="D43">
        <v>49.9</v>
      </c>
      <c r="E43">
        <v>57</v>
      </c>
      <c r="F43">
        <v>52.2</v>
      </c>
      <c r="G43">
        <v>0</v>
      </c>
      <c r="I43">
        <f t="shared" si="18"/>
        <v>23.106533167050387</v>
      </c>
      <c r="J43">
        <v>20</v>
      </c>
      <c r="K43">
        <f>_xlfn.STDEV.P(D55:G59)</f>
        <v>8.0519252356191053</v>
      </c>
      <c r="L43">
        <f t="shared" si="24"/>
        <v>15.985746689542609</v>
      </c>
      <c r="M43">
        <v>0.65</v>
      </c>
      <c r="N43">
        <f t="shared" si="19"/>
        <v>39.775000000000006</v>
      </c>
      <c r="P43" s="2">
        <f>_xlfn.STDEV.P(D55:D59)</f>
        <v>1.0380751417888794</v>
      </c>
      <c r="Q43">
        <f t="shared" si="20"/>
        <v>9.0868800415152986</v>
      </c>
      <c r="R43" s="2">
        <f>_xlfn.STDEV.P(E55:E59)</f>
        <v>1.4240786495134323</v>
      </c>
      <c r="S43">
        <f t="shared" si="21"/>
        <v>5.1302209179202682</v>
      </c>
      <c r="T43" s="2">
        <f>_xlfn.STDEV.P(F55:F59)</f>
        <v>0.90862533532804357</v>
      </c>
      <c r="U43">
        <f t="shared" si="22"/>
        <v>17.628331048501288</v>
      </c>
      <c r="V43" s="2">
        <f>_xlfn.STDEV.P(G55:G59)</f>
        <v>2.7832355272236637</v>
      </c>
      <c r="W43">
        <f t="shared" si="23"/>
        <v>23.512886537669797</v>
      </c>
      <c r="Z43" s="1">
        <v>29</v>
      </c>
      <c r="AA43">
        <v>100</v>
      </c>
      <c r="AB43">
        <v>0.85</v>
      </c>
      <c r="AC43">
        <f t="shared" si="17"/>
        <v>61.357142857142854</v>
      </c>
      <c r="AD43">
        <f t="shared" si="17"/>
        <v>56.828571428571422</v>
      </c>
      <c r="AE43">
        <f t="shared" si="17"/>
        <v>58.557142857142857</v>
      </c>
      <c r="AF43">
        <f t="shared" si="17"/>
        <v>43.771428571428565</v>
      </c>
    </row>
    <row r="44" spans="1:32" x14ac:dyDescent="0.45">
      <c r="A44" s="1">
        <v>4</v>
      </c>
      <c r="B44">
        <v>0</v>
      </c>
      <c r="C44">
        <v>0.85</v>
      </c>
      <c r="D44">
        <v>47.5</v>
      </c>
      <c r="E44">
        <v>53.5</v>
      </c>
      <c r="F44">
        <v>49.5</v>
      </c>
      <c r="G44">
        <v>0</v>
      </c>
      <c r="I44">
        <f t="shared" si="18"/>
        <v>21.82995361882384</v>
      </c>
      <c r="J44">
        <v>50</v>
      </c>
      <c r="K44">
        <f>_xlfn.STDEV.P(D61:G64)</f>
        <v>6.4554724846443259</v>
      </c>
      <c r="L44">
        <f t="shared" si="24"/>
        <v>14.234514002553412</v>
      </c>
      <c r="M44">
        <v>0.85</v>
      </c>
      <c r="N44">
        <f t="shared" si="19"/>
        <v>37.625</v>
      </c>
      <c r="P44" s="2">
        <f>_xlfn.STDEV.P(D60:D64)</f>
        <v>2.0536796244789528</v>
      </c>
      <c r="Q44">
        <f t="shared" si="20"/>
        <v>7.2103513552853906</v>
      </c>
      <c r="R44" s="2">
        <f>_xlfn.STDEV.P(E60:E64)</f>
        <v>3.8612951195162477</v>
      </c>
      <c r="S44">
        <f t="shared" si="21"/>
        <v>3.2499572646762949</v>
      </c>
      <c r="T44" s="2">
        <f>_xlfn.STDEV.P(F60:F64)</f>
        <v>3.4342975992187976</v>
      </c>
      <c r="U44">
        <f t="shared" si="22"/>
        <v>14.478307528467848</v>
      </c>
      <c r="V44" s="2">
        <f>_xlfn.STDEV.P(G60:G64)</f>
        <v>1.2383860464330181</v>
      </c>
      <c r="W44">
        <f t="shared" si="23"/>
        <v>21.990124045933801</v>
      </c>
    </row>
    <row r="45" spans="1:32" x14ac:dyDescent="0.45">
      <c r="A45" s="1">
        <v>5</v>
      </c>
      <c r="B45">
        <v>5</v>
      </c>
      <c r="C45">
        <v>0</v>
      </c>
      <c r="D45">
        <v>60.3</v>
      </c>
      <c r="E45">
        <v>50.2</v>
      </c>
      <c r="F45">
        <v>37.700000000000003</v>
      </c>
      <c r="G45">
        <v>52.5</v>
      </c>
      <c r="I45">
        <f t="shared" si="18"/>
        <v>8.1170730562192279</v>
      </c>
      <c r="J45">
        <v>100</v>
      </c>
      <c r="K45">
        <f>_xlfn.STDEV.P(D65:G69)</f>
        <v>7.3898223929944242</v>
      </c>
      <c r="N45">
        <f t="shared" si="19"/>
        <v>50.174999999999997</v>
      </c>
      <c r="P45" s="2">
        <f>_xlfn.STDEV.P(D65:D69)</f>
        <v>4.3692562296116266</v>
      </c>
      <c r="R45" s="2">
        <f>_xlfn.STDEV.P(E65:E69)</f>
        <v>3.7913585955432905</v>
      </c>
      <c r="T45" s="2">
        <f>_xlfn.STDEV.P(F65:F69)</f>
        <v>3.1378973851928298</v>
      </c>
      <c r="V45" s="2">
        <f>_xlfn.STDEV.P(G65:G69)</f>
        <v>2.2032702966272653</v>
      </c>
    </row>
    <row r="46" spans="1:32" x14ac:dyDescent="0.45">
      <c r="A46" s="1">
        <v>6</v>
      </c>
      <c r="B46">
        <v>5</v>
      </c>
      <c r="C46">
        <v>0.2</v>
      </c>
      <c r="D46">
        <v>63.1</v>
      </c>
      <c r="E46">
        <v>51.2</v>
      </c>
      <c r="F46">
        <v>37.4</v>
      </c>
      <c r="G46">
        <v>50.2</v>
      </c>
      <c r="I46">
        <f t="shared" si="18"/>
        <v>9.0959812554775858</v>
      </c>
      <c r="K46">
        <f>AVERAGE(K40:K45)</f>
        <v>10.252239767604157</v>
      </c>
      <c r="N46">
        <f t="shared" si="19"/>
        <v>50.475000000000009</v>
      </c>
      <c r="P46" s="2">
        <f>AVERAGE(P40:P45)</f>
        <v>2.0994549814988499</v>
      </c>
      <c r="Q46">
        <f>AVERAGE(Q40:Q44)</f>
        <v>9.5447049401686357</v>
      </c>
      <c r="R46" s="2">
        <f>AVERAGE(R40:R45)</f>
        <v>2.4119875223415899</v>
      </c>
      <c r="S46">
        <f>AVERAGE(S40:S44)</f>
        <v>5.7872379804213798</v>
      </c>
      <c r="T46" s="2">
        <f>AVERAGE(T40:T45)</f>
        <v>1.8278886935195657</v>
      </c>
      <c r="U46">
        <f>AVERAGE(U40:U44)</f>
        <v>17.692694365766911</v>
      </c>
      <c r="V46" s="2">
        <f>AVERAGE(V40:V45)</f>
        <v>1.3299395428249012</v>
      </c>
      <c r="W46">
        <f>AVERAGE(W40:W44)</f>
        <v>23.140964931338523</v>
      </c>
    </row>
    <row r="47" spans="1:32" x14ac:dyDescent="0.45">
      <c r="A47" s="1">
        <v>7</v>
      </c>
      <c r="B47">
        <v>5</v>
      </c>
      <c r="C47">
        <v>0.45</v>
      </c>
      <c r="D47">
        <v>62.6</v>
      </c>
      <c r="E47">
        <v>51.2</v>
      </c>
      <c r="F47">
        <v>38.9</v>
      </c>
      <c r="G47">
        <v>50.5</v>
      </c>
      <c r="I47">
        <f t="shared" si="18"/>
        <v>8.3830185494247615</v>
      </c>
      <c r="N47">
        <f t="shared" si="19"/>
        <v>50.800000000000004</v>
      </c>
      <c r="P47" s="2">
        <f>_xlfn.STDEV.P(P40:P45)</f>
        <v>1.289763071521149</v>
      </c>
      <c r="Q47">
        <f>_xlfn.STDEV.P(Q40:Q44)</f>
        <v>1.3263763688286005</v>
      </c>
      <c r="R47" s="2">
        <f>_xlfn.STDEV.P(R40:R45)</f>
        <v>1.1807552069481393</v>
      </c>
      <c r="S47">
        <f>_xlfn.STDEV.P(S40:S44)</f>
        <v>1.5692315536846344</v>
      </c>
      <c r="T47" s="2">
        <f>_xlfn.STDEV.P(T40:T45)</f>
        <v>1.0859203120410514</v>
      </c>
      <c r="U47">
        <f>_xlfn.STDEV.P(U40:U44)</f>
        <v>1.7718193636308128</v>
      </c>
      <c r="V47" s="2">
        <f>_xlfn.STDEV.P(V40:V45)</f>
        <v>0.92234889228391048</v>
      </c>
      <c r="W47">
        <f>_xlfn.STDEV.P(W40:W44)</f>
        <v>0.60061805380842359</v>
      </c>
    </row>
    <row r="48" spans="1:32" x14ac:dyDescent="0.45">
      <c r="A48" s="1">
        <v>8</v>
      </c>
      <c r="B48">
        <v>5</v>
      </c>
      <c r="C48">
        <v>0.65</v>
      </c>
      <c r="D48">
        <v>57.2</v>
      </c>
      <c r="E48">
        <v>52.3</v>
      </c>
      <c r="F48">
        <v>36.700000000000003</v>
      </c>
      <c r="G48">
        <v>52.7</v>
      </c>
      <c r="I48">
        <f t="shared" si="18"/>
        <v>7.7622081265578275</v>
      </c>
      <c r="K48" cm="1">
        <f t="array" ref="K48">INDEX(LINEST(K40:K45),1)</f>
        <v>-2.2953910867596115</v>
      </c>
      <c r="L48" cm="1">
        <f t="array" ref="L48">INDEX(LINEST(L40:L44),1)</f>
        <v>-0.68964525900172002</v>
      </c>
      <c r="N48">
        <f t="shared" si="19"/>
        <v>49.724999999999994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54.8</v>
      </c>
      <c r="E49">
        <v>52.3</v>
      </c>
      <c r="F49">
        <v>38.1</v>
      </c>
      <c r="G49">
        <v>51.1</v>
      </c>
      <c r="I49">
        <f t="shared" si="18"/>
        <v>6.4754826074972796</v>
      </c>
      <c r="N49">
        <f t="shared" si="19"/>
        <v>49.074999999999996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54.3</v>
      </c>
      <c r="E50">
        <v>57.9</v>
      </c>
      <c r="F50">
        <v>30.9</v>
      </c>
      <c r="G50">
        <v>52.3</v>
      </c>
      <c r="I50">
        <f t="shared" si="18"/>
        <v>10.555922508241533</v>
      </c>
      <c r="N50">
        <f t="shared" si="19"/>
        <v>48.849999999999994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56.1</v>
      </c>
      <c r="E51">
        <v>56.8</v>
      </c>
      <c r="F51">
        <v>31.2</v>
      </c>
      <c r="G51">
        <v>51.5</v>
      </c>
      <c r="I51">
        <f t="shared" si="18"/>
        <v>10.419932821280559</v>
      </c>
      <c r="J51" s="6"/>
      <c r="K51" t="s">
        <v>25</v>
      </c>
      <c r="L51" t="s">
        <v>26</v>
      </c>
      <c r="N51">
        <f t="shared" si="19"/>
        <v>48.9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55</v>
      </c>
      <c r="E52">
        <v>53.3</v>
      </c>
      <c r="F52">
        <v>32.5</v>
      </c>
      <c r="G52">
        <v>52.9</v>
      </c>
      <c r="I52">
        <f t="shared" si="18"/>
        <v>9.2280482768567715</v>
      </c>
      <c r="J52">
        <v>2</v>
      </c>
      <c r="K52">
        <f>AVERAGE(D40:G44)</f>
        <v>38.325000000000003</v>
      </c>
      <c r="L52">
        <f>AVERAGE(D40:G40,D45:G45,D50:G50,D55:G55,D60:G60,D65:G65)</f>
        <v>56.079166666666659</v>
      </c>
      <c r="M52">
        <v>0</v>
      </c>
      <c r="N52">
        <f t="shared" si="19"/>
        <v>48.425000000000004</v>
      </c>
      <c r="P52" s="2">
        <f>AVERAGE(D40:D44)</f>
        <v>48.12</v>
      </c>
      <c r="Q52">
        <f>AVERAGE(D40,D45,D50,D55,D60,D65)</f>
        <v>61.783333333333324</v>
      </c>
      <c r="R52" s="2">
        <f>AVERAGE(E40:E44)</f>
        <v>54.06</v>
      </c>
      <c r="S52">
        <f>AVERAGE(E40,E45,E50,E55,E60,E65)</f>
        <v>58.033333333333331</v>
      </c>
      <c r="T52" s="2">
        <f>AVERAGE(F40:F44)</f>
        <v>51.120000000000005</v>
      </c>
      <c r="U52">
        <f>AVERAGE(F40,F45,F50,F55,F60,F65)</f>
        <v>54.333333333333336</v>
      </c>
      <c r="V52" s="2">
        <f>AVERAGE(G40:G44)</f>
        <v>0</v>
      </c>
      <c r="W52">
        <f>AVERAGE(G40,G45,G50,G55,G60,G65)</f>
        <v>50.166666666666664</v>
      </c>
    </row>
    <row r="53" spans="1:32" x14ac:dyDescent="0.45">
      <c r="A53" s="1">
        <v>13</v>
      </c>
      <c r="B53">
        <v>10</v>
      </c>
      <c r="C53">
        <v>0.65</v>
      </c>
      <c r="D53">
        <v>54</v>
      </c>
      <c r="E53">
        <v>49.8</v>
      </c>
      <c r="F53">
        <v>34.5</v>
      </c>
      <c r="G53">
        <v>53.7</v>
      </c>
      <c r="I53">
        <f t="shared" si="18"/>
        <v>7.9683749911760486</v>
      </c>
      <c r="J53">
        <v>5</v>
      </c>
      <c r="K53">
        <f>AVERAGE(D45:G49)</f>
        <v>50.05</v>
      </c>
      <c r="L53">
        <f>AVERAGE(D41:G41,D46:G46,D51:G51,D56:G56,D61:G61,D66:G66)</f>
        <v>56.54583333333332</v>
      </c>
      <c r="M53">
        <v>0.2</v>
      </c>
      <c r="N53">
        <f t="shared" si="19"/>
        <v>48</v>
      </c>
      <c r="P53" s="2">
        <f>AVERAGE(D45:D49)</f>
        <v>59.6</v>
      </c>
      <c r="Q53">
        <f t="shared" ref="Q53:Q56" si="25">AVERAGE(D41,D46,D51,D56,D61,D66)</f>
        <v>63.016666666666673</v>
      </c>
      <c r="R53" s="2">
        <f>AVERAGE(E45:E49)</f>
        <v>51.440000000000012</v>
      </c>
      <c r="S53">
        <f t="shared" ref="S53:S56" si="26">AVERAGE(E41,E46,E51,E56,E61,E66)</f>
        <v>58.416666666666664</v>
      </c>
      <c r="T53" s="2">
        <f>AVERAGE(F45:F49)</f>
        <v>37.76</v>
      </c>
      <c r="U53">
        <f t="shared" ref="U53:U56" si="27">AVERAGE(F41,F46,F51,F56,F61,F66)</f>
        <v>54.800000000000004</v>
      </c>
      <c r="V53" s="2">
        <f>AVERAGE(G45:G49)</f>
        <v>51.4</v>
      </c>
      <c r="W53">
        <f t="shared" ref="W53:W56" si="28">AVERAGE(G41,G46,G51,G56,G61,G66)</f>
        <v>49.949999999999996</v>
      </c>
    </row>
    <row r="54" spans="1:32" x14ac:dyDescent="0.45">
      <c r="A54" s="1">
        <v>14</v>
      </c>
      <c r="B54">
        <v>10</v>
      </c>
      <c r="C54">
        <v>0.85</v>
      </c>
      <c r="D54">
        <v>56.1</v>
      </c>
      <c r="E54">
        <v>52.9</v>
      </c>
      <c r="F54">
        <v>35.4</v>
      </c>
      <c r="G54">
        <v>52.3</v>
      </c>
      <c r="I54">
        <f t="shared" si="18"/>
        <v>8.0831228494932841</v>
      </c>
      <c r="J54">
        <v>10</v>
      </c>
      <c r="K54">
        <f>AVERAGE(D50:G54)</f>
        <v>48.669999999999995</v>
      </c>
      <c r="L54">
        <f t="shared" ref="L54:L56" si="29">AVERAGE(D42:G42,D47:G47,D52:G52,D57:G57,D62:G62,D67:G67)</f>
        <v>55.579166666666659</v>
      </c>
      <c r="M54">
        <v>0.45</v>
      </c>
      <c r="N54">
        <f t="shared" si="19"/>
        <v>49.174999999999997</v>
      </c>
      <c r="P54" s="2">
        <f>AVERAGE(D50:D54)</f>
        <v>55.1</v>
      </c>
      <c r="Q54">
        <f t="shared" si="25"/>
        <v>62.1</v>
      </c>
      <c r="R54" s="2">
        <f>AVERAGE(E50:E54)</f>
        <v>54.14</v>
      </c>
      <c r="S54">
        <f t="shared" si="26"/>
        <v>56.316666666666663</v>
      </c>
      <c r="T54" s="2">
        <f>AVERAGE(F50:F54)</f>
        <v>32.9</v>
      </c>
      <c r="U54">
        <f t="shared" si="27"/>
        <v>54.233333333333341</v>
      </c>
      <c r="V54" s="2">
        <f>AVERAGE(G50:G54)</f>
        <v>52.54</v>
      </c>
      <c r="W54">
        <f t="shared" si="28"/>
        <v>49.666666666666664</v>
      </c>
    </row>
    <row r="55" spans="1:32" x14ac:dyDescent="0.45">
      <c r="A55" s="1">
        <v>15</v>
      </c>
      <c r="B55">
        <v>20</v>
      </c>
      <c r="C55">
        <v>0</v>
      </c>
      <c r="D55">
        <v>59.2</v>
      </c>
      <c r="E55">
        <v>52.1</v>
      </c>
      <c r="F55">
        <v>47.7</v>
      </c>
      <c r="G55">
        <v>70.3</v>
      </c>
      <c r="I55">
        <f t="shared" si="18"/>
        <v>8.5411869784005869</v>
      </c>
      <c r="J55">
        <v>20</v>
      </c>
      <c r="K55">
        <f>AVERAGE(D55:G59)</f>
        <v>56.15</v>
      </c>
      <c r="L55">
        <f t="shared" si="29"/>
        <v>55.208333333333336</v>
      </c>
      <c r="M55">
        <v>0.65</v>
      </c>
      <c r="N55">
        <f t="shared" si="19"/>
        <v>57.325000000000003</v>
      </c>
      <c r="P55" s="2">
        <f>AVERAGE(D55:D59)</f>
        <v>57.58</v>
      </c>
      <c r="Q55">
        <f t="shared" si="25"/>
        <v>60.616666666666667</v>
      </c>
      <c r="R55" s="2">
        <f>AVERAGE(E55:E59)</f>
        <v>50.8</v>
      </c>
      <c r="S55">
        <f t="shared" si="26"/>
        <v>54.949999999999996</v>
      </c>
      <c r="T55" s="2">
        <f>AVERAGE(F55:F59)</f>
        <v>47.88</v>
      </c>
      <c r="U55">
        <f t="shared" si="27"/>
        <v>54.516666666666673</v>
      </c>
      <c r="V55" s="2">
        <f>AVERAGE(G55:G59)</f>
        <v>68.34</v>
      </c>
      <c r="W55">
        <f t="shared" si="28"/>
        <v>50.75</v>
      </c>
    </row>
    <row r="56" spans="1:32" x14ac:dyDescent="0.45">
      <c r="A56" s="1">
        <v>16</v>
      </c>
      <c r="B56">
        <v>20</v>
      </c>
      <c r="C56">
        <v>0.2</v>
      </c>
      <c r="D56">
        <v>58.4</v>
      </c>
      <c r="E56">
        <v>52.4</v>
      </c>
      <c r="F56">
        <v>47.2</v>
      </c>
      <c r="G56">
        <v>71.3</v>
      </c>
      <c r="I56">
        <f t="shared" si="18"/>
        <v>8.9892644304191709</v>
      </c>
      <c r="J56">
        <v>50</v>
      </c>
      <c r="K56">
        <f>AVERAGE(D60:G64)</f>
        <v>66.835000000000008</v>
      </c>
      <c r="L56">
        <f t="shared" si="29"/>
        <v>53.366666666666667</v>
      </c>
      <c r="M56">
        <v>0.85</v>
      </c>
      <c r="N56">
        <f t="shared" si="19"/>
        <v>57.325000000000003</v>
      </c>
      <c r="P56" s="2">
        <f>AVERAGE(D60:D64)</f>
        <v>70.28</v>
      </c>
      <c r="Q56">
        <f t="shared" si="25"/>
        <v>58.35</v>
      </c>
      <c r="R56" s="2">
        <f>AVERAGE(E60:E64)</f>
        <v>62.919999999999995</v>
      </c>
      <c r="S56">
        <f t="shared" si="26"/>
        <v>54.466666666666669</v>
      </c>
      <c r="T56" s="2">
        <f>AVERAGE(F60:F64)</f>
        <v>74.36</v>
      </c>
      <c r="U56">
        <f t="shared" si="27"/>
        <v>52.583333333333336</v>
      </c>
      <c r="V56" s="2">
        <f>AVERAGE(G60:G64)</f>
        <v>59.779999999999994</v>
      </c>
      <c r="W56">
        <f t="shared" si="28"/>
        <v>48.066666666666663</v>
      </c>
    </row>
    <row r="57" spans="1:32" x14ac:dyDescent="0.45">
      <c r="A57" s="1">
        <v>17</v>
      </c>
      <c r="B57">
        <v>20</v>
      </c>
      <c r="C57">
        <v>0.45</v>
      </c>
      <c r="D57">
        <v>56.9</v>
      </c>
      <c r="E57">
        <v>50.5</v>
      </c>
      <c r="F57">
        <v>46.9</v>
      </c>
      <c r="G57">
        <v>66.900000000000006</v>
      </c>
      <c r="I57">
        <f t="shared" si="18"/>
        <v>7.5947350184189695</v>
      </c>
      <c r="J57">
        <v>100</v>
      </c>
      <c r="K57">
        <f>AVERAGE(D65:G69)</f>
        <v>72.10499999999999</v>
      </c>
      <c r="L57">
        <f>AVERAGE((L56-L55), (L55-L54), (L54-L53), (L53-L52))</f>
        <v>-0.67812499999999787</v>
      </c>
      <c r="N57">
        <f t="shared" si="19"/>
        <v>55.300000000000004</v>
      </c>
      <c r="P57" s="2">
        <f>AVERAGE(D65:D69)</f>
        <v>76.359999999999985</v>
      </c>
      <c r="R57" s="2">
        <f>AVERAGE(E65:E69)</f>
        <v>65.260000000000019</v>
      </c>
      <c r="T57" s="2">
        <f>AVERAGE(F65:F69)</f>
        <v>80.540000000000006</v>
      </c>
      <c r="V57" s="2">
        <f>AVERAGE(G65:G69)</f>
        <v>66.259999999999991</v>
      </c>
    </row>
    <row r="58" spans="1:32" x14ac:dyDescent="0.45">
      <c r="A58" s="1">
        <v>18</v>
      </c>
      <c r="B58">
        <v>20</v>
      </c>
      <c r="C58">
        <v>0.65</v>
      </c>
      <c r="D58">
        <v>56.9</v>
      </c>
      <c r="E58">
        <v>48.4</v>
      </c>
      <c r="F58">
        <v>48.1</v>
      </c>
      <c r="G58">
        <v>69.599999999999994</v>
      </c>
      <c r="I58">
        <f t="shared" si="18"/>
        <v>8.7419963395096243</v>
      </c>
      <c r="K58">
        <f>AVERAGE(K52:K57)</f>
        <v>55.355833333333329</v>
      </c>
      <c r="N58">
        <f t="shared" si="19"/>
        <v>55.75</v>
      </c>
      <c r="P58" s="2">
        <f>AVERAGE(P52:P57)</f>
        <v>61.173333333333325</v>
      </c>
      <c r="Q58">
        <f>AVERAGE(Q52:Q56)</f>
        <v>61.173333333333332</v>
      </c>
      <c r="R58" s="2">
        <f>AVERAGE(R52:R57)</f>
        <v>56.436666666666667</v>
      </c>
      <c r="S58">
        <f>AVERAGE(S52:S56)</f>
        <v>56.436666666666653</v>
      </c>
      <c r="T58" s="2">
        <f>AVERAGE(T52:T57)</f>
        <v>54.093333333333334</v>
      </c>
      <c r="U58">
        <f>AVERAGE(U52:U56)</f>
        <v>54.093333333333341</v>
      </c>
      <c r="V58" s="2">
        <f>AVERAGE(V52:V57)</f>
        <v>49.72</v>
      </c>
      <c r="W58">
        <f>AVERAGE(W52:W56)</f>
        <v>49.72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56.5</v>
      </c>
      <c r="E59">
        <v>50.6</v>
      </c>
      <c r="F59">
        <v>49.5</v>
      </c>
      <c r="G59">
        <v>63.6</v>
      </c>
      <c r="I59">
        <f t="shared" si="18"/>
        <v>5.6082528473670239</v>
      </c>
      <c r="N59">
        <f t="shared" si="19"/>
        <v>55.05</v>
      </c>
      <c r="P59" s="2">
        <f>_xlfn.STDEV.P(P52:P57)</f>
        <v>9.4536459750840507</v>
      </c>
      <c r="Q59">
        <f>_xlfn.STDEV.P(Q52:Q56)</f>
        <v>1.6068464629688666</v>
      </c>
      <c r="R59" s="2">
        <f>_xlfn.STDEV.P(R52:R57)</f>
        <v>5.5908665597462548</v>
      </c>
      <c r="S59">
        <f>_xlfn.STDEV.P(S52:S56)</f>
        <v>1.585889165245933</v>
      </c>
      <c r="T59" s="2">
        <f>_xlfn.STDEV.P(T52:T57)</f>
        <v>17.670810834694471</v>
      </c>
      <c r="U59">
        <f>_xlfn.STDEV.P(U52:U56)</f>
        <v>0.77921613033726356</v>
      </c>
      <c r="V59" s="2">
        <f>_xlfn.STDEV.P(V52:V57)</f>
        <v>23.109640124127136</v>
      </c>
      <c r="W59">
        <f>_xlfn.STDEV.P(W52:W56)</f>
        <v>0.8999629622008537</v>
      </c>
      <c r="Z59" s="1">
        <v>0</v>
      </c>
      <c r="AA59">
        <v>2</v>
      </c>
      <c r="AB59">
        <v>0</v>
      </c>
      <c r="AC59">
        <f>AVERAGE(D4,D40,D76,D148,D220)</f>
        <v>23.54</v>
      </c>
      <c r="AD59">
        <f t="shared" ref="AD59:AF74" si="30">AVERAGE(E4,E40,E76,E148,E220)</f>
        <v>38.299999999999997</v>
      </c>
      <c r="AE59">
        <f t="shared" si="30"/>
        <v>35.959999999999994</v>
      </c>
      <c r="AF59">
        <f t="shared" si="30"/>
        <v>17.399999999999999</v>
      </c>
    </row>
    <row r="60" spans="1:32" x14ac:dyDescent="0.45">
      <c r="A60" s="1">
        <v>20</v>
      </c>
      <c r="B60">
        <v>50</v>
      </c>
      <c r="C60">
        <v>0</v>
      </c>
      <c r="D60">
        <v>70</v>
      </c>
      <c r="E60">
        <v>66.5</v>
      </c>
      <c r="F60">
        <v>76.2</v>
      </c>
      <c r="G60">
        <v>58.8</v>
      </c>
      <c r="I60">
        <f t="shared" si="18"/>
        <v>6.2862449045515261</v>
      </c>
      <c r="N60">
        <f t="shared" si="19"/>
        <v>67.875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1">AVERAGE(D5,D41,D77,D149,D221)</f>
        <v>23.720000000000002</v>
      </c>
      <c r="AD60">
        <f t="shared" si="30"/>
        <v>38.1</v>
      </c>
      <c r="AE60">
        <f t="shared" si="30"/>
        <v>37.100000000000009</v>
      </c>
      <c r="AF60">
        <f t="shared" si="30"/>
        <v>16.919999999999998</v>
      </c>
    </row>
    <row r="61" spans="1:32" x14ac:dyDescent="0.45">
      <c r="A61" s="1">
        <v>21</v>
      </c>
      <c r="B61">
        <v>50</v>
      </c>
      <c r="C61">
        <v>0.2</v>
      </c>
      <c r="D61">
        <v>72</v>
      </c>
      <c r="E61">
        <v>67.8</v>
      </c>
      <c r="F61">
        <v>78.8</v>
      </c>
      <c r="G61">
        <v>58.7</v>
      </c>
      <c r="I61">
        <f t="shared" si="18"/>
        <v>7.2826420343169262</v>
      </c>
      <c r="N61">
        <f t="shared" si="19"/>
        <v>69.325000000000003</v>
      </c>
      <c r="P61" s="2" cm="1">
        <f t="array" ref="P61">INDEX(LINEST(P52:P57), 1)</f>
        <v>5.0205714285714267</v>
      </c>
      <c r="Q61" s="2" cm="1">
        <f t="array" ref="Q61">INDEX(LINEST(Q52:Q56), 1)</f>
        <v>-0.92666666666666508</v>
      </c>
      <c r="R61" s="2" cm="1">
        <f t="array" ref="R61">INDEX(LINEST(R52:R57), 1)</f>
        <v>2.4885714285714293</v>
      </c>
      <c r="S61" s="2" cm="1">
        <f t="array" ref="S61">INDEX(LINEST(S52:S56), 1)</f>
        <v>-1.0599999999999989</v>
      </c>
      <c r="T61" s="2" cm="1">
        <f t="array" ref="T61">INDEX(LINEST(T52:T57), 1)</f>
        <v>7.7680000000000016</v>
      </c>
      <c r="U61" s="2" cm="1">
        <f t="array" ref="U61">INDEX(LINEST(U52:U56), 1)</f>
        <v>-0.37833333333333302</v>
      </c>
      <c r="V61" s="2" cm="1">
        <f t="array" ref="V61">INDEX(LINEST(V52:V56), 1)</f>
        <v>13.65</v>
      </c>
      <c r="W61" s="2" cm="1">
        <f t="array" ref="W61">INDEX(LINEST(W52:W56), 1)</f>
        <v>-0.33999999999999986</v>
      </c>
      <c r="Z61" s="1">
        <v>2</v>
      </c>
      <c r="AA61">
        <v>2</v>
      </c>
      <c r="AB61">
        <v>0.45</v>
      </c>
      <c r="AC61">
        <f t="shared" si="31"/>
        <v>23.83</v>
      </c>
      <c r="AD61">
        <f t="shared" si="30"/>
        <v>39.44</v>
      </c>
      <c r="AE61">
        <f t="shared" si="30"/>
        <v>37.92</v>
      </c>
      <c r="AF61">
        <f t="shared" si="30"/>
        <v>15.64</v>
      </c>
    </row>
    <row r="62" spans="1:32" x14ac:dyDescent="0.45">
      <c r="A62" s="1">
        <v>22</v>
      </c>
      <c r="B62">
        <v>50</v>
      </c>
      <c r="C62">
        <v>0.45</v>
      </c>
      <c r="D62">
        <v>72.400000000000006</v>
      </c>
      <c r="E62">
        <v>62.7</v>
      </c>
      <c r="F62">
        <v>73.3</v>
      </c>
      <c r="G62">
        <v>59.9</v>
      </c>
      <c r="I62">
        <f t="shared" si="18"/>
        <v>5.8678680114671975</v>
      </c>
      <c r="K62" cm="1">
        <f t="array" ref="K62">INDEX(LINEST(K52:K57),1)</f>
        <v>6.4781428571428581</v>
      </c>
      <c r="L62" cm="1">
        <f t="array" ref="L62">INDEX(LINEST(L52:L56),1)</f>
        <v>-0.67624999999999658</v>
      </c>
      <c r="N62">
        <f t="shared" si="19"/>
        <v>67.075000000000003</v>
      </c>
      <c r="Z62" s="1">
        <v>3</v>
      </c>
      <c r="AA62">
        <v>2</v>
      </c>
      <c r="AB62">
        <v>0.65</v>
      </c>
      <c r="AC62">
        <f t="shared" si="31"/>
        <v>24.68</v>
      </c>
      <c r="AD62">
        <f t="shared" si="30"/>
        <v>40.04</v>
      </c>
      <c r="AE62">
        <f t="shared" si="30"/>
        <v>37.840000000000003</v>
      </c>
      <c r="AF62">
        <f t="shared" si="30"/>
        <v>15.48</v>
      </c>
    </row>
    <row r="63" spans="1:32" x14ac:dyDescent="0.45">
      <c r="A63" s="1">
        <v>23</v>
      </c>
      <c r="B63">
        <v>50</v>
      </c>
      <c r="C63">
        <v>0.65</v>
      </c>
      <c r="D63">
        <v>70.400000000000006</v>
      </c>
      <c r="E63">
        <v>60.2</v>
      </c>
      <c r="F63">
        <v>75</v>
      </c>
      <c r="G63">
        <v>62.1</v>
      </c>
      <c r="I63">
        <f t="shared" si="18"/>
        <v>6.0371247295380606</v>
      </c>
      <c r="N63">
        <f t="shared" si="19"/>
        <v>66.925000000000011</v>
      </c>
      <c r="Z63" s="1">
        <v>4</v>
      </c>
      <c r="AA63">
        <v>2</v>
      </c>
      <c r="AB63">
        <v>0.85</v>
      </c>
      <c r="AC63">
        <f t="shared" si="31"/>
        <v>23.419999999999998</v>
      </c>
      <c r="AD63">
        <f t="shared" si="30"/>
        <v>38.94</v>
      </c>
      <c r="AE63">
        <f t="shared" si="30"/>
        <v>37.559999999999995</v>
      </c>
      <c r="AF63">
        <f t="shared" si="30"/>
        <v>14.88</v>
      </c>
    </row>
    <row r="64" spans="1:32" x14ac:dyDescent="0.45">
      <c r="A64" s="1">
        <v>24</v>
      </c>
      <c r="B64">
        <v>50</v>
      </c>
      <c r="C64">
        <v>0.85</v>
      </c>
      <c r="D64">
        <v>66.599999999999994</v>
      </c>
      <c r="E64">
        <v>57.4</v>
      </c>
      <c r="F64">
        <v>68.5</v>
      </c>
      <c r="G64">
        <v>59.4</v>
      </c>
      <c r="I64">
        <f t="shared" si="18"/>
        <v>4.6778066441442396</v>
      </c>
      <c r="N64">
        <f t="shared" si="19"/>
        <v>62.975000000000001</v>
      </c>
      <c r="Z64" s="1">
        <v>5</v>
      </c>
      <c r="AA64">
        <v>5</v>
      </c>
      <c r="AB64">
        <v>0</v>
      </c>
      <c r="AC64">
        <f t="shared" si="31"/>
        <v>42.899999999999991</v>
      </c>
      <c r="AD64">
        <f t="shared" si="30"/>
        <v>50.84</v>
      </c>
      <c r="AE64">
        <f t="shared" si="30"/>
        <v>41.06</v>
      </c>
      <c r="AF64">
        <f t="shared" si="30"/>
        <v>50.86</v>
      </c>
    </row>
    <row r="65" spans="1:32" x14ac:dyDescent="0.45">
      <c r="A65" s="1">
        <v>25</v>
      </c>
      <c r="B65">
        <v>100</v>
      </c>
      <c r="C65">
        <v>0</v>
      </c>
      <c r="D65">
        <v>80.099999999999994</v>
      </c>
      <c r="E65">
        <v>69</v>
      </c>
      <c r="F65">
        <v>82.8</v>
      </c>
      <c r="G65">
        <v>67.099999999999994</v>
      </c>
      <c r="I65">
        <f t="shared" si="18"/>
        <v>6.8009190555394792</v>
      </c>
      <c r="N65">
        <f t="shared" si="19"/>
        <v>74.75</v>
      </c>
      <c r="Z65" s="1">
        <v>6</v>
      </c>
      <c r="AA65">
        <v>5</v>
      </c>
      <c r="AB65">
        <v>0.2</v>
      </c>
      <c r="AC65">
        <f t="shared" si="31"/>
        <v>44.660000000000004</v>
      </c>
      <c r="AD65">
        <f t="shared" si="30"/>
        <v>50.92</v>
      </c>
      <c r="AE65">
        <f t="shared" si="30"/>
        <v>36.399999999999991</v>
      </c>
      <c r="AF65">
        <f t="shared" si="30"/>
        <v>50.780000000000008</v>
      </c>
    </row>
    <row r="66" spans="1:32" x14ac:dyDescent="0.45">
      <c r="A66" s="1">
        <v>26</v>
      </c>
      <c r="B66">
        <v>100</v>
      </c>
      <c r="C66">
        <v>0.2</v>
      </c>
      <c r="D66">
        <v>80.8</v>
      </c>
      <c r="E66">
        <v>69.8</v>
      </c>
      <c r="F66">
        <v>83</v>
      </c>
      <c r="G66">
        <v>68</v>
      </c>
      <c r="I66">
        <f t="shared" si="18"/>
        <v>6.5772334609621392</v>
      </c>
      <c r="N66">
        <f t="shared" si="19"/>
        <v>75.400000000000006</v>
      </c>
      <c r="Z66" s="1">
        <v>7</v>
      </c>
      <c r="AA66">
        <v>5</v>
      </c>
      <c r="AB66">
        <v>0.45</v>
      </c>
      <c r="AC66">
        <f t="shared" si="31"/>
        <v>43.86</v>
      </c>
      <c r="AD66">
        <f t="shared" si="30"/>
        <v>52.1</v>
      </c>
      <c r="AE66">
        <f t="shared" si="30"/>
        <v>37.1</v>
      </c>
      <c r="AF66">
        <f t="shared" si="30"/>
        <v>50.34</v>
      </c>
    </row>
    <row r="67" spans="1:32" x14ac:dyDescent="0.45">
      <c r="A67" s="1">
        <v>27</v>
      </c>
      <c r="B67">
        <v>100</v>
      </c>
      <c r="C67">
        <v>0.45</v>
      </c>
      <c r="D67">
        <v>77</v>
      </c>
      <c r="E67">
        <v>65.400000000000006</v>
      </c>
      <c r="F67">
        <v>81.8</v>
      </c>
      <c r="G67">
        <v>67.8</v>
      </c>
      <c r="I67">
        <f t="shared" si="18"/>
        <v>6.6753277073114523</v>
      </c>
      <c r="N67">
        <f t="shared" si="19"/>
        <v>73</v>
      </c>
      <c r="Z67" s="1">
        <v>8</v>
      </c>
      <c r="AA67">
        <v>5</v>
      </c>
      <c r="AB67">
        <v>0.65</v>
      </c>
      <c r="AC67">
        <f t="shared" si="31"/>
        <v>40.049999999999997</v>
      </c>
      <c r="AD67">
        <f t="shared" si="30"/>
        <v>51.44</v>
      </c>
      <c r="AE67">
        <f t="shared" si="30"/>
        <v>36.200000000000003</v>
      </c>
      <c r="AF67">
        <f t="shared" si="30"/>
        <v>51.120000000000005</v>
      </c>
    </row>
    <row r="68" spans="1:32" x14ac:dyDescent="0.45">
      <c r="A68" s="1">
        <v>28</v>
      </c>
      <c r="B68">
        <v>100</v>
      </c>
      <c r="C68">
        <v>0.65</v>
      </c>
      <c r="D68">
        <v>75.3</v>
      </c>
      <c r="E68">
        <v>62</v>
      </c>
      <c r="F68">
        <v>80.599999999999994</v>
      </c>
      <c r="G68">
        <v>66.400000000000006</v>
      </c>
      <c r="I68">
        <f t="shared" si="18"/>
        <v>7.293618786309005</v>
      </c>
      <c r="N68">
        <f t="shared" si="19"/>
        <v>71.075000000000003</v>
      </c>
      <c r="Z68" s="1">
        <v>9</v>
      </c>
      <c r="AA68">
        <v>5</v>
      </c>
      <c r="AB68">
        <v>0.85</v>
      </c>
      <c r="AC68">
        <f t="shared" si="31"/>
        <v>39.061999999999998</v>
      </c>
      <c r="AD68">
        <f t="shared" si="30"/>
        <v>50.559999999999995</v>
      </c>
      <c r="AE68">
        <f t="shared" si="30"/>
        <v>36.5</v>
      </c>
      <c r="AF68">
        <f t="shared" si="30"/>
        <v>51.14</v>
      </c>
    </row>
    <row r="69" spans="1:32" x14ac:dyDescent="0.45">
      <c r="A69" s="1">
        <v>29</v>
      </c>
      <c r="B69">
        <v>100</v>
      </c>
      <c r="C69">
        <v>0.85</v>
      </c>
      <c r="D69">
        <v>68.599999999999994</v>
      </c>
      <c r="E69">
        <v>60.1</v>
      </c>
      <c r="F69">
        <v>74.5</v>
      </c>
      <c r="G69">
        <v>62</v>
      </c>
      <c r="I69">
        <f t="shared" si="18"/>
        <v>5.6890245209526027</v>
      </c>
      <c r="N69">
        <f t="shared" si="19"/>
        <v>66.3</v>
      </c>
      <c r="Z69" s="1">
        <v>10</v>
      </c>
      <c r="AA69">
        <v>10</v>
      </c>
      <c r="AB69">
        <v>0</v>
      </c>
      <c r="AC69">
        <f t="shared" si="31"/>
        <v>35.260000000000005</v>
      </c>
      <c r="AD69">
        <f t="shared" si="30"/>
        <v>56.94</v>
      </c>
      <c r="AE69">
        <f t="shared" si="30"/>
        <v>37.6</v>
      </c>
      <c r="AF69">
        <f t="shared" si="30"/>
        <v>53.239999999999995</v>
      </c>
    </row>
    <row r="70" spans="1:32" x14ac:dyDescent="0.45">
      <c r="Z70" s="1">
        <v>11</v>
      </c>
      <c r="AA70">
        <v>10</v>
      </c>
      <c r="AB70">
        <v>0.2</v>
      </c>
      <c r="AC70">
        <f t="shared" si="31"/>
        <v>35.739999999999995</v>
      </c>
      <c r="AD70">
        <f t="shared" si="30"/>
        <v>56.080000000000005</v>
      </c>
      <c r="AE70">
        <f t="shared" si="30"/>
        <v>37.36</v>
      </c>
      <c r="AF70">
        <f t="shared" si="30"/>
        <v>52.679999999999993</v>
      </c>
    </row>
    <row r="71" spans="1:32" x14ac:dyDescent="0.45">
      <c r="Z71" s="1">
        <v>12</v>
      </c>
      <c r="AA71">
        <v>10</v>
      </c>
      <c r="AB71">
        <v>0.45</v>
      </c>
      <c r="AC71">
        <f t="shared" si="31"/>
        <v>35.06</v>
      </c>
      <c r="AD71">
        <f t="shared" si="30"/>
        <v>54</v>
      </c>
      <c r="AE71">
        <f t="shared" si="30"/>
        <v>37.28</v>
      </c>
      <c r="AF71">
        <f t="shared" si="30"/>
        <v>54</v>
      </c>
    </row>
    <row r="72" spans="1:32" x14ac:dyDescent="0.45">
      <c r="Z72" s="1">
        <v>13</v>
      </c>
      <c r="AA72">
        <v>10</v>
      </c>
      <c r="AB72">
        <v>0.65</v>
      </c>
      <c r="AC72">
        <f t="shared" si="31"/>
        <v>33.9</v>
      </c>
      <c r="AD72">
        <f t="shared" si="30"/>
        <v>52.54</v>
      </c>
      <c r="AE72">
        <f t="shared" si="30"/>
        <v>38.68</v>
      </c>
      <c r="AF72">
        <f t="shared" si="30"/>
        <v>55.220000000000006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1"/>
        <v>35.260000000000005</v>
      </c>
      <c r="AD73">
        <f t="shared" si="30"/>
        <v>52.8</v>
      </c>
      <c r="AE73">
        <f t="shared" si="30"/>
        <v>38.96</v>
      </c>
      <c r="AF73">
        <f t="shared" si="30"/>
        <v>52.820000000000007</v>
      </c>
    </row>
    <row r="74" spans="1:32" x14ac:dyDescent="0.45">
      <c r="Z74" s="1">
        <v>15</v>
      </c>
      <c r="AA74">
        <v>20</v>
      </c>
      <c r="AB74">
        <v>0</v>
      </c>
      <c r="AC74">
        <f t="shared" si="31"/>
        <v>48.64</v>
      </c>
      <c r="AD74">
        <f t="shared" si="30"/>
        <v>52.14</v>
      </c>
      <c r="AE74">
        <f t="shared" si="30"/>
        <v>44.620000000000005</v>
      </c>
      <c r="AF74">
        <f t="shared" si="30"/>
        <v>64.72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1"/>
        <v>49.379999999999995</v>
      </c>
      <c r="AD75">
        <f t="shared" si="31"/>
        <v>53</v>
      </c>
      <c r="AE75">
        <f t="shared" si="31"/>
        <v>42.56</v>
      </c>
      <c r="AF75">
        <f t="shared" si="31"/>
        <v>65.08</v>
      </c>
    </row>
    <row r="76" spans="1:32" x14ac:dyDescent="0.45">
      <c r="A76" s="1">
        <v>0</v>
      </c>
      <c r="B76">
        <v>0</v>
      </c>
      <c r="C76">
        <v>0</v>
      </c>
      <c r="D76">
        <v>46.7</v>
      </c>
      <c r="E76">
        <v>55.9</v>
      </c>
      <c r="F76">
        <v>31</v>
      </c>
      <c r="G76">
        <v>0</v>
      </c>
      <c r="I76">
        <f>_xlfn.STDEV.P(D76:G76)</f>
        <v>21.239467978271023</v>
      </c>
      <c r="J76">
        <v>2</v>
      </c>
      <c r="K76">
        <f>_xlfn.STDEV.P(D76:G80)</f>
        <v>21.456185588309971</v>
      </c>
      <c r="L76">
        <f>_xlfn.STDEV.P(D76:G76,D81:G81,D86:G86,D91:G91,D96:G96,D101:G101)</f>
        <v>19.231174055568118</v>
      </c>
      <c r="M76">
        <v>0</v>
      </c>
      <c r="N76">
        <f>AVERAGE(D76:G76)</f>
        <v>33.4</v>
      </c>
      <c r="P76" s="2">
        <f>_xlfn.STDEV.P(D76:D80)</f>
        <v>0.79145435749637405</v>
      </c>
      <c r="Q76">
        <f>_xlfn.STDEV.P(D76,D81,D86,D91,D96,D101)</f>
        <v>11.69928772760683</v>
      </c>
      <c r="R76" s="2">
        <f>_xlfn.STDEV.P(E76:E80)</f>
        <v>0.770454411370328</v>
      </c>
      <c r="S76">
        <f>_xlfn.STDEV.P(E76,E81,E86,E91,E96,E101)</f>
        <v>7.3131730459493349</v>
      </c>
      <c r="T76" s="2">
        <f>_xlfn.STDEV.P(F76:F80)</f>
        <v>1.1966620241321266</v>
      </c>
      <c r="U76">
        <f>_xlfn.STDEV.P(F76,F81,F86,F91,F96,F101)</f>
        <v>22.989955536180478</v>
      </c>
      <c r="V76" s="2">
        <f>_xlfn.STDEV.P(G76:G80)</f>
        <v>0</v>
      </c>
      <c r="W76">
        <f>_xlfn.STDEV.P(G76,G81,G86,G91,G96,G101)</f>
        <v>24.232072411028611</v>
      </c>
      <c r="Z76" s="1">
        <v>17</v>
      </c>
      <c r="AA76">
        <v>20</v>
      </c>
      <c r="AB76">
        <v>0.45</v>
      </c>
      <c r="AC76">
        <f t="shared" ref="AC76:AF88" si="32">AVERAGE(D21,D57,D93,D165,D237)</f>
        <v>47.5</v>
      </c>
      <c r="AD76">
        <f t="shared" si="32"/>
        <v>51.4</v>
      </c>
      <c r="AE76">
        <f t="shared" si="32"/>
        <v>42.7</v>
      </c>
      <c r="AF76">
        <f t="shared" si="32"/>
        <v>63.279999999999994</v>
      </c>
    </row>
    <row r="77" spans="1:32" x14ac:dyDescent="0.45">
      <c r="A77" s="1">
        <v>1</v>
      </c>
      <c r="B77">
        <v>0</v>
      </c>
      <c r="C77">
        <v>0.2</v>
      </c>
      <c r="D77">
        <v>46.6</v>
      </c>
      <c r="E77">
        <v>56.1</v>
      </c>
      <c r="F77">
        <v>34</v>
      </c>
      <c r="G77">
        <v>0</v>
      </c>
      <c r="I77">
        <f t="shared" ref="I77:I105" si="33">_xlfn.STDEV.P(D77:G77)</f>
        <v>21.23115340719859</v>
      </c>
      <c r="J77">
        <v>5</v>
      </c>
      <c r="K77">
        <f>_xlfn.STDEV.P(D81:G85)</f>
        <v>17.290615952012789</v>
      </c>
      <c r="L77">
        <f>_xlfn.STDEV.P(D77:G77,D82:G82,D87:G87,D92:G92,D97:G97,D102:G102)</f>
        <v>19.023465042473784</v>
      </c>
      <c r="M77">
        <v>0.2</v>
      </c>
      <c r="N77">
        <f t="shared" ref="N77:N105" si="34">AVERAGE(D77:G77)</f>
        <v>34.174999999999997</v>
      </c>
      <c r="P77" s="2">
        <f>_xlfn.STDEV.P(D81:D85)</f>
        <v>3.0637232250972031</v>
      </c>
      <c r="Q77">
        <f t="shared" ref="Q77:Q80" si="35">_xlfn.STDEV.P(D77,D82,D87,D92,D97,D102)</f>
        <v>11.80570718856867</v>
      </c>
      <c r="R77" s="2">
        <f>_xlfn.STDEV.P(E81:E85)</f>
        <v>1.6523922052587863</v>
      </c>
      <c r="S77">
        <f t="shared" ref="S77:S80" si="36">_xlfn.STDEV.P(E77,E82,E87,E92,E97,E102)</f>
        <v>6.5173273322394527</v>
      </c>
      <c r="T77" s="2">
        <f>_xlfn.STDEV.P(F81:F85)</f>
        <v>0.41665333311999336</v>
      </c>
      <c r="U77">
        <f t="shared" ref="U77:U80" si="37">_xlfn.STDEV.P(F77,F82,F87,F92,F97,F102)</f>
        <v>22.873686968994633</v>
      </c>
      <c r="V77" s="2">
        <f>_xlfn.STDEV.P(G81:G85)</f>
        <v>1.4463747785411629</v>
      </c>
      <c r="W77">
        <f t="shared" ref="W77:W80" si="38">_xlfn.STDEV.P(G77,G82,G87,G92,G97,G102)</f>
        <v>23.859571803925281</v>
      </c>
      <c r="Z77" s="1">
        <v>18</v>
      </c>
      <c r="AA77">
        <v>20</v>
      </c>
      <c r="AB77">
        <v>0.65</v>
      </c>
      <c r="AC77">
        <f t="shared" si="32"/>
        <v>46.68</v>
      </c>
      <c r="AD77">
        <f t="shared" si="32"/>
        <v>49.58</v>
      </c>
      <c r="AE77">
        <f t="shared" si="32"/>
        <v>43.2</v>
      </c>
      <c r="AF77">
        <f t="shared" si="32"/>
        <v>63.7</v>
      </c>
    </row>
    <row r="78" spans="1:32" x14ac:dyDescent="0.45">
      <c r="A78" s="1">
        <v>2</v>
      </c>
      <c r="B78">
        <v>0</v>
      </c>
      <c r="C78">
        <v>0.45</v>
      </c>
      <c r="D78">
        <v>47.9</v>
      </c>
      <c r="E78">
        <v>57.5</v>
      </c>
      <c r="F78">
        <v>33.1</v>
      </c>
      <c r="G78">
        <v>0</v>
      </c>
      <c r="I78">
        <f t="shared" si="33"/>
        <v>21.798552130818234</v>
      </c>
      <c r="J78">
        <v>10</v>
      </c>
      <c r="K78">
        <f>_xlfn.STDEV.P(D86:G90)</f>
        <v>7.3844701908803039</v>
      </c>
      <c r="L78">
        <f t="shared" ref="L78:L80" si="39">_xlfn.STDEV.P(D78:G78,D83:G83,D88:G88,D93:G93,D98:G98,D103:G103)</f>
        <v>18.672878430731792</v>
      </c>
      <c r="M78">
        <v>0.45</v>
      </c>
      <c r="N78">
        <f t="shared" si="34"/>
        <v>34.625</v>
      </c>
      <c r="P78" s="2">
        <f>_xlfn.STDEV.P(D86:D90)</f>
        <v>1.1568923891183651</v>
      </c>
      <c r="Q78">
        <f t="shared" si="35"/>
        <v>11.761719923359708</v>
      </c>
      <c r="R78" s="2">
        <f>_xlfn.STDEV.P(E86:E90)</f>
        <v>2.1808255317654353</v>
      </c>
      <c r="S78">
        <f t="shared" si="36"/>
        <v>6.0721815592823729</v>
      </c>
      <c r="T78" s="2">
        <f>_xlfn.STDEV.P(F86:F90)</f>
        <v>1.7543089807670722</v>
      </c>
      <c r="U78">
        <f t="shared" si="37"/>
        <v>21.758574299699788</v>
      </c>
      <c r="V78" s="2">
        <f>_xlfn.STDEV.P(G86:G90)</f>
        <v>1.4939879517586461</v>
      </c>
      <c r="W78">
        <f t="shared" si="38"/>
        <v>24.092714435880584</v>
      </c>
      <c r="Z78" s="1">
        <v>19</v>
      </c>
      <c r="AA78">
        <v>20</v>
      </c>
      <c r="AB78">
        <v>0.85</v>
      </c>
      <c r="AC78">
        <f t="shared" si="32"/>
        <v>46.56</v>
      </c>
      <c r="AD78">
        <f t="shared" si="32"/>
        <v>49.879999999999995</v>
      </c>
      <c r="AE78">
        <f t="shared" si="32"/>
        <v>43.019999999999996</v>
      </c>
      <c r="AF78">
        <f t="shared" si="32"/>
        <v>59.680000000000007</v>
      </c>
    </row>
    <row r="79" spans="1:32" x14ac:dyDescent="0.45">
      <c r="A79" s="1">
        <v>3</v>
      </c>
      <c r="B79">
        <v>0</v>
      </c>
      <c r="C79">
        <v>0.65</v>
      </c>
      <c r="D79">
        <v>48.5</v>
      </c>
      <c r="E79">
        <v>57.3</v>
      </c>
      <c r="F79">
        <v>31.6</v>
      </c>
      <c r="G79">
        <v>0</v>
      </c>
      <c r="I79">
        <f t="shared" si="33"/>
        <v>21.876985624166775</v>
      </c>
      <c r="J79">
        <v>20</v>
      </c>
      <c r="K79">
        <f>_xlfn.STDEV.P(D91:G95)</f>
        <v>12.596764465528453</v>
      </c>
      <c r="L79">
        <f t="shared" si="39"/>
        <v>17.995377010499165</v>
      </c>
      <c r="M79">
        <v>0.65</v>
      </c>
      <c r="N79">
        <f t="shared" si="34"/>
        <v>34.35</v>
      </c>
      <c r="P79" s="2">
        <f>_xlfn.STDEV.P(D91:D95)</f>
        <v>1.5538339679644029</v>
      </c>
      <c r="Q79">
        <f t="shared" si="35"/>
        <v>10.162253140366531</v>
      </c>
      <c r="R79" s="2">
        <f>_xlfn.STDEV.P(E91:E95)</f>
        <v>1.442775103749715</v>
      </c>
      <c r="S79">
        <f t="shared" si="36"/>
        <v>5.6366114722312446</v>
      </c>
      <c r="T79" s="2">
        <f>_xlfn.STDEV.P(F91:F95)</f>
        <v>0.86116200566443823</v>
      </c>
      <c r="U79">
        <f t="shared" si="37"/>
        <v>21.625807627821807</v>
      </c>
      <c r="V79" s="2">
        <f>_xlfn.STDEV.P(G91:G95)</f>
        <v>2.7895519353473226</v>
      </c>
      <c r="W79">
        <f t="shared" si="38"/>
        <v>23.381503848602684</v>
      </c>
      <c r="Z79" s="1">
        <v>20</v>
      </c>
      <c r="AA79">
        <v>50</v>
      </c>
      <c r="AB79">
        <v>0</v>
      </c>
      <c r="AC79">
        <f t="shared" si="32"/>
        <v>58.02</v>
      </c>
      <c r="AD79">
        <f t="shared" si="32"/>
        <v>65.819999999999993</v>
      </c>
      <c r="AE79">
        <f t="shared" si="32"/>
        <v>60.679999999999993</v>
      </c>
      <c r="AF79">
        <f t="shared" si="32"/>
        <v>48.92</v>
      </c>
    </row>
    <row r="80" spans="1:32" x14ac:dyDescent="0.45">
      <c r="A80" s="1">
        <v>4</v>
      </c>
      <c r="B80">
        <v>0</v>
      </c>
      <c r="C80">
        <v>0.85</v>
      </c>
      <c r="D80">
        <v>46.6</v>
      </c>
      <c r="E80">
        <v>55.6</v>
      </c>
      <c r="F80">
        <v>33.799999999999997</v>
      </c>
      <c r="G80">
        <v>0</v>
      </c>
      <c r="I80">
        <f t="shared" si="33"/>
        <v>21.10308034387397</v>
      </c>
      <c r="J80">
        <v>50</v>
      </c>
      <c r="K80">
        <f>_xlfn.STDEV.P(D97:G100)</f>
        <v>5.2631828535592406</v>
      </c>
      <c r="L80">
        <f t="shared" si="39"/>
        <v>16.065140293159281</v>
      </c>
      <c r="M80">
        <v>0.85</v>
      </c>
      <c r="N80">
        <f t="shared" si="34"/>
        <v>34</v>
      </c>
      <c r="P80" s="2">
        <f>_xlfn.STDEV.P(D96:D100)</f>
        <v>4.4116210172679144</v>
      </c>
      <c r="Q80">
        <f t="shared" si="35"/>
        <v>7.9732887401204842</v>
      </c>
      <c r="R80" s="2">
        <f>_xlfn.STDEV.P(E96:E100)</f>
        <v>3.7552097145166226</v>
      </c>
      <c r="S80">
        <f t="shared" si="36"/>
        <v>4.2975445185464789</v>
      </c>
      <c r="T80" s="2">
        <f>_xlfn.STDEV.P(F96:F100)</f>
        <v>3.8607771238443696</v>
      </c>
      <c r="U80">
        <f t="shared" si="37"/>
        <v>18.109911344037247</v>
      </c>
      <c r="V80" s="2">
        <f>_xlfn.STDEV.P(G96:G100)</f>
        <v>3.071416611272396</v>
      </c>
      <c r="W80">
        <f t="shared" si="38"/>
        <v>22.200331579105335</v>
      </c>
      <c r="Z80" s="1">
        <v>21</v>
      </c>
      <c r="AA80">
        <v>50</v>
      </c>
      <c r="AB80">
        <v>0.2</v>
      </c>
      <c r="AC80">
        <f t="shared" si="32"/>
        <v>59.679999999999993</v>
      </c>
      <c r="AD80">
        <f t="shared" si="32"/>
        <v>66.2</v>
      </c>
      <c r="AE80">
        <f t="shared" si="32"/>
        <v>62.54</v>
      </c>
      <c r="AF80">
        <f t="shared" si="32"/>
        <v>47.459999999999994</v>
      </c>
    </row>
    <row r="81" spans="1:32" x14ac:dyDescent="0.45">
      <c r="A81" s="1">
        <v>5</v>
      </c>
      <c r="B81">
        <v>5</v>
      </c>
      <c r="C81">
        <v>0</v>
      </c>
      <c r="D81">
        <v>69.900000000000006</v>
      </c>
      <c r="E81">
        <v>66</v>
      </c>
      <c r="F81">
        <v>23.7</v>
      </c>
      <c r="G81">
        <v>50.1</v>
      </c>
      <c r="I81">
        <f t="shared" si="33"/>
        <v>18.167192270684012</v>
      </c>
      <c r="J81">
        <v>100</v>
      </c>
      <c r="K81">
        <f>_xlfn.STDEV.P(D101:G105)</f>
        <v>7.4990582742104177</v>
      </c>
      <c r="N81">
        <f t="shared" si="34"/>
        <v>52.424999999999997</v>
      </c>
      <c r="P81" s="2">
        <f>_xlfn.STDEV.P(D101:D105)</f>
        <v>3.6079911308095007</v>
      </c>
      <c r="R81" s="2">
        <f>_xlfn.STDEV.P(E101:E105)</f>
        <v>3.1454093533274787</v>
      </c>
      <c r="T81" s="2">
        <f>_xlfn.STDEV.P(F101:F105)</f>
        <v>3.9086570583769569</v>
      </c>
      <c r="V81" s="2">
        <f>_xlfn.STDEV.P(G101:G105)</f>
        <v>3.029587430657847</v>
      </c>
      <c r="Z81" s="1">
        <v>22</v>
      </c>
      <c r="AA81">
        <v>50</v>
      </c>
      <c r="AB81">
        <v>0.45</v>
      </c>
      <c r="AC81">
        <f t="shared" si="32"/>
        <v>58.339999999999996</v>
      </c>
      <c r="AD81">
        <f t="shared" si="32"/>
        <v>63.699999999999989</v>
      </c>
      <c r="AE81">
        <f t="shared" si="32"/>
        <v>58.54</v>
      </c>
      <c r="AF81">
        <f t="shared" si="32"/>
        <v>47.94</v>
      </c>
    </row>
    <row r="82" spans="1:32" x14ac:dyDescent="0.45">
      <c r="A82" s="1">
        <v>6</v>
      </c>
      <c r="B82">
        <v>5</v>
      </c>
      <c r="C82">
        <v>0.2</v>
      </c>
      <c r="D82">
        <v>72.2</v>
      </c>
      <c r="E82">
        <v>65.099999999999994</v>
      </c>
      <c r="F82">
        <v>24.3</v>
      </c>
      <c r="G82">
        <v>53.3</v>
      </c>
      <c r="I82">
        <f t="shared" si="33"/>
        <v>18.280642083909374</v>
      </c>
      <c r="K82">
        <f>AVERAGE(K76:K81)</f>
        <v>11.915046220750197</v>
      </c>
      <c r="N82">
        <f t="shared" si="34"/>
        <v>53.725000000000009</v>
      </c>
      <c r="P82" s="2">
        <f>AVERAGE(P76:P81)</f>
        <v>2.4309193479589601</v>
      </c>
      <c r="Q82">
        <f>AVERAGE(Q76:Q80)</f>
        <v>10.680451344004444</v>
      </c>
      <c r="R82" s="2">
        <f>AVERAGE(R76:R81)</f>
        <v>2.1578443866647272</v>
      </c>
      <c r="S82">
        <f>AVERAGE(S76:S80)</f>
        <v>5.967367585649777</v>
      </c>
      <c r="T82" s="2">
        <f>AVERAGE(T76:T81)</f>
        <v>1.9997034209841595</v>
      </c>
      <c r="U82">
        <f>AVERAGE(U76:U80)</f>
        <v>21.471587155346789</v>
      </c>
      <c r="V82" s="2">
        <f>AVERAGE(V76:V81)</f>
        <v>1.9718197845962289</v>
      </c>
      <c r="W82">
        <f>AVERAGE(W76:W80)</f>
        <v>23.553238815708497</v>
      </c>
      <c r="Z82" s="1">
        <v>23</v>
      </c>
      <c r="AA82">
        <v>50</v>
      </c>
      <c r="AB82">
        <v>0.65</v>
      </c>
      <c r="AC82">
        <f t="shared" si="32"/>
        <v>56.7</v>
      </c>
      <c r="AD82">
        <f t="shared" si="32"/>
        <v>60.7</v>
      </c>
      <c r="AE82">
        <f t="shared" si="32"/>
        <v>58.959999999999994</v>
      </c>
      <c r="AF82">
        <f t="shared" si="32"/>
        <v>49</v>
      </c>
    </row>
    <row r="83" spans="1:32" x14ac:dyDescent="0.45">
      <c r="A83" s="1">
        <v>7</v>
      </c>
      <c r="B83">
        <v>5</v>
      </c>
      <c r="C83">
        <v>0.45</v>
      </c>
      <c r="D83">
        <v>70.8</v>
      </c>
      <c r="E83">
        <v>64.5</v>
      </c>
      <c r="F83">
        <v>25</v>
      </c>
      <c r="G83">
        <v>50.8</v>
      </c>
      <c r="I83">
        <f t="shared" si="33"/>
        <v>17.590675797137507</v>
      </c>
      <c r="N83">
        <f t="shared" si="34"/>
        <v>52.775000000000006</v>
      </c>
      <c r="P83" s="2">
        <f>_xlfn.STDEV.P(P76:P81)</f>
        <v>1.3409814031964746</v>
      </c>
      <c r="Q83">
        <f>_xlfn.STDEV.P(Q76:Q80)</f>
        <v>1.487993869281742</v>
      </c>
      <c r="R83" s="2">
        <f>_xlfn.STDEV.P(R76:R81)</f>
        <v>1.0180901742672528</v>
      </c>
      <c r="S83">
        <f>_xlfn.STDEV.P(S76:S80)</f>
        <v>1.0022317806679015</v>
      </c>
      <c r="T83" s="2">
        <f>_xlfn.STDEV.P(T76:T81)</f>
        <v>1.3913493072449199</v>
      </c>
      <c r="U83">
        <f>_xlfn.STDEV.P(U76:U80)</f>
        <v>1.7707815372227491</v>
      </c>
      <c r="V83" s="2">
        <f>_xlfn.STDEV.P(V76:V81)</f>
        <v>1.109741743413702</v>
      </c>
      <c r="W83">
        <f>_xlfn.STDEV.P(W76:W80)</f>
        <v>0.73560040570205698</v>
      </c>
      <c r="Z83" s="1">
        <v>24</v>
      </c>
      <c r="AA83">
        <v>50</v>
      </c>
      <c r="AB83">
        <v>0.85</v>
      </c>
      <c r="AC83">
        <f t="shared" si="32"/>
        <v>53</v>
      </c>
      <c r="AD83">
        <f t="shared" si="32"/>
        <v>57.42</v>
      </c>
      <c r="AE83">
        <f t="shared" si="32"/>
        <v>53.92</v>
      </c>
      <c r="AF83">
        <f t="shared" si="32"/>
        <v>46.179999999999993</v>
      </c>
    </row>
    <row r="84" spans="1:32" x14ac:dyDescent="0.45">
      <c r="A84" s="1">
        <v>8</v>
      </c>
      <c r="B84">
        <v>5</v>
      </c>
      <c r="C84">
        <v>0.65</v>
      </c>
      <c r="D84">
        <v>64.7</v>
      </c>
      <c r="E84">
        <v>63.4</v>
      </c>
      <c r="F84">
        <v>24.5</v>
      </c>
      <c r="G84">
        <v>50.4</v>
      </c>
      <c r="I84">
        <f t="shared" si="33"/>
        <v>16.154024266417327</v>
      </c>
      <c r="K84" cm="1">
        <f t="array" ref="K84">INDEX(LINEST(K76:K81),1)</f>
        <v>-2.8758754740345793</v>
      </c>
      <c r="L84" cm="1">
        <f t="array" ref="L84">INDEX(LINEST(L76:L80),1)</f>
        <v>-0.73601555567922916</v>
      </c>
      <c r="N84">
        <f t="shared" si="34"/>
        <v>50.75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2"/>
        <v>63.139999999999986</v>
      </c>
      <c r="AD84">
        <f t="shared" si="32"/>
        <v>57.759999999999991</v>
      </c>
      <c r="AE84">
        <f t="shared" si="32"/>
        <v>66.16</v>
      </c>
      <c r="AF84">
        <f t="shared" si="32"/>
        <v>53.52</v>
      </c>
    </row>
    <row r="85" spans="1:32" x14ac:dyDescent="0.45">
      <c r="A85" s="1">
        <v>9</v>
      </c>
      <c r="B85">
        <v>5</v>
      </c>
      <c r="C85">
        <v>0.85</v>
      </c>
      <c r="D85">
        <v>65.099999999999994</v>
      </c>
      <c r="E85">
        <v>61.2</v>
      </c>
      <c r="F85">
        <v>24.4</v>
      </c>
      <c r="G85">
        <v>53.4</v>
      </c>
      <c r="I85">
        <f t="shared" si="33"/>
        <v>15.938691131959358</v>
      </c>
      <c r="N85">
        <f t="shared" si="34"/>
        <v>51.024999999999999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2"/>
        <v>63.8</v>
      </c>
      <c r="AD85">
        <f t="shared" si="32"/>
        <v>58.42</v>
      </c>
      <c r="AE85">
        <f t="shared" si="32"/>
        <v>66.28</v>
      </c>
      <c r="AF85">
        <f t="shared" si="32"/>
        <v>53.839999999999996</v>
      </c>
    </row>
    <row r="86" spans="1:32" x14ac:dyDescent="0.45">
      <c r="A86" s="1">
        <v>10</v>
      </c>
      <c r="B86">
        <v>10</v>
      </c>
      <c r="C86">
        <v>0</v>
      </c>
      <c r="D86">
        <v>54</v>
      </c>
      <c r="E86">
        <v>58.9</v>
      </c>
      <c r="F86">
        <v>43.8</v>
      </c>
      <c r="G86">
        <v>62.3</v>
      </c>
      <c r="I86">
        <f t="shared" si="33"/>
        <v>6.9765679241300065</v>
      </c>
      <c r="N86">
        <f t="shared" si="34"/>
        <v>54.75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2"/>
        <v>61.94</v>
      </c>
      <c r="AD86">
        <f t="shared" si="32"/>
        <v>55.54</v>
      </c>
      <c r="AE86">
        <f t="shared" si="32"/>
        <v>65.47999999999999</v>
      </c>
      <c r="AF86">
        <f t="shared" si="32"/>
        <v>53.340000000000011</v>
      </c>
    </row>
    <row r="87" spans="1:32" x14ac:dyDescent="0.45">
      <c r="A87" s="1">
        <v>11</v>
      </c>
      <c r="B87">
        <v>10</v>
      </c>
      <c r="C87">
        <v>0.2</v>
      </c>
      <c r="D87">
        <v>54.8</v>
      </c>
      <c r="E87">
        <v>59.4</v>
      </c>
      <c r="F87">
        <v>44.1</v>
      </c>
      <c r="G87">
        <v>60.7</v>
      </c>
      <c r="I87">
        <f t="shared" si="33"/>
        <v>6.5278250589304037</v>
      </c>
      <c r="J87" s="6"/>
      <c r="K87" t="s">
        <v>25</v>
      </c>
      <c r="L87" t="s">
        <v>26</v>
      </c>
      <c r="N87">
        <f t="shared" si="34"/>
        <v>54.75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2"/>
        <v>59.819999999999993</v>
      </c>
      <c r="AD87">
        <f t="shared" si="32"/>
        <v>52.220000000000006</v>
      </c>
      <c r="AE87">
        <f t="shared" si="32"/>
        <v>63.659999999999989</v>
      </c>
      <c r="AF87">
        <f t="shared" si="32"/>
        <v>51.219999999999992</v>
      </c>
    </row>
    <row r="88" spans="1:32" x14ac:dyDescent="0.45">
      <c r="A88" s="1">
        <v>12</v>
      </c>
      <c r="B88">
        <v>10</v>
      </c>
      <c r="C88">
        <v>0.45</v>
      </c>
      <c r="D88">
        <v>52.7</v>
      </c>
      <c r="E88">
        <v>56.4</v>
      </c>
      <c r="F88">
        <v>41.9</v>
      </c>
      <c r="G88">
        <v>62.2</v>
      </c>
      <c r="I88">
        <f t="shared" si="33"/>
        <v>7.4016889964386037</v>
      </c>
      <c r="J88">
        <v>2</v>
      </c>
      <c r="K88">
        <f>AVERAGE(D76:G80)</f>
        <v>34.11</v>
      </c>
      <c r="L88">
        <f>AVERAGE(D76:G76,D81:G81,D86:G86,D91:G91,D96:G96,D101:G101)</f>
        <v>56.93333333333333</v>
      </c>
      <c r="M88">
        <v>0</v>
      </c>
      <c r="N88">
        <f t="shared" si="34"/>
        <v>53.3</v>
      </c>
      <c r="P88" s="2">
        <f>AVERAGE(D76:D80)</f>
        <v>47.260000000000005</v>
      </c>
      <c r="Q88">
        <f>AVERAGE(D76,D81,D86,D91,D96,D101)</f>
        <v>63.400000000000006</v>
      </c>
      <c r="R88" s="2">
        <f>AVERAGE(E76:E80)</f>
        <v>56.480000000000004</v>
      </c>
      <c r="S88">
        <f>AVERAGE(E76,E81,E86,E91,E96,E101)</f>
        <v>63.35</v>
      </c>
      <c r="T88" s="2">
        <f>AVERAGE(F76:F80)</f>
        <v>32.700000000000003</v>
      </c>
      <c r="U88">
        <f>AVERAGE(F76,F81,F86,F91,F96,F101)</f>
        <v>48.583333333333336</v>
      </c>
      <c r="V88" s="2">
        <f>AVERAGE(G76:G80)</f>
        <v>0</v>
      </c>
      <c r="W88">
        <f>AVERAGE(G76,G81,G86,G91,G96,G101)</f>
        <v>52.4</v>
      </c>
      <c r="Z88" s="1">
        <v>29</v>
      </c>
      <c r="AA88">
        <v>100</v>
      </c>
      <c r="AB88">
        <v>0.85</v>
      </c>
      <c r="AC88">
        <f t="shared" si="32"/>
        <v>56.720000000000006</v>
      </c>
      <c r="AD88">
        <f t="shared" si="32"/>
        <v>50.620000000000005</v>
      </c>
      <c r="AE88">
        <f t="shared" si="32"/>
        <v>58.820000000000007</v>
      </c>
      <c r="AF88">
        <f t="shared" si="32"/>
        <v>48.72</v>
      </c>
    </row>
    <row r="89" spans="1:32" x14ac:dyDescent="0.45">
      <c r="A89" s="1">
        <v>13</v>
      </c>
      <c r="B89">
        <v>10</v>
      </c>
      <c r="C89">
        <v>0.65</v>
      </c>
      <c r="D89">
        <v>51.4</v>
      </c>
      <c r="E89">
        <v>53.7</v>
      </c>
      <c r="F89">
        <v>39.799999999999997</v>
      </c>
      <c r="G89">
        <v>65.3</v>
      </c>
      <c r="I89">
        <f t="shared" si="33"/>
        <v>9.0522096749909693</v>
      </c>
      <c r="J89">
        <v>5</v>
      </c>
      <c r="K89">
        <f>AVERAGE(D81:G85)</f>
        <v>52.140000000000008</v>
      </c>
      <c r="L89">
        <f>AVERAGE(D77:G77,D82:G82,D87:G87,D92:G92,D97:G97,D102:G102)</f>
        <v>57.333333333333336</v>
      </c>
      <c r="M89">
        <v>0.2</v>
      </c>
      <c r="N89">
        <f t="shared" si="34"/>
        <v>52.55</v>
      </c>
      <c r="P89" s="2">
        <f>AVERAGE(D81:D85)</f>
        <v>68.540000000000006</v>
      </c>
      <c r="Q89">
        <f t="shared" ref="Q89:Q92" si="40">AVERAGE(D77,D82,D87,D92,D97,D102)</f>
        <v>64.416666666666671</v>
      </c>
      <c r="R89" s="2">
        <f>AVERAGE(E81:E85)</f>
        <v>64.039999999999992</v>
      </c>
      <c r="S89">
        <f t="shared" ref="S89:S92" si="41">AVERAGE(E77,E82,E87,E92,E97,E102)</f>
        <v>63.233333333333327</v>
      </c>
      <c r="T89" s="2">
        <f>AVERAGE(F81:F85)</f>
        <v>24.380000000000003</v>
      </c>
      <c r="U89">
        <f t="shared" ref="U89:U92" si="42">AVERAGE(F77,F82,F87,F92,F97,F102)</f>
        <v>49.433333333333337</v>
      </c>
      <c r="V89" s="2">
        <f>AVERAGE(G81:G85)</f>
        <v>51.6</v>
      </c>
      <c r="W89">
        <f t="shared" ref="W89:W92" si="43">AVERAGE(G77,G82,G87,G92,G97,G102)</f>
        <v>52.25</v>
      </c>
    </row>
    <row r="90" spans="1:32" x14ac:dyDescent="0.45">
      <c r="A90" s="1">
        <v>14</v>
      </c>
      <c r="B90">
        <v>10</v>
      </c>
      <c r="C90">
        <v>0.85</v>
      </c>
      <c r="D90">
        <v>53.3</v>
      </c>
      <c r="E90">
        <v>55.1</v>
      </c>
      <c r="F90">
        <v>44.5</v>
      </c>
      <c r="G90">
        <v>62.5</v>
      </c>
      <c r="I90">
        <f t="shared" si="33"/>
        <v>6.4052712666989908</v>
      </c>
      <c r="J90">
        <v>10</v>
      </c>
      <c r="K90">
        <f>AVERAGE(D86:G90)</f>
        <v>53.839999999999996</v>
      </c>
      <c r="L90">
        <f t="shared" ref="L90:L92" si="44">AVERAGE(D78:G78,D83:G83,D88:G88,D93:G93,D98:G98,D103:G103)</f>
        <v>56.283333333333331</v>
      </c>
      <c r="M90">
        <v>0.45</v>
      </c>
      <c r="N90">
        <f t="shared" si="34"/>
        <v>53.85</v>
      </c>
      <c r="P90" s="2">
        <f>AVERAGE(D86:D90)</f>
        <v>53.239999999999995</v>
      </c>
      <c r="Q90">
        <f t="shared" si="40"/>
        <v>63.316666666666663</v>
      </c>
      <c r="R90" s="2">
        <f>AVERAGE(E86:E90)</f>
        <v>56.7</v>
      </c>
      <c r="S90">
        <f t="shared" si="41"/>
        <v>61.68333333333333</v>
      </c>
      <c r="T90" s="2">
        <f>AVERAGE(F86:F90)</f>
        <v>42.820000000000007</v>
      </c>
      <c r="U90">
        <f t="shared" si="42"/>
        <v>47.866666666666667</v>
      </c>
      <c r="V90" s="2">
        <f>AVERAGE(G86:G90)</f>
        <v>62.6</v>
      </c>
      <c r="W90">
        <f t="shared" si="43"/>
        <v>52.266666666666673</v>
      </c>
    </row>
    <row r="91" spans="1:32" x14ac:dyDescent="0.45">
      <c r="A91" s="1">
        <v>15</v>
      </c>
      <c r="B91">
        <v>20</v>
      </c>
      <c r="C91">
        <v>0</v>
      </c>
      <c r="D91">
        <v>56.5</v>
      </c>
      <c r="E91">
        <v>54.6</v>
      </c>
      <c r="F91">
        <v>33.299999999999997</v>
      </c>
      <c r="G91">
        <v>68.099999999999994</v>
      </c>
      <c r="I91">
        <f t="shared" si="33"/>
        <v>12.558338863082206</v>
      </c>
      <c r="J91">
        <v>20</v>
      </c>
      <c r="K91">
        <f>AVERAGE(D91:G95)</f>
        <v>52.104999999999997</v>
      </c>
      <c r="L91">
        <f t="shared" si="44"/>
        <v>54.587499999999984</v>
      </c>
      <c r="M91">
        <v>0.65</v>
      </c>
      <c r="N91">
        <f t="shared" si="34"/>
        <v>53.124999999999993</v>
      </c>
      <c r="P91" s="2">
        <f>AVERAGE(D91:D95)</f>
        <v>55.840000000000011</v>
      </c>
      <c r="Q91">
        <f t="shared" si="40"/>
        <v>61.116666666666667</v>
      </c>
      <c r="R91" s="2">
        <f>AVERAGE(E91:E95)</f>
        <v>53.779999999999994</v>
      </c>
      <c r="S91">
        <f t="shared" si="41"/>
        <v>59.68333333333333</v>
      </c>
      <c r="T91" s="2">
        <f>AVERAGE(F91:F95)</f>
        <v>32.22</v>
      </c>
      <c r="U91">
        <f t="shared" si="42"/>
        <v>46.566666666666663</v>
      </c>
      <c r="V91" s="2">
        <f>AVERAGE(G91:G95)</f>
        <v>66.58</v>
      </c>
      <c r="W91">
        <f t="shared" si="43"/>
        <v>50.983333333333327</v>
      </c>
    </row>
    <row r="92" spans="1:32" x14ac:dyDescent="0.45">
      <c r="A92" s="1">
        <v>16</v>
      </c>
      <c r="B92">
        <v>20</v>
      </c>
      <c r="C92">
        <v>0.2</v>
      </c>
      <c r="D92">
        <v>58.5</v>
      </c>
      <c r="E92">
        <v>56</v>
      </c>
      <c r="F92">
        <v>32.9</v>
      </c>
      <c r="G92">
        <v>68.099999999999994</v>
      </c>
      <c r="I92">
        <f t="shared" si="33"/>
        <v>12.92485493148763</v>
      </c>
      <c r="J92">
        <v>50</v>
      </c>
      <c r="K92">
        <f>AVERAGE(D96:G100)</f>
        <v>69.429999999999993</v>
      </c>
      <c r="L92">
        <f t="shared" si="44"/>
        <v>53.029166666666661</v>
      </c>
      <c r="M92">
        <v>0.85</v>
      </c>
      <c r="N92">
        <f t="shared" si="34"/>
        <v>53.875</v>
      </c>
      <c r="P92" s="2">
        <f>AVERAGE(D96:D100)</f>
        <v>72.140000000000015</v>
      </c>
      <c r="Q92">
        <f t="shared" si="40"/>
        <v>58.70000000000001</v>
      </c>
      <c r="R92" s="2">
        <f>AVERAGE(E96:E100)</f>
        <v>68.08</v>
      </c>
      <c r="S92">
        <f t="shared" si="41"/>
        <v>58.466666666666669</v>
      </c>
      <c r="T92" s="2">
        <f>AVERAGE(F96:F100)</f>
        <v>73.080000000000013</v>
      </c>
      <c r="U92">
        <f t="shared" si="42"/>
        <v>45.733333333333327</v>
      </c>
      <c r="V92" s="2">
        <f>AVERAGE(G96:G100)</f>
        <v>64.42</v>
      </c>
      <c r="W92">
        <f t="shared" si="43"/>
        <v>49.216666666666669</v>
      </c>
    </row>
    <row r="93" spans="1:32" x14ac:dyDescent="0.45">
      <c r="A93" s="1">
        <v>17</v>
      </c>
      <c r="B93">
        <v>20</v>
      </c>
      <c r="C93">
        <v>0.45</v>
      </c>
      <c r="D93">
        <v>55.3</v>
      </c>
      <c r="E93">
        <v>53.8</v>
      </c>
      <c r="F93">
        <v>32</v>
      </c>
      <c r="G93">
        <v>69.5</v>
      </c>
      <c r="I93">
        <f t="shared" si="33"/>
        <v>13.404197103892484</v>
      </c>
      <c r="J93">
        <v>100</v>
      </c>
      <c r="K93">
        <f>AVERAGE(D101:G105)</f>
        <v>72.174999999999983</v>
      </c>
      <c r="L93">
        <f>AVERAGE((L92-L91), (L91-L90), (L90-L89), (L89-L88))</f>
        <v>-0.97604166666666714</v>
      </c>
      <c r="N93">
        <f t="shared" si="34"/>
        <v>52.65</v>
      </c>
      <c r="P93" s="2">
        <f>AVERAGE(D101:D105)</f>
        <v>76.12</v>
      </c>
      <c r="R93" s="2">
        <f>AVERAGE(E101:E105)</f>
        <v>68.61999999999999</v>
      </c>
      <c r="T93" s="2">
        <f>AVERAGE(F101:F105)</f>
        <v>80.62</v>
      </c>
      <c r="V93" s="2">
        <f>AVERAGE(G101:G105)</f>
        <v>63.340000000000011</v>
      </c>
    </row>
    <row r="94" spans="1:32" x14ac:dyDescent="0.45">
      <c r="A94" s="1">
        <v>18</v>
      </c>
      <c r="B94">
        <v>20</v>
      </c>
      <c r="C94">
        <v>0.65</v>
      </c>
      <c r="D94">
        <v>54.9</v>
      </c>
      <c r="E94">
        <v>52</v>
      </c>
      <c r="F94">
        <v>30.8</v>
      </c>
      <c r="G94">
        <v>65.599999999999994</v>
      </c>
      <c r="I94">
        <f t="shared" si="33"/>
        <v>12.6222769340559</v>
      </c>
      <c r="K94">
        <f>AVERAGE(K88:K93)</f>
        <v>55.633333333333326</v>
      </c>
      <c r="N94">
        <f t="shared" si="34"/>
        <v>50.825000000000003</v>
      </c>
      <c r="P94" s="2">
        <f>AVERAGE(P88:P93)</f>
        <v>62.190000000000005</v>
      </c>
      <c r="Q94">
        <f>AVERAGE(Q88:Q92)</f>
        <v>62.19</v>
      </c>
      <c r="R94" s="2">
        <f>AVERAGE(R88:R93)</f>
        <v>61.283333333333331</v>
      </c>
      <c r="S94">
        <f>AVERAGE(S88:S92)</f>
        <v>61.283333333333324</v>
      </c>
      <c r="T94" s="2">
        <f>AVERAGE(T88:T93)</f>
        <v>47.636666666666677</v>
      </c>
      <c r="U94">
        <f>AVERAGE(U88:U92)</f>
        <v>47.63666666666667</v>
      </c>
      <c r="V94" s="2">
        <f>AVERAGE(V88:V93)</f>
        <v>51.423333333333339</v>
      </c>
      <c r="W94">
        <f>AVERAGE(W88:W92)</f>
        <v>51.423333333333332</v>
      </c>
    </row>
    <row r="95" spans="1:32" x14ac:dyDescent="0.45">
      <c r="A95" s="1">
        <v>19</v>
      </c>
      <c r="B95">
        <v>20</v>
      </c>
      <c r="C95">
        <v>0.85</v>
      </c>
      <c r="D95">
        <v>54</v>
      </c>
      <c r="E95">
        <v>52.5</v>
      </c>
      <c r="F95">
        <v>32.1</v>
      </c>
      <c r="G95">
        <v>61.6</v>
      </c>
      <c r="I95">
        <f t="shared" si="33"/>
        <v>10.922568379277866</v>
      </c>
      <c r="N95">
        <f t="shared" si="34"/>
        <v>50.05</v>
      </c>
      <c r="P95" s="2">
        <f>_xlfn.STDEV.P(P88:P93)</f>
        <v>10.619948210796528</v>
      </c>
      <c r="Q95">
        <f>_xlfn.STDEV.P(Q88:Q92)</f>
        <v>2.0505446430968832</v>
      </c>
      <c r="R95" s="2">
        <f>_xlfn.STDEV.P(R88:R93)</f>
        <v>5.8878339725988251</v>
      </c>
      <c r="S95">
        <f>_xlfn.STDEV.P(S88:S92)</f>
        <v>1.9353150762716753</v>
      </c>
      <c r="T95" s="2">
        <f>_xlfn.STDEV.P(T88:T93)</f>
        <v>21.448053265713618</v>
      </c>
      <c r="U95">
        <f>_xlfn.STDEV.P(U88:U92)</f>
        <v>1.3375101245722751</v>
      </c>
      <c r="V95" s="2">
        <f>_xlfn.STDEV.P(V88:V93)</f>
        <v>23.487419090984766</v>
      </c>
      <c r="W95">
        <f>_xlfn.STDEV.P(W88:W92)</f>
        <v>1.2174928701593655</v>
      </c>
    </row>
    <row r="96" spans="1:32" x14ac:dyDescent="0.45">
      <c r="A96" s="1">
        <v>20</v>
      </c>
      <c r="B96">
        <v>50</v>
      </c>
      <c r="C96">
        <v>0</v>
      </c>
      <c r="D96">
        <v>74.099999999999994</v>
      </c>
      <c r="E96">
        <v>72.400000000000006</v>
      </c>
      <c r="F96">
        <v>75.900000000000006</v>
      </c>
      <c r="G96">
        <v>68.400000000000006</v>
      </c>
      <c r="I96">
        <f t="shared" si="33"/>
        <v>2.7739863013360382</v>
      </c>
      <c r="N96">
        <f t="shared" si="34"/>
        <v>72.7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75.8</v>
      </c>
      <c r="E97">
        <v>71.2</v>
      </c>
      <c r="F97">
        <v>77.599999999999994</v>
      </c>
      <c r="G97">
        <v>65.5</v>
      </c>
      <c r="I97">
        <f t="shared" si="33"/>
        <v>4.6794096849923257</v>
      </c>
      <c r="N97">
        <f t="shared" si="34"/>
        <v>72.525000000000006</v>
      </c>
      <c r="P97" s="2" cm="1">
        <f t="array" ref="P97">INDEX(LINEST(P88:P93), 1)</f>
        <v>4.505714285714288</v>
      </c>
      <c r="Q97" s="2" cm="1">
        <f t="array" ref="Q97">INDEX(LINEST(Q88:Q92), 1)</f>
        <v>-1.2699999999999994</v>
      </c>
      <c r="R97" s="2" cm="1">
        <f t="array" ref="R97">INDEX(LINEST(R88:R93), 1)</f>
        <v>1.9971428571428556</v>
      </c>
      <c r="S97" s="2" cm="1">
        <f t="array" ref="S97">INDEX(LINEST(S88:S92), 1)</f>
        <v>-1.3316666666666666</v>
      </c>
      <c r="T97" s="2" cm="1">
        <f t="array" ref="T97">INDEX(LINEST(T88:T93), 1)</f>
        <v>10.717142857142857</v>
      </c>
      <c r="U97" s="2" cm="1">
        <f t="array" ref="U97">INDEX(LINEST(U88:U92), 1)</f>
        <v>-0.8566666666666688</v>
      </c>
      <c r="V97" s="2" cm="1">
        <f t="array" ref="V97">INDEX(LINEST(V88:V92), 1)</f>
        <v>14.382</v>
      </c>
      <c r="W97" s="2" cm="1">
        <f t="array" ref="W97">INDEX(LINEST(W88:W92), 1)</f>
        <v>-0.76333333333333309</v>
      </c>
    </row>
    <row r="98" spans="1:23" x14ac:dyDescent="0.45">
      <c r="A98" s="1">
        <v>22</v>
      </c>
      <c r="B98">
        <v>50</v>
      </c>
      <c r="C98">
        <v>0.45</v>
      </c>
      <c r="D98">
        <v>74.8</v>
      </c>
      <c r="E98">
        <v>68.7</v>
      </c>
      <c r="F98">
        <v>72.900000000000006</v>
      </c>
      <c r="G98">
        <v>65.2</v>
      </c>
      <c r="I98">
        <f t="shared" si="33"/>
        <v>3.7262581767773408</v>
      </c>
      <c r="K98" cm="1">
        <f t="array" ref="K98">INDEX(LINEST(K88:K93),1)</f>
        <v>6.8702857142857114</v>
      </c>
      <c r="L98" cm="1">
        <f t="array" ref="L98">INDEX(LINEST(L88:L92),1)</f>
        <v>-1.0554166666666684</v>
      </c>
      <c r="N98">
        <f t="shared" si="34"/>
        <v>70.400000000000006</v>
      </c>
    </row>
    <row r="99" spans="1:23" x14ac:dyDescent="0.45">
      <c r="A99" s="1">
        <v>23</v>
      </c>
      <c r="B99">
        <v>50</v>
      </c>
      <c r="C99">
        <v>0.65</v>
      </c>
      <c r="D99">
        <v>72.400000000000006</v>
      </c>
      <c r="E99">
        <v>66.2</v>
      </c>
      <c r="F99">
        <v>72.7</v>
      </c>
      <c r="G99">
        <v>64</v>
      </c>
      <c r="I99">
        <f t="shared" si="33"/>
        <v>3.806819538670045</v>
      </c>
      <c r="N99">
        <f t="shared" si="34"/>
        <v>68.825000000000003</v>
      </c>
    </row>
    <row r="100" spans="1:23" x14ac:dyDescent="0.45">
      <c r="A100" s="1">
        <v>24</v>
      </c>
      <c r="B100">
        <v>50</v>
      </c>
      <c r="C100">
        <v>0.85</v>
      </c>
      <c r="D100">
        <v>63.6</v>
      </c>
      <c r="E100">
        <v>61.9</v>
      </c>
      <c r="F100">
        <v>66.3</v>
      </c>
      <c r="G100">
        <v>59</v>
      </c>
      <c r="I100">
        <f t="shared" si="33"/>
        <v>2.6504716561397137</v>
      </c>
      <c r="N100">
        <f t="shared" si="34"/>
        <v>62.7</v>
      </c>
    </row>
    <row r="101" spans="1:23" x14ac:dyDescent="0.45">
      <c r="A101" s="1">
        <v>25</v>
      </c>
      <c r="B101">
        <v>100</v>
      </c>
      <c r="C101">
        <v>0</v>
      </c>
      <c r="D101">
        <v>79.2</v>
      </c>
      <c r="E101">
        <v>72.3</v>
      </c>
      <c r="F101">
        <v>83.8</v>
      </c>
      <c r="G101">
        <v>65.5</v>
      </c>
      <c r="I101">
        <f t="shared" si="33"/>
        <v>6.9364976753401999</v>
      </c>
      <c r="N101">
        <f t="shared" si="34"/>
        <v>75.2</v>
      </c>
    </row>
    <row r="102" spans="1:23" x14ac:dyDescent="0.45">
      <c r="A102" s="1">
        <v>26</v>
      </c>
      <c r="B102">
        <v>100</v>
      </c>
      <c r="C102">
        <v>0.2</v>
      </c>
      <c r="D102">
        <v>78.599999999999994</v>
      </c>
      <c r="E102">
        <v>71.599999999999994</v>
      </c>
      <c r="F102">
        <v>83.7</v>
      </c>
      <c r="G102">
        <v>65.900000000000006</v>
      </c>
      <c r="I102">
        <f t="shared" si="33"/>
        <v>6.7640594320274854</v>
      </c>
      <c r="N102">
        <f t="shared" si="34"/>
        <v>74.949999999999989</v>
      </c>
    </row>
    <row r="103" spans="1:23" x14ac:dyDescent="0.45">
      <c r="A103" s="1">
        <v>27</v>
      </c>
      <c r="B103">
        <v>100</v>
      </c>
      <c r="C103">
        <v>0.45</v>
      </c>
      <c r="D103">
        <v>78.400000000000006</v>
      </c>
      <c r="E103">
        <v>69.2</v>
      </c>
      <c r="F103">
        <v>82.3</v>
      </c>
      <c r="G103">
        <v>65.900000000000006</v>
      </c>
      <c r="I103">
        <f t="shared" si="33"/>
        <v>6.6499999999999977</v>
      </c>
      <c r="N103">
        <f t="shared" si="34"/>
        <v>73.950000000000017</v>
      </c>
    </row>
    <row r="104" spans="1:23" x14ac:dyDescent="0.45">
      <c r="A104" s="1">
        <v>28</v>
      </c>
      <c r="B104">
        <v>100</v>
      </c>
      <c r="C104">
        <v>0.65</v>
      </c>
      <c r="D104">
        <v>74.8</v>
      </c>
      <c r="E104">
        <v>65.5</v>
      </c>
      <c r="F104">
        <v>80</v>
      </c>
      <c r="G104">
        <v>60.6</v>
      </c>
      <c r="I104">
        <f t="shared" si="33"/>
        <v>7.6066993499151518</v>
      </c>
      <c r="N104">
        <f t="shared" si="34"/>
        <v>70.225000000000009</v>
      </c>
    </row>
    <row r="105" spans="1:23" x14ac:dyDescent="0.45">
      <c r="A105" s="1">
        <v>29</v>
      </c>
      <c r="B105">
        <v>100</v>
      </c>
      <c r="C105">
        <v>0.85</v>
      </c>
      <c r="D105">
        <v>69.599999999999994</v>
      </c>
      <c r="E105">
        <v>64.5</v>
      </c>
      <c r="F105">
        <v>73.3</v>
      </c>
      <c r="G105">
        <v>58.8</v>
      </c>
      <c r="I105">
        <f t="shared" si="33"/>
        <v>5.4573345142111265</v>
      </c>
      <c r="N105">
        <f t="shared" si="34"/>
        <v>66.55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29.762490083530022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35.100969438970708</v>
      </c>
      <c r="R112" s="2">
        <f>_xlfn.STDEV.P(E112:E116)</f>
        <v>0</v>
      </c>
      <c r="S112">
        <f>_xlfn.STDEV.P(E112,E117,E122,E127,E132,E137)</f>
        <v>25.516448943116416</v>
      </c>
      <c r="T112" s="2">
        <f>_xlfn.STDEV.P(F112:F116)</f>
        <v>0</v>
      </c>
      <c r="U112">
        <f>_xlfn.STDEV.P(F112,F117,F122,F127,F132,F137)</f>
        <v>29.582352096402936</v>
      </c>
      <c r="V112" s="2">
        <f>_xlfn.STDEV.P(G112:G116)</f>
        <v>0</v>
      </c>
      <c r="W112">
        <f>_xlfn.STDEV.P(G112,G117,G122,G127,G132,G137)</f>
        <v>23.706076342481396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5">_xlfn.STDEV.P(D113:G113)</f>
        <v>0</v>
      </c>
      <c r="J113">
        <v>5</v>
      </c>
      <c r="K113">
        <f>_xlfn.STDEV.P(D117:G121)</f>
        <v>22.58834378612119</v>
      </c>
      <c r="L113">
        <f>_xlfn.STDEV.P(D113:G113,D118:G118,D123:G123,D128:G128,D133:G133,D138:G138)</f>
        <v>30.241912371556282</v>
      </c>
      <c r="M113">
        <v>0.2</v>
      </c>
      <c r="N113">
        <f t="shared" ref="N113:N141" si="46">AVERAGE(D113:G113)</f>
        <v>0</v>
      </c>
      <c r="P113" s="2">
        <f>_xlfn.STDEV.P(D117:D121)</f>
        <v>0</v>
      </c>
      <c r="Q113">
        <f t="shared" ref="Q113:Q116" si="47">_xlfn.STDEV.P(D113,D118,D123,D128,D133,D138)</f>
        <v>35.409932693148868</v>
      </c>
      <c r="R113" s="2">
        <f>_xlfn.STDEV.P(E117:E121)</f>
        <v>1.2623787070447621</v>
      </c>
      <c r="S113">
        <f t="shared" ref="S113:S116" si="48">_xlfn.STDEV.P(E113,E118,E123,E128,E133,E138)</f>
        <v>26.525297149869765</v>
      </c>
      <c r="T113" s="2">
        <f>_xlfn.STDEV.P(F117:F121)</f>
        <v>1.8937792902025308</v>
      </c>
      <c r="U113">
        <f t="shared" ref="U113:U116" si="49">_xlfn.STDEV.P(F113,F118,F123,F128,F133,F138)</f>
        <v>30.907712090458375</v>
      </c>
      <c r="V113" s="2">
        <f>_xlfn.STDEV.P(G117:G121)</f>
        <v>1.1892854997854798</v>
      </c>
      <c r="W113">
        <f t="shared" ref="W113:W116" si="50">_xlfn.STDEV.P(G113,G118,G123,G128,G133,G138)</f>
        <v>23.268678279801129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5"/>
        <v>0</v>
      </c>
      <c r="J114">
        <v>10</v>
      </c>
      <c r="K114">
        <f>_xlfn.STDEV.P(D122:G126)</f>
        <v>21.003153929826826</v>
      </c>
      <c r="L114">
        <f t="shared" ref="L114:L116" si="51">_xlfn.STDEV.P(D114:G114,D119:G119,D124:G124,D129:G129,D134:G134,D139:G139)</f>
        <v>28.832267116606246</v>
      </c>
      <c r="M114">
        <v>0.45</v>
      </c>
      <c r="N114">
        <f t="shared" si="46"/>
        <v>0</v>
      </c>
      <c r="P114" s="2">
        <f>_xlfn.STDEV.P(D122:D126)</f>
        <v>0.19595917942265359</v>
      </c>
      <c r="Q114">
        <f t="shared" si="47"/>
        <v>32.972170925730019</v>
      </c>
      <c r="R114" s="2">
        <f>_xlfn.STDEV.P(E122:E126)</f>
        <v>1.2828094168659649</v>
      </c>
      <c r="S114">
        <f t="shared" si="48"/>
        <v>25.608554343335271</v>
      </c>
      <c r="T114" s="2">
        <f>_xlfn.STDEV.P(F122:F126)</f>
        <v>4.4690043633901402</v>
      </c>
      <c r="U114">
        <f t="shared" si="49"/>
        <v>28.787868779902567</v>
      </c>
      <c r="V114" s="2">
        <f>_xlfn.STDEV.P(G122:G126)</f>
        <v>0.50039984012787209</v>
      </c>
      <c r="W114">
        <f t="shared" si="50"/>
        <v>22.600270401528871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5"/>
        <v>0</v>
      </c>
      <c r="J115">
        <v>20</v>
      </c>
      <c r="K115">
        <f>_xlfn.STDEV.P(D127:G131)</f>
        <v>8.5063681439259931</v>
      </c>
      <c r="L115">
        <f t="shared" si="51"/>
        <v>27.968790890721213</v>
      </c>
      <c r="M115">
        <v>0.65</v>
      </c>
      <c r="N115">
        <f t="shared" si="46"/>
        <v>0</v>
      </c>
      <c r="P115" s="2">
        <f>_xlfn.STDEV.P(D127:D131)</f>
        <v>2.2886991938653698</v>
      </c>
      <c r="Q115">
        <f t="shared" si="47"/>
        <v>32.552798992133106</v>
      </c>
      <c r="R115" s="2">
        <f>_xlfn.STDEV.P(E127:E131)</f>
        <v>2.3584740829612674</v>
      </c>
      <c r="S115">
        <f t="shared" si="48"/>
        <v>24.293717752172515</v>
      </c>
      <c r="T115" s="2">
        <f>_xlfn.STDEV.P(F127:F131)</f>
        <v>6.9164730896606192</v>
      </c>
      <c r="U115">
        <f t="shared" si="49"/>
        <v>27.529418607898162</v>
      </c>
      <c r="V115" s="2">
        <f>_xlfn.STDEV.P(G127:G131)</f>
        <v>2.8464714999451513</v>
      </c>
      <c r="W115">
        <f t="shared" si="50"/>
        <v>22.360729465342168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5"/>
        <v>0</v>
      </c>
      <c r="J116">
        <v>50</v>
      </c>
      <c r="K116">
        <f>_xlfn.STDEV.P(D133:G136)</f>
        <v>6.832276341015489</v>
      </c>
      <c r="L116">
        <f t="shared" si="51"/>
        <v>26.530720859139052</v>
      </c>
      <c r="M116">
        <v>0.85</v>
      </c>
      <c r="N116">
        <f t="shared" si="46"/>
        <v>0</v>
      </c>
      <c r="P116" s="2">
        <f>_xlfn.STDEV.P(D132:D136)</f>
        <v>4.7780330681149534</v>
      </c>
      <c r="Q116">
        <f t="shared" si="47"/>
        <v>30.64688220502844</v>
      </c>
      <c r="R116" s="2">
        <f>_xlfn.STDEV.P(E132:E136)</f>
        <v>2.6672832620477349</v>
      </c>
      <c r="S116">
        <f t="shared" si="48"/>
        <v>23.606990490106941</v>
      </c>
      <c r="T116" s="2">
        <f>_xlfn.STDEV.P(F132:F136)</f>
        <v>4.6538586140964773</v>
      </c>
      <c r="U116">
        <f t="shared" si="49"/>
        <v>24.917915241849581</v>
      </c>
      <c r="V116" s="2">
        <f>_xlfn.STDEV.P(G132:G136)</f>
        <v>1.6852299546352725</v>
      </c>
      <c r="W116">
        <f t="shared" si="50"/>
        <v>21.574476947438509</v>
      </c>
    </row>
    <row r="117" spans="1:23" x14ac:dyDescent="0.45">
      <c r="A117" s="1">
        <v>5</v>
      </c>
      <c r="B117">
        <v>5</v>
      </c>
      <c r="C117">
        <v>0</v>
      </c>
      <c r="D117">
        <v>0</v>
      </c>
      <c r="E117">
        <v>59.2</v>
      </c>
      <c r="F117">
        <v>26.8</v>
      </c>
      <c r="G117">
        <v>50.4</v>
      </c>
      <c r="I117">
        <f t="shared" si="45"/>
        <v>22.977162575043938</v>
      </c>
      <c r="J117">
        <v>100</v>
      </c>
      <c r="K117">
        <f>_xlfn.STDEV.P(D137:G141)</f>
        <v>6.0285052044433041</v>
      </c>
      <c r="N117">
        <f t="shared" si="46"/>
        <v>34.1</v>
      </c>
      <c r="P117" s="2">
        <f>_xlfn.STDEV.P(D137:D141)</f>
        <v>3.5029130734290281</v>
      </c>
      <c r="R117" s="2">
        <f>_xlfn.STDEV.P(E137:E141)</f>
        <v>4.1840650090551907</v>
      </c>
      <c r="T117" s="2">
        <f>_xlfn.STDEV.P(F137:F141)</f>
        <v>3.9153033088127378</v>
      </c>
      <c r="V117" s="2">
        <f>_xlfn.STDEV.P(G137:G141)</f>
        <v>2.1292252111977263</v>
      </c>
    </row>
    <row r="118" spans="1:23" x14ac:dyDescent="0.45">
      <c r="A118" s="1">
        <v>6</v>
      </c>
      <c r="B118">
        <v>5</v>
      </c>
      <c r="C118">
        <v>0.2</v>
      </c>
      <c r="D118">
        <v>0</v>
      </c>
      <c r="E118">
        <v>55.3</v>
      </c>
      <c r="F118">
        <v>24.9</v>
      </c>
      <c r="G118">
        <v>50.9</v>
      </c>
      <c r="I118">
        <f t="shared" si="45"/>
        <v>22.204208497489841</v>
      </c>
      <c r="K118">
        <f>AVERAGE(K112:K117)</f>
        <v>10.826441234222132</v>
      </c>
      <c r="N118">
        <f t="shared" si="46"/>
        <v>32.774999999999999</v>
      </c>
      <c r="P118" s="2">
        <f>AVERAGE(P112:P117)</f>
        <v>1.7942674191386674</v>
      </c>
      <c r="Q118">
        <f>AVERAGE(Q112:Q116)</f>
        <v>33.336550851002229</v>
      </c>
      <c r="R118" s="2">
        <f>AVERAGE(R112:R117)</f>
        <v>1.95916841299582</v>
      </c>
      <c r="S118">
        <f>AVERAGE(S112:S116)</f>
        <v>25.110201735720182</v>
      </c>
      <c r="T118" s="2">
        <f>AVERAGE(T112:T117)</f>
        <v>3.6414031110270844</v>
      </c>
      <c r="U118">
        <f>AVERAGE(U112:U116)</f>
        <v>28.34505336330232</v>
      </c>
      <c r="V118" s="2">
        <f>AVERAGE(V112:V117)</f>
        <v>1.3917686676152503</v>
      </c>
      <c r="W118">
        <f>AVERAGE(W112:W116)</f>
        <v>22.702046287318417</v>
      </c>
    </row>
    <row r="119" spans="1:23" x14ac:dyDescent="0.45">
      <c r="A119" s="1">
        <v>7</v>
      </c>
      <c r="B119">
        <v>5</v>
      </c>
      <c r="C119">
        <v>0.45</v>
      </c>
      <c r="D119">
        <v>0</v>
      </c>
      <c r="E119">
        <v>57.5</v>
      </c>
      <c r="F119">
        <v>21.2</v>
      </c>
      <c r="G119">
        <v>49.1</v>
      </c>
      <c r="I119" s="7">
        <f t="shared" si="45"/>
        <v>22.821535881706115</v>
      </c>
      <c r="N119">
        <f t="shared" si="46"/>
        <v>31.950000000000003</v>
      </c>
      <c r="P119" s="2">
        <f>_xlfn.STDEV.P(P112:P117)</f>
        <v>1.8735069865408731</v>
      </c>
      <c r="Q119">
        <f>_xlfn.STDEV.P(Q112:Q116)</f>
        <v>1.7546191808064069</v>
      </c>
      <c r="R119" s="2">
        <f>_xlfn.STDEV.P(R112:R117)</f>
        <v>1.3160771746062014</v>
      </c>
      <c r="S119">
        <f>_xlfn.STDEV.P(S112:S116)</f>
        <v>1.0336515167607654</v>
      </c>
      <c r="T119" s="2">
        <f>_xlfn.STDEV.P(T112:T117)</f>
        <v>2.1918447442741473</v>
      </c>
      <c r="U119">
        <f>_xlfn.STDEV.P(U112:U116)</f>
        <v>2.0349323899195344</v>
      </c>
      <c r="V119" s="2">
        <f>_xlfn.STDEV.P(V112:V117)</f>
        <v>0.95905160228450248</v>
      </c>
      <c r="W119">
        <f>_xlfn.STDEV.P(W112:W116)</f>
        <v>0.73856838365921507</v>
      </c>
    </row>
    <row r="120" spans="1:23" x14ac:dyDescent="0.45">
      <c r="A120" s="1">
        <v>8</v>
      </c>
      <c r="B120">
        <v>5</v>
      </c>
      <c r="C120">
        <v>0.65</v>
      </c>
      <c r="D120">
        <v>0</v>
      </c>
      <c r="E120">
        <v>56.9</v>
      </c>
      <c r="F120">
        <v>24.5</v>
      </c>
      <c r="G120">
        <v>47.5</v>
      </c>
      <c r="I120">
        <f t="shared" si="45"/>
        <v>22.024460833355256</v>
      </c>
      <c r="K120" cm="1">
        <f t="array" ref="K120">INDEX(LINEST(K112:K117),1)</f>
        <v>-0.84635605997146945</v>
      </c>
      <c r="L120" cm="1">
        <f t="array" ref="L120">INDEX(LINEST(L112:L116),1)</f>
        <v>-0.87366599296170067</v>
      </c>
      <c r="N120">
        <f t="shared" si="46"/>
        <v>32.225000000000001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0</v>
      </c>
      <c r="E121">
        <v>57.7</v>
      </c>
      <c r="F121">
        <v>22.9</v>
      </c>
      <c r="G121">
        <v>49.9</v>
      </c>
      <c r="I121">
        <f t="shared" si="45"/>
        <v>22.837181853284786</v>
      </c>
      <c r="N121">
        <f t="shared" si="46"/>
        <v>32.625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0.6</v>
      </c>
      <c r="E122">
        <v>53</v>
      </c>
      <c r="F122">
        <v>28.4</v>
      </c>
      <c r="G122">
        <v>51</v>
      </c>
      <c r="I122">
        <f t="shared" si="45"/>
        <v>21.18177282476611</v>
      </c>
      <c r="N122">
        <f t="shared" si="46"/>
        <v>33.25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0.9</v>
      </c>
      <c r="E123">
        <v>51.7</v>
      </c>
      <c r="F123">
        <v>24.5</v>
      </c>
      <c r="G123">
        <v>50.5</v>
      </c>
      <c r="I123">
        <f t="shared" si="45"/>
        <v>20.938958904396376</v>
      </c>
      <c r="J123" s="6"/>
      <c r="K123" t="s">
        <v>25</v>
      </c>
      <c r="L123" t="s">
        <v>26</v>
      </c>
      <c r="N123">
        <f t="shared" si="46"/>
        <v>31.9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1</v>
      </c>
      <c r="E124">
        <v>53.8</v>
      </c>
      <c r="F124">
        <v>30.5</v>
      </c>
      <c r="G124">
        <v>49.5</v>
      </c>
      <c r="I124">
        <f t="shared" si="45"/>
        <v>20.815739237413588</v>
      </c>
      <c r="J124">
        <v>2</v>
      </c>
      <c r="K124">
        <f>AVERAGE(D112:G116)</f>
        <v>0</v>
      </c>
      <c r="L124">
        <f>AVERAGE(D112:G112,D117:G117,D122:G122,D127:G127,D132:G132,D137:G137)</f>
        <v>45.279166666666661</v>
      </c>
      <c r="M124">
        <v>0</v>
      </c>
      <c r="N124">
        <f t="shared" si="46"/>
        <v>33.700000000000003</v>
      </c>
      <c r="P124" s="2">
        <f>AVERAGE(D112:D116)</f>
        <v>0</v>
      </c>
      <c r="Q124">
        <f>AVERAGE(D112,D117,D122,D127,D132,D137)</f>
        <v>34.81666666666667</v>
      </c>
      <c r="R124" s="2">
        <f>AVERAGE(E112:E116)</f>
        <v>0</v>
      </c>
      <c r="S124">
        <f>AVERAGE(E112,E117,E122,E127,E132,E137)</f>
        <v>54.050000000000004</v>
      </c>
      <c r="T124" s="2">
        <f>AVERAGE(F112:F116)</f>
        <v>0</v>
      </c>
      <c r="U124">
        <f>AVERAGE(F112,F117,F122,F127,F132,F137)</f>
        <v>41.933333333333337</v>
      </c>
      <c r="V124" s="2">
        <f>AVERAGE(G112:G116)</f>
        <v>0</v>
      </c>
      <c r="W124">
        <f>AVERAGE(G112,G117,G122,G127,G132,G137)</f>
        <v>50.316666666666663</v>
      </c>
    </row>
    <row r="125" spans="1:23" x14ac:dyDescent="0.45">
      <c r="A125" s="1">
        <v>13</v>
      </c>
      <c r="B125">
        <v>10</v>
      </c>
      <c r="C125">
        <v>0.65</v>
      </c>
      <c r="D125">
        <v>1</v>
      </c>
      <c r="E125">
        <v>55.5</v>
      </c>
      <c r="F125">
        <v>30.9</v>
      </c>
      <c r="G125">
        <v>50</v>
      </c>
      <c r="I125">
        <f t="shared" si="45"/>
        <v>21.309446262162698</v>
      </c>
      <c r="J125">
        <v>5</v>
      </c>
      <c r="K125">
        <f>AVERAGE(D117:G121)</f>
        <v>32.734999999999999</v>
      </c>
      <c r="L125">
        <f>AVERAGE(D113:G113,D118:G118,D123:G123,D128:G128,D133:G133,D138:G138)</f>
        <v>46.091666666666669</v>
      </c>
      <c r="M125">
        <v>0.2</v>
      </c>
      <c r="N125">
        <f t="shared" si="46"/>
        <v>34.35</v>
      </c>
      <c r="P125" s="2">
        <f>AVERAGE(D117:D121)</f>
        <v>0</v>
      </c>
      <c r="Q125">
        <f t="shared" ref="Q125:Q128" si="52">AVERAGE(D113,D118,D123,D128,D133,D138)</f>
        <v>35.199999999999996</v>
      </c>
      <c r="R125" s="2">
        <f>AVERAGE(E117:E121)</f>
        <v>57.320000000000007</v>
      </c>
      <c r="S125">
        <f t="shared" ref="S125:S128" si="53">AVERAGE(E113,E118,E123,E128,E133,E138)</f>
        <v>54.583333333333336</v>
      </c>
      <c r="T125" s="2">
        <f>AVERAGE(F117:F121)</f>
        <v>24.060000000000002</v>
      </c>
      <c r="U125">
        <f t="shared" ref="U125:U128" si="54">AVERAGE(F113,F118,F123,F128,F133,F138)</f>
        <v>45</v>
      </c>
      <c r="V125" s="2">
        <f>AVERAGE(G117:G121)</f>
        <v>49.56</v>
      </c>
      <c r="W125">
        <f t="shared" ref="W125:W128" si="55">AVERAGE(G113,G118,G123,G128,G133,G138)</f>
        <v>49.583333333333336</v>
      </c>
    </row>
    <row r="126" spans="1:23" x14ac:dyDescent="0.45">
      <c r="A126" s="1">
        <v>14</v>
      </c>
      <c r="B126">
        <v>10</v>
      </c>
      <c r="C126">
        <v>0.85</v>
      </c>
      <c r="D126">
        <v>1.2</v>
      </c>
      <c r="E126">
        <v>52.6</v>
      </c>
      <c r="F126">
        <v>38.200000000000003</v>
      </c>
      <c r="G126">
        <v>50.3</v>
      </c>
      <c r="I126">
        <f t="shared" si="45"/>
        <v>20.586448819551173</v>
      </c>
      <c r="J126">
        <v>10</v>
      </c>
      <c r="K126">
        <f>AVERAGE(D122:G126)</f>
        <v>33.755000000000003</v>
      </c>
      <c r="L126">
        <f t="shared" ref="L126:L128" si="56">AVERAGE(D114:G114,D119:G119,D124:G124,D129:G129,D134:G134,D139:G139)</f>
        <v>44.192499999999995</v>
      </c>
      <c r="M126">
        <v>0.45</v>
      </c>
      <c r="N126">
        <f t="shared" si="46"/>
        <v>35.575000000000003</v>
      </c>
      <c r="P126" s="2">
        <f>AVERAGE(D122:D126)</f>
        <v>0.94000000000000006</v>
      </c>
      <c r="Q126">
        <f t="shared" si="52"/>
        <v>32.736666666666672</v>
      </c>
      <c r="R126" s="2">
        <f>AVERAGE(E122:E126)</f>
        <v>53.320000000000007</v>
      </c>
      <c r="S126">
        <f t="shared" si="53"/>
        <v>53.716666666666669</v>
      </c>
      <c r="T126" s="2">
        <f>AVERAGE(F122:F126)</f>
        <v>30.5</v>
      </c>
      <c r="U126">
        <f t="shared" si="54"/>
        <v>42.083333333333336</v>
      </c>
      <c r="V126" s="2">
        <f>AVERAGE(G122:G126)</f>
        <v>50.260000000000005</v>
      </c>
      <c r="W126">
        <f t="shared" si="55"/>
        <v>48.233333333333327</v>
      </c>
    </row>
    <row r="127" spans="1:23" x14ac:dyDescent="0.45">
      <c r="A127" s="1">
        <v>15</v>
      </c>
      <c r="B127">
        <v>20</v>
      </c>
      <c r="C127">
        <v>0</v>
      </c>
      <c r="D127">
        <v>58.1</v>
      </c>
      <c r="E127">
        <v>61.9</v>
      </c>
      <c r="F127">
        <v>34.799999999999997</v>
      </c>
      <c r="G127">
        <v>68.3</v>
      </c>
      <c r="I127">
        <f t="shared" si="45"/>
        <v>12.646615159796671</v>
      </c>
      <c r="J127">
        <v>20</v>
      </c>
      <c r="K127">
        <f>AVERAGE(D127:G131)</f>
        <v>56.311000000000014</v>
      </c>
      <c r="L127">
        <f t="shared" si="56"/>
        <v>43.591666666666661</v>
      </c>
      <c r="M127">
        <v>0.65</v>
      </c>
      <c r="N127">
        <f t="shared" si="46"/>
        <v>55.775000000000006</v>
      </c>
      <c r="P127" s="2">
        <f>AVERAGE(D127:D131)</f>
        <v>55.544000000000004</v>
      </c>
      <c r="Q127">
        <f t="shared" si="52"/>
        <v>32.316666666666663</v>
      </c>
      <c r="R127" s="2">
        <f>AVERAGE(E127:E131)</f>
        <v>59.86</v>
      </c>
      <c r="S127">
        <f t="shared" si="53"/>
        <v>52.216666666666669</v>
      </c>
      <c r="T127" s="2">
        <f>AVERAGE(F127:F131)</f>
        <v>44.780000000000008</v>
      </c>
      <c r="U127">
        <f t="shared" si="54"/>
        <v>42.066666666666663</v>
      </c>
      <c r="V127" s="2">
        <f>AVERAGE(G127:G131)</f>
        <v>65.06</v>
      </c>
      <c r="W127">
        <f t="shared" si="55"/>
        <v>47.766666666666673</v>
      </c>
    </row>
    <row r="128" spans="1:23" x14ac:dyDescent="0.45">
      <c r="A128" s="1">
        <v>16</v>
      </c>
      <c r="B128">
        <v>20</v>
      </c>
      <c r="C128">
        <v>0.2</v>
      </c>
      <c r="D128">
        <v>58.4</v>
      </c>
      <c r="E128">
        <v>63.4</v>
      </c>
      <c r="F128">
        <v>56.5</v>
      </c>
      <c r="G128">
        <v>68.2</v>
      </c>
      <c r="I128">
        <f t="shared" si="45"/>
        <v>4.5565200537252117</v>
      </c>
      <c r="J128">
        <v>50</v>
      </c>
      <c r="K128">
        <f>AVERAGE(D132:G136)</f>
        <v>69.065000000000012</v>
      </c>
      <c r="L128">
        <f t="shared" si="56"/>
        <v>42.379166666666663</v>
      </c>
      <c r="M128">
        <v>0.85</v>
      </c>
      <c r="N128">
        <f t="shared" si="46"/>
        <v>61.625</v>
      </c>
      <c r="P128" s="2">
        <f>AVERAGE(D132:D136)</f>
        <v>68.179999999999993</v>
      </c>
      <c r="Q128">
        <f t="shared" si="52"/>
        <v>30.783333333333331</v>
      </c>
      <c r="R128" s="2">
        <f>AVERAGE(E132:E136)</f>
        <v>73.040000000000006</v>
      </c>
      <c r="S128">
        <f t="shared" si="53"/>
        <v>51</v>
      </c>
      <c r="T128" s="2">
        <f>AVERAGE(F132:F136)</f>
        <v>74.84</v>
      </c>
      <c r="U128">
        <f t="shared" si="54"/>
        <v>40.750000000000007</v>
      </c>
      <c r="V128" s="2">
        <f>AVERAGE(G132:G136)</f>
        <v>60.2</v>
      </c>
      <c r="W128">
        <f t="shared" si="55"/>
        <v>46.983333333333327</v>
      </c>
    </row>
    <row r="129" spans="1:23" x14ac:dyDescent="0.45">
      <c r="A129" s="1">
        <v>17</v>
      </c>
      <c r="B129">
        <v>20</v>
      </c>
      <c r="C129">
        <v>0.45</v>
      </c>
      <c r="D129">
        <v>54.02</v>
      </c>
      <c r="E129">
        <v>58.7</v>
      </c>
      <c r="F129">
        <v>44.6</v>
      </c>
      <c r="G129">
        <v>64.599999999999994</v>
      </c>
      <c r="I129">
        <f t="shared" si="45"/>
        <v>7.3152033464559354</v>
      </c>
      <c r="J129">
        <v>100</v>
      </c>
      <c r="K129">
        <f>AVERAGE(D137:G141)</f>
        <v>73.974999999999994</v>
      </c>
      <c r="L129">
        <f>AVERAGE((L128-L127), (L127-L126), (L126-L125), (L125-L124))</f>
        <v>-0.72499999999999964</v>
      </c>
      <c r="N129">
        <f t="shared" si="46"/>
        <v>55.48</v>
      </c>
      <c r="P129" s="2">
        <f>AVERAGE(D137:D141)</f>
        <v>74.36</v>
      </c>
      <c r="R129" s="2">
        <f>AVERAGE(E137:E141)</f>
        <v>75.14</v>
      </c>
      <c r="T129" s="2">
        <f>AVERAGE(F137:F141)</f>
        <v>80.02000000000001</v>
      </c>
      <c r="V129" s="2">
        <f>AVERAGE(G137:G141)</f>
        <v>66.38000000000001</v>
      </c>
    </row>
    <row r="130" spans="1:23" x14ac:dyDescent="0.45">
      <c r="A130" s="1">
        <v>18</v>
      </c>
      <c r="B130">
        <v>20</v>
      </c>
      <c r="C130">
        <v>0.65</v>
      </c>
      <c r="D130">
        <v>52.7</v>
      </c>
      <c r="E130">
        <v>57.7</v>
      </c>
      <c r="F130">
        <v>44.7</v>
      </c>
      <c r="G130">
        <v>63.2</v>
      </c>
      <c r="I130">
        <f t="shared" si="45"/>
        <v>6.8041807001284145</v>
      </c>
      <c r="K130">
        <f>AVERAGE(K124:K129)</f>
        <v>44.306833333333337</v>
      </c>
      <c r="N130">
        <f t="shared" si="46"/>
        <v>54.575000000000003</v>
      </c>
      <c r="P130" s="2">
        <f>AVERAGE(P124:P129)</f>
        <v>33.170666666666669</v>
      </c>
      <c r="Q130">
        <f>AVERAGE(Q124:Q128)</f>
        <v>33.170666666666662</v>
      </c>
      <c r="R130" s="2">
        <f>AVERAGE(R124:R129)</f>
        <v>53.113333333333337</v>
      </c>
      <c r="S130">
        <f>AVERAGE(S124:S128)</f>
        <v>53.113333333333344</v>
      </c>
      <c r="T130" s="2">
        <f>AVERAGE(T124:T129)</f>
        <v>42.366666666666667</v>
      </c>
      <c r="U130">
        <f>AVERAGE(U124:U128)</f>
        <v>42.366666666666667</v>
      </c>
      <c r="V130" s="2">
        <f>AVERAGE(V124:V129)</f>
        <v>48.576666666666661</v>
      </c>
      <c r="W130">
        <f>AVERAGE(W124:W128)</f>
        <v>48.576666666666668</v>
      </c>
    </row>
    <row r="131" spans="1:23" x14ac:dyDescent="0.45">
      <c r="A131" s="1">
        <v>19</v>
      </c>
      <c r="B131">
        <v>20</v>
      </c>
      <c r="C131">
        <v>0.85</v>
      </c>
      <c r="D131">
        <v>54.5</v>
      </c>
      <c r="E131">
        <v>57.6</v>
      </c>
      <c r="F131">
        <v>43.3</v>
      </c>
      <c r="G131">
        <v>61</v>
      </c>
      <c r="I131">
        <f t="shared" si="45"/>
        <v>6.6456752854770462</v>
      </c>
      <c r="N131">
        <f t="shared" si="46"/>
        <v>54.099999999999994</v>
      </c>
      <c r="P131" s="2">
        <f>_xlfn.STDEV.P(P124:P129)</f>
        <v>33.322121714494038</v>
      </c>
      <c r="Q131">
        <f>_xlfn.STDEV.P(Q124:Q128)</f>
        <v>1.6397891463369447</v>
      </c>
      <c r="R131" s="2">
        <f>_xlfn.STDEV.P(R124:R129)</f>
        <v>25.055034535110021</v>
      </c>
      <c r="S131">
        <f>_xlfn.STDEV.P(S124:S128)</f>
        <v>1.316999957816587</v>
      </c>
      <c r="T131" s="2">
        <f>_xlfn.STDEV.P(T124:T129)</f>
        <v>28.133613742678392</v>
      </c>
      <c r="U131">
        <f>_xlfn.STDEV.P(U124:U128)</f>
        <v>1.4075589587019854</v>
      </c>
      <c r="V131" s="2">
        <f>_xlfn.STDEV.P(V124:V129)</f>
        <v>22.683525348195396</v>
      </c>
      <c r="W131">
        <f>_xlfn.STDEV.P(W124:W128)</f>
        <v>1.2127379491602193</v>
      </c>
    </row>
    <row r="132" spans="1:23" x14ac:dyDescent="0.45">
      <c r="A132" s="1">
        <v>20</v>
      </c>
      <c r="B132">
        <v>50</v>
      </c>
      <c r="C132">
        <v>0</v>
      </c>
      <c r="D132">
        <v>72.900000000000006</v>
      </c>
      <c r="E132">
        <v>72.900000000000006</v>
      </c>
      <c r="F132">
        <v>78.8</v>
      </c>
      <c r="G132">
        <v>63.1</v>
      </c>
      <c r="I132">
        <f t="shared" si="45"/>
        <v>5.6357674721372231</v>
      </c>
      <c r="N132">
        <f t="shared" si="46"/>
        <v>71.925000000000011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73.8</v>
      </c>
      <c r="E133">
        <v>76.7</v>
      </c>
      <c r="F133">
        <v>80.5</v>
      </c>
      <c r="G133">
        <v>60.2</v>
      </c>
      <c r="I133">
        <f t="shared" si="45"/>
        <v>7.6527772736439559</v>
      </c>
      <c r="N133">
        <f t="shared" si="46"/>
        <v>72.8</v>
      </c>
      <c r="P133" s="2" cm="1">
        <f t="array" ref="P133">INDEX(LINEST(P124:P129), 1)</f>
        <v>18.026971428571425</v>
      </c>
      <c r="Q133" s="2" cm="1">
        <f t="array" ref="Q133">INDEX(LINEST(Q124:Q128), 1)</f>
        <v>-1.0950000000000006</v>
      </c>
      <c r="R133" s="2" cm="1">
        <f t="array" ref="R133">INDEX(LINEST(R124:R129), 1)</f>
        <v>12.268571428571429</v>
      </c>
      <c r="S133" s="2" cm="1">
        <f t="array" ref="S133">INDEX(LINEST(S124:S128), 1)</f>
        <v>-0.84666666666666734</v>
      </c>
      <c r="T133" s="2" cm="1">
        <f t="array" ref="T133">INDEX(LINEST(T124:T129), 1)</f>
        <v>16.192</v>
      </c>
      <c r="U133" s="2" cm="1">
        <f t="array" ref="U133">INDEX(LINEST(U124:U128), 1)</f>
        <v>-0.52999999999999958</v>
      </c>
      <c r="V133" s="2" cm="1">
        <f t="array" ref="V133">INDEX(LINEST(V124:V128), 1)</f>
        <v>13.590000000000002</v>
      </c>
      <c r="W133" s="2" cm="1">
        <f t="array" ref="W133">INDEX(LINEST(W124:W128), 1)</f>
        <v>-0.84833333333333316</v>
      </c>
    </row>
    <row r="134" spans="1:23" x14ac:dyDescent="0.45">
      <c r="A134" s="1">
        <v>22</v>
      </c>
      <c r="B134">
        <v>50</v>
      </c>
      <c r="C134">
        <v>0.45</v>
      </c>
      <c r="D134">
        <v>66.400000000000006</v>
      </c>
      <c r="E134">
        <v>74.8</v>
      </c>
      <c r="F134">
        <v>74.2</v>
      </c>
      <c r="G134">
        <v>59.5</v>
      </c>
      <c r="I134">
        <f t="shared" si="45"/>
        <v>6.2727087450319257</v>
      </c>
      <c r="K134" cm="1">
        <f t="array" ref="K134">INDEX(LINEST(K124:K129),1)</f>
        <v>14.32631428571429</v>
      </c>
      <c r="L134" cm="1">
        <f t="array" ref="L134">INDEX(LINEST(L124:L128),1)</f>
        <v>-0.83000000000000029</v>
      </c>
      <c r="N134">
        <f t="shared" si="46"/>
        <v>68.724999999999994</v>
      </c>
    </row>
    <row r="135" spans="1:23" x14ac:dyDescent="0.45">
      <c r="A135" s="1">
        <v>23</v>
      </c>
      <c r="B135">
        <v>50</v>
      </c>
      <c r="C135">
        <v>0.65</v>
      </c>
      <c r="D135">
        <v>67.099999999999994</v>
      </c>
      <c r="E135">
        <v>72</v>
      </c>
      <c r="F135">
        <v>73.5</v>
      </c>
      <c r="G135">
        <v>60.3</v>
      </c>
      <c r="I135">
        <f t="shared" si="45"/>
        <v>5.1513954420137482</v>
      </c>
      <c r="N135">
        <f t="shared" si="46"/>
        <v>68.224999999999994</v>
      </c>
    </row>
    <row r="136" spans="1:23" x14ac:dyDescent="0.45">
      <c r="A136" s="1">
        <v>24</v>
      </c>
      <c r="B136">
        <v>50</v>
      </c>
      <c r="C136">
        <v>0.85</v>
      </c>
      <c r="D136">
        <v>60.7</v>
      </c>
      <c r="E136">
        <v>68.8</v>
      </c>
      <c r="F136">
        <v>67.2</v>
      </c>
      <c r="G136">
        <v>57.9</v>
      </c>
      <c r="I136">
        <f t="shared" si="45"/>
        <v>4.4969434063594793</v>
      </c>
      <c r="N136">
        <f t="shared" si="46"/>
        <v>63.65</v>
      </c>
    </row>
    <row r="137" spans="1:23" x14ac:dyDescent="0.45">
      <c r="A137" s="1">
        <v>25</v>
      </c>
      <c r="B137">
        <v>100</v>
      </c>
      <c r="C137">
        <v>0</v>
      </c>
      <c r="D137">
        <v>77.3</v>
      </c>
      <c r="E137">
        <v>77.3</v>
      </c>
      <c r="F137">
        <v>82.8</v>
      </c>
      <c r="G137">
        <v>69.099999999999994</v>
      </c>
      <c r="I137">
        <f t="shared" si="45"/>
        <v>4.8904882169370385</v>
      </c>
      <c r="N137" s="7">
        <f t="shared" si="46"/>
        <v>76.625</v>
      </c>
    </row>
    <row r="138" spans="1:23" x14ac:dyDescent="0.45">
      <c r="A138" s="1">
        <v>26</v>
      </c>
      <c r="B138">
        <v>100</v>
      </c>
      <c r="C138">
        <v>0.2</v>
      </c>
      <c r="D138">
        <v>78.099999999999994</v>
      </c>
      <c r="E138">
        <v>80.400000000000006</v>
      </c>
      <c r="F138">
        <v>83.6</v>
      </c>
      <c r="G138">
        <v>67.7</v>
      </c>
      <c r="I138">
        <f t="shared" si="45"/>
        <v>5.958397435552615</v>
      </c>
      <c r="N138">
        <f t="shared" si="46"/>
        <v>77.45</v>
      </c>
    </row>
    <row r="139" spans="1:23" x14ac:dyDescent="0.45">
      <c r="A139" s="1">
        <v>27</v>
      </c>
      <c r="B139">
        <v>100</v>
      </c>
      <c r="C139">
        <v>0.45</v>
      </c>
      <c r="D139">
        <v>75</v>
      </c>
      <c r="E139">
        <v>77.5</v>
      </c>
      <c r="F139">
        <v>82</v>
      </c>
      <c r="G139">
        <v>66.7</v>
      </c>
      <c r="I139">
        <f t="shared" si="45"/>
        <v>5.5628230243285639</v>
      </c>
      <c r="N139">
        <f t="shared" si="46"/>
        <v>75.3</v>
      </c>
    </row>
    <row r="140" spans="1:23" x14ac:dyDescent="0.45">
      <c r="A140" s="1">
        <v>28</v>
      </c>
      <c r="B140">
        <v>100</v>
      </c>
      <c r="C140">
        <v>0.65</v>
      </c>
      <c r="D140">
        <v>73.099999999999994</v>
      </c>
      <c r="E140">
        <v>71.2</v>
      </c>
      <c r="F140">
        <v>78.8</v>
      </c>
      <c r="G140">
        <v>65.599999999999994</v>
      </c>
      <c r="I140">
        <f t="shared" si="45"/>
        <v>4.7150689284463283</v>
      </c>
      <c r="N140">
        <f t="shared" si="46"/>
        <v>72.175000000000011</v>
      </c>
    </row>
    <row r="141" spans="1:23" x14ac:dyDescent="0.45">
      <c r="A141" s="1">
        <v>29</v>
      </c>
      <c r="B141">
        <v>100</v>
      </c>
      <c r="C141">
        <v>0.85</v>
      </c>
      <c r="D141">
        <v>68.3</v>
      </c>
      <c r="E141">
        <v>69.3</v>
      </c>
      <c r="F141">
        <v>72.900000000000006</v>
      </c>
      <c r="G141">
        <v>62.8</v>
      </c>
      <c r="I141">
        <f t="shared" si="45"/>
        <v>3.6196512262923921</v>
      </c>
      <c r="N141">
        <f t="shared" si="46"/>
        <v>68.325000000000003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0</v>
      </c>
      <c r="E148">
        <v>69.8</v>
      </c>
      <c r="F148">
        <v>42.1</v>
      </c>
      <c r="G148">
        <v>0</v>
      </c>
      <c r="I148">
        <f>_xlfn.STDEV.P(D148:G148)</f>
        <v>29.639700993768475</v>
      </c>
      <c r="J148">
        <v>2</v>
      </c>
      <c r="K148">
        <f>_xlfn.STDEV.P(D148:G152)</f>
        <v>29.939176257873235</v>
      </c>
      <c r="L148">
        <f>_xlfn.STDEV.P(D148:G148,D153:G153,D158:G158,D163:G163,D168:G168,D173:G173)</f>
        <v>20.614072441875457</v>
      </c>
      <c r="M148">
        <v>0</v>
      </c>
      <c r="N148">
        <f>AVERAGE(D148:G148)</f>
        <v>27.975000000000001</v>
      </c>
      <c r="P148" s="2">
        <f>_xlfn.STDEV.P(D148:D152)</f>
        <v>0</v>
      </c>
      <c r="Q148">
        <f>_xlfn.STDEV.P(D148,D153,D158,D163,D168,D173)</f>
        <v>25.74870007506312</v>
      </c>
      <c r="R148" s="2">
        <f>_xlfn.STDEV.P(E148:E152)</f>
        <v>0.85883642214335076</v>
      </c>
      <c r="S148">
        <f>_xlfn.STDEV.P(E148,E153,E158,E163,E168,E173)</f>
        <v>8.2288955651546889</v>
      </c>
      <c r="T148" s="2">
        <f>_xlfn.STDEV.P(F148:F152)</f>
        <v>2.3986662960903904</v>
      </c>
      <c r="U148">
        <f>_xlfn.STDEV.P(F148,F153,F158,F163,F168,F173)</f>
        <v>17.575116563545802</v>
      </c>
      <c r="V148" s="2">
        <f>_xlfn.STDEV.P(G148:G152)</f>
        <v>0</v>
      </c>
      <c r="W148">
        <f>_xlfn.STDEV.P(G148,G153,G158,G163,G168,G173)</f>
        <v>23.669723980928335</v>
      </c>
    </row>
    <row r="149" spans="1:23" x14ac:dyDescent="0.45">
      <c r="A149" s="1">
        <v>1</v>
      </c>
      <c r="B149">
        <v>0</v>
      </c>
      <c r="C149">
        <v>0.2</v>
      </c>
      <c r="D149">
        <v>0</v>
      </c>
      <c r="E149">
        <v>68.400000000000006</v>
      </c>
      <c r="F149">
        <v>43.7</v>
      </c>
      <c r="G149">
        <v>0</v>
      </c>
      <c r="I149">
        <f t="shared" ref="I149:I177" si="57">_xlfn.STDEV.P(D149:G149)</f>
        <v>29.354077655412716</v>
      </c>
      <c r="J149">
        <v>5</v>
      </c>
      <c r="K149">
        <f>_xlfn.STDEV.P(D153:G157)</f>
        <v>5.589803216572089</v>
      </c>
      <c r="L149">
        <f>_xlfn.STDEV.P(D149:G149,D154:G154,D159:G159,D164:G164,D169:G169,D174:G174)</f>
        <v>20.902949934691552</v>
      </c>
      <c r="M149">
        <v>0.2</v>
      </c>
      <c r="N149">
        <f t="shared" ref="N149:N177" si="58">AVERAGE(D149:G149)</f>
        <v>28.025000000000002</v>
      </c>
      <c r="P149" s="2">
        <f>_xlfn.STDEV.P(D153:D157)</f>
        <v>2.8554509276119595</v>
      </c>
      <c r="Q149">
        <f t="shared" ref="Q149:Q152" si="59">_xlfn.STDEV.P(D149,D154,D159,D164,D169,D174)</f>
        <v>26.180696875539585</v>
      </c>
      <c r="R149" s="2">
        <f>_xlfn.STDEV.P(E153:E157)</f>
        <v>1.8434749794884657</v>
      </c>
      <c r="S149">
        <f t="shared" ref="S149:S152" si="60">_xlfn.STDEV.P(E149,E154,E159,E164,E169,E174)</f>
        <v>8.0669421440565934</v>
      </c>
      <c r="T149" s="2">
        <f>_xlfn.STDEV.P(F153:F157)</f>
        <v>6.1707049840354387</v>
      </c>
      <c r="U149">
        <f t="shared" ref="U149:U152" si="61">_xlfn.STDEV.P(F149,F154,F159,F164,F169,F174)</f>
        <v>18.230994670249512</v>
      </c>
      <c r="V149" s="2">
        <f>_xlfn.STDEV.P(G153:G157)</f>
        <v>0.84947042326381272</v>
      </c>
      <c r="W149">
        <f t="shared" ref="W149:W152" si="62">_xlfn.STDEV.P(G149,G154,G159,G164,G169,G174)</f>
        <v>23.62174139784506</v>
      </c>
    </row>
    <row r="150" spans="1:23" x14ac:dyDescent="0.45">
      <c r="A150" s="1">
        <v>2</v>
      </c>
      <c r="B150">
        <v>0</v>
      </c>
      <c r="C150">
        <v>0.45</v>
      </c>
      <c r="D150">
        <v>0</v>
      </c>
      <c r="E150">
        <v>70.599999999999994</v>
      </c>
      <c r="F150">
        <v>48.4</v>
      </c>
      <c r="G150">
        <v>0</v>
      </c>
      <c r="I150">
        <f t="shared" si="57"/>
        <v>30.767962233466154</v>
      </c>
      <c r="J150">
        <v>10</v>
      </c>
      <c r="K150">
        <f>_xlfn.STDEV.P(D158:G162)</f>
        <v>8.1320415640846537</v>
      </c>
      <c r="L150">
        <f t="shared" ref="L150:L152" si="63">_xlfn.STDEV.P(D150:G150,D155:G155,D160:G160,D165:G165,D170:G170,D175:G175)</f>
        <v>20.081348449632433</v>
      </c>
      <c r="M150">
        <v>0.45</v>
      </c>
      <c r="N150">
        <f t="shared" si="58"/>
        <v>29.75</v>
      </c>
      <c r="P150" s="2">
        <f>_xlfn.STDEV.P(D158:D162)</f>
        <v>1.1189280584559504</v>
      </c>
      <c r="Q150">
        <f t="shared" si="59"/>
        <v>25.636004412197735</v>
      </c>
      <c r="R150" s="2">
        <f>_xlfn.STDEV.P(E158:E162)</f>
        <v>3.609432088293115</v>
      </c>
      <c r="S150">
        <f t="shared" si="60"/>
        <v>7.0882531933709592</v>
      </c>
      <c r="T150" s="2">
        <f>_xlfn.STDEV.P(F158:F162)</f>
        <v>2.3194827009486425</v>
      </c>
      <c r="U150">
        <f t="shared" si="61"/>
        <v>16.784657345987796</v>
      </c>
      <c r="V150" s="2">
        <f>_xlfn.STDEV.P(G158:G162)</f>
        <v>0.79094879733140766</v>
      </c>
      <c r="W150">
        <f t="shared" si="62"/>
        <v>23.112598776905674</v>
      </c>
    </row>
    <row r="151" spans="1:23" x14ac:dyDescent="0.45">
      <c r="A151" s="1">
        <v>3</v>
      </c>
      <c r="B151">
        <v>0</v>
      </c>
      <c r="C151">
        <v>0.65</v>
      </c>
      <c r="D151">
        <v>0</v>
      </c>
      <c r="E151">
        <v>68.900000000000006</v>
      </c>
      <c r="F151">
        <v>47.1</v>
      </c>
      <c r="G151">
        <v>0</v>
      </c>
      <c r="I151">
        <f t="shared" si="57"/>
        <v>30.006749240795816</v>
      </c>
      <c r="J151">
        <v>20</v>
      </c>
      <c r="K151">
        <f>_xlfn.STDEV.P(D163:G167)</f>
        <v>7.0316427668078259</v>
      </c>
      <c r="L151">
        <f t="shared" si="63"/>
        <v>19.652733411806995</v>
      </c>
      <c r="M151">
        <v>0.65</v>
      </c>
      <c r="N151">
        <f t="shared" si="58"/>
        <v>29</v>
      </c>
      <c r="P151" s="2">
        <f>_xlfn.STDEV.P(D163:D167)</f>
        <v>1.7024687956024338</v>
      </c>
      <c r="Q151">
        <f t="shared" si="59"/>
        <v>24.856706003276734</v>
      </c>
      <c r="R151" s="2">
        <f>_xlfn.STDEV.P(E163:E167)</f>
        <v>1.6390240998838299</v>
      </c>
      <c r="S151">
        <f t="shared" si="60"/>
        <v>7.2054184858032242</v>
      </c>
      <c r="T151" s="2">
        <f>_xlfn.STDEV.P(F163:F167)</f>
        <v>1.3818827736099779</v>
      </c>
      <c r="U151">
        <f t="shared" si="61"/>
        <v>16.093649541218273</v>
      </c>
      <c r="V151" s="2">
        <f>_xlfn.STDEV.P(G163:G167)</f>
        <v>2.5698248967585302</v>
      </c>
      <c r="W151">
        <f t="shared" si="62"/>
        <v>23.471614061812321</v>
      </c>
    </row>
    <row r="152" spans="1:23" x14ac:dyDescent="0.45">
      <c r="A152" s="1">
        <v>4</v>
      </c>
      <c r="B152">
        <v>0</v>
      </c>
      <c r="C152">
        <v>0.85</v>
      </c>
      <c r="D152">
        <v>0</v>
      </c>
      <c r="E152">
        <v>68.400000000000006</v>
      </c>
      <c r="F152">
        <v>47.3</v>
      </c>
      <c r="G152">
        <v>0</v>
      </c>
      <c r="I152">
        <f t="shared" si="57"/>
        <v>29.871506071840436</v>
      </c>
      <c r="J152">
        <v>50</v>
      </c>
      <c r="K152">
        <f>_xlfn.STDEV.P(D169:G172)</f>
        <v>6.1043241589466728</v>
      </c>
      <c r="L152">
        <f t="shared" si="63"/>
        <v>18.27573337941751</v>
      </c>
      <c r="M152">
        <v>0.85</v>
      </c>
      <c r="N152">
        <f t="shared" si="58"/>
        <v>28.925000000000001</v>
      </c>
      <c r="P152" s="2">
        <f>_xlfn.STDEV.P(D168:D172)</f>
        <v>2.1509067855209327</v>
      </c>
      <c r="Q152">
        <f t="shared" si="59"/>
        <v>23.956812995239758</v>
      </c>
      <c r="R152" s="2">
        <f>_xlfn.STDEV.P(E168:E172)</f>
        <v>2.8089855820206697</v>
      </c>
      <c r="S152">
        <f t="shared" si="60"/>
        <v>6.2103184745676518</v>
      </c>
      <c r="T152" s="2">
        <f>_xlfn.STDEV.P(F168:F172)</f>
        <v>3.5897632233895354</v>
      </c>
      <c r="U152">
        <f t="shared" si="61"/>
        <v>13.091313914195187</v>
      </c>
      <c r="V152" s="2">
        <f>_xlfn.STDEV.P(G168:G172)</f>
        <v>1.3725887949418798</v>
      </c>
      <c r="W152">
        <f t="shared" si="62"/>
        <v>21.94490576167712</v>
      </c>
    </row>
    <row r="153" spans="1:23" x14ac:dyDescent="0.45">
      <c r="A153" s="1">
        <v>5</v>
      </c>
      <c r="B153">
        <v>5</v>
      </c>
      <c r="C153">
        <v>0</v>
      </c>
      <c r="D153">
        <v>55.6</v>
      </c>
      <c r="E153">
        <v>53.3</v>
      </c>
      <c r="F153">
        <v>56.6</v>
      </c>
      <c r="G153">
        <v>52</v>
      </c>
      <c r="I153">
        <f t="shared" si="57"/>
        <v>1.8198557635153407</v>
      </c>
      <c r="J153">
        <v>100</v>
      </c>
      <c r="K153">
        <f>_xlfn.STDEV.P(D173:G177)</f>
        <v>6.9019852216590554</v>
      </c>
      <c r="N153">
        <f t="shared" si="58"/>
        <v>54.375</v>
      </c>
      <c r="P153" s="2">
        <f>_xlfn.STDEV.P(D173:D177)</f>
        <v>2.6596240335806844</v>
      </c>
      <c r="R153" s="2">
        <f>_xlfn.STDEV.P(E173:E177)</f>
        <v>4.6019126458462889</v>
      </c>
      <c r="T153" s="2">
        <f>_xlfn.STDEV.P(F173:F177)</f>
        <v>3.1396815125104673</v>
      </c>
      <c r="V153" s="2">
        <f>_xlfn.STDEV.P(G173:G177)</f>
        <v>2.5247574140895215</v>
      </c>
    </row>
    <row r="154" spans="1:23" x14ac:dyDescent="0.45">
      <c r="A154" s="1">
        <v>6</v>
      </c>
      <c r="B154">
        <v>5</v>
      </c>
      <c r="C154">
        <v>0.2</v>
      </c>
      <c r="D154">
        <v>57.9</v>
      </c>
      <c r="E154">
        <v>53</v>
      </c>
      <c r="F154">
        <v>41</v>
      </c>
      <c r="G154">
        <v>50.3</v>
      </c>
      <c r="I154">
        <f t="shared" si="57"/>
        <v>6.1500000000000181</v>
      </c>
      <c r="K154">
        <f>AVERAGE(K148:K153)</f>
        <v>10.616495530990589</v>
      </c>
      <c r="N154">
        <f t="shared" si="58"/>
        <v>50.55</v>
      </c>
      <c r="P154" s="2">
        <f>AVERAGE(P148:P153)</f>
        <v>1.7478964334619933</v>
      </c>
      <c r="Q154">
        <f>AVERAGE(Q148:Q152)</f>
        <v>25.275784072263384</v>
      </c>
      <c r="R154" s="2">
        <f>AVERAGE(R148:R153)</f>
        <v>2.5602776362792867</v>
      </c>
      <c r="S154">
        <f>AVERAGE(S148:S152)</f>
        <v>7.3599655725906246</v>
      </c>
      <c r="T154" s="2">
        <f>AVERAGE(T148:T153)</f>
        <v>3.1666969150974089</v>
      </c>
      <c r="U154">
        <f>AVERAGE(U148:U152)</f>
        <v>16.355146407039314</v>
      </c>
      <c r="V154" s="2">
        <f>AVERAGE(V148:V153)</f>
        <v>1.3512650543975253</v>
      </c>
      <c r="W154">
        <f>AVERAGE(W148:W152)</f>
        <v>23.164116795833699</v>
      </c>
    </row>
    <row r="155" spans="1:23" x14ac:dyDescent="0.45">
      <c r="A155" s="1">
        <v>7</v>
      </c>
      <c r="B155">
        <v>5</v>
      </c>
      <c r="C155">
        <v>0.45</v>
      </c>
      <c r="D155">
        <v>58.6</v>
      </c>
      <c r="E155">
        <v>56.8</v>
      </c>
      <c r="F155">
        <v>40.9</v>
      </c>
      <c r="G155">
        <v>50.5</v>
      </c>
      <c r="I155">
        <f t="shared" si="57"/>
        <v>6.9227884555285764</v>
      </c>
      <c r="N155">
        <f t="shared" si="58"/>
        <v>51.7</v>
      </c>
      <c r="P155" s="2">
        <f>_xlfn.STDEV.P(P148:P153)</f>
        <v>0.97238095649673684</v>
      </c>
      <c r="Q155">
        <f>_xlfn.STDEV.P(Q148:Q152)</f>
        <v>0.78582269634697288</v>
      </c>
      <c r="R155" s="2">
        <f>_xlfn.STDEV.P(R148:R153)</f>
        <v>1.2641380825822837</v>
      </c>
      <c r="S155">
        <f>_xlfn.STDEV.P(S148:S152)</f>
        <v>0.73133522732430811</v>
      </c>
      <c r="T155" s="2">
        <f>_xlfn.STDEV.P(T148:T153)</f>
        <v>1.5109039174985719</v>
      </c>
      <c r="U155">
        <f>_xlfn.STDEV.P(U148:U152)</f>
        <v>1.7839616973584911</v>
      </c>
      <c r="V155" s="2">
        <f>_xlfn.STDEV.P(V148:V153)</f>
        <v>0.93577922223356358</v>
      </c>
      <c r="W155">
        <f>_xlfn.STDEV.P(W148:W152)</f>
        <v>0.64011610238348626</v>
      </c>
    </row>
    <row r="156" spans="1:23" x14ac:dyDescent="0.45">
      <c r="A156" s="1">
        <v>8</v>
      </c>
      <c r="B156">
        <v>5</v>
      </c>
      <c r="C156">
        <v>0.65</v>
      </c>
      <c r="D156">
        <v>52.8</v>
      </c>
      <c r="E156">
        <v>56.6</v>
      </c>
      <c r="F156">
        <v>41.9</v>
      </c>
      <c r="G156">
        <v>52.5</v>
      </c>
      <c r="I156">
        <f t="shared" si="57"/>
        <v>5.4692321216053221</v>
      </c>
      <c r="K156" cm="1">
        <f t="array" ref="K156">INDEX(LINEST(K148:K153),1)</f>
        <v>-3.2783654614635429</v>
      </c>
      <c r="L156" cm="1">
        <f t="array" ref="L156">INDEX(LINEST(L148:L152),1)</f>
        <v>-0.59268946478004514</v>
      </c>
      <c r="N156">
        <f t="shared" si="58"/>
        <v>50.95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51.2</v>
      </c>
      <c r="E157">
        <v>52.6</v>
      </c>
      <c r="F157">
        <v>41</v>
      </c>
      <c r="G157">
        <v>51.1</v>
      </c>
      <c r="I157">
        <f t="shared" si="57"/>
        <v>4.6423997027399535</v>
      </c>
      <c r="N157">
        <f t="shared" si="58"/>
        <v>48.975000000000001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53.5</v>
      </c>
      <c r="E158">
        <v>61.8</v>
      </c>
      <c r="F158">
        <v>33.299999999999997</v>
      </c>
      <c r="G158">
        <v>52.3</v>
      </c>
      <c r="I158">
        <f t="shared" si="57"/>
        <v>10.433929029852569</v>
      </c>
      <c r="N158">
        <f t="shared" si="58"/>
        <v>50.224999999999994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54.1</v>
      </c>
      <c r="E159">
        <v>62.9</v>
      </c>
      <c r="F159">
        <v>37.5</v>
      </c>
      <c r="G159">
        <v>51.3</v>
      </c>
      <c r="I159">
        <f t="shared" si="57"/>
        <v>9.1207181734773251</v>
      </c>
      <c r="J159" s="6"/>
      <c r="K159" t="s">
        <v>25</v>
      </c>
      <c r="L159" t="s">
        <v>26</v>
      </c>
      <c r="N159">
        <f t="shared" si="58"/>
        <v>51.45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52.6</v>
      </c>
      <c r="E160">
        <v>57.5</v>
      </c>
      <c r="F160">
        <v>36.4</v>
      </c>
      <c r="G160">
        <v>53.1</v>
      </c>
      <c r="I160">
        <f t="shared" si="57"/>
        <v>8.0240264206943017</v>
      </c>
      <c r="J160">
        <v>2</v>
      </c>
      <c r="K160">
        <f>AVERAGE(D148:G152)</f>
        <v>28.734999999999996</v>
      </c>
      <c r="L160">
        <f>AVERAGE(D148:G148,D153:G153,D158:G158,D163:G163,D168:G168,D173:G173)</f>
        <v>56.154166666666661</v>
      </c>
      <c r="M160">
        <v>0</v>
      </c>
      <c r="N160">
        <f t="shared" si="58"/>
        <v>49.9</v>
      </c>
      <c r="P160" s="2">
        <f>AVERAGE(D148:D152)</f>
        <v>0</v>
      </c>
      <c r="Q160">
        <f>AVERAGE(D148,D153,D158,D163,D168,D173)</f>
        <v>53.166666666666664</v>
      </c>
      <c r="R160" s="2">
        <f>AVERAGE(E148:E152)</f>
        <v>69.22</v>
      </c>
      <c r="S160">
        <f>AVERAGE(E148,E153,E158,E163,E168,E173)</f>
        <v>63.816666666666663</v>
      </c>
      <c r="T160" s="2">
        <f>AVERAGE(F148:F152)</f>
        <v>45.720000000000006</v>
      </c>
      <c r="U160">
        <f>AVERAGE(F148,F153,F158,F163,F168,F173)</f>
        <v>57.083333333333336</v>
      </c>
      <c r="V160" s="2">
        <f>AVERAGE(G148:G152)</f>
        <v>0</v>
      </c>
      <c r="W160">
        <f>AVERAGE(G148,G153,G158,G163,G168,G173)</f>
        <v>50.54999999999999</v>
      </c>
    </row>
    <row r="161" spans="1:23" x14ac:dyDescent="0.45">
      <c r="A161" s="1">
        <v>13</v>
      </c>
      <c r="B161">
        <v>10</v>
      </c>
      <c r="C161">
        <v>0.65</v>
      </c>
      <c r="D161">
        <v>50.8</v>
      </c>
      <c r="E161">
        <v>53.8</v>
      </c>
      <c r="F161">
        <v>38.6</v>
      </c>
      <c r="G161">
        <v>53.3</v>
      </c>
      <c r="I161">
        <f t="shared" si="57"/>
        <v>6.1819798608536463</v>
      </c>
      <c r="J161">
        <v>5</v>
      </c>
      <c r="K161">
        <f>AVERAGE(D153:G157)</f>
        <v>51.31</v>
      </c>
      <c r="L161">
        <f>AVERAGE(D149:G149,D154:G154,D159:G159,D164:G164,D169:G169,D174:G174)</f>
        <v>56.120833333333344</v>
      </c>
      <c r="M161">
        <v>0.2</v>
      </c>
      <c r="N161">
        <f t="shared" si="58"/>
        <v>49.125</v>
      </c>
      <c r="P161" s="2">
        <f>AVERAGE(D153:D157)</f>
        <v>55.219999999999992</v>
      </c>
      <c r="Q161">
        <f t="shared" ref="Q161:Q164" si="64">AVERAGE(D149,D154,D159,D164,D169,D174)</f>
        <v>54.266666666666673</v>
      </c>
      <c r="R161" s="2">
        <f>AVERAGE(E153:E157)</f>
        <v>54.46</v>
      </c>
      <c r="S161">
        <f t="shared" ref="S161:S164" si="65">AVERAGE(E149,E154,E159,E164,E169,E174)</f>
        <v>64.166666666666671</v>
      </c>
      <c r="T161" s="2">
        <f>AVERAGE(F153:F157)</f>
        <v>44.28</v>
      </c>
      <c r="U161">
        <f t="shared" ref="U161:U164" si="66">AVERAGE(F149,F154,F159,F164,F169,F174)</f>
        <v>56.150000000000006</v>
      </c>
      <c r="V161" s="2">
        <f>AVERAGE(G153:G157)</f>
        <v>51.280000000000008</v>
      </c>
      <c r="W161">
        <f t="shared" ref="W161:W164" si="67">AVERAGE(G149,G154,G159,G164,G169,G174)</f>
        <v>49.9</v>
      </c>
    </row>
    <row r="162" spans="1:23" x14ac:dyDescent="0.45">
      <c r="A162" s="1">
        <v>14</v>
      </c>
      <c r="B162">
        <v>10</v>
      </c>
      <c r="C162">
        <v>0.85</v>
      </c>
      <c r="D162">
        <v>53</v>
      </c>
      <c r="E162">
        <v>55</v>
      </c>
      <c r="F162">
        <v>40.200000000000003</v>
      </c>
      <c r="G162">
        <v>51.6</v>
      </c>
      <c r="I162">
        <f t="shared" si="57"/>
        <v>5.7573865598898681</v>
      </c>
      <c r="J162">
        <v>10</v>
      </c>
      <c r="K162">
        <f>AVERAGE(D158:G162)</f>
        <v>50.129999999999995</v>
      </c>
      <c r="L162">
        <f t="shared" ref="L162:L164" si="68">AVERAGE(D150:G150,D155:G155,D160:G160,D165:G165,D170:G170,D175:G175)</f>
        <v>55.133333333333333</v>
      </c>
      <c r="M162">
        <v>0.45</v>
      </c>
      <c r="N162">
        <f t="shared" si="58"/>
        <v>49.949999999999996</v>
      </c>
      <c r="P162" s="2">
        <f>AVERAGE(D158:D162)</f>
        <v>52.8</v>
      </c>
      <c r="Q162">
        <f t="shared" si="64"/>
        <v>53.216666666666669</v>
      </c>
      <c r="R162" s="2">
        <f>AVERAGE(E158:E162)</f>
        <v>58.2</v>
      </c>
      <c r="S162">
        <f t="shared" si="65"/>
        <v>62.599999999999994</v>
      </c>
      <c r="T162" s="2">
        <f>AVERAGE(F158:F162)</f>
        <v>37.200000000000003</v>
      </c>
      <c r="U162">
        <f t="shared" si="66"/>
        <v>55.083333333333336</v>
      </c>
      <c r="V162" s="2">
        <f>AVERAGE(G158:G162)</f>
        <v>52.320000000000007</v>
      </c>
      <c r="W162">
        <f t="shared" si="67"/>
        <v>49.633333333333333</v>
      </c>
    </row>
    <row r="163" spans="1:23" x14ac:dyDescent="0.45">
      <c r="A163" s="1">
        <v>15</v>
      </c>
      <c r="B163">
        <v>20</v>
      </c>
      <c r="C163">
        <v>0</v>
      </c>
      <c r="D163">
        <v>56.4</v>
      </c>
      <c r="E163">
        <v>53.4</v>
      </c>
      <c r="F163">
        <v>51.4</v>
      </c>
      <c r="G163">
        <v>70.900000000000006</v>
      </c>
      <c r="I163">
        <f t="shared" si="57"/>
        <v>7.6434203731052532</v>
      </c>
      <c r="J163">
        <v>20</v>
      </c>
      <c r="K163">
        <f>AVERAGE(D163:G167)</f>
        <v>57.1</v>
      </c>
      <c r="L163">
        <f t="shared" si="68"/>
        <v>54.408333333333331</v>
      </c>
      <c r="M163">
        <v>0.65</v>
      </c>
      <c r="N163">
        <f t="shared" si="58"/>
        <v>58.024999999999999</v>
      </c>
      <c r="P163" s="2">
        <f>AVERAGE(D163:D167)</f>
        <v>55.44</v>
      </c>
      <c r="Q163">
        <f t="shared" si="64"/>
        <v>50.75</v>
      </c>
      <c r="R163" s="2">
        <f>AVERAGE(E163:E167)</f>
        <v>52.54</v>
      </c>
      <c r="S163">
        <f t="shared" si="65"/>
        <v>60.31666666666667</v>
      </c>
      <c r="T163" s="2">
        <f>AVERAGE(F163:F167)</f>
        <v>51.820000000000007</v>
      </c>
      <c r="U163">
        <f t="shared" si="66"/>
        <v>55.966666666666669</v>
      </c>
      <c r="V163" s="2">
        <f>AVERAGE(G163:G167)</f>
        <v>68.599999999999994</v>
      </c>
      <c r="W163">
        <f t="shared" si="67"/>
        <v>50.6</v>
      </c>
    </row>
    <row r="164" spans="1:23" x14ac:dyDescent="0.45">
      <c r="A164" s="1">
        <v>16</v>
      </c>
      <c r="B164">
        <v>20</v>
      </c>
      <c r="C164">
        <v>0.2</v>
      </c>
      <c r="D164">
        <v>57.6</v>
      </c>
      <c r="E164">
        <v>54.8</v>
      </c>
      <c r="F164">
        <v>52.6</v>
      </c>
      <c r="G164">
        <v>71</v>
      </c>
      <c r="I164">
        <f t="shared" si="57"/>
        <v>7.1512236715124411</v>
      </c>
      <c r="J164">
        <v>50</v>
      </c>
      <c r="K164">
        <f>AVERAGE(D168:G172)</f>
        <v>68.695000000000022</v>
      </c>
      <c r="L164">
        <f t="shared" si="68"/>
        <v>52.791666666666679</v>
      </c>
      <c r="M164">
        <v>0.85</v>
      </c>
      <c r="N164">
        <f t="shared" si="58"/>
        <v>59</v>
      </c>
      <c r="P164" s="2">
        <f>AVERAGE(D168:D172)</f>
        <v>72.260000000000005</v>
      </c>
      <c r="Q164">
        <f t="shared" si="64"/>
        <v>50.266666666666673</v>
      </c>
      <c r="R164" s="2">
        <f>AVERAGE(E168:E172)</f>
        <v>68.259999999999991</v>
      </c>
      <c r="S164">
        <f t="shared" si="65"/>
        <v>58.983333333333327</v>
      </c>
      <c r="T164" s="2">
        <f>AVERAGE(F168:F172)</f>
        <v>74.359999999999985</v>
      </c>
      <c r="U164">
        <f t="shared" si="66"/>
        <v>54.04999999999999</v>
      </c>
      <c r="V164" s="2">
        <f>AVERAGE(G168:G172)</f>
        <v>59.9</v>
      </c>
      <c r="W164">
        <f t="shared" si="67"/>
        <v>47.866666666666667</v>
      </c>
    </row>
    <row r="165" spans="1:23" x14ac:dyDescent="0.45">
      <c r="A165" s="1">
        <v>17</v>
      </c>
      <c r="B165">
        <v>20</v>
      </c>
      <c r="C165">
        <v>0.45</v>
      </c>
      <c r="D165">
        <v>55.7</v>
      </c>
      <c r="E165">
        <v>52.8</v>
      </c>
      <c r="F165">
        <v>49.3</v>
      </c>
      <c r="G165">
        <v>66.900000000000006</v>
      </c>
      <c r="I165">
        <f t="shared" si="57"/>
        <v>6.5936996443574358</v>
      </c>
      <c r="J165">
        <v>100</v>
      </c>
      <c r="K165">
        <f>AVERAGE(D173:G177)</f>
        <v>73.56</v>
      </c>
      <c r="L165">
        <f>AVERAGE((L164-L163), (L163-L162), (L162-L161), (L161-L160))</f>
        <v>-0.84062499999999574</v>
      </c>
      <c r="N165">
        <f t="shared" si="58"/>
        <v>56.175000000000004</v>
      </c>
      <c r="P165" s="2">
        <f>AVERAGE(D173:D177)</f>
        <v>78.28</v>
      </c>
      <c r="R165" s="2">
        <f>AVERAGE(E173:E177)</f>
        <v>69.179999999999993</v>
      </c>
      <c r="T165" s="2">
        <f>AVERAGE(F173:F177)</f>
        <v>80.62</v>
      </c>
      <c r="V165" s="2">
        <f>AVERAGE(G173:G177)</f>
        <v>66.16</v>
      </c>
    </row>
    <row r="166" spans="1:23" x14ac:dyDescent="0.45">
      <c r="A166" s="1">
        <v>18</v>
      </c>
      <c r="B166">
        <v>20</v>
      </c>
      <c r="C166">
        <v>0.65</v>
      </c>
      <c r="D166">
        <v>52.5</v>
      </c>
      <c r="E166">
        <v>49.9</v>
      </c>
      <c r="F166">
        <v>52.7</v>
      </c>
      <c r="G166">
        <v>69.8</v>
      </c>
      <c r="I166">
        <f t="shared" si="57"/>
        <v>7.914977890051178</v>
      </c>
      <c r="K166">
        <f>AVERAGE(K160:K165)</f>
        <v>54.921666666666674</v>
      </c>
      <c r="N166">
        <f t="shared" si="58"/>
        <v>56.225000000000009</v>
      </c>
      <c r="P166" s="2">
        <f>AVERAGE(P160:P165)</f>
        <v>52.333333333333336</v>
      </c>
      <c r="Q166">
        <f>AVERAGE(Q160:Q164)</f>
        <v>52.333333333333336</v>
      </c>
      <c r="R166" s="2">
        <f>AVERAGE(R160:R165)</f>
        <v>61.976666666666659</v>
      </c>
      <c r="S166">
        <f>AVERAGE(S160:S164)</f>
        <v>61.976666666666667</v>
      </c>
      <c r="T166" s="2">
        <f>AVERAGE(T160:T165)</f>
        <v>55.666666666666664</v>
      </c>
      <c r="U166">
        <f>AVERAGE(U160:U164)</f>
        <v>55.666666666666671</v>
      </c>
      <c r="V166" s="2">
        <f>AVERAGE(V160:V165)</f>
        <v>49.71</v>
      </c>
      <c r="W166">
        <f>AVERAGE(W160:W164)</f>
        <v>49.709999999999994</v>
      </c>
    </row>
    <row r="167" spans="1:23" x14ac:dyDescent="0.45">
      <c r="A167" s="1">
        <v>19</v>
      </c>
      <c r="B167">
        <v>20</v>
      </c>
      <c r="C167">
        <v>0.85</v>
      </c>
      <c r="D167">
        <v>55</v>
      </c>
      <c r="E167">
        <v>51.8</v>
      </c>
      <c r="F167">
        <v>53.1</v>
      </c>
      <c r="G167">
        <v>64.400000000000006</v>
      </c>
      <c r="I167">
        <f t="shared" si="57"/>
        <v>4.9393192850837284</v>
      </c>
      <c r="N167">
        <f t="shared" si="58"/>
        <v>56.075000000000003</v>
      </c>
      <c r="P167" s="2">
        <f>_xlfn.STDEV.P(P160:P165)</f>
        <v>25.25629074551966</v>
      </c>
      <c r="Q167">
        <f>_xlfn.STDEV.P(Q160:Q164)</f>
        <v>1.5485835822167011</v>
      </c>
      <c r="R167" s="2">
        <f>_xlfn.STDEV.P(R160:R165)</f>
        <v>7.1139339015453853</v>
      </c>
      <c r="S167">
        <f>_xlfn.STDEV.P(S160:S164)</f>
        <v>2.0142437235294497</v>
      </c>
      <c r="T167" s="2">
        <f>_xlfn.STDEV.P(T160:T165)</f>
        <v>16.106502482606896</v>
      </c>
      <c r="U167">
        <f>_xlfn.STDEV.P(U160:U164)</f>
        <v>1.0280510147307367</v>
      </c>
      <c r="V167" s="2">
        <f>_xlfn.STDEV.P(V160:V165)</f>
        <v>23.135945337648668</v>
      </c>
      <c r="W167">
        <f>_xlfn.STDEV.P(W160:W164)</f>
        <v>0.99373593630858892</v>
      </c>
    </row>
    <row r="168" spans="1:23" x14ac:dyDescent="0.45">
      <c r="A168" s="1">
        <v>20</v>
      </c>
      <c r="B168">
        <v>50</v>
      </c>
      <c r="C168">
        <v>0</v>
      </c>
      <c r="D168">
        <v>73.400000000000006</v>
      </c>
      <c r="E168">
        <v>71</v>
      </c>
      <c r="F168">
        <v>76.3</v>
      </c>
      <c r="G168">
        <v>60.7</v>
      </c>
      <c r="I168">
        <f t="shared" si="57"/>
        <v>5.8789880081524224</v>
      </c>
      <c r="N168">
        <f t="shared" si="58"/>
        <v>70.349999999999994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75.099999999999994</v>
      </c>
      <c r="E169">
        <v>71.5</v>
      </c>
      <c r="F169">
        <v>78.900000000000006</v>
      </c>
      <c r="G169">
        <v>58.6</v>
      </c>
      <c r="I169">
        <f t="shared" si="57"/>
        <v>7.6358938573031061</v>
      </c>
      <c r="N169">
        <f t="shared" si="58"/>
        <v>71.025000000000006</v>
      </c>
      <c r="P169" s="2" cm="1">
        <f t="array" ref="P169">INDEX(LINEST(P160:P165), 1)</f>
        <v>12.718857142857146</v>
      </c>
      <c r="Q169" s="2" cm="1">
        <f t="array" ref="Q169">INDEX(LINEST(Q160:Q164), 1)</f>
        <v>-0.93166666666666531</v>
      </c>
      <c r="R169" s="2" cm="1">
        <f t="array" ref="R169">INDEX(LINEST(R160:R165), 1)</f>
        <v>1.0154285714285693</v>
      </c>
      <c r="S169" s="2" cm="1">
        <f t="array" ref="S169">INDEX(LINEST(S160:S164), 1)</f>
        <v>-1.3516666666666668</v>
      </c>
      <c r="T169" s="2" cm="1">
        <f t="array" ref="T169">INDEX(LINEST(T160:T165), 1)</f>
        <v>7.9817142857142853</v>
      </c>
      <c r="U169" s="2" cm="1">
        <f t="array" ref="U169">INDEX(LINEST(U160:U164), 1)</f>
        <v>-0.62500000000000278</v>
      </c>
      <c r="V169" s="2" cm="1">
        <f t="array" ref="V169">INDEX(LINEST(V160:V164), 1)</f>
        <v>13.711999999999996</v>
      </c>
      <c r="W169" s="2" cm="1">
        <f t="array" ref="W169">INDEX(LINEST(W160:W164), 1)</f>
        <v>-0.46666666666666434</v>
      </c>
    </row>
    <row r="170" spans="1:23" x14ac:dyDescent="0.45">
      <c r="A170" s="1">
        <v>22</v>
      </c>
      <c r="B170">
        <v>50</v>
      </c>
      <c r="C170">
        <v>0.45</v>
      </c>
      <c r="D170">
        <v>73.099999999999994</v>
      </c>
      <c r="E170">
        <v>68.2</v>
      </c>
      <c r="F170">
        <v>73.599999999999994</v>
      </c>
      <c r="G170">
        <v>59.3</v>
      </c>
      <c r="I170">
        <f t="shared" si="57"/>
        <v>5.7421685799008007</v>
      </c>
      <c r="K170" cm="1">
        <f t="array" ref="K170">INDEX(LINEST(K160:K165),1)</f>
        <v>8.092857142857147</v>
      </c>
      <c r="L170" cm="1">
        <f t="array" ref="L170">INDEX(LINEST(L160:L164),1)</f>
        <v>-0.84374999999999778</v>
      </c>
      <c r="N170">
        <f t="shared" si="58"/>
        <v>68.55</v>
      </c>
    </row>
    <row r="171" spans="1:23" x14ac:dyDescent="0.45">
      <c r="A171" s="1">
        <v>23</v>
      </c>
      <c r="B171">
        <v>50</v>
      </c>
      <c r="C171">
        <v>0.65</v>
      </c>
      <c r="D171">
        <v>70.7</v>
      </c>
      <c r="E171">
        <v>66.7</v>
      </c>
      <c r="F171">
        <v>74.900000000000006</v>
      </c>
      <c r="G171">
        <v>62.2</v>
      </c>
      <c r="I171">
        <f t="shared" si="57"/>
        <v>4.7081710886500305</v>
      </c>
      <c r="N171">
        <f t="shared" si="58"/>
        <v>68.625</v>
      </c>
    </row>
    <row r="172" spans="1:23" x14ac:dyDescent="0.45">
      <c r="A172" s="1">
        <v>24</v>
      </c>
      <c r="B172">
        <v>50</v>
      </c>
      <c r="C172">
        <v>0.85</v>
      </c>
      <c r="D172">
        <v>69</v>
      </c>
      <c r="E172">
        <v>63.9</v>
      </c>
      <c r="F172">
        <v>68.099999999999994</v>
      </c>
      <c r="G172">
        <v>58.7</v>
      </c>
      <c r="I172">
        <f t="shared" si="57"/>
        <v>4.0769933774780629</v>
      </c>
      <c r="N172">
        <f t="shared" si="58"/>
        <v>64.924999999999997</v>
      </c>
    </row>
    <row r="173" spans="1:23" x14ac:dyDescent="0.45">
      <c r="A173" s="1">
        <v>25</v>
      </c>
      <c r="B173">
        <v>100</v>
      </c>
      <c r="C173">
        <v>0</v>
      </c>
      <c r="D173">
        <v>80.099999999999994</v>
      </c>
      <c r="E173">
        <v>73.599999999999994</v>
      </c>
      <c r="F173">
        <v>82.8</v>
      </c>
      <c r="G173">
        <v>67.400000000000006</v>
      </c>
      <c r="I173">
        <f t="shared" si="57"/>
        <v>5.9742677375557882</v>
      </c>
      <c r="N173">
        <f t="shared" si="58"/>
        <v>75.974999999999994</v>
      </c>
    </row>
    <row r="174" spans="1:23" x14ac:dyDescent="0.45">
      <c r="A174" s="1">
        <v>26</v>
      </c>
      <c r="B174">
        <v>100</v>
      </c>
      <c r="C174">
        <v>0.2</v>
      </c>
      <c r="D174">
        <v>80.900000000000006</v>
      </c>
      <c r="E174">
        <v>74.400000000000006</v>
      </c>
      <c r="F174">
        <v>83.2</v>
      </c>
      <c r="G174">
        <v>68.2</v>
      </c>
      <c r="I174">
        <f t="shared" si="57"/>
        <v>5.8614737907799261</v>
      </c>
      <c r="N174">
        <f t="shared" si="58"/>
        <v>76.674999999999997</v>
      </c>
    </row>
    <row r="175" spans="1:23" x14ac:dyDescent="0.45">
      <c r="A175" s="1">
        <v>27</v>
      </c>
      <c r="B175">
        <v>100</v>
      </c>
      <c r="C175">
        <v>0.45</v>
      </c>
      <c r="D175">
        <v>79.3</v>
      </c>
      <c r="E175">
        <v>69.7</v>
      </c>
      <c r="F175">
        <v>81.900000000000006</v>
      </c>
      <c r="G175">
        <v>68</v>
      </c>
      <c r="I175">
        <f t="shared" si="57"/>
        <v>5.9767779781417349</v>
      </c>
      <c r="N175">
        <f t="shared" si="58"/>
        <v>74.724999999999994</v>
      </c>
    </row>
    <row r="176" spans="1:23" x14ac:dyDescent="0.45">
      <c r="A176" s="1">
        <v>28</v>
      </c>
      <c r="B176">
        <v>100</v>
      </c>
      <c r="C176">
        <v>0.65</v>
      </c>
      <c r="D176">
        <v>77.7</v>
      </c>
      <c r="E176">
        <v>66</v>
      </c>
      <c r="F176">
        <v>80.599999999999994</v>
      </c>
      <c r="G176">
        <v>65.8</v>
      </c>
      <c r="I176">
        <f t="shared" si="57"/>
        <v>6.7042430594363145</v>
      </c>
      <c r="N176" s="4">
        <f t="shared" si="58"/>
        <v>72.524999999999991</v>
      </c>
    </row>
    <row r="177" spans="1:23" x14ac:dyDescent="0.45">
      <c r="A177" s="1">
        <v>29</v>
      </c>
      <c r="B177">
        <v>100</v>
      </c>
      <c r="C177">
        <v>0.85</v>
      </c>
      <c r="D177">
        <v>73.400000000000006</v>
      </c>
      <c r="E177">
        <v>62.2</v>
      </c>
      <c r="F177">
        <v>74.599999999999994</v>
      </c>
      <c r="G177">
        <v>61.4</v>
      </c>
      <c r="I177">
        <f t="shared" si="57"/>
        <v>6.1212743771211553</v>
      </c>
      <c r="N177">
        <f t="shared" si="58"/>
        <v>67.900000000000006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53.1</v>
      </c>
      <c r="E184">
        <v>42.6</v>
      </c>
      <c r="F184">
        <v>50.1</v>
      </c>
      <c r="G184">
        <v>0</v>
      </c>
      <c r="I184">
        <f>_xlfn.STDEV.P(D184:G184)</f>
        <v>21.389074313770571</v>
      </c>
      <c r="J184">
        <v>2</v>
      </c>
      <c r="K184">
        <f>_xlfn.STDEV.P(D184:G188)</f>
        <v>19.312339966974491</v>
      </c>
      <c r="L184">
        <f>_xlfn.STDEV.P(D184:G184,D189:G189,D194:G194,D199:G199,D204:F204,D209:F209)</f>
        <v>22.996278894099518</v>
      </c>
      <c r="M184">
        <v>0</v>
      </c>
      <c r="N184">
        <f>AVERAGE(D184:G184)</f>
        <v>36.450000000000003</v>
      </c>
      <c r="P184" s="2">
        <f>_xlfn.STDEV.P(D184:D188)</f>
        <v>4.6821362645699223</v>
      </c>
      <c r="Q184">
        <f>_xlfn.STDEV.P(D184,D189,D194,D199,D204,D209)</f>
        <v>13.952658050230626</v>
      </c>
      <c r="R184" s="2">
        <f>_xlfn.STDEV.P(E184:E188)</f>
        <v>2.4078205913232007</v>
      </c>
      <c r="S184">
        <f>_xlfn.STDEV.P(E184,E189,E194,E199,E204,E209)</f>
        <v>17.793764513321882</v>
      </c>
      <c r="T184" s="2">
        <f>_xlfn.STDEV.P(F184:F188)</f>
        <v>2.5593749236874217</v>
      </c>
      <c r="U184">
        <f>_xlfn.STDEV.P(F184,F189,F194,F199,F204,F209)</f>
        <v>6.3404565205424834</v>
      </c>
      <c r="V184" s="2">
        <f>_xlfn.STDEV.P(G184:G188)</f>
        <v>0</v>
      </c>
      <c r="W184">
        <f>_xlfn.STDEV.P(G184,G189,G194,G199)</f>
        <v>28.586447838092791</v>
      </c>
    </row>
    <row r="185" spans="1:23" x14ac:dyDescent="0.45">
      <c r="A185" s="1">
        <v>1</v>
      </c>
      <c r="B185">
        <v>0</v>
      </c>
      <c r="C185">
        <v>0.2</v>
      </c>
      <c r="D185">
        <v>50.5</v>
      </c>
      <c r="E185">
        <v>38.700000000000003</v>
      </c>
      <c r="F185">
        <v>44.9</v>
      </c>
      <c r="G185">
        <v>0</v>
      </c>
      <c r="I185">
        <f t="shared" ref="I185:I203" si="69">_xlfn.STDEV.P(D185:G185)</f>
        <v>19.800552391284448</v>
      </c>
      <c r="J185">
        <v>5</v>
      </c>
      <c r="K185">
        <f>_xlfn.STDEV.P(D189:G193)</f>
        <v>18.693202474429064</v>
      </c>
      <c r="L185">
        <f t="shared" ref="L185:L188" si="70">_xlfn.STDEV.P(D185:G185,D190:G190,D195:G195,D200:G200,D205:F205,D210:F210)</f>
        <v>22.861373464737799</v>
      </c>
      <c r="M185">
        <v>0.2</v>
      </c>
      <c r="N185">
        <f t="shared" ref="N185:N193" si="71">AVERAGE(D185:G185)</f>
        <v>33.524999999999999</v>
      </c>
      <c r="P185" s="2">
        <f>_xlfn.STDEV.P(D189:D193)</f>
        <v>2.1442014830700962</v>
      </c>
      <c r="Q185">
        <f t="shared" ref="Q185:Q188" si="72">_xlfn.STDEV.P(D185,D190,D195,D200,D205,D210)</f>
        <v>14.474277951670686</v>
      </c>
      <c r="R185" s="2">
        <f>_xlfn.STDEV.P(E189:E193)</f>
        <v>5.373676581261658</v>
      </c>
      <c r="S185">
        <f t="shared" ref="S185:S188" si="73">_xlfn.STDEV.P(E185,E190,E195,E200,E205,E210)</f>
        <v>18.303976495711403</v>
      </c>
      <c r="T185" s="2">
        <f>_xlfn.STDEV.P(F189:F193)</f>
        <v>3.0254916955761106</v>
      </c>
      <c r="U185">
        <f t="shared" ref="U185:U188" si="74">_xlfn.STDEV.P(F185,F190,F195,F200,F205,F210)</f>
        <v>7.0248764322860522</v>
      </c>
      <c r="V185" s="2">
        <f>_xlfn.STDEV.P(G189:G193)</f>
        <v>1.757953355467659</v>
      </c>
      <c r="W185">
        <f t="shared" ref="W185:W188" si="75">_xlfn.STDEV.P(G185,G190,G195,G200)</f>
        <v>27.775832570779951</v>
      </c>
    </row>
    <row r="186" spans="1:23" x14ac:dyDescent="0.45">
      <c r="A186" s="1">
        <v>2</v>
      </c>
      <c r="B186">
        <v>0</v>
      </c>
      <c r="C186">
        <v>0.45</v>
      </c>
      <c r="D186">
        <v>44.1</v>
      </c>
      <c r="E186">
        <v>40.200000000000003</v>
      </c>
      <c r="F186">
        <v>43.7</v>
      </c>
      <c r="G186">
        <v>0</v>
      </c>
      <c r="I186">
        <f t="shared" si="69"/>
        <v>18.537394638945361</v>
      </c>
      <c r="J186">
        <v>10</v>
      </c>
      <c r="K186">
        <f>_xlfn.STDEV.P(D194:G198)</f>
        <v>11.690347129148854</v>
      </c>
      <c r="L186">
        <f t="shared" si="70"/>
        <v>23.212326181941805</v>
      </c>
      <c r="M186">
        <v>0.45</v>
      </c>
      <c r="N186">
        <f t="shared" si="71"/>
        <v>32</v>
      </c>
      <c r="P186" s="2">
        <f>_xlfn.STDEV.P(D194:D198)</f>
        <v>3.6092104399715987</v>
      </c>
      <c r="Q186">
        <f t="shared" si="72"/>
        <v>16.88662356883572</v>
      </c>
      <c r="R186" s="2">
        <f>_xlfn.STDEV.P(E194:E198)</f>
        <v>6.8840406739065685</v>
      </c>
      <c r="S186">
        <f t="shared" si="73"/>
        <v>18.032932835971643</v>
      </c>
      <c r="T186" s="2">
        <f>_xlfn.STDEV.P(F194:F198)</f>
        <v>2.7308606701917268</v>
      </c>
      <c r="U186">
        <f t="shared" si="74"/>
        <v>7.2255142069996987</v>
      </c>
      <c r="V186" s="2">
        <f>_xlfn.STDEV.P(G194:G198)</f>
        <v>5.3271380684191039</v>
      </c>
      <c r="W186">
        <f t="shared" si="75"/>
        <v>26.740827866765827</v>
      </c>
    </row>
    <row r="187" spans="1:23" x14ac:dyDescent="0.45">
      <c r="A187" s="1">
        <v>3</v>
      </c>
      <c r="B187">
        <v>0</v>
      </c>
      <c r="C187">
        <v>0.65</v>
      </c>
      <c r="D187">
        <v>43.4</v>
      </c>
      <c r="E187">
        <v>38.1</v>
      </c>
      <c r="F187">
        <v>45.9</v>
      </c>
      <c r="G187">
        <v>0</v>
      </c>
      <c r="I187">
        <f t="shared" si="69"/>
        <v>18.603023947734943</v>
      </c>
      <c r="J187">
        <v>20</v>
      </c>
      <c r="K187">
        <f>_xlfn.STDEV.P(D199:G203)</f>
        <v>14.589663292893368</v>
      </c>
      <c r="L187">
        <f t="shared" si="70"/>
        <v>22.807518334136716</v>
      </c>
      <c r="M187">
        <v>0.65</v>
      </c>
      <c r="N187">
        <f t="shared" si="71"/>
        <v>31.85</v>
      </c>
      <c r="P187" s="2">
        <f>_xlfn.STDEV.P(D199:D203)</f>
        <v>3.595886538810702</v>
      </c>
      <c r="Q187">
        <f t="shared" si="72"/>
        <v>16.736984993321425</v>
      </c>
      <c r="R187" s="2">
        <f>_xlfn.STDEV.P(E199:E203)</f>
        <v>3.868022750708688</v>
      </c>
      <c r="S187">
        <f t="shared" si="73"/>
        <v>17.642223656771733</v>
      </c>
      <c r="T187" s="2">
        <f>_xlfn.STDEV.P(F199:F203)</f>
        <v>2.5031180555459218</v>
      </c>
      <c r="U187">
        <f t="shared" si="74"/>
        <v>6.6315952496782957</v>
      </c>
      <c r="V187" s="2">
        <f>_xlfn.STDEV.P(G199:G203)</f>
        <v>4.0760765449142387</v>
      </c>
      <c r="W187">
        <f t="shared" si="75"/>
        <v>25.643371463206623</v>
      </c>
    </row>
    <row r="188" spans="1:23" x14ac:dyDescent="0.45">
      <c r="A188" s="1">
        <v>4</v>
      </c>
      <c r="B188">
        <v>0</v>
      </c>
      <c r="C188">
        <v>0.85</v>
      </c>
      <c r="D188">
        <v>40.6</v>
      </c>
      <c r="E188">
        <v>35.299999999999997</v>
      </c>
      <c r="F188">
        <v>42.7</v>
      </c>
      <c r="G188">
        <v>0</v>
      </c>
      <c r="I188">
        <f t="shared" si="69"/>
        <v>17.329526825623365</v>
      </c>
      <c r="J188">
        <v>50</v>
      </c>
      <c r="K188">
        <f>_xlfn.STDEV.P(D205:F208)</f>
        <v>15.106860104675095</v>
      </c>
      <c r="L188">
        <f t="shared" si="70"/>
        <v>20.588701371712439</v>
      </c>
      <c r="M188">
        <v>0.85</v>
      </c>
      <c r="N188">
        <f t="shared" si="71"/>
        <v>29.650000000000002</v>
      </c>
      <c r="P188" s="2">
        <f>_xlfn.STDEV.P(D204:D208)</f>
        <v>3.5908773301242167</v>
      </c>
      <c r="Q188">
        <f t="shared" si="72"/>
        <v>15.391492960579047</v>
      </c>
      <c r="R188" s="2">
        <f>_xlfn.STDEV.P(E204:E208)</f>
        <v>4.5046642494197062</v>
      </c>
      <c r="S188">
        <f t="shared" si="73"/>
        <v>15.287700666439935</v>
      </c>
      <c r="T188" s="2">
        <f>_xlfn.STDEV.P(F204:F208)</f>
        <v>5.3161640305769344</v>
      </c>
      <c r="U188">
        <f t="shared" si="74"/>
        <v>6.8194981894238724</v>
      </c>
      <c r="V188" s="2"/>
      <c r="W188">
        <f t="shared" si="75"/>
        <v>23.193749157908911</v>
      </c>
    </row>
    <row r="189" spans="1:23" x14ac:dyDescent="0.45">
      <c r="A189" s="1">
        <v>5</v>
      </c>
      <c r="B189">
        <v>5</v>
      </c>
      <c r="C189">
        <v>0</v>
      </c>
      <c r="D189">
        <v>93.4</v>
      </c>
      <c r="E189">
        <v>90.8</v>
      </c>
      <c r="F189">
        <v>68.5</v>
      </c>
      <c r="G189">
        <v>44.9</v>
      </c>
      <c r="I189">
        <f t="shared" si="69"/>
        <v>19.589665642884285</v>
      </c>
      <c r="J189">
        <v>100</v>
      </c>
      <c r="K189">
        <f>_xlfn.STDEV.P(D209:F213)</f>
        <v>17.081030413883127</v>
      </c>
      <c r="N189">
        <f t="shared" si="71"/>
        <v>74.399999999999991</v>
      </c>
      <c r="P189" s="2">
        <f>_xlfn.STDEV.P(D209:D213)</f>
        <v>3.6682420857953209</v>
      </c>
      <c r="R189" s="2">
        <f>_xlfn.STDEV.P(E209:E213)</f>
        <v>5.0570347042510955</v>
      </c>
      <c r="T189" s="2">
        <f>_xlfn.STDEV.P(F209:F213)</f>
        <v>4.0396039409823352</v>
      </c>
      <c r="V189" s="2"/>
    </row>
    <row r="190" spans="1:23" x14ac:dyDescent="0.45">
      <c r="A190" s="1">
        <v>6</v>
      </c>
      <c r="B190">
        <v>5</v>
      </c>
      <c r="C190">
        <v>0.2</v>
      </c>
      <c r="D190">
        <v>92.6</v>
      </c>
      <c r="E190">
        <v>89.4</v>
      </c>
      <c r="F190">
        <v>65.900000000000006</v>
      </c>
      <c r="G190">
        <v>46.8</v>
      </c>
      <c r="I190">
        <f t="shared" si="69"/>
        <v>18.628925760762474</v>
      </c>
      <c r="K190">
        <f>AVERAGE(K184:K189)</f>
        <v>16.078907230334</v>
      </c>
      <c r="N190">
        <f t="shared" si="71"/>
        <v>73.674999999999997</v>
      </c>
      <c r="P190" s="2">
        <f>AVERAGE(P184:P189)</f>
        <v>3.5484256903903089</v>
      </c>
      <c r="Q190">
        <f>AVERAGE(Q184:Q188)</f>
        <v>15.488407504927499</v>
      </c>
      <c r="R190" s="2">
        <f>AVERAGE(R184:R189)</f>
        <v>4.6825432584784856</v>
      </c>
      <c r="S190">
        <f>AVERAGE(S184:S188)</f>
        <v>17.412119633643321</v>
      </c>
      <c r="T190" s="2">
        <f>AVERAGE(T184:T189)</f>
        <v>3.3624355527600756</v>
      </c>
      <c r="U190">
        <f>AVERAGE(U184:U188)</f>
        <v>6.8083881197860805</v>
      </c>
      <c r="V190" s="2">
        <f>AVERAGE(V184:V189)</f>
        <v>2.7902919922002503</v>
      </c>
      <c r="W190">
        <f>AVERAGE(W184:W188)</f>
        <v>26.388045779350819</v>
      </c>
    </row>
    <row r="191" spans="1:23" x14ac:dyDescent="0.45">
      <c r="A191" s="1">
        <v>7</v>
      </c>
      <c r="B191">
        <v>5</v>
      </c>
      <c r="C191">
        <v>0.45</v>
      </c>
      <c r="D191">
        <v>93.4</v>
      </c>
      <c r="E191">
        <v>89.7</v>
      </c>
      <c r="F191">
        <v>65.5</v>
      </c>
      <c r="G191">
        <v>47.9</v>
      </c>
      <c r="I191">
        <f t="shared" si="69"/>
        <v>18.548904954201483</v>
      </c>
      <c r="N191">
        <f t="shared" si="71"/>
        <v>74.125</v>
      </c>
      <c r="P191" s="2">
        <f>_xlfn.STDEV.P(P184:P189)</f>
        <v>0.73928464507580527</v>
      </c>
      <c r="Q191">
        <f>_xlfn.STDEV.P(Q184:Q188)</f>
        <v>1.1756131568838413</v>
      </c>
      <c r="R191" s="2">
        <f>_xlfn.STDEV.P(R184:R189)</f>
        <v>1.3744057985705476</v>
      </c>
      <c r="S191">
        <f>_xlfn.STDEV.P(S184:S188)</f>
        <v>1.0855942445003397</v>
      </c>
      <c r="T191" s="2">
        <f>_xlfn.STDEV.P(T184:T189)</f>
        <v>1.0141797113275239</v>
      </c>
      <c r="U191">
        <f>_xlfn.STDEV.P(U184:U188)</f>
        <v>0.30698550331317059</v>
      </c>
      <c r="V191" s="2">
        <f>_xlfn.STDEV.P(V184:V189)</f>
        <v>2.0579287155446284</v>
      </c>
      <c r="W191">
        <f>_xlfn.STDEV.P(W184:W188)</f>
        <v>1.8783742829599754</v>
      </c>
    </row>
    <row r="192" spans="1:23" x14ac:dyDescent="0.45">
      <c r="A192" s="1">
        <v>8</v>
      </c>
      <c r="B192">
        <v>5</v>
      </c>
      <c r="C192">
        <v>0.65</v>
      </c>
      <c r="D192">
        <v>92.5</v>
      </c>
      <c r="E192">
        <v>86.9</v>
      </c>
      <c r="F192">
        <v>64.400000000000006</v>
      </c>
      <c r="G192">
        <v>46.3</v>
      </c>
      <c r="I192">
        <f t="shared" si="69"/>
        <v>18.435071874012301</v>
      </c>
      <c r="K192" cm="1">
        <f t="array" ref="K192">INDEX(LINEST(K184:K189),1)</f>
        <v>-0.54332167745640636</v>
      </c>
      <c r="L192" cm="1">
        <f t="array" ref="L192">INDEX(LINEST(L184:L188),1)</f>
        <v>-0.48690101753752396</v>
      </c>
      <c r="N192">
        <f t="shared" si="71"/>
        <v>72.525000000000006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87.7</v>
      </c>
      <c r="E193">
        <v>76.150000000000006</v>
      </c>
      <c r="F193">
        <v>59.3</v>
      </c>
      <c r="G193">
        <v>42.8</v>
      </c>
      <c r="I193">
        <f t="shared" si="69"/>
        <v>17.000675538048441</v>
      </c>
      <c r="N193">
        <f t="shared" si="71"/>
        <v>66.487500000000011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89.8</v>
      </c>
      <c r="E194">
        <v>90.6</v>
      </c>
      <c r="F194">
        <v>66.400000000000006</v>
      </c>
      <c r="G194">
        <v>76.400000000000006</v>
      </c>
      <c r="I194">
        <f t="shared" si="69"/>
        <v>10.046890066085153</v>
      </c>
      <c r="N194">
        <f t="shared" ref="N194:N198" si="76">AVERAGEIF(D194:G194, "&lt;&gt;0", D194:G194)</f>
        <v>80.8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88.3</v>
      </c>
      <c r="E195">
        <v>88.4</v>
      </c>
      <c r="F195">
        <v>61.8</v>
      </c>
      <c r="G195">
        <v>71.7</v>
      </c>
      <c r="I195">
        <f t="shared" si="69"/>
        <v>11.353083281646482</v>
      </c>
      <c r="J195" s="6"/>
      <c r="K195" t="s">
        <v>25</v>
      </c>
      <c r="L195" t="s">
        <v>26</v>
      </c>
      <c r="N195">
        <f t="shared" si="76"/>
        <v>77.55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89.2</v>
      </c>
      <c r="E196">
        <v>88.7</v>
      </c>
      <c r="F196">
        <v>62.3</v>
      </c>
      <c r="G196">
        <v>70.599999999999994</v>
      </c>
      <c r="I196">
        <f t="shared" si="69"/>
        <v>11.627768487547499</v>
      </c>
      <c r="J196">
        <v>2</v>
      </c>
      <c r="K196">
        <f>AVERAGE(D184:G188)</f>
        <v>32.695</v>
      </c>
      <c r="L196">
        <f>AVERAGE(D184:G184,D189:G189,D194:G194,D199:G199,D204:F204,D209:F209)</f>
        <v>70.145454545454541</v>
      </c>
      <c r="M196">
        <v>0</v>
      </c>
      <c r="N196">
        <f t="shared" si="76"/>
        <v>77.699999999999989</v>
      </c>
      <c r="P196" s="2">
        <f>AVERAGE(D184:D188)</f>
        <v>46.339999999999996</v>
      </c>
      <c r="Q196">
        <f>AVERAGE(D184,D189,D194,D199,D204,D209)</f>
        <v>84.100000000000009</v>
      </c>
      <c r="R196" s="2">
        <f>AVERAGE(E184:E188)</f>
        <v>38.980000000000004</v>
      </c>
      <c r="S196">
        <f>AVERAGE(E184,E189,E194,E199,E204,E209)</f>
        <v>82.38333333333334</v>
      </c>
      <c r="T196" s="2">
        <f>AVERAGE(F184:F188)</f>
        <v>45.46</v>
      </c>
      <c r="U196">
        <f>AVERAGE(F184,F189,F194,F199,F204,F209)</f>
        <v>60.316666666666663</v>
      </c>
      <c r="V196" s="2">
        <f>AVERAGE(G184:G188)</f>
        <v>0</v>
      </c>
      <c r="W196">
        <f>AVERAGE(G184,G189,G194,G199)</f>
        <v>45.6</v>
      </c>
    </row>
    <row r="197" spans="1:23" x14ac:dyDescent="0.45">
      <c r="A197" s="1">
        <v>13</v>
      </c>
      <c r="B197">
        <v>10</v>
      </c>
      <c r="C197">
        <v>0.65</v>
      </c>
      <c r="D197">
        <v>87.6</v>
      </c>
      <c r="E197">
        <v>86.4</v>
      </c>
      <c r="F197">
        <v>60.6</v>
      </c>
      <c r="G197">
        <v>67.099999999999994</v>
      </c>
      <c r="I197">
        <f t="shared" si="69"/>
        <v>11.808550927188334</v>
      </c>
      <c r="J197">
        <v>5</v>
      </c>
      <c r="K197">
        <f>AVERAGE(D189:G193)</f>
        <v>72.242499999999993</v>
      </c>
      <c r="L197">
        <f t="shared" ref="L197:L200" si="77">AVERAGE(D185:G185,D190:G190,D195:G195,D200:G200,D205:F205,D210:F210)</f>
        <v>68.018181818181816</v>
      </c>
      <c r="M197">
        <v>0.2</v>
      </c>
      <c r="N197">
        <f t="shared" si="76"/>
        <v>75.424999999999997</v>
      </c>
      <c r="P197" s="2">
        <f>AVERAGE(D189:D193)</f>
        <v>91.919999999999987</v>
      </c>
      <c r="Q197">
        <f t="shared" ref="Q197:Q200" si="78">AVERAGE(D185,D190,D195,D200,D205,D210)</f>
        <v>82.616666666666674</v>
      </c>
      <c r="R197" s="2">
        <f>AVERAGE(E189:E193)</f>
        <v>86.589999999999989</v>
      </c>
      <c r="S197">
        <f t="shared" ref="S197:S200" si="79">AVERAGE(E185,E190,E195,E200,E205,E210)</f>
        <v>79.566666666666677</v>
      </c>
      <c r="T197" s="2">
        <f>AVERAGE(F189:F193)</f>
        <v>64.72</v>
      </c>
      <c r="U197">
        <f t="shared" ref="U197:U200" si="80">AVERAGE(F185,F190,F195,F200,F205,F210)</f>
        <v>56.866666666666674</v>
      </c>
      <c r="V197" s="2">
        <f>AVERAGE(G189:G193)</f>
        <v>45.739999999999995</v>
      </c>
      <c r="W197">
        <f t="shared" ref="W197:W200" si="81">AVERAGE(G185,G190,G195,G200)</f>
        <v>45.524999999999999</v>
      </c>
    </row>
    <row r="198" spans="1:23" x14ac:dyDescent="0.45">
      <c r="A198" s="1">
        <v>14</v>
      </c>
      <c r="B198">
        <v>10</v>
      </c>
      <c r="C198">
        <v>0.85</v>
      </c>
      <c r="D198">
        <v>79.900000000000006</v>
      </c>
      <c r="E198">
        <v>71.64</v>
      </c>
      <c r="F198">
        <v>58</v>
      </c>
      <c r="G198">
        <v>60.4</v>
      </c>
      <c r="I198">
        <f t="shared" si="69"/>
        <v>8.8255127329804672</v>
      </c>
      <c r="J198">
        <v>10</v>
      </c>
      <c r="K198">
        <f>AVERAGE(D194:G198)</f>
        <v>75.792000000000002</v>
      </c>
      <c r="L198">
        <f t="shared" si="77"/>
        <v>67.786363636363632</v>
      </c>
      <c r="M198">
        <v>0.45</v>
      </c>
      <c r="N198">
        <f t="shared" si="76"/>
        <v>67.484999999999999</v>
      </c>
      <c r="P198" s="2">
        <f>AVERAGE(D194:D198)</f>
        <v>86.96</v>
      </c>
      <c r="Q198">
        <f t="shared" si="78"/>
        <v>81.516666666666666</v>
      </c>
      <c r="R198" s="2">
        <f>AVERAGE(E194:E198)</f>
        <v>85.147999999999996</v>
      </c>
      <c r="S198">
        <f t="shared" si="79"/>
        <v>80.500000000000014</v>
      </c>
      <c r="T198" s="2">
        <f>AVERAGE(F194:F198)</f>
        <v>61.820000000000007</v>
      </c>
      <c r="U198">
        <f t="shared" si="80"/>
        <v>57.083333333333343</v>
      </c>
      <c r="V198" s="2">
        <f>AVERAGE(G194:G198)</f>
        <v>69.239999999999995</v>
      </c>
      <c r="W198">
        <f t="shared" si="81"/>
        <v>44.174999999999997</v>
      </c>
    </row>
    <row r="199" spans="1:23" x14ac:dyDescent="0.45">
      <c r="A199" s="1">
        <v>15</v>
      </c>
      <c r="B199">
        <v>20</v>
      </c>
      <c r="C199">
        <v>0</v>
      </c>
      <c r="D199">
        <v>90.3</v>
      </c>
      <c r="E199">
        <v>90.1</v>
      </c>
      <c r="F199">
        <v>61.3</v>
      </c>
      <c r="G199">
        <v>61.1</v>
      </c>
      <c r="I199">
        <f t="shared" si="69"/>
        <v>14.50034482348604</v>
      </c>
      <c r="J199">
        <v>20</v>
      </c>
      <c r="K199">
        <f>AVERAGE(D199:G203)</f>
        <v>72.384999999999991</v>
      </c>
      <c r="L199">
        <f t="shared" si="77"/>
        <v>65.772727272727266</v>
      </c>
      <c r="M199">
        <v>0.65</v>
      </c>
      <c r="N199">
        <f>AVERAGEIF(D199:G199, "&lt;&gt;0", D199:G199)</f>
        <v>75.7</v>
      </c>
      <c r="P199" s="2">
        <f>AVERAGE(D199:D203)</f>
        <v>86.940000000000012</v>
      </c>
      <c r="Q199">
        <f t="shared" si="78"/>
        <v>80.5</v>
      </c>
      <c r="R199" s="2">
        <f>AVERAGE(E199:E203)</f>
        <v>86.12</v>
      </c>
      <c r="S199">
        <f t="shared" si="79"/>
        <v>77.483333333333334</v>
      </c>
      <c r="T199" s="2">
        <f>AVERAGE(F199:F203)</f>
        <v>58.219999999999992</v>
      </c>
      <c r="U199">
        <f t="shared" si="80"/>
        <v>54.816666666666663</v>
      </c>
      <c r="V199" s="2">
        <f>AVERAGE(G199:G203)</f>
        <v>58.260000000000005</v>
      </c>
      <c r="W199">
        <f t="shared" si="81"/>
        <v>42.55</v>
      </c>
    </row>
    <row r="200" spans="1:23" x14ac:dyDescent="0.45">
      <c r="A200" s="1">
        <v>16</v>
      </c>
      <c r="B200">
        <v>20</v>
      </c>
      <c r="C200">
        <v>0.2</v>
      </c>
      <c r="D200">
        <v>88.8</v>
      </c>
      <c r="E200">
        <v>87.7</v>
      </c>
      <c r="F200">
        <v>59.3</v>
      </c>
      <c r="G200">
        <v>63.6</v>
      </c>
      <c r="I200">
        <f t="shared" si="69"/>
        <v>13.491571442941668</v>
      </c>
      <c r="J200">
        <v>50</v>
      </c>
      <c r="K200">
        <f>AVERAGE(D204:F208)</f>
        <v>75.926666666666662</v>
      </c>
      <c r="L200">
        <f t="shared" si="77"/>
        <v>59.935909090909085</v>
      </c>
      <c r="M200">
        <v>0.85</v>
      </c>
      <c r="N200">
        <f t="shared" ref="N200:N213" si="82">AVERAGEIF(D200:G200, "&lt;&gt;0", D200:G200)</f>
        <v>74.850000000000009</v>
      </c>
      <c r="P200" s="2">
        <f>AVERAGE(D204:D208)</f>
        <v>86.760000000000019</v>
      </c>
      <c r="Q200">
        <f t="shared" si="78"/>
        <v>74.283333333333346</v>
      </c>
      <c r="R200" s="2">
        <f>AVERAGE(E204:E208)</f>
        <v>85.3</v>
      </c>
      <c r="S200">
        <f t="shared" si="79"/>
        <v>69.114999999999995</v>
      </c>
      <c r="T200" s="2">
        <f>AVERAGE(F204:F208)</f>
        <v>55.720000000000006</v>
      </c>
      <c r="U200">
        <f t="shared" si="80"/>
        <v>50.566666666666663</v>
      </c>
      <c r="V200" s="2"/>
      <c r="W200">
        <f t="shared" si="81"/>
        <v>38.699999999999996</v>
      </c>
    </row>
    <row r="201" spans="1:23" x14ac:dyDescent="0.45">
      <c r="A201" s="1">
        <v>17</v>
      </c>
      <c r="B201">
        <v>20</v>
      </c>
      <c r="C201">
        <v>0.45</v>
      </c>
      <c r="D201">
        <v>88.7</v>
      </c>
      <c r="E201">
        <v>88.6</v>
      </c>
      <c r="F201">
        <v>59.3</v>
      </c>
      <c r="G201">
        <v>58.2</v>
      </c>
      <c r="I201">
        <f t="shared" si="69"/>
        <v>14.955099464731077</v>
      </c>
      <c r="J201">
        <v>100</v>
      </c>
      <c r="K201">
        <f>AVERAGE(D209:F213)</f>
        <v>73.02</v>
      </c>
      <c r="L201">
        <f>AVERAGE((L200-L199), (L199-L198), (L198-L197), (L197-L196))</f>
        <v>-2.552386363636364</v>
      </c>
      <c r="N201">
        <f t="shared" si="82"/>
        <v>73.7</v>
      </c>
      <c r="P201" s="2">
        <f>AVERAGE(D209:D213)</f>
        <v>84.7</v>
      </c>
      <c r="R201" s="2">
        <f>AVERAGE(E209:E213)</f>
        <v>84.72</v>
      </c>
      <c r="T201" s="2">
        <f>AVERAGE(F209:F213)</f>
        <v>49.64</v>
      </c>
      <c r="V201" s="2"/>
    </row>
    <row r="202" spans="1:23" x14ac:dyDescent="0.45">
      <c r="A202" s="1">
        <v>18</v>
      </c>
      <c r="B202">
        <v>20</v>
      </c>
      <c r="C202">
        <v>0.65</v>
      </c>
      <c r="D202">
        <v>86.8</v>
      </c>
      <c r="E202">
        <v>85.1</v>
      </c>
      <c r="F202">
        <v>57.3</v>
      </c>
      <c r="G202">
        <v>56.8</v>
      </c>
      <c r="I202">
        <f t="shared" si="69"/>
        <v>14.463574938444497</v>
      </c>
      <c r="K202">
        <f>AVERAGE(K196:K201)</f>
        <v>67.010194444444437</v>
      </c>
      <c r="N202">
        <f t="shared" si="82"/>
        <v>71.5</v>
      </c>
      <c r="P202" s="2">
        <f>AVERAGE(P196:P201)</f>
        <v>80.603333333333325</v>
      </c>
      <c r="Q202">
        <f>AVERAGE(Q196:Q200)</f>
        <v>80.603333333333339</v>
      </c>
      <c r="R202" s="2">
        <f>AVERAGE(R196:R201)</f>
        <v>77.809666666666658</v>
      </c>
      <c r="S202">
        <f>AVERAGE(S196:S200)</f>
        <v>77.809666666666686</v>
      </c>
      <c r="T202" s="2">
        <f>AVERAGE(T196:T201)</f>
        <v>55.93</v>
      </c>
      <c r="U202">
        <f>AVERAGE(U196:U200)</f>
        <v>55.929999999999993</v>
      </c>
      <c r="V202" s="2">
        <f>AVERAGE(V196:V201)</f>
        <v>43.31</v>
      </c>
      <c r="W202">
        <f>AVERAGE(W196:W200)</f>
        <v>43.31</v>
      </c>
    </row>
    <row r="203" spans="1:23" x14ac:dyDescent="0.45">
      <c r="A203" s="1">
        <v>19</v>
      </c>
      <c r="B203">
        <v>20</v>
      </c>
      <c r="C203">
        <v>0.85</v>
      </c>
      <c r="D203">
        <v>80.099999999999994</v>
      </c>
      <c r="E203">
        <v>79.099999999999994</v>
      </c>
      <c r="F203">
        <v>53.9</v>
      </c>
      <c r="G203">
        <v>51.6</v>
      </c>
      <c r="I203">
        <f t="shared" si="69"/>
        <v>13.454251186892575</v>
      </c>
      <c r="N203">
        <f t="shared" si="82"/>
        <v>66.174999999999997</v>
      </c>
      <c r="P203" s="2">
        <f>_xlfn.STDEV.P(P196:P201)</f>
        <v>15.477352989305333</v>
      </c>
      <c r="Q203">
        <f>_xlfn.STDEV.P(Q196:Q200)</f>
        <v>3.3783855447371418</v>
      </c>
      <c r="R203" s="2">
        <f>_xlfn.STDEV.P(R196:R201)</f>
        <v>17.376266588526917</v>
      </c>
      <c r="S203">
        <f>_xlfn.STDEV.P(S196:S200)</f>
        <v>4.6248695356974423</v>
      </c>
      <c r="T203" s="2">
        <f>_xlfn.STDEV.P(T196:T201)</f>
        <v>6.6637001733272001</v>
      </c>
      <c r="U203">
        <f>_xlfn.STDEV.P(U196:U200)</f>
        <v>3.2079657798119441</v>
      </c>
      <c r="V203" s="2">
        <f>_xlfn.STDEV.P(V196:V201)</f>
        <v>26.351130905522815</v>
      </c>
      <c r="W203">
        <f>_xlfn.STDEV.P(W196:W200)</f>
        <v>2.5584467944438489</v>
      </c>
    </row>
    <row r="204" spans="1:23" x14ac:dyDescent="0.45">
      <c r="A204" s="1">
        <v>20</v>
      </c>
      <c r="B204">
        <v>50</v>
      </c>
      <c r="C204">
        <v>0</v>
      </c>
      <c r="D204">
        <v>89.9</v>
      </c>
      <c r="E204">
        <v>90.1</v>
      </c>
      <c r="F204">
        <v>60.9</v>
      </c>
      <c r="G204">
        <v>0</v>
      </c>
      <c r="I204">
        <f>_xlfn.STDEV.P(D204:F204)</f>
        <v>13.718114544887964</v>
      </c>
      <c r="N204">
        <f t="shared" si="82"/>
        <v>80.3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88.9</v>
      </c>
      <c r="E205">
        <v>87</v>
      </c>
      <c r="F205">
        <v>58.6</v>
      </c>
      <c r="G205">
        <v>0</v>
      </c>
      <c r="I205">
        <f t="shared" ref="I205:I213" si="83">_xlfn.STDEV.P(D205:F205)</f>
        <v>13.857448859327965</v>
      </c>
      <c r="N205" s="4">
        <f t="shared" si="82"/>
        <v>78.166666666666671</v>
      </c>
      <c r="P205" s="2" cm="1">
        <f t="array" ref="P205">INDEX(LINEST(P196:P201), 1)</f>
        <v>5.0371428571428627</v>
      </c>
      <c r="Q205" s="2" cm="1">
        <f t="array" ref="Q205">INDEX(LINEST(Q196:Q200), 1)</f>
        <v>-2.1749999999999994</v>
      </c>
      <c r="R205" s="2" cm="1">
        <f t="array" ref="R205">INDEX(LINEST(R196:R201), 1)</f>
        <v>6.4514857142857149</v>
      </c>
      <c r="S205" s="2" cm="1">
        <f t="array" ref="S205">INDEX(LINEST(S196:S200), 1)</f>
        <v>-2.8620000000000032</v>
      </c>
      <c r="T205" s="2" cm="1">
        <f t="array" ref="T205">INDEX(LINEST(T196:T201), 1)</f>
        <v>-0.2771428571428563</v>
      </c>
      <c r="U205" s="2" cm="1">
        <f t="array" ref="U205">INDEX(LINEST(U196:U200), 1)</f>
        <v>-2.1550000000000011</v>
      </c>
      <c r="V205" s="2" cm="1">
        <f t="array" ref="V205">INDEX(LINEST(V196:V199), 1)</f>
        <v>19.827999999999999</v>
      </c>
      <c r="W205" s="2" cm="1">
        <f t="array" ref="W205">INDEX(LINEST(W196:W200), 1)</f>
        <v>-1.6775000000000009</v>
      </c>
    </row>
    <row r="206" spans="1:23" x14ac:dyDescent="0.45">
      <c r="A206" s="1">
        <v>22</v>
      </c>
      <c r="B206">
        <v>50</v>
      </c>
      <c r="C206">
        <v>0.45</v>
      </c>
      <c r="D206">
        <v>87.9</v>
      </c>
      <c r="E206">
        <v>88</v>
      </c>
      <c r="F206">
        <v>59.6</v>
      </c>
      <c r="G206">
        <v>0</v>
      </c>
      <c r="I206">
        <f t="shared" si="83"/>
        <v>13.36438051937562</v>
      </c>
      <c r="K206" cm="1">
        <f t="array" ref="K206">INDEX(LINEST(K196:K201),1)</f>
        <v>5.9791571428571437</v>
      </c>
      <c r="L206" cm="1">
        <f t="array" ref="L206">INDEX(LINEST(L196:L200),1)</f>
        <v>-2.2664545454545455</v>
      </c>
      <c r="N206">
        <f t="shared" si="82"/>
        <v>78.5</v>
      </c>
    </row>
    <row r="207" spans="1:23" x14ac:dyDescent="0.45">
      <c r="A207" s="1">
        <v>23</v>
      </c>
      <c r="B207">
        <v>50</v>
      </c>
      <c r="C207">
        <v>0.65</v>
      </c>
      <c r="D207">
        <v>87.3</v>
      </c>
      <c r="E207">
        <v>84.3</v>
      </c>
      <c r="F207">
        <v>52.9</v>
      </c>
      <c r="G207">
        <v>0</v>
      </c>
      <c r="I207">
        <f t="shared" si="83"/>
        <v>15.557491942969301</v>
      </c>
      <c r="N207">
        <f t="shared" si="82"/>
        <v>74.833333333333329</v>
      </c>
    </row>
    <row r="208" spans="1:23" x14ac:dyDescent="0.45">
      <c r="A208" s="1">
        <v>24</v>
      </c>
      <c r="B208">
        <v>50</v>
      </c>
      <c r="C208">
        <v>0.85</v>
      </c>
      <c r="D208">
        <v>79.8</v>
      </c>
      <c r="E208">
        <v>77.099999999999994</v>
      </c>
      <c r="F208">
        <v>46.6</v>
      </c>
      <c r="G208">
        <v>0</v>
      </c>
      <c r="I208">
        <f t="shared" si="83"/>
        <v>15.054641218648278</v>
      </c>
      <c r="N208">
        <f t="shared" si="82"/>
        <v>67.833333333333329</v>
      </c>
    </row>
    <row r="209" spans="1:23" x14ac:dyDescent="0.45">
      <c r="A209" s="1">
        <v>25</v>
      </c>
      <c r="B209">
        <v>100</v>
      </c>
      <c r="C209">
        <v>0</v>
      </c>
      <c r="D209">
        <v>88.1</v>
      </c>
      <c r="E209">
        <v>90.1</v>
      </c>
      <c r="F209">
        <v>54.7</v>
      </c>
      <c r="G209">
        <v>0</v>
      </c>
      <c r="I209">
        <f t="shared" si="83"/>
        <v>16.236857933589135</v>
      </c>
      <c r="N209">
        <f t="shared" si="82"/>
        <v>77.633333333333326</v>
      </c>
    </row>
    <row r="210" spans="1:23" x14ac:dyDescent="0.45">
      <c r="A210" s="1">
        <v>26</v>
      </c>
      <c r="B210">
        <v>100</v>
      </c>
      <c r="C210">
        <v>0.2</v>
      </c>
      <c r="D210">
        <v>86.6</v>
      </c>
      <c r="E210">
        <v>86.2</v>
      </c>
      <c r="F210">
        <v>50.7</v>
      </c>
      <c r="G210">
        <v>0</v>
      </c>
      <c r="I210">
        <f t="shared" si="83"/>
        <v>16.829933650096983</v>
      </c>
      <c r="N210">
        <f t="shared" si="82"/>
        <v>74.5</v>
      </c>
    </row>
    <row r="211" spans="1:23" x14ac:dyDescent="0.45">
      <c r="A211" s="1">
        <v>27</v>
      </c>
      <c r="B211">
        <v>100</v>
      </c>
      <c r="C211">
        <v>0.45</v>
      </c>
      <c r="D211">
        <v>85.8</v>
      </c>
      <c r="E211">
        <v>87.8</v>
      </c>
      <c r="F211">
        <v>52.1</v>
      </c>
      <c r="G211">
        <v>0</v>
      </c>
      <c r="I211">
        <f t="shared" si="83"/>
        <v>16.378101911461606</v>
      </c>
      <c r="N211">
        <f t="shared" si="82"/>
        <v>75.233333333333334</v>
      </c>
    </row>
    <row r="212" spans="1:23" x14ac:dyDescent="0.45">
      <c r="A212" s="1">
        <v>28</v>
      </c>
      <c r="B212">
        <v>100</v>
      </c>
      <c r="C212">
        <v>0.65</v>
      </c>
      <c r="D212">
        <v>85.4</v>
      </c>
      <c r="E212">
        <v>84.1</v>
      </c>
      <c r="F212">
        <v>47.8</v>
      </c>
      <c r="G212">
        <v>0</v>
      </c>
      <c r="I212">
        <f t="shared" si="83"/>
        <v>17.426480488676482</v>
      </c>
      <c r="N212">
        <f t="shared" si="82"/>
        <v>72.433333333333337</v>
      </c>
    </row>
    <row r="213" spans="1:23" x14ac:dyDescent="0.45">
      <c r="A213" s="1">
        <v>29</v>
      </c>
      <c r="B213">
        <v>100</v>
      </c>
      <c r="C213">
        <v>0.85</v>
      </c>
      <c r="D213">
        <v>77.599999999999994</v>
      </c>
      <c r="E213">
        <v>75.400000000000006</v>
      </c>
      <c r="F213">
        <v>42.9</v>
      </c>
      <c r="G213">
        <v>0</v>
      </c>
      <c r="I213">
        <f t="shared" si="83"/>
        <v>15.864635724360831</v>
      </c>
      <c r="N213">
        <f t="shared" si="82"/>
        <v>65.3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24.2</v>
      </c>
      <c r="E220">
        <v>13.3</v>
      </c>
      <c r="F220">
        <v>24.7</v>
      </c>
      <c r="G220">
        <v>36.6</v>
      </c>
      <c r="I220">
        <f>_xlfn.STDEV.P(D220:G220)</f>
        <v>8.2434822738937168</v>
      </c>
      <c r="J220">
        <v>2</v>
      </c>
      <c r="K220">
        <f>_xlfn.STDEV.P(D220:G224)</f>
        <v>6.0539548024411207</v>
      </c>
      <c r="L220">
        <f>_xlfn.STDEV.P(D220:G220,D225:G225,D230:G230,D235:G235,D240:E240)</f>
        <v>14.745658494772083</v>
      </c>
      <c r="M220">
        <v>0</v>
      </c>
      <c r="N220">
        <f>AVERAGE(D220:G220)</f>
        <v>24.700000000000003</v>
      </c>
      <c r="P220" s="2">
        <f>_xlfn.STDEV.P(D220:D224)</f>
        <v>0.90022219479415166</v>
      </c>
      <c r="Q220">
        <f>_xlfn.STDEV.P(D220,D225,D230,D235,D240,D245)</f>
        <v>10.352616416474952</v>
      </c>
      <c r="R220" s="2">
        <f>_xlfn.STDEV.P(E220:E224)</f>
        <v>1.700117642988286</v>
      </c>
      <c r="S220">
        <f>_xlfn.STDEV.P(E220,E225,E230,E235,E240,E245)</f>
        <v>17.425524063536475</v>
      </c>
      <c r="T220" s="2">
        <f>_xlfn.STDEV.P(F220:F224)</f>
        <v>1.0818502669038821</v>
      </c>
      <c r="U220">
        <f>_xlfn.STDEV.P(F220,F225,F230,F235,F240,F245)</f>
        <v>20.192462840266796</v>
      </c>
      <c r="V220" s="2">
        <f>_xlfn.STDEV.P(G220:G224)</f>
        <v>4.1400483088968905</v>
      </c>
      <c r="W220">
        <f>_xlfn.STDEV.P(G220,G225,G230,G235,G240,G245)</f>
        <v>21.995757166629506</v>
      </c>
    </row>
    <row r="221" spans="1:23" x14ac:dyDescent="0.45">
      <c r="A221" s="1">
        <v>1</v>
      </c>
      <c r="B221">
        <v>0</v>
      </c>
      <c r="C221">
        <v>0.2</v>
      </c>
      <c r="D221">
        <v>24.3</v>
      </c>
      <c r="E221">
        <v>13.5</v>
      </c>
      <c r="F221">
        <v>22.4</v>
      </c>
      <c r="G221">
        <v>33.799999999999997</v>
      </c>
      <c r="I221">
        <f t="shared" ref="I221:I239" si="84">_xlfn.STDEV.P(D221:G221)</f>
        <v>7.210062413044696</v>
      </c>
      <c r="J221">
        <v>5</v>
      </c>
      <c r="K221">
        <f>_xlfn.STDEV.P(D225:G229)</f>
        <v>9.7960474682394008</v>
      </c>
      <c r="L221">
        <f t="shared" ref="L221:L224" si="85">_xlfn.STDEV.P(D221:G221,D226:G226,D231:G231,D236:G236,D241:E241)</f>
        <v>14.762043628805801</v>
      </c>
      <c r="M221">
        <v>0.2</v>
      </c>
      <c r="N221">
        <f t="shared" ref="N221:N229" si="86">AVERAGE(D221:G221)</f>
        <v>23.5</v>
      </c>
      <c r="P221" s="2">
        <f>_xlfn.STDEV.P(D225:D229)</f>
        <v>2.1132288091922273</v>
      </c>
      <c r="Q221">
        <f t="shared" ref="Q221:Q224" si="87">_xlfn.STDEV.P(D221,D226,D231,D236,D241,D246)</f>
        <v>10.653703059917186</v>
      </c>
      <c r="R221" s="2">
        <f>_xlfn.STDEV.P(E225:E229)</f>
        <v>0.94148818367518594</v>
      </c>
      <c r="S221">
        <f t="shared" ref="S221:S224" si="88">_xlfn.STDEV.P(E221,E226,E231,E236,E241,E246)</f>
        <v>17.072167082385551</v>
      </c>
      <c r="T221" s="2">
        <f>_xlfn.STDEV.P(F225:F229)</f>
        <v>0.78740078740118047</v>
      </c>
      <c r="U221">
        <f t="shared" ref="U221:U224" si="89">_xlfn.STDEV.P(F221,F226,F231,F236,F241,F246)</f>
        <v>20.011885357345911</v>
      </c>
      <c r="V221" s="2">
        <f>_xlfn.STDEV.P(G225:G229)</f>
        <v>1.1242775458044156</v>
      </c>
      <c r="W221">
        <f t="shared" ref="W221:W224" si="90">_xlfn.STDEV.P(G221,G226,G231,G236,G241,G246)</f>
        <v>22.118921010453167</v>
      </c>
    </row>
    <row r="222" spans="1:23" x14ac:dyDescent="0.45">
      <c r="A222" s="1">
        <v>2</v>
      </c>
      <c r="B222">
        <v>0</v>
      </c>
      <c r="C222">
        <v>0.45</v>
      </c>
      <c r="D222">
        <v>22.55</v>
      </c>
      <c r="E222">
        <v>14.3</v>
      </c>
      <c r="F222">
        <v>23.1</v>
      </c>
      <c r="G222">
        <v>29.2</v>
      </c>
      <c r="I222">
        <f t="shared" si="84"/>
        <v>5.2988648548533401</v>
      </c>
      <c r="J222">
        <v>10</v>
      </c>
      <c r="K222">
        <f>_xlfn.STDEV.P(D230:G234)</f>
        <v>14.164331081981947</v>
      </c>
      <c r="L222">
        <f t="shared" si="85"/>
        <v>15.336700767508599</v>
      </c>
      <c r="M222">
        <v>0.45</v>
      </c>
      <c r="N222">
        <f t="shared" si="86"/>
        <v>22.287500000000001</v>
      </c>
      <c r="P222" s="2">
        <f>_xlfn.STDEV.P(D230:D234)</f>
        <v>0.60133185513491627</v>
      </c>
      <c r="Q222">
        <f t="shared" si="87"/>
        <v>9.970557350965338</v>
      </c>
      <c r="R222" s="2">
        <f>_xlfn.STDEV.P(E230:E234)</f>
        <v>1.396567220007686</v>
      </c>
      <c r="S222">
        <f t="shared" si="88"/>
        <v>16.655204391820995</v>
      </c>
      <c r="T222" s="2">
        <f>_xlfn.STDEV.P(F230:F234)</f>
        <v>1.6289874155437785</v>
      </c>
      <c r="U222">
        <f t="shared" si="89"/>
        <v>20.559966493703779</v>
      </c>
      <c r="V222" s="2">
        <f>_xlfn.STDEV.P(G230:G234)</f>
        <v>1.4105318146004358</v>
      </c>
      <c r="W222">
        <f t="shared" si="90"/>
        <v>22.87492562222274</v>
      </c>
    </row>
    <row r="223" spans="1:23" x14ac:dyDescent="0.45">
      <c r="A223" s="1">
        <v>3</v>
      </c>
      <c r="B223">
        <v>0</v>
      </c>
      <c r="C223">
        <v>0.65</v>
      </c>
      <c r="D223">
        <v>25</v>
      </c>
      <c r="E223">
        <v>17</v>
      </c>
      <c r="F223">
        <v>25.3</v>
      </c>
      <c r="G223">
        <v>29.9</v>
      </c>
      <c r="I223">
        <f t="shared" si="84"/>
        <v>4.6405818600688518</v>
      </c>
      <c r="J223">
        <v>20</v>
      </c>
      <c r="K223">
        <f>_xlfn.STDEV.P(D235:G239)</f>
        <v>16.434180082985595</v>
      </c>
      <c r="L223">
        <f t="shared" si="85"/>
        <v>15.523335927993468</v>
      </c>
      <c r="M223">
        <v>0.65</v>
      </c>
      <c r="N223">
        <f t="shared" si="86"/>
        <v>24.299999999999997</v>
      </c>
      <c r="P223" s="2">
        <f>_xlfn.STDEV.P(D235:D239)</f>
        <v>0.82559069762201187</v>
      </c>
      <c r="Q223">
        <f t="shared" si="87"/>
        <v>9.7515134153057978</v>
      </c>
      <c r="R223" s="2">
        <f>_xlfn.STDEV.P(E235:E239)</f>
        <v>2.4886944368483648</v>
      </c>
      <c r="S223">
        <f t="shared" si="88"/>
        <v>16.290530650929977</v>
      </c>
      <c r="T223" s="2">
        <f>_xlfn.STDEV.P(F235:F239)</f>
        <v>1.7753872816937697</v>
      </c>
      <c r="U223">
        <f t="shared" si="89"/>
        <v>21.378448389804987</v>
      </c>
      <c r="V223" s="2">
        <f>_xlfn.STDEV.P(G235:G239)</f>
        <v>1.2312595177297112</v>
      </c>
      <c r="W223">
        <f t="shared" si="90"/>
        <v>23.353616184413255</v>
      </c>
    </row>
    <row r="224" spans="1:23" x14ac:dyDescent="0.45">
      <c r="A224" s="1">
        <v>4</v>
      </c>
      <c r="B224">
        <v>0</v>
      </c>
      <c r="C224">
        <v>0.85</v>
      </c>
      <c r="D224">
        <v>23</v>
      </c>
      <c r="E224">
        <v>17.2</v>
      </c>
      <c r="F224">
        <v>23.2</v>
      </c>
      <c r="G224">
        <v>24.5</v>
      </c>
      <c r="I224">
        <f t="shared" si="84"/>
        <v>2.8163584644004276</v>
      </c>
      <c r="J224">
        <v>50</v>
      </c>
      <c r="K224">
        <f>_xlfn.STDEV.P(D241:E244)</f>
        <v>20.432659977349985</v>
      </c>
      <c r="L224">
        <f t="shared" si="85"/>
        <v>14.672025714953174</v>
      </c>
      <c r="M224">
        <v>0.85</v>
      </c>
      <c r="N224">
        <f t="shared" si="86"/>
        <v>21.975000000000001</v>
      </c>
      <c r="P224" s="2">
        <f>_xlfn.STDEV.P(D240:D244)</f>
        <v>0.58651513194460603</v>
      </c>
      <c r="Q224">
        <f t="shared" si="87"/>
        <v>9.3091360441712787</v>
      </c>
      <c r="R224" s="2">
        <f>_xlfn.STDEV.P(E240:E244)</f>
        <v>2.7938503896951961</v>
      </c>
      <c r="S224">
        <f t="shared" si="88"/>
        <v>14.581457022152795</v>
      </c>
      <c r="T224" s="2"/>
      <c r="U224">
        <f t="shared" si="89"/>
        <v>20.169262918279053</v>
      </c>
      <c r="V224" s="2"/>
      <c r="W224">
        <f t="shared" si="90"/>
        <v>22.379082495342242</v>
      </c>
    </row>
    <row r="225" spans="1:23" x14ac:dyDescent="0.45">
      <c r="A225" s="1">
        <v>5</v>
      </c>
      <c r="B225">
        <v>5</v>
      </c>
      <c r="C225">
        <v>0</v>
      </c>
      <c r="D225">
        <v>28.7</v>
      </c>
      <c r="E225">
        <v>29.6</v>
      </c>
      <c r="F225">
        <v>45.9</v>
      </c>
      <c r="G225">
        <v>49.3</v>
      </c>
      <c r="I225">
        <f t="shared" si="84"/>
        <v>9.308430318802408</v>
      </c>
      <c r="J225">
        <v>100</v>
      </c>
      <c r="L225">
        <f>AVERAGE((L224-L223), (L223-L222), (L222-L221), (L221-L220))</f>
        <v>-1.8408194954727453E-2</v>
      </c>
      <c r="N225">
        <f t="shared" si="86"/>
        <v>38.375</v>
      </c>
      <c r="P225" s="2"/>
      <c r="R225" s="2"/>
      <c r="T225" s="2"/>
      <c r="V225" s="2"/>
    </row>
    <row r="226" spans="1:23" x14ac:dyDescent="0.45">
      <c r="A226" s="1">
        <v>6</v>
      </c>
      <c r="B226">
        <v>5</v>
      </c>
      <c r="C226">
        <v>0.2</v>
      </c>
      <c r="D226">
        <v>30.1</v>
      </c>
      <c r="E226">
        <v>29.4</v>
      </c>
      <c r="F226">
        <v>44.6</v>
      </c>
      <c r="G226">
        <v>49.3</v>
      </c>
      <c r="I226">
        <f t="shared" si="84"/>
        <v>8.7625624106194113</v>
      </c>
      <c r="K226">
        <f>AVERAGE(K220:K225)</f>
        <v>13.376234682599611</v>
      </c>
      <c r="N226">
        <f t="shared" si="86"/>
        <v>38.349999999999994</v>
      </c>
      <c r="P226" s="2">
        <f>AVERAGE(P220:P225)</f>
        <v>1.0053777377375828</v>
      </c>
      <c r="Q226">
        <f>AVERAGE(Q220:Q224)</f>
        <v>10.00750525736691</v>
      </c>
      <c r="R226" s="2">
        <f>AVERAGE(R220:R225)</f>
        <v>1.8641435746429438</v>
      </c>
      <c r="S226">
        <f>AVERAGE(S220:S224)</f>
        <v>16.40497664216516</v>
      </c>
      <c r="T226" s="2">
        <f>AVERAGE(T220:T225)</f>
        <v>1.3184064378856526</v>
      </c>
      <c r="U226">
        <f>AVERAGE(U220:U224)</f>
        <v>20.462405199880106</v>
      </c>
      <c r="V226" s="2">
        <f>AVERAGE(V220:V225)</f>
        <v>1.9765292967578634</v>
      </c>
      <c r="W226">
        <f>AVERAGE(W220:W224)</f>
        <v>22.544460495812181</v>
      </c>
    </row>
    <row r="227" spans="1:23" x14ac:dyDescent="0.45">
      <c r="A227" s="1">
        <v>7</v>
      </c>
      <c r="B227">
        <v>5</v>
      </c>
      <c r="C227">
        <v>0.45</v>
      </c>
      <c r="D227">
        <v>27.3</v>
      </c>
      <c r="E227">
        <v>31.8</v>
      </c>
      <c r="F227">
        <v>43.8</v>
      </c>
      <c r="G227">
        <v>50.9</v>
      </c>
      <c r="I227">
        <f t="shared" si="84"/>
        <v>9.3830965038200489</v>
      </c>
      <c r="N227">
        <f t="shared" si="86"/>
        <v>38.450000000000003</v>
      </c>
      <c r="P227" s="2">
        <f>_xlfn.STDEV.P(P220:P225)</f>
        <v>0.56734716396723095</v>
      </c>
      <c r="Q227">
        <f>_xlfn.STDEV.P(Q220:Q224)</f>
        <v>0.46718087312955942</v>
      </c>
      <c r="R227" s="2">
        <f>_xlfn.STDEV.P(R220:R225)</f>
        <v>0.6857468433156918</v>
      </c>
      <c r="S227">
        <f>_xlfn.STDEV.P(S220:S224)</f>
        <v>0.98869568007216302</v>
      </c>
      <c r="T227" s="2">
        <f>_xlfn.STDEV.P(T220:T225)</f>
        <v>0.40100431985411661</v>
      </c>
      <c r="U227">
        <f>_xlfn.STDEV.P(U220:U224)</f>
        <v>0.49202088068560873</v>
      </c>
      <c r="V227" s="2">
        <f>_xlfn.STDEV.P(V220:V225)</f>
        <v>1.2532884500616239</v>
      </c>
      <c r="W227">
        <f>_xlfn.STDEV.P(W220:W224)</f>
        <v>0.50466805095314393</v>
      </c>
    </row>
    <row r="228" spans="1:23" x14ac:dyDescent="0.45">
      <c r="A228" s="1">
        <v>8</v>
      </c>
      <c r="B228">
        <v>5</v>
      </c>
      <c r="C228">
        <v>0.65</v>
      </c>
      <c r="D228">
        <v>25.55</v>
      </c>
      <c r="E228">
        <v>29.2</v>
      </c>
      <c r="F228">
        <v>44.5</v>
      </c>
      <c r="G228">
        <v>52.3</v>
      </c>
      <c r="I228">
        <f t="shared" si="84"/>
        <v>10.944540591089229</v>
      </c>
      <c r="K228" cm="1">
        <f t="array" ref="K228">INDEX(LINEST(K220:K224),1)</f>
        <v>3.5395542964563922</v>
      </c>
      <c r="L228" cm="1">
        <f t="array" ref="L228">INDEX(LINEST(L220:L224),1)</f>
        <v>6.1402673954984811E-2</v>
      </c>
      <c r="N228">
        <f t="shared" si="86"/>
        <v>37.887500000000003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24.21</v>
      </c>
      <c r="E229">
        <v>30.2</v>
      </c>
      <c r="F229">
        <v>43.7</v>
      </c>
      <c r="G229">
        <v>50.2</v>
      </c>
      <c r="I229">
        <f t="shared" si="84"/>
        <v>10.35531355150583</v>
      </c>
      <c r="N229">
        <f t="shared" si="86"/>
        <v>37.077500000000001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14.5</v>
      </c>
      <c r="E230">
        <v>42.3</v>
      </c>
      <c r="F230">
        <v>44.7</v>
      </c>
      <c r="G230">
        <v>48.8</v>
      </c>
      <c r="I230">
        <f t="shared" si="84"/>
        <v>13.523567391779423</v>
      </c>
      <c r="N230">
        <f t="shared" ref="N230:N234" si="91">AVERAGEIF(D230:G230, "&lt;&gt;0", D230:G230)</f>
        <v>37.575000000000003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13.7</v>
      </c>
      <c r="E231">
        <v>39.200000000000003</v>
      </c>
      <c r="F231">
        <v>44.5</v>
      </c>
      <c r="G231">
        <v>49.7</v>
      </c>
      <c r="I231">
        <f t="shared" si="84"/>
        <v>13.829926789394063</v>
      </c>
      <c r="J231" s="6"/>
      <c r="K231" t="s">
        <v>25</v>
      </c>
      <c r="L231" t="s">
        <v>26</v>
      </c>
      <c r="N231">
        <f t="shared" si="91"/>
        <v>36.775000000000006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15</v>
      </c>
      <c r="E232">
        <v>38.1</v>
      </c>
      <c r="F232">
        <v>46</v>
      </c>
      <c r="G232">
        <v>51.5</v>
      </c>
      <c r="I232">
        <f t="shared" si="84"/>
        <v>13.917345292835137</v>
      </c>
      <c r="J232">
        <v>2</v>
      </c>
      <c r="K232">
        <f>AVERAGE(D220:G224)</f>
        <v>23.352499999999999</v>
      </c>
      <c r="L232">
        <f>AVERAGE(D220:G220,D225:G225,D230:G230,D235:G235,D240:E240)</f>
        <v>33.366666666666667</v>
      </c>
      <c r="M232">
        <v>0</v>
      </c>
      <c r="N232">
        <f t="shared" si="91"/>
        <v>37.65</v>
      </c>
      <c r="P232" s="2">
        <f>AVERAGE(D220:D224)</f>
        <v>23.81</v>
      </c>
      <c r="Q232">
        <f>AVERAGE(D220,D225,D230,D235,D240)</f>
        <v>16.2</v>
      </c>
      <c r="R232" s="2">
        <f>AVERAGE(E220:E224)</f>
        <v>15.059999999999999</v>
      </c>
      <c r="S232">
        <f>AVERAGE(E220,E225,E230,E235,E240)</f>
        <v>35.320000000000007</v>
      </c>
      <c r="T232" s="2">
        <f>AVERAGE(F220:F224)</f>
        <v>23.74</v>
      </c>
      <c r="U232">
        <f>AVERAGE(F220,F225,F230,F235)</f>
        <v>40</v>
      </c>
      <c r="V232" s="2">
        <f>AVERAGE(G220:G224)</f>
        <v>30.8</v>
      </c>
      <c r="W232">
        <f>AVERAGE(G220,G225,G230,G235)</f>
        <v>45.75</v>
      </c>
    </row>
    <row r="233" spans="1:23" x14ac:dyDescent="0.45">
      <c r="A233" s="1">
        <v>13</v>
      </c>
      <c r="B233">
        <v>10</v>
      </c>
      <c r="C233">
        <v>0.65</v>
      </c>
      <c r="D233">
        <v>13.3</v>
      </c>
      <c r="E233">
        <v>39.9</v>
      </c>
      <c r="F233">
        <v>49</v>
      </c>
      <c r="G233">
        <v>52.8</v>
      </c>
      <c r="I233">
        <f t="shared" si="84"/>
        <v>15.423115768222708</v>
      </c>
      <c r="J233">
        <v>5</v>
      </c>
      <c r="K233">
        <f>AVERAGE(D225:G229)</f>
        <v>38.028000000000006</v>
      </c>
      <c r="L233">
        <f t="shared" ref="L233:L236" si="92">AVERAGE(D221:G221,D226:G226,D231:G231,D236:G236,D241:E241)</f>
        <v>32.961111111111101</v>
      </c>
      <c r="M233">
        <v>0.2</v>
      </c>
      <c r="N233">
        <f t="shared" si="91"/>
        <v>38.75</v>
      </c>
      <c r="P233" s="2">
        <f>AVERAGE(D225:D229)</f>
        <v>27.171999999999997</v>
      </c>
      <c r="Q233">
        <f t="shared" ref="Q233:Q236" si="93">AVERAGE(D221,D226,D231,D236,D241)</f>
        <v>16.340000000000003</v>
      </c>
      <c r="R233" s="2">
        <f>AVERAGE(E225:E229)</f>
        <v>30.04</v>
      </c>
      <c r="S233">
        <f t="shared" ref="S233:S236" si="94">AVERAGE(E221,E226,E231,E236,E241)</f>
        <v>34.72</v>
      </c>
      <c r="T233" s="2">
        <f>AVERAGE(F225:F229)</f>
        <v>44.5</v>
      </c>
      <c r="U233">
        <f t="shared" ref="U233:U236" si="95">AVERAGE(F221,F226,F231,F236)</f>
        <v>39.049999999999997</v>
      </c>
      <c r="V233" s="2">
        <f>AVERAGE(G225:G229)</f>
        <v>50.4</v>
      </c>
      <c r="W233">
        <f t="shared" ref="W233:W236" si="96">AVERAGE(G221,G226,G231,G236)</f>
        <v>45.45</v>
      </c>
    </row>
    <row r="234" spans="1:23" x14ac:dyDescent="0.45">
      <c r="A234" s="1">
        <v>14</v>
      </c>
      <c r="B234">
        <v>10</v>
      </c>
      <c r="C234">
        <v>0.85</v>
      </c>
      <c r="D234">
        <v>13.9</v>
      </c>
      <c r="E234">
        <v>39.299999999999997</v>
      </c>
      <c r="F234">
        <v>45.4</v>
      </c>
      <c r="G234">
        <v>50.1</v>
      </c>
      <c r="I234">
        <f t="shared" si="84"/>
        <v>13.972718955164034</v>
      </c>
      <c r="J234">
        <v>10</v>
      </c>
      <c r="K234">
        <f>AVERAGE(D230:G234)</f>
        <v>37.584999999999994</v>
      </c>
      <c r="L234">
        <f t="shared" si="92"/>
        <v>32.986111111111114</v>
      </c>
      <c r="M234">
        <v>0.45</v>
      </c>
      <c r="N234">
        <f t="shared" si="91"/>
        <v>37.174999999999997</v>
      </c>
      <c r="P234" s="2">
        <f>AVERAGE(D230:D234)</f>
        <v>14.080000000000002</v>
      </c>
      <c r="Q234">
        <f t="shared" si="93"/>
        <v>15.289999999999997</v>
      </c>
      <c r="R234" s="2">
        <f>AVERAGE(E230:E234)</f>
        <v>39.760000000000005</v>
      </c>
      <c r="S234">
        <f t="shared" si="94"/>
        <v>34.86</v>
      </c>
      <c r="T234" s="2">
        <f>AVERAGE(F230:F234)</f>
        <v>45.92</v>
      </c>
      <c r="U234">
        <f t="shared" si="95"/>
        <v>40.1</v>
      </c>
      <c r="V234" s="2">
        <f>AVERAGE(G230:G234)</f>
        <v>50.58</v>
      </c>
      <c r="W234">
        <f t="shared" si="96"/>
        <v>45.65</v>
      </c>
    </row>
    <row r="235" spans="1:23" x14ac:dyDescent="0.45">
      <c r="A235" s="1">
        <v>15</v>
      </c>
      <c r="B235">
        <v>20</v>
      </c>
      <c r="C235">
        <v>0</v>
      </c>
      <c r="D235">
        <v>10.3</v>
      </c>
      <c r="E235">
        <v>46.2</v>
      </c>
      <c r="F235">
        <v>44.7</v>
      </c>
      <c r="G235">
        <v>48.3</v>
      </c>
      <c r="I235">
        <f t="shared" si="84"/>
        <v>15.683968726059105</v>
      </c>
      <c r="J235">
        <v>20</v>
      </c>
      <c r="K235">
        <f>AVERAGE(D235:G239)</f>
        <v>37.364999999999995</v>
      </c>
      <c r="L235">
        <f t="shared" si="92"/>
        <v>33.708333333333343</v>
      </c>
      <c r="M235">
        <v>0.65</v>
      </c>
      <c r="N235">
        <f>AVERAGEIF(D235:G235, "&lt;&gt;0", D235:G235)</f>
        <v>37.375</v>
      </c>
      <c r="P235" s="2">
        <f>AVERAGE(D235:D239)</f>
        <v>9.2799999999999994</v>
      </c>
      <c r="Q235">
        <f t="shared" si="93"/>
        <v>15.37</v>
      </c>
      <c r="R235" s="2">
        <f>AVERAGE(E235:E239)</f>
        <v>43.980000000000004</v>
      </c>
      <c r="S235">
        <f t="shared" si="94"/>
        <v>35.059999999999995</v>
      </c>
      <c r="T235" s="2">
        <f>AVERAGE(F235:F239)</f>
        <v>46.4</v>
      </c>
      <c r="U235">
        <f t="shared" si="95"/>
        <v>42.024999999999999</v>
      </c>
      <c r="V235" s="2">
        <f>AVERAGE(G235:G239)</f>
        <v>49.8</v>
      </c>
      <c r="W235">
        <f t="shared" si="96"/>
        <v>46.625</v>
      </c>
    </row>
    <row r="236" spans="1:23" x14ac:dyDescent="0.45">
      <c r="A236" s="1">
        <v>16</v>
      </c>
      <c r="B236">
        <v>20</v>
      </c>
      <c r="C236">
        <v>0.2</v>
      </c>
      <c r="D236">
        <v>9.6999999999999993</v>
      </c>
      <c r="E236">
        <v>44.7</v>
      </c>
      <c r="F236">
        <v>44.7</v>
      </c>
      <c r="G236">
        <v>49</v>
      </c>
      <c r="I236">
        <f t="shared" si="84"/>
        <v>15.873464492668248</v>
      </c>
      <c r="J236">
        <v>50</v>
      </c>
      <c r="K236">
        <f>AVERAGE(D240:E244)</f>
        <v>23.639999999999997</v>
      </c>
      <c r="L236">
        <f t="shared" si="92"/>
        <v>31.589444444444439</v>
      </c>
      <c r="M236">
        <v>0.85</v>
      </c>
      <c r="N236">
        <f t="shared" ref="N236:N249" si="97">AVERAGEIF(D236:G236, "&lt;&gt;0", D236:G236)</f>
        <v>37.025000000000006</v>
      </c>
      <c r="P236" s="2">
        <f>AVERAGE(D240:D244)</f>
        <v>3.2</v>
      </c>
      <c r="Q236">
        <f t="shared" si="93"/>
        <v>14.341999999999999</v>
      </c>
      <c r="R236" s="2">
        <f>AVERAGE(E240:E244)</f>
        <v>44.08</v>
      </c>
      <c r="S236">
        <f t="shared" si="94"/>
        <v>32.959999999999994</v>
      </c>
      <c r="T236" s="2"/>
      <c r="U236">
        <f t="shared" si="95"/>
        <v>39.525000000000006</v>
      </c>
      <c r="V236" s="2"/>
      <c r="W236">
        <f t="shared" si="96"/>
        <v>43.5</v>
      </c>
    </row>
    <row r="237" spans="1:23" x14ac:dyDescent="0.45">
      <c r="A237" s="1">
        <v>17</v>
      </c>
      <c r="B237">
        <v>20</v>
      </c>
      <c r="C237">
        <v>0.45</v>
      </c>
      <c r="D237">
        <v>9.3000000000000007</v>
      </c>
      <c r="E237">
        <v>44.2</v>
      </c>
      <c r="F237">
        <v>47.5</v>
      </c>
      <c r="G237">
        <v>51</v>
      </c>
      <c r="I237">
        <f t="shared" si="84"/>
        <v>16.743506203898871</v>
      </c>
      <c r="J237">
        <v>100</v>
      </c>
      <c r="N237">
        <f t="shared" si="97"/>
        <v>38</v>
      </c>
      <c r="P237" s="2"/>
      <c r="R237" s="2"/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9.3000000000000007</v>
      </c>
      <c r="E238">
        <v>45.6</v>
      </c>
      <c r="F238">
        <v>49.3</v>
      </c>
      <c r="G238">
        <v>51.5</v>
      </c>
      <c r="I238">
        <f>_xlfn.STDEV.P(D238:G238)</f>
        <v>17.233452207842749</v>
      </c>
      <c r="K238">
        <f>AVERAGE(K232:K237)</f>
        <v>31.994099999999992</v>
      </c>
      <c r="N238">
        <f t="shared" si="97"/>
        <v>38.924999999999997</v>
      </c>
      <c r="P238" s="2">
        <f>AVERAGE(P232:P237)</f>
        <v>15.5084</v>
      </c>
      <c r="Q238">
        <f>AVERAGE(Q232:Q236)</f>
        <v>15.5084</v>
      </c>
      <c r="R238" s="2">
        <f>AVERAGE(R232:R237)</f>
        <v>34.584000000000003</v>
      </c>
      <c r="S238">
        <f>AVERAGE(S232:S236)</f>
        <v>34.584000000000003</v>
      </c>
      <c r="T238" s="2">
        <f>AVERAGE(T232:T237)</f>
        <v>40.14</v>
      </c>
      <c r="U238">
        <f>AVERAGE(U232:U236)</f>
        <v>40.14</v>
      </c>
      <c r="V238" s="2">
        <f>AVERAGE(V232:V237)</f>
        <v>45.394999999999996</v>
      </c>
      <c r="W238">
        <f>AVERAGE(W232:W236)</f>
        <v>45.394999999999996</v>
      </c>
    </row>
    <row r="239" spans="1:23" x14ac:dyDescent="0.45">
      <c r="A239" s="1">
        <v>19</v>
      </c>
      <c r="B239">
        <v>20</v>
      </c>
      <c r="C239">
        <v>0.85</v>
      </c>
      <c r="D239">
        <v>7.8</v>
      </c>
      <c r="E239">
        <v>39.200000000000003</v>
      </c>
      <c r="F239">
        <v>45.8</v>
      </c>
      <c r="G239">
        <v>49.2</v>
      </c>
      <c r="I239">
        <f t="shared" si="84"/>
        <v>16.391766225761032</v>
      </c>
      <c r="N239">
        <f t="shared" si="97"/>
        <v>35.5</v>
      </c>
      <c r="P239" s="2">
        <f>_xlfn.STDEV.P(P232:P237)</f>
        <v>8.9138782939862935</v>
      </c>
      <c r="Q239">
        <f>_xlfn.STDEV.P(Q232:Q236)</f>
        <v>0.72072341435532805</v>
      </c>
      <c r="R239" s="2">
        <f>_xlfn.STDEV.P(R232:R237)</f>
        <v>11.018932071666477</v>
      </c>
      <c r="S239">
        <f>_xlfn.STDEV.P(S232:S236)</f>
        <v>0.83669827297539301</v>
      </c>
      <c r="T239" s="2">
        <f>_xlfn.STDEV.P(T232:T237)</f>
        <v>9.4942824900041796</v>
      </c>
      <c r="U239">
        <f>_xlfn.STDEV.P(U232:U236)</f>
        <v>1.0139773173005393</v>
      </c>
      <c r="V239" s="2">
        <f>_xlfn.STDEV.P(V232:V237)</f>
        <v>8.4313744431142492</v>
      </c>
      <c r="W239">
        <f>_xlfn.STDEV.P(W232:W236)</f>
        <v>1.0293687385966217</v>
      </c>
    </row>
    <row r="240" spans="1:23" x14ac:dyDescent="0.45">
      <c r="A240" s="1">
        <v>20</v>
      </c>
      <c r="B240">
        <v>50</v>
      </c>
      <c r="C240">
        <v>0</v>
      </c>
      <c r="D240">
        <v>3.3</v>
      </c>
      <c r="E240">
        <v>45.2</v>
      </c>
      <c r="F240">
        <v>0</v>
      </c>
      <c r="G240">
        <v>0</v>
      </c>
      <c r="I240">
        <f>_xlfn.STDEV.P(D240:E240)</f>
        <v>20.950000000000003</v>
      </c>
      <c r="N240">
        <f t="shared" si="97"/>
        <v>24.25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3.9</v>
      </c>
      <c r="E241">
        <v>46.8</v>
      </c>
      <c r="F241">
        <v>0</v>
      </c>
      <c r="G241">
        <v>0</v>
      </c>
      <c r="I241">
        <f t="shared" ref="I241:I249" si="98">_xlfn.STDEV.P(D241:E241)</f>
        <v>21.45</v>
      </c>
      <c r="N241">
        <f t="shared" si="97"/>
        <v>25.349999999999998</v>
      </c>
      <c r="P241" s="2" cm="1">
        <f t="array" ref="P241">INDEX(LINEST(P232:P236), 1)</f>
        <v>-5.9111999999999965</v>
      </c>
      <c r="Q241" s="2" cm="1">
        <f t="array" ref="Q241">INDEX(LINEST(Q232:Q236), 1)</f>
        <v>-0.46860000000000046</v>
      </c>
      <c r="R241" s="2" cm="1">
        <f t="array" ref="R241">INDEX(LINEST(R232:R236), 1)</f>
        <v>7.1979999999999986</v>
      </c>
      <c r="S241" s="2" cm="1">
        <f t="array" ref="S241">INDEX(LINEST(S232:S236), 1)</f>
        <v>-0.43800000000000305</v>
      </c>
      <c r="T241" s="2" cm="1">
        <f t="array" ref="T241">INDEX(LINEST(T232:T235), 1)</f>
        <v>6.9399999999999995</v>
      </c>
      <c r="U241" s="2" cm="1">
        <f t="array" ref="U241">INDEX(LINEST(U232:U236), 1)</f>
        <v>0.20250000000000123</v>
      </c>
      <c r="V241" s="2" cm="1">
        <f t="array" ref="V241">INDEX(LINEST(V232:V235), 1)</f>
        <v>5.7179999999999973</v>
      </c>
      <c r="W241" s="2" cm="1">
        <f t="array" ref="W241">INDEX(LINEST(W232:W236), 1)</f>
        <v>-0.3325000000000003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2.2999999999999998</v>
      </c>
      <c r="E242">
        <v>45.9</v>
      </c>
      <c r="F242">
        <v>0</v>
      </c>
      <c r="G242">
        <v>0</v>
      </c>
      <c r="I242">
        <f t="shared" si="98"/>
        <v>21.8</v>
      </c>
      <c r="K242" cm="1">
        <f t="array" ref="K242">INDEX(LINEST(K232:K236),1)</f>
        <v>-8.8000000000011264E-3</v>
      </c>
      <c r="L242" cm="1">
        <f t="array" ref="L242">INDEX(LINEST(L232:L236),1)</f>
        <v>-0.28072222222222148</v>
      </c>
      <c r="N242">
        <f t="shared" si="97"/>
        <v>24.099999999999998</v>
      </c>
    </row>
    <row r="243" spans="1:25" x14ac:dyDescent="0.45">
      <c r="A243" s="1">
        <v>23</v>
      </c>
      <c r="B243">
        <v>50</v>
      </c>
      <c r="C243">
        <v>0.65</v>
      </c>
      <c r="D243">
        <v>3.7</v>
      </c>
      <c r="E243">
        <v>43.6</v>
      </c>
      <c r="F243">
        <v>0</v>
      </c>
      <c r="G243">
        <v>0</v>
      </c>
      <c r="I243">
        <f t="shared" si="98"/>
        <v>19.95</v>
      </c>
      <c r="N243">
        <f t="shared" si="97"/>
        <v>23.650000000000002</v>
      </c>
    </row>
    <row r="244" spans="1:25" x14ac:dyDescent="0.45">
      <c r="A244" s="1">
        <v>24</v>
      </c>
      <c r="B244">
        <v>50</v>
      </c>
      <c r="C244">
        <v>0.85</v>
      </c>
      <c r="D244">
        <v>2.8</v>
      </c>
      <c r="E244">
        <v>38.9</v>
      </c>
      <c r="F244">
        <v>0</v>
      </c>
      <c r="G244">
        <v>0</v>
      </c>
      <c r="I244">
        <f t="shared" si="98"/>
        <v>18.049999999999997</v>
      </c>
      <c r="N244">
        <f t="shared" si="97"/>
        <v>20.849999999999998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8"/>
        <v>0</v>
      </c>
      <c r="N245" t="e">
        <f t="shared" si="97"/>
        <v>#DIV/0!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8"/>
        <v>0</v>
      </c>
      <c r="N246" t="e">
        <f t="shared" si="97"/>
        <v>#DIV/0!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8"/>
        <v>0</v>
      </c>
      <c r="N247" t="e">
        <f t="shared" si="97"/>
        <v>#DIV/0!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8"/>
        <v>0</v>
      </c>
      <c r="N248" t="e">
        <f t="shared" si="97"/>
        <v>#DIV/0!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8"/>
        <v>0</v>
      </c>
      <c r="N249" t="e">
        <f t="shared" si="97"/>
        <v>#DIV/0!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49"/>
  <sheetViews>
    <sheetView workbookViewId="0">
      <selection activeCell="F33" sqref="F33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100</v>
      </c>
      <c r="F4">
        <v>27.2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100</v>
      </c>
      <c r="F5">
        <v>26.3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100</v>
      </c>
      <c r="F6">
        <v>25.6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100</v>
      </c>
      <c r="F7">
        <v>24.7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100</v>
      </c>
      <c r="F8">
        <v>27.6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100</v>
      </c>
      <c r="E9">
        <v>1.1000000000000001</v>
      </c>
      <c r="F9">
        <v>3.5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100</v>
      </c>
      <c r="E10">
        <v>1.6</v>
      </c>
      <c r="F10">
        <v>6.1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100</v>
      </c>
      <c r="E11">
        <v>0.5</v>
      </c>
      <c r="F11">
        <v>5.7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100</v>
      </c>
      <c r="E12">
        <v>0.6</v>
      </c>
      <c r="F12">
        <v>6.1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100</v>
      </c>
      <c r="E13">
        <v>0.3</v>
      </c>
      <c r="F13">
        <v>6.8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100</v>
      </c>
      <c r="E14">
        <v>0</v>
      </c>
      <c r="F14">
        <v>10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100</v>
      </c>
      <c r="E15">
        <v>0</v>
      </c>
      <c r="F15">
        <v>12.9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100</v>
      </c>
      <c r="E16">
        <v>0</v>
      </c>
      <c r="F16">
        <v>14.4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100</v>
      </c>
      <c r="E17">
        <v>0</v>
      </c>
      <c r="F17">
        <v>13.5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100</v>
      </c>
      <c r="E18">
        <v>0</v>
      </c>
      <c r="F18">
        <v>12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0.8</v>
      </c>
      <c r="E19">
        <v>0</v>
      </c>
      <c r="F19">
        <v>23.6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1.4</v>
      </c>
      <c r="E20">
        <v>0</v>
      </c>
      <c r="F20">
        <v>32.200000000000003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1.4</v>
      </c>
      <c r="E21">
        <v>0</v>
      </c>
      <c r="F21">
        <v>28.9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1.1000000000000001</v>
      </c>
      <c r="E22">
        <v>0</v>
      </c>
      <c r="F22">
        <v>30.1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1.5</v>
      </c>
      <c r="E23">
        <v>0</v>
      </c>
      <c r="F23">
        <v>35.1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0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0.1</v>
      </c>
      <c r="E28">
        <v>0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0</v>
      </c>
      <c r="F33">
        <v>0</v>
      </c>
      <c r="G33">
        <v>0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7.2</v>
      </c>
      <c r="E40">
        <v>1.3</v>
      </c>
      <c r="F40">
        <v>1.2</v>
      </c>
      <c r="G40">
        <v>100</v>
      </c>
    </row>
    <row r="41" spans="1:7" x14ac:dyDescent="0.45">
      <c r="A41" s="1">
        <v>1</v>
      </c>
      <c r="B41">
        <v>0</v>
      </c>
      <c r="C41">
        <v>0.2</v>
      </c>
      <c r="D41">
        <v>7.2</v>
      </c>
      <c r="E41">
        <v>1</v>
      </c>
      <c r="F41">
        <v>0.7</v>
      </c>
      <c r="G41">
        <v>100</v>
      </c>
    </row>
    <row r="42" spans="1:7" x14ac:dyDescent="0.45">
      <c r="A42" s="1">
        <v>2</v>
      </c>
      <c r="B42">
        <v>0</v>
      </c>
      <c r="C42">
        <v>0.45</v>
      </c>
      <c r="D42">
        <v>6</v>
      </c>
      <c r="E42">
        <v>0.9</v>
      </c>
      <c r="F42">
        <v>1.4</v>
      </c>
      <c r="G42">
        <v>100</v>
      </c>
    </row>
    <row r="43" spans="1:7" x14ac:dyDescent="0.45">
      <c r="A43" s="1">
        <v>3</v>
      </c>
      <c r="B43">
        <v>0</v>
      </c>
      <c r="C43">
        <v>0.65</v>
      </c>
      <c r="D43">
        <v>7.3</v>
      </c>
      <c r="E43">
        <v>1.4</v>
      </c>
      <c r="F43">
        <v>0.9</v>
      </c>
      <c r="G43">
        <v>100</v>
      </c>
    </row>
    <row r="44" spans="1:7" x14ac:dyDescent="0.45">
      <c r="A44" s="1">
        <v>4</v>
      </c>
      <c r="B44">
        <v>0</v>
      </c>
      <c r="C44">
        <v>0.85</v>
      </c>
      <c r="D44">
        <v>7.1</v>
      </c>
      <c r="E44">
        <v>2.1</v>
      </c>
      <c r="F44">
        <v>0.9</v>
      </c>
      <c r="G44">
        <v>100</v>
      </c>
    </row>
    <row r="45" spans="1:7" x14ac:dyDescent="0.45">
      <c r="A45" s="1">
        <v>5</v>
      </c>
      <c r="B45">
        <v>5</v>
      </c>
      <c r="C45">
        <v>0</v>
      </c>
      <c r="D45">
        <v>1.5</v>
      </c>
      <c r="E45">
        <v>0</v>
      </c>
      <c r="F45">
        <v>10.199999999999999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1.2</v>
      </c>
      <c r="E46">
        <v>0</v>
      </c>
      <c r="F46">
        <v>11.3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2.4</v>
      </c>
      <c r="E47">
        <v>0</v>
      </c>
      <c r="F47">
        <v>12.4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3.1</v>
      </c>
      <c r="E48">
        <v>0</v>
      </c>
      <c r="F48">
        <v>12.6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3.4</v>
      </c>
      <c r="E49">
        <v>0</v>
      </c>
      <c r="F49">
        <v>10.8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0.1</v>
      </c>
      <c r="E50">
        <v>0</v>
      </c>
      <c r="F50">
        <v>8.3000000000000007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8.1999999999999993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0.1</v>
      </c>
      <c r="E52">
        <v>0</v>
      </c>
      <c r="F52">
        <v>8.6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8.5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10.3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13.2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15.4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15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16.5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11.7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4.9000000000000004</v>
      </c>
      <c r="E76">
        <v>0</v>
      </c>
      <c r="F76">
        <v>15.9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6.1</v>
      </c>
      <c r="E77">
        <v>0</v>
      </c>
      <c r="F77">
        <v>16.3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5.3</v>
      </c>
      <c r="E78">
        <v>0</v>
      </c>
      <c r="F78">
        <v>15.6</v>
      </c>
      <c r="G78">
        <v>100</v>
      </c>
    </row>
    <row r="79" spans="1:7" x14ac:dyDescent="0.45">
      <c r="A79" s="1">
        <v>3</v>
      </c>
      <c r="B79">
        <v>0</v>
      </c>
      <c r="C79">
        <v>0.65</v>
      </c>
      <c r="D79">
        <v>5.9</v>
      </c>
      <c r="E79">
        <v>0</v>
      </c>
      <c r="F79">
        <v>17.399999999999999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7.6</v>
      </c>
      <c r="E80">
        <v>0</v>
      </c>
      <c r="F80">
        <v>17.3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0.7</v>
      </c>
      <c r="E81">
        <v>0</v>
      </c>
      <c r="F81">
        <v>2.8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0.3</v>
      </c>
      <c r="E82">
        <v>0</v>
      </c>
      <c r="F82">
        <v>2.5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0.9</v>
      </c>
      <c r="E83">
        <v>0</v>
      </c>
      <c r="F83">
        <v>2.7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1.4</v>
      </c>
      <c r="E84">
        <v>0</v>
      </c>
      <c r="F84">
        <v>2.2999999999999998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1.7</v>
      </c>
      <c r="E85">
        <v>0</v>
      </c>
      <c r="F85">
        <v>4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0.1</v>
      </c>
      <c r="E86">
        <v>0</v>
      </c>
      <c r="F86">
        <v>14.6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0.2</v>
      </c>
      <c r="E87">
        <v>0</v>
      </c>
      <c r="F87">
        <v>14.5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0.3</v>
      </c>
      <c r="E88">
        <v>0</v>
      </c>
      <c r="F88">
        <v>15.5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0.7</v>
      </c>
      <c r="E89">
        <v>0</v>
      </c>
      <c r="F89">
        <v>16.899999999999999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0.2</v>
      </c>
      <c r="E90">
        <v>0</v>
      </c>
      <c r="F90">
        <v>13.9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46.5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47.6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0.1</v>
      </c>
      <c r="E93">
        <v>0</v>
      </c>
      <c r="F93">
        <v>48.3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0.1</v>
      </c>
      <c r="E94">
        <v>0</v>
      </c>
      <c r="F94">
        <v>49.1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44.9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100</v>
      </c>
      <c r="E117">
        <v>0</v>
      </c>
      <c r="F117">
        <v>6.8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100</v>
      </c>
      <c r="E118">
        <v>0.3</v>
      </c>
      <c r="F118">
        <v>6.7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100</v>
      </c>
      <c r="E119">
        <v>0.1</v>
      </c>
      <c r="F119">
        <v>6.9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100</v>
      </c>
      <c r="E120">
        <v>0</v>
      </c>
      <c r="F120">
        <v>6.3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100</v>
      </c>
      <c r="E121">
        <v>0.1</v>
      </c>
      <c r="F121">
        <v>8.4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99.2</v>
      </c>
      <c r="E122">
        <v>0</v>
      </c>
      <c r="F122">
        <v>25.8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99</v>
      </c>
      <c r="E123">
        <v>0</v>
      </c>
      <c r="F123">
        <v>26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98.9</v>
      </c>
      <c r="E124">
        <v>0</v>
      </c>
      <c r="F124">
        <v>23.7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98.7</v>
      </c>
      <c r="E125">
        <v>0</v>
      </c>
      <c r="F125">
        <v>24.2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98</v>
      </c>
      <c r="E126">
        <v>0</v>
      </c>
      <c r="F126">
        <v>18.100000000000001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0.4</v>
      </c>
      <c r="E127">
        <v>0</v>
      </c>
      <c r="F127">
        <v>43.1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0.7</v>
      </c>
      <c r="E128">
        <v>0</v>
      </c>
      <c r="F128">
        <v>12.3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0.52</v>
      </c>
      <c r="E129">
        <v>0</v>
      </c>
      <c r="F129">
        <v>24.9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0.5</v>
      </c>
      <c r="E130">
        <v>0</v>
      </c>
      <c r="F130">
        <v>25.2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0.4</v>
      </c>
      <c r="E131">
        <v>0</v>
      </c>
      <c r="F131">
        <v>25.9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0.1</v>
      </c>
      <c r="E134">
        <v>0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0.1</v>
      </c>
      <c r="E135">
        <v>0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0.3</v>
      </c>
      <c r="E139">
        <v>0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0.1</v>
      </c>
      <c r="E141">
        <v>0</v>
      </c>
      <c r="F141">
        <v>0</v>
      </c>
      <c r="G141">
        <v>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100</v>
      </c>
      <c r="E148">
        <v>0</v>
      </c>
      <c r="F148">
        <v>2.6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100</v>
      </c>
      <c r="E149">
        <v>0</v>
      </c>
      <c r="F149">
        <v>2.2000000000000002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100</v>
      </c>
      <c r="E150">
        <v>0</v>
      </c>
      <c r="F150">
        <v>2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100</v>
      </c>
      <c r="E151">
        <v>0</v>
      </c>
      <c r="F151">
        <v>3.6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100</v>
      </c>
      <c r="E152">
        <v>0</v>
      </c>
      <c r="F152">
        <v>3.6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0.1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0.1</v>
      </c>
      <c r="E154">
        <v>0</v>
      </c>
      <c r="F154">
        <v>9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11.1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0.3</v>
      </c>
      <c r="E156">
        <v>0</v>
      </c>
      <c r="F156">
        <v>9.5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7.8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5.6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7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8.6999999999999993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7.1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7.8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12.7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11.4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11.7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12.7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12.2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19.600000000000001</v>
      </c>
      <c r="E184">
        <v>28.3</v>
      </c>
      <c r="F184">
        <v>6.7</v>
      </c>
      <c r="G184">
        <v>100</v>
      </c>
    </row>
    <row r="185" spans="1:7" x14ac:dyDescent="0.45">
      <c r="A185" s="1">
        <v>1</v>
      </c>
      <c r="B185">
        <v>0</v>
      </c>
      <c r="C185">
        <v>0.2</v>
      </c>
      <c r="D185">
        <v>26.3</v>
      </c>
      <c r="E185">
        <v>35.5</v>
      </c>
      <c r="F185">
        <v>9.5</v>
      </c>
      <c r="G185">
        <v>100</v>
      </c>
    </row>
    <row r="186" spans="1:7" x14ac:dyDescent="0.45">
      <c r="A186" s="1">
        <v>2</v>
      </c>
      <c r="B186">
        <v>0</v>
      </c>
      <c r="C186">
        <v>0.45</v>
      </c>
      <c r="D186">
        <v>32.9</v>
      </c>
      <c r="E186">
        <v>36.6</v>
      </c>
      <c r="F186">
        <v>13.2</v>
      </c>
      <c r="G186">
        <v>100</v>
      </c>
    </row>
    <row r="187" spans="1:7" x14ac:dyDescent="0.45">
      <c r="A187" s="1">
        <v>3</v>
      </c>
      <c r="B187">
        <v>0</v>
      </c>
      <c r="C187">
        <v>0.65</v>
      </c>
      <c r="D187">
        <v>35.9</v>
      </c>
      <c r="E187">
        <v>38.299999999999997</v>
      </c>
      <c r="F187">
        <v>13</v>
      </c>
      <c r="G187">
        <v>100</v>
      </c>
    </row>
    <row r="188" spans="1:7" x14ac:dyDescent="0.45">
      <c r="A188" s="1">
        <v>4</v>
      </c>
      <c r="B188">
        <v>0</v>
      </c>
      <c r="C188">
        <v>0.85</v>
      </c>
      <c r="D188">
        <v>39.700000000000003</v>
      </c>
      <c r="E188">
        <v>40.200000000000003</v>
      </c>
      <c r="F188">
        <v>14.9</v>
      </c>
      <c r="G188">
        <v>100</v>
      </c>
    </row>
    <row r="189" spans="1:7" x14ac:dyDescent="0.45">
      <c r="A189" s="1">
        <v>5</v>
      </c>
      <c r="B189">
        <v>5</v>
      </c>
      <c r="C189">
        <v>0</v>
      </c>
      <c r="D189">
        <v>0.4</v>
      </c>
      <c r="E189">
        <v>2.8</v>
      </c>
      <c r="F189">
        <v>5.8</v>
      </c>
      <c r="G189">
        <v>11.8</v>
      </c>
    </row>
    <row r="190" spans="1:7" x14ac:dyDescent="0.45">
      <c r="A190" s="1">
        <v>6</v>
      </c>
      <c r="B190">
        <v>5</v>
      </c>
      <c r="C190">
        <v>0.2</v>
      </c>
      <c r="D190">
        <v>0.8</v>
      </c>
      <c r="E190">
        <v>3.5</v>
      </c>
      <c r="F190">
        <v>7.1</v>
      </c>
      <c r="G190">
        <v>12.3</v>
      </c>
    </row>
    <row r="191" spans="1:7" x14ac:dyDescent="0.45">
      <c r="A191" s="1">
        <v>7</v>
      </c>
      <c r="B191">
        <v>5</v>
      </c>
      <c r="C191">
        <v>0.45</v>
      </c>
      <c r="D191">
        <v>0.6</v>
      </c>
      <c r="E191">
        <v>4</v>
      </c>
      <c r="F191">
        <v>8.5</v>
      </c>
      <c r="G191">
        <v>9</v>
      </c>
    </row>
    <row r="192" spans="1:7" x14ac:dyDescent="0.45">
      <c r="A192" s="1">
        <v>8</v>
      </c>
      <c r="B192">
        <v>5</v>
      </c>
      <c r="C192">
        <v>0.65</v>
      </c>
      <c r="D192">
        <v>0.6</v>
      </c>
      <c r="E192">
        <v>6.2</v>
      </c>
      <c r="F192">
        <v>9.8000000000000007</v>
      </c>
      <c r="G192">
        <v>11.3</v>
      </c>
    </row>
    <row r="193" spans="1:7" x14ac:dyDescent="0.45">
      <c r="A193" s="1">
        <v>9</v>
      </c>
      <c r="B193">
        <v>5</v>
      </c>
      <c r="C193">
        <v>0.85</v>
      </c>
      <c r="D193">
        <v>1.4</v>
      </c>
      <c r="E193">
        <v>8.2200000000000006</v>
      </c>
      <c r="F193">
        <v>11.4</v>
      </c>
      <c r="G193">
        <v>15.2</v>
      </c>
    </row>
    <row r="194" spans="1:7" x14ac:dyDescent="0.45">
      <c r="A194" s="1">
        <v>10</v>
      </c>
      <c r="B194">
        <v>10</v>
      </c>
      <c r="C194">
        <v>0</v>
      </c>
      <c r="D194">
        <v>3.8</v>
      </c>
      <c r="E194">
        <v>3.2</v>
      </c>
      <c r="F194">
        <v>7.3</v>
      </c>
      <c r="G194">
        <v>5.4</v>
      </c>
    </row>
    <row r="195" spans="1:7" x14ac:dyDescent="0.45">
      <c r="A195" s="1">
        <v>11</v>
      </c>
      <c r="B195">
        <v>10</v>
      </c>
      <c r="C195">
        <v>0.2</v>
      </c>
      <c r="D195">
        <v>4.8</v>
      </c>
      <c r="E195">
        <v>4.5</v>
      </c>
      <c r="F195">
        <v>9.4</v>
      </c>
      <c r="G195">
        <v>9.4</v>
      </c>
    </row>
    <row r="196" spans="1:7" x14ac:dyDescent="0.45">
      <c r="A196" s="1">
        <v>12</v>
      </c>
      <c r="B196">
        <v>10</v>
      </c>
      <c r="C196">
        <v>0.45</v>
      </c>
      <c r="D196">
        <v>4.8</v>
      </c>
      <c r="E196">
        <v>4.8</v>
      </c>
      <c r="F196">
        <v>10.3</v>
      </c>
      <c r="G196">
        <v>8.1</v>
      </c>
    </row>
    <row r="197" spans="1:7" x14ac:dyDescent="0.45">
      <c r="A197" s="1">
        <v>13</v>
      </c>
      <c r="B197">
        <v>10</v>
      </c>
      <c r="C197">
        <v>0.65</v>
      </c>
      <c r="D197">
        <v>5.2</v>
      </c>
      <c r="E197">
        <v>6.2</v>
      </c>
      <c r="F197">
        <v>11.7</v>
      </c>
      <c r="G197">
        <v>11.9</v>
      </c>
    </row>
    <row r="198" spans="1:7" x14ac:dyDescent="0.45">
      <c r="A198" s="1">
        <v>14</v>
      </c>
      <c r="B198">
        <v>10</v>
      </c>
      <c r="C198">
        <v>0.85</v>
      </c>
      <c r="D198">
        <v>8.9</v>
      </c>
      <c r="E198">
        <v>8.42</v>
      </c>
      <c r="F198">
        <v>13.8</v>
      </c>
      <c r="G198">
        <v>13.1</v>
      </c>
    </row>
    <row r="199" spans="1:7" x14ac:dyDescent="0.45">
      <c r="A199" s="1">
        <v>15</v>
      </c>
      <c r="B199">
        <v>20</v>
      </c>
      <c r="C199">
        <v>0</v>
      </c>
      <c r="D199">
        <v>3.4</v>
      </c>
      <c r="E199">
        <v>3.7</v>
      </c>
      <c r="F199">
        <v>9.4</v>
      </c>
      <c r="G199">
        <v>8.1999999999999993</v>
      </c>
    </row>
    <row r="200" spans="1:7" x14ac:dyDescent="0.45">
      <c r="A200" s="1">
        <v>16</v>
      </c>
      <c r="B200">
        <v>20</v>
      </c>
      <c r="C200">
        <v>0.2</v>
      </c>
      <c r="D200">
        <v>3.8</v>
      </c>
      <c r="E200">
        <v>4.9000000000000004</v>
      </c>
      <c r="F200">
        <v>10.6</v>
      </c>
      <c r="G200">
        <v>8.3000000000000007</v>
      </c>
    </row>
    <row r="201" spans="1:7" x14ac:dyDescent="0.45">
      <c r="A201" s="1">
        <v>17</v>
      </c>
      <c r="B201">
        <v>20</v>
      </c>
      <c r="C201">
        <v>0.45</v>
      </c>
      <c r="D201">
        <v>4.9000000000000004</v>
      </c>
      <c r="E201">
        <v>4.7</v>
      </c>
      <c r="F201">
        <v>13.7</v>
      </c>
      <c r="G201">
        <v>10.4</v>
      </c>
    </row>
    <row r="202" spans="1:7" x14ac:dyDescent="0.45">
      <c r="A202" s="1">
        <v>18</v>
      </c>
      <c r="B202">
        <v>20</v>
      </c>
      <c r="C202">
        <v>0.65</v>
      </c>
      <c r="D202">
        <v>5.8</v>
      </c>
      <c r="E202">
        <v>7.3</v>
      </c>
      <c r="F202">
        <v>14.5</v>
      </c>
      <c r="G202">
        <v>13.1</v>
      </c>
    </row>
    <row r="203" spans="1:7" x14ac:dyDescent="0.45">
      <c r="A203" s="1">
        <v>19</v>
      </c>
      <c r="B203">
        <v>20</v>
      </c>
      <c r="C203">
        <v>0.85</v>
      </c>
      <c r="D203">
        <v>8.8000000000000007</v>
      </c>
      <c r="E203">
        <v>8.9</v>
      </c>
      <c r="F203">
        <v>17.8</v>
      </c>
      <c r="G203">
        <v>15.4</v>
      </c>
    </row>
    <row r="204" spans="1:7" x14ac:dyDescent="0.45">
      <c r="A204" s="1">
        <v>20</v>
      </c>
      <c r="B204">
        <v>50</v>
      </c>
      <c r="C204">
        <v>0</v>
      </c>
      <c r="D204">
        <v>3.8</v>
      </c>
      <c r="E204">
        <v>3.5</v>
      </c>
      <c r="F204">
        <v>13.8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4</v>
      </c>
      <c r="E205">
        <v>5.7</v>
      </c>
      <c r="F205">
        <v>14.9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5.2</v>
      </c>
      <c r="E206">
        <v>5.0999999999999996</v>
      </c>
      <c r="F206">
        <v>19.3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5.3</v>
      </c>
      <c r="E207">
        <v>7.9</v>
      </c>
      <c r="F207">
        <v>22.8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8.9</v>
      </c>
      <c r="E208">
        <v>9.4</v>
      </c>
      <c r="F208">
        <v>27.1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4</v>
      </c>
      <c r="E209">
        <v>3.4</v>
      </c>
      <c r="F209">
        <v>19.100000000000001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4.8</v>
      </c>
      <c r="E210">
        <v>5.8</v>
      </c>
      <c r="F210">
        <v>20.5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5.4</v>
      </c>
      <c r="E211">
        <v>4.8</v>
      </c>
      <c r="F211">
        <v>23.8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5.3</v>
      </c>
      <c r="E212">
        <v>6.7</v>
      </c>
      <c r="F212">
        <v>26.3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9.1999999999999993</v>
      </c>
      <c r="E213">
        <v>9.5</v>
      </c>
      <c r="F213">
        <v>26.8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53.6</v>
      </c>
      <c r="E220">
        <v>72</v>
      </c>
      <c r="F220">
        <v>54.3</v>
      </c>
      <c r="G220">
        <v>35.200000000000003</v>
      </c>
    </row>
    <row r="221" spans="1:7" x14ac:dyDescent="0.45">
      <c r="A221" s="1">
        <v>1</v>
      </c>
      <c r="B221">
        <v>0</v>
      </c>
      <c r="C221">
        <v>0.2</v>
      </c>
      <c r="D221">
        <v>51.9</v>
      </c>
      <c r="E221">
        <v>68.099999999999994</v>
      </c>
      <c r="F221">
        <v>57.5</v>
      </c>
      <c r="G221">
        <v>42.7</v>
      </c>
    </row>
    <row r="222" spans="1:7" x14ac:dyDescent="0.45">
      <c r="A222" s="1">
        <v>2</v>
      </c>
      <c r="B222">
        <v>0</v>
      </c>
      <c r="C222">
        <v>0.45</v>
      </c>
      <c r="D222">
        <v>56.47</v>
      </c>
      <c r="E222">
        <v>66</v>
      </c>
      <c r="F222">
        <v>56</v>
      </c>
      <c r="G222">
        <v>48.4</v>
      </c>
    </row>
    <row r="223" spans="1:7" x14ac:dyDescent="0.45">
      <c r="A223" s="1">
        <v>3</v>
      </c>
      <c r="B223">
        <v>0</v>
      </c>
      <c r="C223">
        <v>0.65</v>
      </c>
      <c r="D223">
        <v>52.2</v>
      </c>
      <c r="E223">
        <v>63.5</v>
      </c>
      <c r="F223">
        <v>53.7</v>
      </c>
      <c r="G223">
        <v>47.7</v>
      </c>
    </row>
    <row r="224" spans="1:7" x14ac:dyDescent="0.45">
      <c r="A224" s="1">
        <v>4</v>
      </c>
      <c r="B224">
        <v>0</v>
      </c>
      <c r="C224">
        <v>0.85</v>
      </c>
      <c r="D224">
        <v>51.8</v>
      </c>
      <c r="E224">
        <v>58.3</v>
      </c>
      <c r="F224">
        <v>58</v>
      </c>
      <c r="G224">
        <v>53.1</v>
      </c>
    </row>
    <row r="225" spans="1:7" x14ac:dyDescent="0.45">
      <c r="A225" s="1">
        <v>5</v>
      </c>
      <c r="B225">
        <v>5</v>
      </c>
      <c r="C225">
        <v>0</v>
      </c>
      <c r="D225">
        <v>43.9</v>
      </c>
      <c r="E225">
        <v>44.8</v>
      </c>
      <c r="F225">
        <v>12.2</v>
      </c>
      <c r="G225">
        <v>0.2</v>
      </c>
    </row>
    <row r="226" spans="1:7" x14ac:dyDescent="0.45">
      <c r="A226" s="1">
        <v>6</v>
      </c>
      <c r="B226">
        <v>5</v>
      </c>
      <c r="C226">
        <v>0.2</v>
      </c>
      <c r="D226">
        <v>43</v>
      </c>
      <c r="E226">
        <v>43.1</v>
      </c>
      <c r="F226">
        <v>13.7</v>
      </c>
      <c r="G226">
        <v>0.6</v>
      </c>
    </row>
    <row r="227" spans="1:7" x14ac:dyDescent="0.45">
      <c r="A227" s="1">
        <v>7</v>
      </c>
      <c r="B227">
        <v>5</v>
      </c>
      <c r="C227">
        <v>0.45</v>
      </c>
      <c r="D227">
        <v>48.98</v>
      </c>
      <c r="E227">
        <v>40.6</v>
      </c>
      <c r="F227">
        <v>14.9</v>
      </c>
      <c r="G227">
        <v>0.3</v>
      </c>
    </row>
    <row r="228" spans="1:7" x14ac:dyDescent="0.45">
      <c r="A228" s="1">
        <v>8</v>
      </c>
      <c r="B228">
        <v>5</v>
      </c>
      <c r="C228">
        <v>0.65</v>
      </c>
      <c r="D228">
        <v>49.34</v>
      </c>
      <c r="E228">
        <v>46.2</v>
      </c>
      <c r="F228">
        <v>16.2</v>
      </c>
      <c r="G228">
        <v>0.1</v>
      </c>
    </row>
    <row r="229" spans="1:7" x14ac:dyDescent="0.45">
      <c r="A229" s="1">
        <v>9</v>
      </c>
      <c r="B229">
        <v>5</v>
      </c>
      <c r="C229">
        <v>0.85</v>
      </c>
      <c r="D229">
        <v>52.11</v>
      </c>
      <c r="E229">
        <v>43.5</v>
      </c>
      <c r="F229">
        <v>18.8</v>
      </c>
      <c r="G229">
        <v>0.1</v>
      </c>
    </row>
    <row r="230" spans="1:7" x14ac:dyDescent="0.45">
      <c r="A230" s="1">
        <v>10</v>
      </c>
      <c r="B230">
        <v>10</v>
      </c>
      <c r="C230">
        <v>0</v>
      </c>
      <c r="D230">
        <v>71.099999999999994</v>
      </c>
      <c r="E230">
        <v>27.3</v>
      </c>
      <c r="F230">
        <v>10.7</v>
      </c>
      <c r="G230">
        <v>0.2</v>
      </c>
    </row>
    <row r="231" spans="1:7" x14ac:dyDescent="0.45">
      <c r="A231" s="1">
        <v>11</v>
      </c>
      <c r="B231">
        <v>10</v>
      </c>
      <c r="C231">
        <v>0.2</v>
      </c>
      <c r="D231">
        <v>72.599999999999994</v>
      </c>
      <c r="E231">
        <v>30</v>
      </c>
      <c r="F231">
        <v>10.4</v>
      </c>
      <c r="G231">
        <v>0.1</v>
      </c>
    </row>
    <row r="232" spans="1:7" x14ac:dyDescent="0.45">
      <c r="A232" s="1">
        <v>12</v>
      </c>
      <c r="B232">
        <v>10</v>
      </c>
      <c r="C232">
        <v>0.45</v>
      </c>
      <c r="D232">
        <v>73.099999999999994</v>
      </c>
      <c r="E232">
        <v>31.5</v>
      </c>
      <c r="F232">
        <v>11.8</v>
      </c>
      <c r="G232">
        <v>0.2</v>
      </c>
    </row>
    <row r="233" spans="1:7" x14ac:dyDescent="0.45">
      <c r="A233" s="1">
        <v>13</v>
      </c>
      <c r="B233">
        <v>10</v>
      </c>
      <c r="C233">
        <v>0.65</v>
      </c>
      <c r="D233">
        <v>73.7</v>
      </c>
      <c r="E233">
        <v>32.4</v>
      </c>
      <c r="F233">
        <v>9.9</v>
      </c>
      <c r="G233">
        <v>0.4</v>
      </c>
    </row>
    <row r="234" spans="1:7" x14ac:dyDescent="0.45">
      <c r="A234" s="1">
        <v>14</v>
      </c>
      <c r="B234">
        <v>10</v>
      </c>
      <c r="C234">
        <v>0.85</v>
      </c>
      <c r="D234">
        <v>72.400000000000006</v>
      </c>
      <c r="E234">
        <v>30.5</v>
      </c>
      <c r="F234">
        <v>11.1</v>
      </c>
      <c r="G234">
        <v>0.2</v>
      </c>
    </row>
    <row r="235" spans="1:7" x14ac:dyDescent="0.45">
      <c r="A235" s="1">
        <v>15</v>
      </c>
      <c r="B235">
        <v>20</v>
      </c>
      <c r="C235">
        <v>0</v>
      </c>
      <c r="D235">
        <v>81.5</v>
      </c>
      <c r="E235">
        <v>22.3</v>
      </c>
      <c r="F235">
        <v>9.1</v>
      </c>
      <c r="G235">
        <v>0.9</v>
      </c>
    </row>
    <row r="236" spans="1:7" x14ac:dyDescent="0.45">
      <c r="A236" s="1">
        <v>16</v>
      </c>
      <c r="B236">
        <v>20</v>
      </c>
      <c r="C236">
        <v>0.2</v>
      </c>
      <c r="D236">
        <v>81.3</v>
      </c>
      <c r="E236">
        <v>23.3</v>
      </c>
      <c r="F236">
        <v>9.4</v>
      </c>
      <c r="G236">
        <v>0.2</v>
      </c>
    </row>
    <row r="237" spans="1:7" x14ac:dyDescent="0.45">
      <c r="A237" s="1">
        <v>17</v>
      </c>
      <c r="B237">
        <v>20</v>
      </c>
      <c r="C237">
        <v>0.45</v>
      </c>
      <c r="D237">
        <v>82.7</v>
      </c>
      <c r="E237">
        <v>25.1</v>
      </c>
      <c r="F237">
        <v>9.9</v>
      </c>
      <c r="G237">
        <v>0.1</v>
      </c>
    </row>
    <row r="238" spans="1:7" x14ac:dyDescent="0.45">
      <c r="A238" s="1">
        <v>18</v>
      </c>
      <c r="B238">
        <v>20</v>
      </c>
      <c r="C238">
        <v>0.65</v>
      </c>
      <c r="D238">
        <v>84.1</v>
      </c>
      <c r="E238">
        <v>27</v>
      </c>
      <c r="F238">
        <v>9.5</v>
      </c>
      <c r="G238">
        <v>0.1</v>
      </c>
    </row>
    <row r="239" spans="1:7" x14ac:dyDescent="0.45">
      <c r="A239" s="1">
        <v>19</v>
      </c>
      <c r="B239">
        <v>20</v>
      </c>
      <c r="C239">
        <v>0.85</v>
      </c>
      <c r="D239">
        <v>85.4</v>
      </c>
      <c r="E239">
        <v>31.8</v>
      </c>
      <c r="F239">
        <v>9.5</v>
      </c>
      <c r="G239">
        <v>0.3</v>
      </c>
    </row>
    <row r="240" spans="1:7" x14ac:dyDescent="0.45">
      <c r="A240" s="1">
        <v>20</v>
      </c>
      <c r="B240">
        <v>50</v>
      </c>
      <c r="C240">
        <v>0</v>
      </c>
      <c r="D240">
        <v>93.3</v>
      </c>
      <c r="E240">
        <v>23.4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93.8</v>
      </c>
      <c r="E241">
        <v>23.9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94.1</v>
      </c>
      <c r="E242">
        <v>26.8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93.6</v>
      </c>
      <c r="E243">
        <v>27.5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93.9</v>
      </c>
      <c r="E244">
        <v>33.9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3B9C-0C53-42A7-AD9A-1434FB0182F8}">
  <dimension ref="A1:AL249"/>
  <sheetViews>
    <sheetView topLeftCell="A120" zoomScale="85" workbookViewId="0">
      <selection activeCell="N213" sqref="N213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0.4</v>
      </c>
      <c r="F4">
        <v>1.2</v>
      </c>
      <c r="G4">
        <v>6.2</v>
      </c>
      <c r="I4">
        <f>_xlfn.STDEV.P(D4:G4)</f>
        <v>2.4914855006601986</v>
      </c>
      <c r="J4">
        <v>2</v>
      </c>
      <c r="K4">
        <f>_xlfn.STDEV.P(D4:G8)</f>
        <v>2.29237867726953</v>
      </c>
      <c r="L4">
        <f>_xlfn.STDEV.P(D4:G4,D9:G9,D14:G14,D19:G19,D24:G24,D29:G29)</f>
        <v>3.1269632721788665</v>
      </c>
      <c r="M4">
        <v>0</v>
      </c>
      <c r="N4">
        <f>AVERAGE(D4:G4)</f>
        <v>1.9500000000000002</v>
      </c>
      <c r="P4" s="2">
        <f>_xlfn.STDEV.P(D4:D8)</f>
        <v>0</v>
      </c>
      <c r="Q4">
        <f>_xlfn.STDEV.P(D4,D9,D14,D19,D24,D29)</f>
        <v>0.39015666369065416</v>
      </c>
      <c r="R4" s="2">
        <f>_xlfn.STDEV.P(E4:E8)</f>
        <v>0.16000000000000006</v>
      </c>
      <c r="S4">
        <f>_xlfn.STDEV.P(E4,E9,E14,E19,E24,E29)</f>
        <v>2.7860764925289154</v>
      </c>
      <c r="T4" s="2">
        <f>_xlfn.STDEV.P(F4:F8)</f>
        <v>0.3720215047547667</v>
      </c>
      <c r="U4">
        <f>_xlfn.STDEV.P(F4,F9,F14,F19,F24,F29)</f>
        <v>2.5785439474418297</v>
      </c>
      <c r="V4" s="2">
        <f>_xlfn.STDEV.P(G4:G8)</f>
        <v>0.64062469512187836</v>
      </c>
      <c r="W4">
        <f>_xlfn.STDEV.P(G4,G9,G14,G19,G24,G29)</f>
        <v>1.7642278764377364</v>
      </c>
      <c r="AA4" t="s">
        <v>32</v>
      </c>
      <c r="AB4">
        <f>AVERAGE(P25,P61,P97,P169,P205)</f>
        <v>0.44582857142857157</v>
      </c>
      <c r="AC4">
        <f>AVERAGE(R25,R61,R97,R169,R205)</f>
        <v>0.66994285714285717</v>
      </c>
      <c r="AD4">
        <f>AVERAGE(T25,T61,T97,T169,T205)</f>
        <v>9.0057142857142988E-2</v>
      </c>
      <c r="AE4">
        <f>AVERAGE(V25,V61,V97,V169,V205)</f>
        <v>1.3883999999999999</v>
      </c>
      <c r="AF4">
        <f>AVERAGE(AB4:AE4)</f>
        <v>0.64855714285714283</v>
      </c>
      <c r="AG4">
        <f>_xlfn.STDEV.P(AB4:AE4)</f>
        <v>0.47456451766706226</v>
      </c>
      <c r="AH4" t="s">
        <v>43</v>
      </c>
      <c r="AI4">
        <f>AVERAGE(K26,K62,K98,K134,K170,K206,K242)</f>
        <v>0.38277210884353746</v>
      </c>
      <c r="AJ4">
        <f>AVERAGE(K12,K48,K84,K120,K156,K192,K228)</f>
        <v>-2.3065408536109215E-2</v>
      </c>
      <c r="AK4">
        <f>AVERAGE(K26,K62,K98,K170,K206)</f>
        <v>0.48760952380952388</v>
      </c>
      <c r="AL4">
        <f>AVERAGE(K12,K48,K84,K156,K192)</f>
        <v>-0.18381950986197243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0.4</v>
      </c>
      <c r="F5">
        <v>1.9</v>
      </c>
      <c r="G5">
        <v>5.0999999999999996</v>
      </c>
      <c r="I5">
        <f t="shared" ref="I5:I33" si="0">_xlfn.STDEV.P(D5:G5)</f>
        <v>2.0056171120131578</v>
      </c>
      <c r="J5">
        <v>5</v>
      </c>
      <c r="K5">
        <f>_xlfn.STDEV.P(D9:G13)</f>
        <v>3.6278230386831161</v>
      </c>
      <c r="L5">
        <f>_xlfn.STDEV.P(D5:G5,D10:G10,D15:G15,D20:G20,D25:G25,D30:G30)</f>
        <v>3.0811591433528185</v>
      </c>
      <c r="M5">
        <v>0.2</v>
      </c>
      <c r="N5">
        <f t="shared" ref="N5:N13" si="1">AVERAGE(D5:G5)</f>
        <v>1.8499999999999999</v>
      </c>
      <c r="P5" s="2">
        <f>_xlfn.STDEV.P(D9:D13)</f>
        <v>0</v>
      </c>
      <c r="Q5">
        <f t="shared" ref="Q5:Q8" si="2">_xlfn.STDEV.P(D5,D10,D15,D20,D25,D30)</f>
        <v>0.52201532544552753</v>
      </c>
      <c r="R5" s="2">
        <f>_xlfn.STDEV.P(E9:E13)</f>
        <v>0.3929376540877707</v>
      </c>
      <c r="S5">
        <f t="shared" ref="S5:S8" si="3">_xlfn.STDEV.P(E5,E10,E15,E20,E25,E30)</f>
        <v>2.4513601666557832</v>
      </c>
      <c r="T5" s="2">
        <f>_xlfn.STDEV.P(F9:F13)</f>
        <v>1.5041276541570616</v>
      </c>
      <c r="U5">
        <f t="shared" ref="U5:U8" si="4">_xlfn.STDEV.P(F5,F10,F15,F20,F25,F30)</f>
        <v>2.9221377258590815</v>
      </c>
      <c r="V5" s="2">
        <f>_xlfn.STDEV.P(G9:G13)</f>
        <v>0.55353410012392201</v>
      </c>
      <c r="W5">
        <f t="shared" ref="W5:W8" si="5">_xlfn.STDEV.P(G5,G10,G15,G20,G25,G30)</f>
        <v>1.2092238098144714</v>
      </c>
      <c r="AA5" t="s">
        <v>33</v>
      </c>
      <c r="AB5">
        <f>AVERAGE(Q25,Q61,Q97,Q169,Q205)</f>
        <v>0.2533333333333333</v>
      </c>
      <c r="AC5">
        <f>AVERAGE(S25,S61,S97,S169,S205)</f>
        <v>5.6333333333333603E-2</v>
      </c>
      <c r="AD5">
        <f>AVERAGE(U25,U61,U97,U169,U205)</f>
        <v>-0.14000000000000007</v>
      </c>
      <c r="AE5">
        <f>AVERAGE(W25,W61,W97,W169,W205)</f>
        <v>0.35349999999999981</v>
      </c>
      <c r="AH5" t="s">
        <v>28</v>
      </c>
      <c r="AI5">
        <f>_xlfn.STDEV.P(K26,K62,K98,K134,K170,K206,K242)</f>
        <v>0.46896650596297257</v>
      </c>
      <c r="AJ5">
        <f>_xlfn.STDEV.P(K12,K48,K84,K120,K156,K192,K228)</f>
        <v>0.41995406357735998</v>
      </c>
      <c r="AK5">
        <f>_xlfn.STDEV.P(K26,K62,K98,K170,K206)</f>
        <v>0.19173388682235887</v>
      </c>
      <c r="AL5">
        <f>_xlfn.STDEV.P(K12,K48,K84,K156,K192)</f>
        <v>0.27928947150730682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0.1</v>
      </c>
      <c r="F6">
        <v>2.2999999999999998</v>
      </c>
      <c r="G6">
        <v>5.6</v>
      </c>
      <c r="I6">
        <f t="shared" si="0"/>
        <v>2.2726636354727021</v>
      </c>
      <c r="J6">
        <v>10</v>
      </c>
      <c r="K6">
        <f>_xlfn.STDEV.P(D14:G18)</f>
        <v>2.8195522694215134</v>
      </c>
      <c r="L6">
        <f t="shared" ref="L6:L8" si="6">_xlfn.STDEV.P(D6:G6,D11:G11,D16:G16,D21:G21,D26:G26,D31:G31)</f>
        <v>3.1548463600555183</v>
      </c>
      <c r="M6">
        <v>0.45</v>
      </c>
      <c r="N6">
        <f t="shared" si="1"/>
        <v>2</v>
      </c>
      <c r="P6" s="2">
        <f>_xlfn.STDEV.P(D14:D18)</f>
        <v>0</v>
      </c>
      <c r="Q6">
        <f t="shared" si="2"/>
        <v>0.57855183192365944</v>
      </c>
      <c r="R6" s="2">
        <f>_xlfn.STDEV.P(E14:E18)</f>
        <v>0.76576758876306505</v>
      </c>
      <c r="S6">
        <f t="shared" si="3"/>
        <v>2.0114256966970796</v>
      </c>
      <c r="T6" s="2">
        <f>_xlfn.STDEV.P(F14:F18)</f>
        <v>0.97570487341203649</v>
      </c>
      <c r="U6">
        <f t="shared" si="4"/>
        <v>2.7763385160234986</v>
      </c>
      <c r="V6" s="2">
        <f>_xlfn.STDEV.P(G14:G18)</f>
        <v>0.83570329663105081</v>
      </c>
      <c r="W6">
        <f t="shared" si="5"/>
        <v>1.6617427264438052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0.2</v>
      </c>
      <c r="F7">
        <v>1.8</v>
      </c>
      <c r="G7">
        <v>4.8</v>
      </c>
      <c r="I7">
        <f t="shared" si="0"/>
        <v>1.9209372712298547</v>
      </c>
      <c r="J7">
        <v>20</v>
      </c>
      <c r="K7">
        <f>_xlfn.STDEV.P(D19:G23)</f>
        <v>2.1797706301351969</v>
      </c>
      <c r="L7">
        <f t="shared" si="6"/>
        <v>2.920426148507933</v>
      </c>
      <c r="M7">
        <v>0.65</v>
      </c>
      <c r="N7">
        <f t="shared" si="1"/>
        <v>1.7</v>
      </c>
      <c r="P7" s="2">
        <f>_xlfn.STDEV.P(D19:D23)</f>
        <v>0.27129319932501078</v>
      </c>
      <c r="Q7">
        <f t="shared" si="2"/>
        <v>0.61101009266077877</v>
      </c>
      <c r="R7" s="2">
        <f>_xlfn.STDEV.P(E19:E23)</f>
        <v>0.67705243519243807</v>
      </c>
      <c r="S7">
        <f t="shared" si="3"/>
        <v>2.3935097428021663</v>
      </c>
      <c r="T7" s="2">
        <f>_xlfn.STDEV.P(F19:F23)</f>
        <v>1.121427661510098</v>
      </c>
      <c r="U7">
        <f t="shared" si="4"/>
        <v>2.108250986534153</v>
      </c>
      <c r="V7" s="2">
        <f>_xlfn.STDEV.P(G19:G23)</f>
        <v>0.56071383075504388</v>
      </c>
      <c r="W7">
        <f t="shared" si="5"/>
        <v>1.4948987330994128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1.5</v>
      </c>
      <c r="G8">
        <v>6.5</v>
      </c>
      <c r="I8">
        <f t="shared" si="0"/>
        <v>2.6692695630078278</v>
      </c>
      <c r="J8">
        <v>50</v>
      </c>
      <c r="K8">
        <f>_xlfn.STDEV.P(D25:G28)</f>
        <v>2.9079632047190671</v>
      </c>
      <c r="L8">
        <f t="shared" si="6"/>
        <v>2.9032997271304168</v>
      </c>
      <c r="M8">
        <v>0.85</v>
      </c>
      <c r="N8">
        <f t="shared" si="1"/>
        <v>2</v>
      </c>
      <c r="P8" s="2">
        <f>_xlfn.STDEV.P(D24:D28)</f>
        <v>0.27999999999999953</v>
      </c>
      <c r="Q8">
        <f t="shared" si="2"/>
        <v>0.31446603773522008</v>
      </c>
      <c r="R8" s="2">
        <f>_xlfn.STDEV.P(E24:E28)</f>
        <v>0.89799777282574778</v>
      </c>
      <c r="S8">
        <f t="shared" si="3"/>
        <v>1.8871642453397877</v>
      </c>
      <c r="T8" s="2">
        <f>_xlfn.STDEV.P(F24:F28)</f>
        <v>0.50990195135927852</v>
      </c>
      <c r="U8">
        <f t="shared" si="4"/>
        <v>1.8372685039360901</v>
      </c>
      <c r="V8" s="2">
        <f>_xlfn.STDEV.P(G24:G28)</f>
        <v>0.51224993899462812</v>
      </c>
      <c r="W8">
        <f t="shared" si="5"/>
        <v>1.2119772641798547</v>
      </c>
      <c r="AH8" t="s">
        <v>43</v>
      </c>
      <c r="AI8">
        <f>AVERAGE(L26,L62,L98,L134,L170,L206,L242)</f>
        <v>0.14085696248196258</v>
      </c>
      <c r="AJ8">
        <f>AVERAGE(L12,L48,L84,L120,L156,L192,L228)</f>
        <v>6.7675014410022175E-2</v>
      </c>
      <c r="AK8">
        <f>AVERAGE(L26,L62,L98,L170,L206)</f>
        <v>0.13378030303030317</v>
      </c>
      <c r="AL8">
        <f>AVERAGE(L12,L48,L84,L156,L192)</f>
        <v>9.0945762235718486E-2</v>
      </c>
    </row>
    <row r="9" spans="1:38" x14ac:dyDescent="0.45">
      <c r="A9" s="1">
        <v>5</v>
      </c>
      <c r="B9">
        <v>5</v>
      </c>
      <c r="C9">
        <v>0</v>
      </c>
      <c r="D9">
        <v>0</v>
      </c>
      <c r="E9">
        <v>3.6</v>
      </c>
      <c r="F9">
        <v>9.6</v>
      </c>
      <c r="G9">
        <v>7.2</v>
      </c>
      <c r="I9">
        <f t="shared" si="0"/>
        <v>3.6373066958946429</v>
      </c>
      <c r="J9">
        <v>100</v>
      </c>
      <c r="K9">
        <f>_xlfn.STDEV.P(D29:G33)</f>
        <v>2.9496440463215219</v>
      </c>
      <c r="L9">
        <f>AVERAGE((L8-L7), (L7-L6), (L6-L5), (L5-L4))</f>
        <v>-5.5915886262112413E-2</v>
      </c>
      <c r="N9">
        <f t="shared" si="1"/>
        <v>5.0999999999999996</v>
      </c>
      <c r="P9" s="2">
        <f>_xlfn.STDEV.P(D29:D33)</f>
        <v>0.27276363393971759</v>
      </c>
      <c r="R9" s="2">
        <f>_xlfn.STDEV.P(E29:E33)</f>
        <v>1.2345039489608758</v>
      </c>
      <c r="T9" s="2">
        <f>_xlfn.STDEV.P(F29:F33)</f>
        <v>0.35440090293338306</v>
      </c>
      <c r="V9" s="2">
        <f>_xlfn.STDEV.P(G29:G33)</f>
        <v>0.60133185513491616</v>
      </c>
      <c r="AH9" t="s">
        <v>28</v>
      </c>
      <c r="AI9">
        <f>_xlfn.STDEV.P(L26,L62,L98,L134,L170,L206,L242)</f>
        <v>0.19958439836761091</v>
      </c>
      <c r="AJ9">
        <f>_xlfn.STDEV.P(L12,L48,L84,L120,L156,L192,L228)</f>
        <v>0.12484133249847716</v>
      </c>
      <c r="AK9">
        <f>_xlfn.STDEV.P(L26,L62,L98,L170,L206)</f>
        <v>0.19357643059312615</v>
      </c>
      <c r="AL9">
        <f>_xlfn.STDEV.P(L12,L48,L84,L156,L192)</f>
        <v>0.13272233398238509</v>
      </c>
    </row>
    <row r="10" spans="1:38" x14ac:dyDescent="0.45">
      <c r="A10" s="1">
        <v>6</v>
      </c>
      <c r="B10">
        <v>5</v>
      </c>
      <c r="C10">
        <v>0.2</v>
      </c>
      <c r="D10">
        <v>0</v>
      </c>
      <c r="E10">
        <v>3.4</v>
      </c>
      <c r="F10">
        <v>10.6</v>
      </c>
      <c r="G10">
        <v>6.9</v>
      </c>
      <c r="I10">
        <f t="shared" si="0"/>
        <v>3.9473883771425387</v>
      </c>
      <c r="K10">
        <f>AVERAGE(K4:K9)</f>
        <v>2.7961886444249906</v>
      </c>
      <c r="N10">
        <f t="shared" si="1"/>
        <v>5.2249999999999996</v>
      </c>
      <c r="P10" s="2">
        <f>AVERAGE(P4:P9)</f>
        <v>0.13734280554412132</v>
      </c>
      <c r="Q10">
        <f>AVERAGE(Q4:Q8)</f>
        <v>0.48323999029116804</v>
      </c>
      <c r="R10" s="2">
        <f>AVERAGE(R4:R9)</f>
        <v>0.68804323330498285</v>
      </c>
      <c r="S10">
        <f>AVERAGE(S4:S8)</f>
        <v>2.3059072688047464</v>
      </c>
      <c r="T10" s="2">
        <f>AVERAGE(T4:T9)</f>
        <v>0.80626409135443744</v>
      </c>
      <c r="U10">
        <f>AVERAGE(U4:U8)</f>
        <v>2.4445079359589306</v>
      </c>
      <c r="V10" s="2">
        <f>AVERAGE(V4:V9)</f>
        <v>0.61735961946023987</v>
      </c>
      <c r="W10">
        <f>AVERAGE(W4:W8)</f>
        <v>1.4684140819950562</v>
      </c>
    </row>
    <row r="11" spans="1:38" x14ac:dyDescent="0.45">
      <c r="A11" s="1">
        <v>7</v>
      </c>
      <c r="B11">
        <v>5</v>
      </c>
      <c r="C11">
        <v>0.45</v>
      </c>
      <c r="D11">
        <v>0</v>
      </c>
      <c r="E11">
        <v>3.7</v>
      </c>
      <c r="F11">
        <v>10</v>
      </c>
      <c r="G11">
        <v>8.4</v>
      </c>
      <c r="I11">
        <f t="shared" si="0"/>
        <v>3.9416842846681663</v>
      </c>
      <c r="N11">
        <f t="shared" si="1"/>
        <v>5.5250000000000004</v>
      </c>
      <c r="P11" s="2">
        <f>_xlfn.STDEV.P(P4:P9)</f>
        <v>0.13736916356520124</v>
      </c>
      <c r="Q11">
        <f>_xlfn.STDEV.P(Q4:Q8)</f>
        <v>0.1131920717927065</v>
      </c>
      <c r="R11" s="2">
        <f>_xlfn.STDEV.P(R4:R9)</f>
        <v>0.34515191211488305</v>
      </c>
      <c r="S11">
        <f>_xlfn.STDEV.P(S4:S8)</f>
        <v>0.3229422048500884</v>
      </c>
      <c r="T11" s="2">
        <f>_xlfn.STDEV.P(T4:T9)</f>
        <v>0.42732292433132435</v>
      </c>
      <c r="U11">
        <f>_xlfn.STDEV.P(U4:U8)</f>
        <v>0.40939366538337274</v>
      </c>
      <c r="V11" s="2">
        <f>_xlfn.STDEV.P(V4:V9)</f>
        <v>0.10551666658199002</v>
      </c>
      <c r="W11">
        <f>_xlfn.STDEV.P(W4:W8)</f>
        <v>0.22738629739512406</v>
      </c>
    </row>
    <row r="12" spans="1:38" x14ac:dyDescent="0.45">
      <c r="A12" s="1">
        <v>8</v>
      </c>
      <c r="B12">
        <v>5</v>
      </c>
      <c r="C12">
        <v>0.65</v>
      </c>
      <c r="D12">
        <v>0</v>
      </c>
      <c r="E12">
        <v>3.5</v>
      </c>
      <c r="F12">
        <v>8.1999999999999993</v>
      </c>
      <c r="G12">
        <v>8</v>
      </c>
      <c r="I12">
        <f t="shared" si="0"/>
        <v>3.4083537081705595</v>
      </c>
      <c r="K12" cm="1">
        <f t="array" ref="K12">INDEX(LINEST(K4:K9),1)</f>
        <v>1.391330583089989E-2</v>
      </c>
      <c r="L12" cm="1">
        <f t="array" ref="L12">INDEX(LINEST(L4:L8),1)</f>
        <v>-6.0806008494178478E-2</v>
      </c>
      <c r="N12">
        <f t="shared" si="1"/>
        <v>4.9249999999999998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</v>
      </c>
      <c r="E13">
        <v>2.6</v>
      </c>
      <c r="F13">
        <v>6.4</v>
      </c>
      <c r="G13">
        <v>7.3</v>
      </c>
      <c r="I13">
        <f t="shared" si="0"/>
        <v>2.9405569200408284</v>
      </c>
      <c r="N13">
        <f t="shared" si="1"/>
        <v>4.0750000000000002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0</v>
      </c>
      <c r="E14">
        <v>5.2</v>
      </c>
      <c r="F14">
        <v>5.8</v>
      </c>
      <c r="G14">
        <v>4.5</v>
      </c>
      <c r="I14">
        <f t="shared" si="0"/>
        <v>2.2840479417035016</v>
      </c>
      <c r="N14">
        <f t="shared" ref="N14:N18" si="8">AVERAGEIF(D14:G14, "&lt;&gt;0", D14:G14)</f>
        <v>5.166666666666667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2.6428571428571428</v>
      </c>
      <c r="AD14">
        <f t="shared" ref="AD14:AF29" si="9">AVERAGE(E4,E40,E76,E112,E148,E184,E220)</f>
        <v>4.7857142857142856</v>
      </c>
      <c r="AE14">
        <f t="shared" si="9"/>
        <v>2.9714285714285715</v>
      </c>
      <c r="AF14">
        <f t="shared" si="9"/>
        <v>2.4857142857142853</v>
      </c>
    </row>
    <row r="15" spans="1:38" x14ac:dyDescent="0.45">
      <c r="A15" s="1">
        <v>11</v>
      </c>
      <c r="B15">
        <v>10</v>
      </c>
      <c r="C15">
        <v>0.2</v>
      </c>
      <c r="D15">
        <v>0</v>
      </c>
      <c r="E15">
        <v>4.0999999999999996</v>
      </c>
      <c r="F15">
        <v>8.1999999999999993</v>
      </c>
      <c r="G15">
        <v>5.2</v>
      </c>
      <c r="I15">
        <f t="shared" si="0"/>
        <v>2.9380052756930168</v>
      </c>
      <c r="J15" s="6"/>
      <c r="K15" t="s">
        <v>25</v>
      </c>
      <c r="L15" t="s">
        <v>26</v>
      </c>
      <c r="N15">
        <f t="shared" si="8"/>
        <v>5.833333333333333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F30" si="10">AVERAGE(D5,D41,D77,D113,D149,D185,D221)</f>
        <v>2.9571428571428569</v>
      </c>
      <c r="AD15">
        <f t="shared" si="9"/>
        <v>5.3142857142857141</v>
      </c>
      <c r="AE15">
        <f t="shared" si="9"/>
        <v>2.6142857142857143</v>
      </c>
      <c r="AF15">
        <f t="shared" si="9"/>
        <v>2.3857142857142857</v>
      </c>
    </row>
    <row r="16" spans="1:38" x14ac:dyDescent="0.45">
      <c r="A16" s="1">
        <v>12</v>
      </c>
      <c r="B16">
        <v>10</v>
      </c>
      <c r="C16">
        <v>0.45</v>
      </c>
      <c r="D16">
        <v>0</v>
      </c>
      <c r="E16">
        <v>4.0999999999999996</v>
      </c>
      <c r="F16">
        <v>8.5</v>
      </c>
      <c r="G16">
        <v>5.7</v>
      </c>
      <c r="I16">
        <f t="shared" si="0"/>
        <v>3.0752032453156652</v>
      </c>
      <c r="J16">
        <v>2</v>
      </c>
      <c r="K16">
        <f>AVERAGE(D4:G8)</f>
        <v>1.9</v>
      </c>
      <c r="L16">
        <f>AVERAGE(D4:G4,D9:G9,D14:G14,D19:G19,D24:G24,D29:G29)</f>
        <v>4.2041666666666657</v>
      </c>
      <c r="M16">
        <v>0</v>
      </c>
      <c r="N16">
        <f t="shared" si="8"/>
        <v>6.1000000000000005</v>
      </c>
      <c r="P16" s="2">
        <f>AVERAGE(D4:D8)</f>
        <v>0</v>
      </c>
      <c r="Q16">
        <f>AVERAGE(D4,D9,D14,D19,D24,D29)</f>
        <v>0.3666666666666667</v>
      </c>
      <c r="R16" s="2">
        <f>AVERAGE(E4:E8)</f>
        <v>0.22000000000000003</v>
      </c>
      <c r="S16">
        <f>AVERAGE(E4,E9,E14,E19,E24,E29)</f>
        <v>5.166666666666667</v>
      </c>
      <c r="T16" s="2">
        <f>AVERAGE(F4:F8)</f>
        <v>1.7399999999999998</v>
      </c>
      <c r="U16">
        <f>AVERAGE(F4,F9,F14,F19,F24,F29)</f>
        <v>4.7333333333333334</v>
      </c>
      <c r="V16" s="2">
        <f>AVERAGE(G4:G8)</f>
        <v>5.64</v>
      </c>
      <c r="W16">
        <f>AVERAGE(G4,G9,G14,G19,G24,G29)</f>
        <v>6.55</v>
      </c>
      <c r="Z16" s="1">
        <v>2</v>
      </c>
      <c r="AA16">
        <v>2</v>
      </c>
      <c r="AB16">
        <v>0.45</v>
      </c>
      <c r="AC16">
        <f t="shared" si="10"/>
        <v>3.1142857142857139</v>
      </c>
      <c r="AD16">
        <f t="shared" si="9"/>
        <v>5.4571428571428573</v>
      </c>
      <c r="AE16">
        <f t="shared" si="9"/>
        <v>2.9142857142857141</v>
      </c>
      <c r="AF16">
        <f t="shared" si="9"/>
        <v>2.5285714285714285</v>
      </c>
    </row>
    <row r="17" spans="1:32" x14ac:dyDescent="0.45">
      <c r="A17" s="1">
        <v>13</v>
      </c>
      <c r="B17">
        <v>10</v>
      </c>
      <c r="C17">
        <v>0.65</v>
      </c>
      <c r="D17">
        <v>0</v>
      </c>
      <c r="E17">
        <v>4.9000000000000004</v>
      </c>
      <c r="F17">
        <v>7.2</v>
      </c>
      <c r="G17">
        <v>6.6</v>
      </c>
      <c r="I17">
        <f t="shared" si="0"/>
        <v>2.8278746436148814</v>
      </c>
      <c r="J17">
        <v>5</v>
      </c>
      <c r="K17">
        <f>AVERAGE(D9:G13)</f>
        <v>4.9700000000000006</v>
      </c>
      <c r="L17">
        <f t="shared" ref="L17:L20" si="11">AVERAGE(D5:G5,D10:G10,D15:G15,D20:G20,D25:G25,D30:G30)</f>
        <v>4.3249999999999993</v>
      </c>
      <c r="M17">
        <v>0.2</v>
      </c>
      <c r="N17">
        <f t="shared" si="8"/>
        <v>6.2333333333333343</v>
      </c>
      <c r="P17" s="2">
        <f>AVERAGE(D9:D13)</f>
        <v>0</v>
      </c>
      <c r="Q17">
        <f t="shared" ref="Q17:Q20" si="12">AVERAGE(D5,D10,D15,D20,D25,D30)</f>
        <v>0.45</v>
      </c>
      <c r="R17" s="2">
        <f>AVERAGE(E9:E13)</f>
        <v>3.3600000000000003</v>
      </c>
      <c r="S17">
        <f t="shared" ref="S17:S20" si="13">AVERAGE(E5,E10,E15,E20,E25,E30)</f>
        <v>4.6499999999999995</v>
      </c>
      <c r="T17" s="2">
        <f>AVERAGE(F9:F13)</f>
        <v>8.9599999999999991</v>
      </c>
      <c r="U17">
        <f t="shared" ref="U17:U20" si="14">AVERAGE(F5,F10,F15,F20,F25,F30)</f>
        <v>5.7333333333333334</v>
      </c>
      <c r="V17" s="2">
        <f>AVERAGE(G9:G13)</f>
        <v>7.56</v>
      </c>
      <c r="W17">
        <f t="shared" ref="W17:W20" si="15">AVERAGE(G5,G10,G15,G20,G25,G30)</f>
        <v>6.4666666666666659</v>
      </c>
      <c r="Z17" s="1">
        <v>3</v>
      </c>
      <c r="AA17">
        <v>2</v>
      </c>
      <c r="AB17">
        <v>0.65</v>
      </c>
      <c r="AC17">
        <f t="shared" si="10"/>
        <v>3.2214285714285711</v>
      </c>
      <c r="AD17">
        <f t="shared" si="9"/>
        <v>5.0142857142857142</v>
      </c>
      <c r="AE17">
        <f t="shared" si="9"/>
        <v>2.8714285714285714</v>
      </c>
      <c r="AF17">
        <f t="shared" si="9"/>
        <v>2.3285714285714287</v>
      </c>
    </row>
    <row r="18" spans="1:32" x14ac:dyDescent="0.45">
      <c r="A18" s="1">
        <v>14</v>
      </c>
      <c r="B18">
        <v>10</v>
      </c>
      <c r="C18">
        <v>0.85</v>
      </c>
      <c r="D18">
        <v>0</v>
      </c>
      <c r="E18">
        <v>3</v>
      </c>
      <c r="F18">
        <v>6.8</v>
      </c>
      <c r="G18">
        <v>6.7</v>
      </c>
      <c r="I18">
        <f t="shared" si="0"/>
        <v>2.8314086600135981</v>
      </c>
      <c r="J18">
        <v>10</v>
      </c>
      <c r="K18">
        <f>AVERAGE(D14:G18)</f>
        <v>4.3250000000000002</v>
      </c>
      <c r="L18">
        <f t="shared" si="11"/>
        <v>4.3833333333333337</v>
      </c>
      <c r="M18">
        <v>0.45</v>
      </c>
      <c r="N18">
        <f t="shared" si="8"/>
        <v>5.5</v>
      </c>
      <c r="P18" s="2">
        <f>AVERAGE(D14:D18)</f>
        <v>0</v>
      </c>
      <c r="Q18">
        <f t="shared" si="12"/>
        <v>0.48333333333333334</v>
      </c>
      <c r="R18" s="2">
        <f>AVERAGE(E14:E18)</f>
        <v>4.26</v>
      </c>
      <c r="S18">
        <f t="shared" si="13"/>
        <v>4.05</v>
      </c>
      <c r="T18" s="2">
        <f>AVERAGE(F14:F18)</f>
        <v>7.3</v>
      </c>
      <c r="U18">
        <f t="shared" si="14"/>
        <v>5.916666666666667</v>
      </c>
      <c r="V18" s="2">
        <f>AVERAGE(G14:G18)</f>
        <v>5.74</v>
      </c>
      <c r="W18">
        <f t="shared" si="15"/>
        <v>7.083333333333333</v>
      </c>
      <c r="Z18" s="1">
        <v>4</v>
      </c>
      <c r="AA18">
        <v>2</v>
      </c>
      <c r="AB18">
        <v>0.85</v>
      </c>
      <c r="AC18">
        <f t="shared" si="10"/>
        <v>4.0857142857142863</v>
      </c>
      <c r="AD18">
        <f t="shared" si="9"/>
        <v>5.5714285714285712</v>
      </c>
      <c r="AE18">
        <f t="shared" si="9"/>
        <v>2.8857142857142857</v>
      </c>
      <c r="AF18">
        <f t="shared" si="9"/>
        <v>2.8285714285714287</v>
      </c>
    </row>
    <row r="19" spans="1:32" x14ac:dyDescent="0.45">
      <c r="A19" s="1">
        <v>15</v>
      </c>
      <c r="B19">
        <v>20</v>
      </c>
      <c r="C19">
        <v>0</v>
      </c>
      <c r="D19">
        <v>0.6</v>
      </c>
      <c r="E19">
        <v>6.1</v>
      </c>
      <c r="F19">
        <v>3.6</v>
      </c>
      <c r="G19">
        <v>4.2</v>
      </c>
      <c r="I19">
        <f t="shared" si="0"/>
        <v>1.9753164303472992</v>
      </c>
      <c r="J19">
        <v>20</v>
      </c>
      <c r="K19">
        <f>AVERAGE(D19:G23)</f>
        <v>4.0600000000000005</v>
      </c>
      <c r="L19">
        <f t="shared" si="11"/>
        <v>4.3333333333333348</v>
      </c>
      <c r="M19">
        <v>0.65</v>
      </c>
      <c r="N19">
        <f>AVERAGEIF(D19:G19, "&lt;&gt;0", D19:G19)</f>
        <v>3.625</v>
      </c>
      <c r="P19" s="2">
        <f>AVERAGE(D19:D23)</f>
        <v>0.52</v>
      </c>
      <c r="Q19">
        <f t="shared" si="12"/>
        <v>0.6</v>
      </c>
      <c r="R19" s="2">
        <f>AVERAGE(E19:E23)</f>
        <v>5.5399999999999991</v>
      </c>
      <c r="S19">
        <f t="shared" si="13"/>
        <v>4.7333333333333334</v>
      </c>
      <c r="T19" s="2">
        <f>AVERAGE(F19:F23)</f>
        <v>4.92</v>
      </c>
      <c r="U19">
        <f t="shared" si="14"/>
        <v>5.083333333333333</v>
      </c>
      <c r="V19" s="2">
        <f>AVERAGE(G19:G23)</f>
        <v>5.26</v>
      </c>
      <c r="W19">
        <f t="shared" si="15"/>
        <v>6.916666666666667</v>
      </c>
      <c r="Z19" s="1">
        <v>5</v>
      </c>
      <c r="AA19">
        <v>5</v>
      </c>
      <c r="AB19">
        <v>0</v>
      </c>
      <c r="AC19">
        <f t="shared" si="10"/>
        <v>3.7285714285714286</v>
      </c>
      <c r="AD19">
        <f t="shared" si="9"/>
        <v>10.157142857142858</v>
      </c>
      <c r="AE19">
        <f t="shared" si="9"/>
        <v>9.6571428571428566</v>
      </c>
      <c r="AF19">
        <f t="shared" si="9"/>
        <v>12.342857142857142</v>
      </c>
    </row>
    <row r="20" spans="1:32" x14ac:dyDescent="0.45">
      <c r="A20" s="1">
        <v>16</v>
      </c>
      <c r="B20">
        <v>20</v>
      </c>
      <c r="C20">
        <v>0.2</v>
      </c>
      <c r="D20">
        <v>0.4</v>
      </c>
      <c r="E20">
        <v>5.3</v>
      </c>
      <c r="F20">
        <v>5.9</v>
      </c>
      <c r="G20">
        <v>5.7</v>
      </c>
      <c r="I20">
        <f t="shared" si="0"/>
        <v>2.2763732119316469</v>
      </c>
      <c r="J20">
        <v>50</v>
      </c>
      <c r="K20">
        <f>AVERAGE(D24:G28)</f>
        <v>5.035000000000001</v>
      </c>
      <c r="L20">
        <f t="shared" si="11"/>
        <v>3.8791666666666669</v>
      </c>
      <c r="M20">
        <v>0.85</v>
      </c>
      <c r="N20">
        <f t="shared" ref="N20:N33" si="16">AVERAGEIF(D20:G20, "&lt;&gt;0", D20:G20)</f>
        <v>4.3250000000000002</v>
      </c>
      <c r="P20" s="2">
        <f>AVERAGE(D24:D28)</f>
        <v>0.94000000000000006</v>
      </c>
      <c r="Q20">
        <f t="shared" si="12"/>
        <v>0.26666666666666666</v>
      </c>
      <c r="R20" s="2">
        <f>AVERAGE(E24:E28)</f>
        <v>5.4399999999999995</v>
      </c>
      <c r="S20">
        <f t="shared" si="13"/>
        <v>3.4166666666666665</v>
      </c>
      <c r="T20" s="2">
        <f>AVERAGE(F24:F28)</f>
        <v>4.8</v>
      </c>
      <c r="U20">
        <f t="shared" si="14"/>
        <v>4.5666666666666664</v>
      </c>
      <c r="V20" s="2">
        <f>AVERAGE(G24:G28)</f>
        <v>8.9599999999999991</v>
      </c>
      <c r="W20">
        <f t="shared" si="15"/>
        <v>7.2666666666666666</v>
      </c>
      <c r="Z20" s="1">
        <v>6</v>
      </c>
      <c r="AA20">
        <v>5</v>
      </c>
      <c r="AB20">
        <v>0.2</v>
      </c>
      <c r="AC20">
        <f t="shared" si="10"/>
        <v>4.2285714285714286</v>
      </c>
      <c r="AD20">
        <f t="shared" si="9"/>
        <v>10.157142857142857</v>
      </c>
      <c r="AE20">
        <f t="shared" si="9"/>
        <v>11.014285714285711</v>
      </c>
      <c r="AF20">
        <f t="shared" si="9"/>
        <v>13.942857142857141</v>
      </c>
    </row>
    <row r="21" spans="1:32" x14ac:dyDescent="0.45">
      <c r="A21" s="1">
        <v>17</v>
      </c>
      <c r="B21">
        <v>20</v>
      </c>
      <c r="C21">
        <v>0.45</v>
      </c>
      <c r="D21">
        <v>0.4</v>
      </c>
      <c r="E21">
        <v>5.2</v>
      </c>
      <c r="F21">
        <v>6.5</v>
      </c>
      <c r="G21">
        <v>5.2</v>
      </c>
      <c r="I21">
        <f t="shared" si="0"/>
        <v>2.3274180973774352</v>
      </c>
      <c r="J21">
        <v>100</v>
      </c>
      <c r="K21">
        <f>AVERAGE(D29:G33)</f>
        <v>5.0600000000000005</v>
      </c>
      <c r="L21">
        <f>AVERAGE((L20-L19), (L19-L18), (L18-L17), (L17-L16))</f>
        <v>-8.1249999999999711E-2</v>
      </c>
      <c r="N21">
        <f t="shared" si="16"/>
        <v>4.3250000000000002</v>
      </c>
      <c r="P21" s="2">
        <f>AVERAGE(D29:D33)</f>
        <v>1.1400000000000001</v>
      </c>
      <c r="R21" s="2">
        <f>AVERAGE(E29:E33)</f>
        <v>7.6</v>
      </c>
      <c r="T21" s="2">
        <f>AVERAGE(F29:F33)</f>
        <v>3.5200000000000005</v>
      </c>
      <c r="V21" s="2">
        <f>AVERAGE(G29:G33)</f>
        <v>7.9799999999999995</v>
      </c>
      <c r="Z21" s="1">
        <v>7</v>
      </c>
      <c r="AA21">
        <v>5</v>
      </c>
      <c r="AB21">
        <v>0.45</v>
      </c>
      <c r="AC21">
        <f t="shared" si="10"/>
        <v>4.3</v>
      </c>
      <c r="AD21">
        <f t="shared" si="9"/>
        <v>11.085714285714285</v>
      </c>
      <c r="AE21">
        <f t="shared" si="9"/>
        <v>10.685714285714285</v>
      </c>
      <c r="AF21">
        <f t="shared" si="9"/>
        <v>15.471428571428572</v>
      </c>
    </row>
    <row r="22" spans="1:32" x14ac:dyDescent="0.45">
      <c r="A22" s="1">
        <v>18</v>
      </c>
      <c r="B22">
        <v>20</v>
      </c>
      <c r="C22">
        <v>0.65</v>
      </c>
      <c r="D22">
        <v>1</v>
      </c>
      <c r="E22">
        <v>6.5</v>
      </c>
      <c r="F22">
        <v>4.7</v>
      </c>
      <c r="G22">
        <v>5.7</v>
      </c>
      <c r="I22">
        <f t="shared" si="0"/>
        <v>2.1052018905558691</v>
      </c>
      <c r="K22">
        <f>AVERAGE(K16:K21)</f>
        <v>4.2250000000000005</v>
      </c>
      <c r="N22">
        <f t="shared" si="16"/>
        <v>4.4749999999999996</v>
      </c>
      <c r="P22" s="2">
        <f>AVERAGE(P16:P21)</f>
        <v>0.43333333333333335</v>
      </c>
      <c r="Q22">
        <f>AVERAGE(Q16:Q20)</f>
        <v>0.43333333333333329</v>
      </c>
      <c r="R22" s="2">
        <f>AVERAGE(R16:R21)</f>
        <v>4.4033333333333333</v>
      </c>
      <c r="S22">
        <f>AVERAGE(S16:S20)</f>
        <v>4.4033333333333342</v>
      </c>
      <c r="T22" s="2">
        <f>AVERAGE(T16:T21)</f>
        <v>5.206666666666667</v>
      </c>
      <c r="U22">
        <f>AVERAGE(U16:U20)</f>
        <v>5.2066666666666661</v>
      </c>
      <c r="V22" s="2">
        <f>AVERAGE(V16:V21)</f>
        <v>6.8566666666666656</v>
      </c>
      <c r="W22">
        <f>AVERAGE(W16:W20)</f>
        <v>6.8566666666666665</v>
      </c>
      <c r="Z22" s="1">
        <v>8</v>
      </c>
      <c r="AA22">
        <v>5</v>
      </c>
      <c r="AB22">
        <v>0.65</v>
      </c>
      <c r="AC22">
        <f t="shared" si="10"/>
        <v>4.4714285714285715</v>
      </c>
      <c r="AD22">
        <f t="shared" si="9"/>
        <v>10.700000000000001</v>
      </c>
      <c r="AE22">
        <f t="shared" si="9"/>
        <v>9.5</v>
      </c>
      <c r="AF22">
        <f t="shared" si="9"/>
        <v>14.27142857142857</v>
      </c>
    </row>
    <row r="23" spans="1:32" x14ac:dyDescent="0.45">
      <c r="A23" s="1">
        <v>19</v>
      </c>
      <c r="B23">
        <v>20</v>
      </c>
      <c r="C23">
        <v>0.85</v>
      </c>
      <c r="D23">
        <v>0.2</v>
      </c>
      <c r="E23">
        <v>4.5999999999999996</v>
      </c>
      <c r="F23">
        <v>3.9</v>
      </c>
      <c r="G23">
        <v>5.5</v>
      </c>
      <c r="I23">
        <f t="shared" si="0"/>
        <v>2.0155644370746373</v>
      </c>
      <c r="N23">
        <f t="shared" si="16"/>
        <v>3.55</v>
      </c>
      <c r="P23" s="2">
        <f>_xlfn.STDEV.P(P16:P21)</f>
        <v>0.47027178902795741</v>
      </c>
      <c r="Q23">
        <f>_xlfn.STDEV.P(Q16:Q20)</f>
        <v>0.1120515754264776</v>
      </c>
      <c r="R23" s="2">
        <f>_xlfn.STDEV.P(R16:R21)</f>
        <v>2.2801583765655868</v>
      </c>
      <c r="S23">
        <f>_xlfn.STDEV.P(S16:S20)</f>
        <v>0.60840410547230428</v>
      </c>
      <c r="T23" s="2">
        <f>_xlfn.STDEV.P(T16:T21)</f>
        <v>2.365718119772982</v>
      </c>
      <c r="U23">
        <f>_xlfn.STDEV.P(U16:U20)</f>
        <v>0.53485200445232961</v>
      </c>
      <c r="V23" s="2">
        <f>_xlfn.STDEV.P(V16:V21)</f>
        <v>1.3818546313640356</v>
      </c>
      <c r="W23">
        <f>_xlfn.STDEV.P(W16:W20)</f>
        <v>0.30634040615701441</v>
      </c>
      <c r="Z23" s="1">
        <v>9</v>
      </c>
      <c r="AA23">
        <v>5</v>
      </c>
      <c r="AB23">
        <v>0.85</v>
      </c>
      <c r="AC23">
        <f t="shared" si="10"/>
        <v>4.7857142857142856</v>
      </c>
      <c r="AD23">
        <f t="shared" si="9"/>
        <v>11.52857142857143</v>
      </c>
      <c r="AE23">
        <f t="shared" si="9"/>
        <v>9.2999999999999989</v>
      </c>
      <c r="AF23">
        <f t="shared" si="9"/>
        <v>14.471428571428572</v>
      </c>
    </row>
    <row r="24" spans="1:32" x14ac:dyDescent="0.45">
      <c r="A24" s="1">
        <v>20</v>
      </c>
      <c r="B24">
        <v>50</v>
      </c>
      <c r="C24">
        <v>0</v>
      </c>
      <c r="D24">
        <v>0.6</v>
      </c>
      <c r="E24">
        <v>6.1</v>
      </c>
      <c r="F24">
        <v>4.5999999999999996</v>
      </c>
      <c r="G24">
        <v>8.6</v>
      </c>
      <c r="I24">
        <f t="shared" si="0"/>
        <v>2.9020466915609755</v>
      </c>
      <c r="N24">
        <f t="shared" si="16"/>
        <v>4.9749999999999996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10"/>
        <v>3.1571428571428575</v>
      </c>
      <c r="AD24">
        <f t="shared" si="9"/>
        <v>10.428571428571431</v>
      </c>
      <c r="AE24">
        <f t="shared" si="9"/>
        <v>7.7571428571428571</v>
      </c>
      <c r="AF24">
        <f t="shared" si="9"/>
        <v>7.6714285714285708</v>
      </c>
    </row>
    <row r="25" spans="1:32" x14ac:dyDescent="0.45">
      <c r="A25" s="1">
        <v>21</v>
      </c>
      <c r="B25">
        <v>50</v>
      </c>
      <c r="C25">
        <v>0.2</v>
      </c>
      <c r="D25">
        <v>1</v>
      </c>
      <c r="E25">
        <v>6.6</v>
      </c>
      <c r="F25">
        <v>4</v>
      </c>
      <c r="G25">
        <v>8.1999999999999993</v>
      </c>
      <c r="I25">
        <f t="shared" si="0"/>
        <v>2.7290108097990382</v>
      </c>
      <c r="N25">
        <f t="shared" si="16"/>
        <v>4.9499999999999993</v>
      </c>
      <c r="P25" s="2" cm="1">
        <f t="array" ref="P25">INDEX(LINEST(P16:P21), 1)</f>
        <v>0.25828571428571429</v>
      </c>
      <c r="Q25" s="2" cm="1">
        <f t="array" ref="Q25">INDEX(LINEST(Q16:Q20), 1)</f>
        <v>-5.0000000000000079E-3</v>
      </c>
      <c r="R25" s="2" cm="1">
        <f t="array" ref="R25">INDEX(LINEST(R16:R21), 1)</f>
        <v>1.2691428571428571</v>
      </c>
      <c r="S25" s="2" cm="1">
        <f t="array" ref="S25">INDEX(LINEST(S16:S20), 1)</f>
        <v>-0.34166666666666662</v>
      </c>
      <c r="T25" s="2" cm="1">
        <f t="array" ref="T25">INDEX(LINEST(T16:T21), 1)</f>
        <v>-0.1702857142857139</v>
      </c>
      <c r="U25" s="2" cm="1">
        <f t="array" ref="U25">INDEX(LINEST(U16:U20), 1)</f>
        <v>-9.8333333333333384E-2</v>
      </c>
      <c r="V25" s="2" cm="1">
        <f t="array" ref="V25">INDEX(LINEST(V16:V20), 1)</f>
        <v>0.43399999999999983</v>
      </c>
      <c r="W25" s="2" cm="1">
        <f t="array" ref="W25">INDEX(LINEST(W16:W20), 1)</f>
        <v>0.18833333333333341</v>
      </c>
      <c r="Z25" s="1">
        <v>11</v>
      </c>
      <c r="AA25">
        <v>10</v>
      </c>
      <c r="AB25">
        <v>0.2</v>
      </c>
      <c r="AC25">
        <f t="shared" si="10"/>
        <v>3.0142857142857138</v>
      </c>
      <c r="AD25">
        <f t="shared" si="9"/>
        <v>9.6428571428571423</v>
      </c>
      <c r="AE25">
        <f t="shared" si="9"/>
        <v>9.0000000000000018</v>
      </c>
      <c r="AF25">
        <f t="shared" si="9"/>
        <v>8.7142857142857135</v>
      </c>
    </row>
    <row r="26" spans="1:32" x14ac:dyDescent="0.45">
      <c r="A26" s="1">
        <v>22</v>
      </c>
      <c r="B26">
        <v>50</v>
      </c>
      <c r="C26">
        <v>0.45</v>
      </c>
      <c r="D26">
        <v>1</v>
      </c>
      <c r="E26">
        <v>4.5</v>
      </c>
      <c r="F26">
        <v>5.3</v>
      </c>
      <c r="G26">
        <v>9.6</v>
      </c>
      <c r="I26">
        <f t="shared" si="0"/>
        <v>3.0602287496198715</v>
      </c>
      <c r="K26" cm="1">
        <f t="array" ref="K26">INDEX(LINEST(K16:K21),1)</f>
        <v>0.44942857142857157</v>
      </c>
      <c r="L26" cm="1">
        <f t="array" ref="L26">INDEX(LINEST(L16:L20),1)</f>
        <v>-6.4166666666666192E-2</v>
      </c>
      <c r="N26">
        <f t="shared" si="16"/>
        <v>5.0999999999999996</v>
      </c>
      <c r="Z26" s="1">
        <v>12</v>
      </c>
      <c r="AA26">
        <v>10</v>
      </c>
      <c r="AB26">
        <v>0.45</v>
      </c>
      <c r="AC26">
        <f t="shared" si="10"/>
        <v>2.9142857142857141</v>
      </c>
      <c r="AD26">
        <f t="shared" si="9"/>
        <v>10.242857142857144</v>
      </c>
      <c r="AE26">
        <f t="shared" si="9"/>
        <v>8.7857142857142865</v>
      </c>
      <c r="AF26">
        <f t="shared" si="9"/>
        <v>9.6571428571428584</v>
      </c>
    </row>
    <row r="27" spans="1:32" x14ac:dyDescent="0.45">
      <c r="A27" s="1">
        <v>23</v>
      </c>
      <c r="B27">
        <v>50</v>
      </c>
      <c r="C27">
        <v>0.65</v>
      </c>
      <c r="D27">
        <v>1.4</v>
      </c>
      <c r="E27">
        <v>5.7</v>
      </c>
      <c r="F27">
        <v>4.7</v>
      </c>
      <c r="G27">
        <v>9.4</v>
      </c>
      <c r="I27">
        <f t="shared" si="0"/>
        <v>2.8521921393903322</v>
      </c>
      <c r="N27">
        <f t="shared" si="16"/>
        <v>5.3000000000000007</v>
      </c>
      <c r="Z27" s="1">
        <v>13</v>
      </c>
      <c r="AA27">
        <v>10</v>
      </c>
      <c r="AB27">
        <v>0.65</v>
      </c>
      <c r="AC27">
        <f t="shared" si="10"/>
        <v>3.2571428571428571</v>
      </c>
      <c r="AD27">
        <f t="shared" si="9"/>
        <v>9.9285714285714288</v>
      </c>
      <c r="AE27">
        <f t="shared" si="9"/>
        <v>8.1857142857142851</v>
      </c>
      <c r="AF27">
        <f t="shared" si="9"/>
        <v>9.7714285714285722</v>
      </c>
    </row>
    <row r="28" spans="1:32" x14ac:dyDescent="0.45">
      <c r="A28" s="1">
        <v>24</v>
      </c>
      <c r="B28">
        <v>50</v>
      </c>
      <c r="C28">
        <v>0.85</v>
      </c>
      <c r="D28">
        <v>0.7</v>
      </c>
      <c r="E28">
        <v>4.3</v>
      </c>
      <c r="F28">
        <v>5.4</v>
      </c>
      <c r="G28">
        <v>9</v>
      </c>
      <c r="I28">
        <f t="shared" si="0"/>
        <v>2.9601520231231366</v>
      </c>
      <c r="N28">
        <f t="shared" si="16"/>
        <v>4.8499999999999996</v>
      </c>
      <c r="Z28" s="1">
        <v>14</v>
      </c>
      <c r="AA28">
        <v>10</v>
      </c>
      <c r="AB28">
        <v>0.85</v>
      </c>
      <c r="AC28">
        <f t="shared" si="10"/>
        <v>3.3000000000000003</v>
      </c>
      <c r="AD28">
        <f t="shared" si="9"/>
        <v>10.62857142857143</v>
      </c>
      <c r="AE28">
        <f t="shared" si="9"/>
        <v>8.0857142857142854</v>
      </c>
      <c r="AF28">
        <f t="shared" si="9"/>
        <v>10.842857142857143</v>
      </c>
    </row>
    <row r="29" spans="1:32" x14ac:dyDescent="0.45">
      <c r="A29" s="1">
        <v>25</v>
      </c>
      <c r="B29">
        <v>100</v>
      </c>
      <c r="C29">
        <v>0</v>
      </c>
      <c r="D29">
        <v>1</v>
      </c>
      <c r="E29">
        <v>9.6</v>
      </c>
      <c r="F29">
        <v>3.6</v>
      </c>
      <c r="G29">
        <v>8.6</v>
      </c>
      <c r="I29">
        <f t="shared" si="0"/>
        <v>3.5397740040855719</v>
      </c>
      <c r="N29">
        <f t="shared" si="16"/>
        <v>5.6999999999999993</v>
      </c>
      <c r="Z29" s="1">
        <v>15</v>
      </c>
      <c r="AA29">
        <v>20</v>
      </c>
      <c r="AB29">
        <v>0</v>
      </c>
      <c r="AC29">
        <f t="shared" si="10"/>
        <v>3.9857142857142853</v>
      </c>
      <c r="AD29">
        <f t="shared" si="9"/>
        <v>10.414285714285715</v>
      </c>
      <c r="AE29">
        <f t="shared" si="9"/>
        <v>5.4428571428571431</v>
      </c>
      <c r="AF29">
        <f t="shared" si="9"/>
        <v>10.657142857142857</v>
      </c>
    </row>
    <row r="30" spans="1:32" x14ac:dyDescent="0.45">
      <c r="A30" s="1">
        <v>26</v>
      </c>
      <c r="B30">
        <v>100</v>
      </c>
      <c r="C30">
        <v>0.2</v>
      </c>
      <c r="D30">
        <v>1.3</v>
      </c>
      <c r="E30">
        <v>8.1</v>
      </c>
      <c r="F30">
        <v>3.8</v>
      </c>
      <c r="G30">
        <v>7.7</v>
      </c>
      <c r="I30">
        <f t="shared" si="0"/>
        <v>2.8207933281259732</v>
      </c>
      <c r="N30">
        <f t="shared" si="16"/>
        <v>5.2249999999999996</v>
      </c>
      <c r="Z30" s="1">
        <v>16</v>
      </c>
      <c r="AA30">
        <v>20</v>
      </c>
      <c r="AB30">
        <v>0.2</v>
      </c>
      <c r="AC30">
        <f t="shared" si="10"/>
        <v>4.2</v>
      </c>
      <c r="AD30">
        <f t="shared" si="10"/>
        <v>9.7999999999999989</v>
      </c>
      <c r="AE30">
        <f t="shared" si="10"/>
        <v>6.0571428571428578</v>
      </c>
      <c r="AF30">
        <f t="shared" si="10"/>
        <v>11.471428571428573</v>
      </c>
    </row>
    <row r="31" spans="1:32" x14ac:dyDescent="0.45">
      <c r="A31" s="1">
        <v>27</v>
      </c>
      <c r="B31">
        <v>100</v>
      </c>
      <c r="C31">
        <v>0.45</v>
      </c>
      <c r="D31">
        <v>1.5</v>
      </c>
      <c r="E31">
        <v>6.7</v>
      </c>
      <c r="F31">
        <v>2.9</v>
      </c>
      <c r="G31">
        <v>8</v>
      </c>
      <c r="I31">
        <f t="shared" si="0"/>
        <v>2.6621185172715349</v>
      </c>
      <c r="N31">
        <f t="shared" si="16"/>
        <v>4.7750000000000004</v>
      </c>
      <c r="Z31" s="1">
        <v>17</v>
      </c>
      <c r="AA31">
        <v>20</v>
      </c>
      <c r="AB31">
        <v>0.45</v>
      </c>
      <c r="AC31">
        <f t="shared" ref="AC31:AF43" si="17">AVERAGE(D21,D57,D93,D129,D165,D201,D237)</f>
        <v>4.2357142857142858</v>
      </c>
      <c r="AD31">
        <f t="shared" si="17"/>
        <v>10.242857142857142</v>
      </c>
      <c r="AE31">
        <f t="shared" si="17"/>
        <v>6.7</v>
      </c>
      <c r="AF31">
        <f t="shared" si="17"/>
        <v>11.7</v>
      </c>
    </row>
    <row r="32" spans="1:32" x14ac:dyDescent="0.45">
      <c r="A32" s="1">
        <v>28</v>
      </c>
      <c r="B32">
        <v>100</v>
      </c>
      <c r="C32">
        <v>0.65</v>
      </c>
      <c r="D32">
        <v>1.2</v>
      </c>
      <c r="E32">
        <v>7.6</v>
      </c>
      <c r="F32">
        <v>3.9</v>
      </c>
      <c r="G32">
        <v>7</v>
      </c>
      <c r="I32">
        <f t="shared" si="0"/>
        <v>2.5684382414222071</v>
      </c>
      <c r="N32">
        <f t="shared" si="16"/>
        <v>4.9249999999999998</v>
      </c>
      <c r="Z32" s="1">
        <v>18</v>
      </c>
      <c r="AA32">
        <v>20</v>
      </c>
      <c r="AB32">
        <v>0.65</v>
      </c>
      <c r="AC32">
        <f t="shared" si="17"/>
        <v>4.8428571428571425</v>
      </c>
      <c r="AD32">
        <f t="shared" si="17"/>
        <v>10.200000000000001</v>
      </c>
      <c r="AE32">
        <f t="shared" si="17"/>
        <v>6.5571428571428569</v>
      </c>
      <c r="AF32">
        <f t="shared" si="17"/>
        <v>10.799999999999999</v>
      </c>
    </row>
    <row r="33" spans="1:32" x14ac:dyDescent="0.45">
      <c r="A33" s="1">
        <v>29</v>
      </c>
      <c r="B33">
        <v>100</v>
      </c>
      <c r="C33">
        <v>0.85</v>
      </c>
      <c r="D33">
        <v>0.7</v>
      </c>
      <c r="E33">
        <v>6</v>
      </c>
      <c r="F33">
        <v>3.4</v>
      </c>
      <c r="G33">
        <v>8.6</v>
      </c>
      <c r="I33">
        <f t="shared" si="0"/>
        <v>2.9405569200408275</v>
      </c>
      <c r="N33">
        <f t="shared" si="16"/>
        <v>4.6749999999999998</v>
      </c>
      <c r="Z33" s="1">
        <v>19</v>
      </c>
      <c r="AA33">
        <v>20</v>
      </c>
      <c r="AB33">
        <v>0.85</v>
      </c>
      <c r="AC33">
        <f t="shared" si="17"/>
        <v>4.9714285714285706</v>
      </c>
      <c r="AD33">
        <f t="shared" si="17"/>
        <v>10.785714285714286</v>
      </c>
      <c r="AE33">
        <f t="shared" si="17"/>
        <v>6.1857142857142851</v>
      </c>
      <c r="AF33">
        <f t="shared" si="17"/>
        <v>11.685714285714287</v>
      </c>
    </row>
    <row r="34" spans="1:32" x14ac:dyDescent="0.45">
      <c r="Z34" s="1">
        <v>20</v>
      </c>
      <c r="AA34">
        <v>50</v>
      </c>
      <c r="AB34">
        <v>0</v>
      </c>
      <c r="AC34">
        <f t="shared" si="17"/>
        <v>4.0857142857142863</v>
      </c>
      <c r="AD34">
        <f t="shared" si="17"/>
        <v>10.62857142857143</v>
      </c>
      <c r="AE34">
        <f t="shared" si="17"/>
        <v>5.5857142857142863</v>
      </c>
      <c r="AF34">
        <f t="shared" si="17"/>
        <v>5.371428571428571</v>
      </c>
    </row>
    <row r="35" spans="1:32" x14ac:dyDescent="0.45">
      <c r="Z35" s="1">
        <v>21</v>
      </c>
      <c r="AA35">
        <v>50</v>
      </c>
      <c r="AB35">
        <v>0.2</v>
      </c>
      <c r="AC35">
        <f t="shared" si="17"/>
        <v>4</v>
      </c>
      <c r="AD35">
        <f t="shared" si="17"/>
        <v>9.6714285714285726</v>
      </c>
      <c r="AE35">
        <f t="shared" si="17"/>
        <v>5.6857142857142851</v>
      </c>
      <c r="AF35">
        <f t="shared" si="17"/>
        <v>5.3571428571428568</v>
      </c>
    </row>
    <row r="36" spans="1:32" x14ac:dyDescent="0.45">
      <c r="Z36" s="1">
        <v>22</v>
      </c>
      <c r="AA36">
        <v>50</v>
      </c>
      <c r="AB36">
        <v>0.45</v>
      </c>
      <c r="AC36">
        <f t="shared" si="17"/>
        <v>4.2142857142857144</v>
      </c>
      <c r="AD36">
        <f t="shared" si="17"/>
        <v>9.3857142857142861</v>
      </c>
      <c r="AE36">
        <f t="shared" si="17"/>
        <v>5.7714285714285722</v>
      </c>
      <c r="AF36">
        <f t="shared" si="17"/>
        <v>5.6428571428571432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7"/>
        <v>5.1428571428571432</v>
      </c>
      <c r="AD37">
        <f t="shared" si="17"/>
        <v>9.4</v>
      </c>
      <c r="AE37">
        <f t="shared" si="17"/>
        <v>5.0142857142857142</v>
      </c>
      <c r="AF37">
        <f t="shared" si="17"/>
        <v>5.5</v>
      </c>
    </row>
    <row r="38" spans="1:32" x14ac:dyDescent="0.45">
      <c r="Z38" s="1">
        <v>24</v>
      </c>
      <c r="AA38">
        <v>50</v>
      </c>
      <c r="AB38">
        <v>0.85</v>
      </c>
      <c r="AC38">
        <f t="shared" si="17"/>
        <v>4.871428571428571</v>
      </c>
      <c r="AD38">
        <f t="shared" si="17"/>
        <v>9.8285714285714274</v>
      </c>
      <c r="AE38">
        <f t="shared" si="17"/>
        <v>4.8428571428571425</v>
      </c>
      <c r="AF38">
        <f t="shared" si="17"/>
        <v>5.8142857142857141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7"/>
        <v>4.0857142857142863</v>
      </c>
      <c r="AD39">
        <f t="shared" si="17"/>
        <v>9.7999999999999989</v>
      </c>
      <c r="AE39">
        <f t="shared" si="17"/>
        <v>5</v>
      </c>
      <c r="AF39">
        <f t="shared" si="17"/>
        <v>5.8857142857142861</v>
      </c>
    </row>
    <row r="40" spans="1:32" x14ac:dyDescent="0.45">
      <c r="A40" s="1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I40">
        <f>_xlfn.STDEV.P(D40:G40)</f>
        <v>0.4330127018922193</v>
      </c>
      <c r="J40">
        <v>2</v>
      </c>
      <c r="K40">
        <f>_xlfn.STDEV.P(D40:G44)</f>
        <v>0.35777087639996635</v>
      </c>
      <c r="L40">
        <f>_xlfn.STDEV.P(D40:G40,D45:G45,D50:G50,D55:G55,D60:G60,D65:G65)</f>
        <v>4.6947499489678179</v>
      </c>
      <c r="M40">
        <v>0</v>
      </c>
      <c r="N40">
        <f>AVERAGE(D40:G40)</f>
        <v>0.25</v>
      </c>
      <c r="P40" s="2">
        <f>_xlfn.STDEV.P(D40:D44)</f>
        <v>0.04</v>
      </c>
      <c r="Q40">
        <f>_xlfn.STDEV.P(D40,D45,D50,D55,D60,D65)</f>
        <v>1.5627610892974724</v>
      </c>
      <c r="R40" s="2">
        <f>_xlfn.STDEV.P(E40:E44)</f>
        <v>0.37629775444453556</v>
      </c>
      <c r="S40">
        <f>_xlfn.STDEV.P(E40,E45,E50,E55,E60,E65)</f>
        <v>4.0539761003516306</v>
      </c>
      <c r="T40" s="2">
        <f>_xlfn.STDEV.P(F40:F44)</f>
        <v>0.08</v>
      </c>
      <c r="U40">
        <f>_xlfn.STDEV.P(F40,F45,F50,F55,F60,F65)</f>
        <v>2.9498116700713095</v>
      </c>
      <c r="V40" s="2">
        <f>_xlfn.STDEV.P(G40:G44)</f>
        <v>0</v>
      </c>
      <c r="W40">
        <f>_xlfn.STDEV.P(G40,G45,G50,G55,G60,G65)</f>
        <v>4.5856357853143503</v>
      </c>
      <c r="Z40" s="1">
        <v>26</v>
      </c>
      <c r="AA40">
        <v>100</v>
      </c>
      <c r="AB40">
        <v>0.2</v>
      </c>
      <c r="AC40">
        <f t="shared" si="17"/>
        <v>3.9157142857142859</v>
      </c>
      <c r="AD40">
        <f t="shared" si="17"/>
        <v>9.8285714285714274</v>
      </c>
      <c r="AE40">
        <f t="shared" si="17"/>
        <v>4.8</v>
      </c>
      <c r="AF40">
        <f t="shared" si="17"/>
        <v>5.5142857142857151</v>
      </c>
    </row>
    <row r="41" spans="1:32" x14ac:dyDescent="0.45">
      <c r="A41" s="1">
        <v>1</v>
      </c>
      <c r="B41">
        <v>0</v>
      </c>
      <c r="C41">
        <v>0.2</v>
      </c>
      <c r="D41">
        <v>0.1</v>
      </c>
      <c r="E41">
        <v>0.6</v>
      </c>
      <c r="F41">
        <v>0.1</v>
      </c>
      <c r="G41">
        <v>0</v>
      </c>
      <c r="I41">
        <f t="shared" ref="I41:I69" si="18">_xlfn.STDEV.P(D41:G41)</f>
        <v>0.23452078799117149</v>
      </c>
      <c r="J41">
        <v>5</v>
      </c>
      <c r="K41">
        <f>_xlfn.STDEV.P(D45:G49)</f>
        <v>6.6081313546266598</v>
      </c>
      <c r="L41">
        <f>_xlfn.STDEV.P(D41:G41,D46:G46,D51:G51,D56:G56,D61:G61,D66:G66)</f>
        <v>4.7194338172661725</v>
      </c>
      <c r="M41">
        <v>0.2</v>
      </c>
      <c r="N41">
        <f t="shared" ref="N41:N69" si="19">AVERAGE(D41:G41)</f>
        <v>0.19999999999999998</v>
      </c>
      <c r="P41" s="2">
        <f>_xlfn.STDEV.P(D45:D49)</f>
        <v>4.8989794855663557E-2</v>
      </c>
      <c r="Q41">
        <f t="shared" ref="Q41:Q44" si="20">_xlfn.STDEV.P(D41,D46,D51,D56,D61,D66)</f>
        <v>1.7185265006200323</v>
      </c>
      <c r="R41" s="2">
        <f>_xlfn.STDEV.P(E45:E49)</f>
        <v>0.45782092569038391</v>
      </c>
      <c r="S41">
        <f t="shared" ref="S41:S44" si="21">_xlfn.STDEV.P(E41,E46,E51,E56,E61,E66)</f>
        <v>4.1177461472671348</v>
      </c>
      <c r="T41" s="2">
        <f>_xlfn.STDEV.P(F45:F49)</f>
        <v>0.87544274512955789</v>
      </c>
      <c r="U41">
        <f t="shared" ref="U41:U44" si="22">_xlfn.STDEV.P(F41,F46,F51,F56,F61,F66)</f>
        <v>3.3119312928997924</v>
      </c>
      <c r="V41" s="2">
        <f>_xlfn.STDEV.P(G45:G49)</f>
        <v>1.9479219696897385</v>
      </c>
      <c r="W41">
        <f t="shared" ref="W41:W44" si="23">_xlfn.STDEV.P(G41,G46,G51,G56,G61,G66)</f>
        <v>5.0535191258721461</v>
      </c>
      <c r="Z41" s="1">
        <v>27</v>
      </c>
      <c r="AA41">
        <v>100</v>
      </c>
      <c r="AB41">
        <v>0.45</v>
      </c>
      <c r="AC41">
        <f t="shared" si="17"/>
        <v>4.4000000000000004</v>
      </c>
      <c r="AD41">
        <f t="shared" si="17"/>
        <v>9.4714285714285715</v>
      </c>
      <c r="AE41">
        <f t="shared" si="17"/>
        <v>4.8571428571428568</v>
      </c>
      <c r="AF41">
        <f t="shared" si="17"/>
        <v>5.9142857142857155</v>
      </c>
    </row>
    <row r="42" spans="1:32" x14ac:dyDescent="0.45">
      <c r="A42" s="1">
        <v>2</v>
      </c>
      <c r="B42">
        <v>0</v>
      </c>
      <c r="C42">
        <v>0.45</v>
      </c>
      <c r="D42">
        <v>0</v>
      </c>
      <c r="E42">
        <v>1.3</v>
      </c>
      <c r="F42">
        <v>0.2</v>
      </c>
      <c r="G42">
        <v>0</v>
      </c>
      <c r="I42">
        <f t="shared" si="18"/>
        <v>0.54025456962435781</v>
      </c>
      <c r="J42">
        <v>10</v>
      </c>
      <c r="K42">
        <f>_xlfn.STDEV.P(D50:G54)</f>
        <v>3.8508959996343712</v>
      </c>
      <c r="L42">
        <f t="shared" ref="L42:L44" si="24">_xlfn.STDEV.P(D42:G42,D47:G47,D52:G52,D57:G57,D62:G62,D67:G67)</f>
        <v>4.9105258261095512</v>
      </c>
      <c r="M42">
        <v>0.45</v>
      </c>
      <c r="N42">
        <f t="shared" si="19"/>
        <v>0.375</v>
      </c>
      <c r="P42" s="2">
        <f>_xlfn.STDEV.P(D50:D54)</f>
        <v>0.08</v>
      </c>
      <c r="Q42">
        <f t="shared" si="20"/>
        <v>1.7566540163997386</v>
      </c>
      <c r="R42" s="2">
        <f>_xlfn.STDEV.P(E50:E54)</f>
        <v>1.1142710621747289</v>
      </c>
      <c r="S42">
        <f t="shared" si="21"/>
        <v>3.5580893749314364</v>
      </c>
      <c r="T42" s="2">
        <f>_xlfn.STDEV.P(F50:F54)</f>
        <v>1.4204224723651804</v>
      </c>
      <c r="U42">
        <f t="shared" si="22"/>
        <v>2.8306359709436317</v>
      </c>
      <c r="V42" s="2">
        <f>_xlfn.STDEV.P(G50:G54)</f>
        <v>1.6351146748775718</v>
      </c>
      <c r="W42">
        <f t="shared" si="23"/>
        <v>5.98238153989604</v>
      </c>
      <c r="Z42" s="1">
        <v>28</v>
      </c>
      <c r="AA42">
        <v>100</v>
      </c>
      <c r="AB42">
        <v>0.65</v>
      </c>
      <c r="AC42">
        <f t="shared" si="17"/>
        <v>4.7428571428571429</v>
      </c>
      <c r="AD42">
        <f t="shared" si="17"/>
        <v>8.6857142857142851</v>
      </c>
      <c r="AE42">
        <f t="shared" si="17"/>
        <v>4.3428571428571425</v>
      </c>
      <c r="AF42">
        <f t="shared" si="17"/>
        <v>5.4142857142857155</v>
      </c>
    </row>
    <row r="43" spans="1:32" x14ac:dyDescent="0.45">
      <c r="A43" s="1">
        <v>3</v>
      </c>
      <c r="B43">
        <v>0</v>
      </c>
      <c r="C43">
        <v>0.65</v>
      </c>
      <c r="D43">
        <v>0</v>
      </c>
      <c r="E43">
        <v>0.4</v>
      </c>
      <c r="F43">
        <v>0</v>
      </c>
      <c r="G43">
        <v>0</v>
      </c>
      <c r="I43">
        <f t="shared" si="18"/>
        <v>0.17320508075688776</v>
      </c>
      <c r="J43">
        <v>20</v>
      </c>
      <c r="K43">
        <f>_xlfn.STDEV.P(D55:G59)</f>
        <v>3.8091468861150526</v>
      </c>
      <c r="L43">
        <f t="shared" si="24"/>
        <v>4.5007098205604059</v>
      </c>
      <c r="M43">
        <v>0.65</v>
      </c>
      <c r="N43">
        <f t="shared" si="19"/>
        <v>0.1</v>
      </c>
      <c r="P43" s="2">
        <f>_xlfn.STDEV.P(D55:D59)</f>
        <v>0.66513156593263567</v>
      </c>
      <c r="Q43">
        <f t="shared" si="20"/>
        <v>2.5037749277618566</v>
      </c>
      <c r="R43" s="2">
        <f>_xlfn.STDEV.P(E55:E59)</f>
        <v>1.1088733020503332</v>
      </c>
      <c r="S43">
        <f t="shared" si="21"/>
        <v>3.6830316618544341</v>
      </c>
      <c r="T43" s="2">
        <f>_xlfn.STDEV.P(F55:F59)</f>
        <v>0.49638694583963527</v>
      </c>
      <c r="U43">
        <f t="shared" si="22"/>
        <v>2.423954528359713</v>
      </c>
      <c r="V43" s="2">
        <f>_xlfn.STDEV.P(G55:G59)</f>
        <v>0.8173126696681019</v>
      </c>
      <c r="W43">
        <f t="shared" si="23"/>
        <v>5.5246166282276006</v>
      </c>
      <c r="Z43" s="1">
        <v>29</v>
      </c>
      <c r="AA43">
        <v>100</v>
      </c>
      <c r="AB43">
        <v>0.85</v>
      </c>
      <c r="AC43">
        <f t="shared" si="17"/>
        <v>4.8985714285714286</v>
      </c>
      <c r="AD43">
        <f t="shared" si="17"/>
        <v>9.4428571428571413</v>
      </c>
      <c r="AE43">
        <f t="shared" si="17"/>
        <v>4.4571428571428573</v>
      </c>
      <c r="AF43">
        <f t="shared" si="17"/>
        <v>6.8</v>
      </c>
    </row>
    <row r="44" spans="1:32" x14ac:dyDescent="0.45">
      <c r="A44" s="1">
        <v>4</v>
      </c>
      <c r="B44">
        <v>0</v>
      </c>
      <c r="C44">
        <v>0.85</v>
      </c>
      <c r="D44">
        <v>0</v>
      </c>
      <c r="E44">
        <v>0.3</v>
      </c>
      <c r="F44">
        <v>0</v>
      </c>
      <c r="G44">
        <v>0</v>
      </c>
      <c r="I44">
        <f t="shared" si="18"/>
        <v>0.12990381056766581</v>
      </c>
      <c r="J44">
        <v>50</v>
      </c>
      <c r="K44">
        <f>_xlfn.STDEV.P(D61:G64)</f>
        <v>1.6438212912296783</v>
      </c>
      <c r="L44">
        <f t="shared" si="24"/>
        <v>4.825494721327086</v>
      </c>
      <c r="M44">
        <v>0.85</v>
      </c>
      <c r="N44">
        <f t="shared" si="19"/>
        <v>7.4999999999999997E-2</v>
      </c>
      <c r="P44" s="2">
        <f>_xlfn.STDEV.P(D60:D64)</f>
        <v>1.0594338110519255</v>
      </c>
      <c r="Q44">
        <f t="shared" si="20"/>
        <v>2.6683328128252661</v>
      </c>
      <c r="R44" s="2">
        <f>_xlfn.STDEV.P(E60:E64)</f>
        <v>1.2351518125315661</v>
      </c>
      <c r="S44">
        <f t="shared" si="21"/>
        <v>4.1847607126599513</v>
      </c>
      <c r="T44" s="2">
        <f>_xlfn.STDEV.P(F60:F64)</f>
        <v>1.1124747188138715</v>
      </c>
      <c r="U44">
        <f t="shared" si="22"/>
        <v>2.1082509865341512</v>
      </c>
      <c r="V44" s="2">
        <f>_xlfn.STDEV.P(G60:G64)</f>
        <v>0.25612496949731389</v>
      </c>
      <c r="W44">
        <f t="shared" si="23"/>
        <v>5.5032313739797969</v>
      </c>
    </row>
    <row r="45" spans="1:32" x14ac:dyDescent="0.45">
      <c r="A45" s="1">
        <v>5</v>
      </c>
      <c r="B45">
        <v>5</v>
      </c>
      <c r="C45">
        <v>0</v>
      </c>
      <c r="D45">
        <v>0.1</v>
      </c>
      <c r="E45">
        <v>13.2</v>
      </c>
      <c r="F45">
        <v>7.3</v>
      </c>
      <c r="G45">
        <v>14.2</v>
      </c>
      <c r="I45">
        <f t="shared" si="18"/>
        <v>5.6218324414731544</v>
      </c>
      <c r="J45">
        <v>100</v>
      </c>
      <c r="K45">
        <f>_xlfn.STDEV.P(D65:G69)</f>
        <v>2.8943868089804452</v>
      </c>
      <c r="N45">
        <f t="shared" si="19"/>
        <v>8.6999999999999993</v>
      </c>
      <c r="P45" s="2">
        <f>_xlfn.STDEV.P(D65:D69)</f>
        <v>1.0295630140987</v>
      </c>
      <c r="R45" s="2">
        <f>_xlfn.STDEV.P(E65:E69)</f>
        <v>1.0583005244258361</v>
      </c>
      <c r="T45" s="2">
        <f>_xlfn.STDEV.P(F65:F69)</f>
        <v>0.39293765408777004</v>
      </c>
      <c r="V45" s="2">
        <f>_xlfn.STDEV.P(G65:G69)</f>
        <v>0.90642153548997706</v>
      </c>
    </row>
    <row r="46" spans="1:32" x14ac:dyDescent="0.45">
      <c r="A46" s="1">
        <v>6</v>
      </c>
      <c r="B46">
        <v>5</v>
      </c>
      <c r="C46">
        <v>0.2</v>
      </c>
      <c r="D46">
        <v>0.1</v>
      </c>
      <c r="E46">
        <v>13.2</v>
      </c>
      <c r="F46">
        <v>8.6999999999999993</v>
      </c>
      <c r="G46">
        <v>16.100000000000001</v>
      </c>
      <c r="I46">
        <f t="shared" si="18"/>
        <v>6.0466416298636378</v>
      </c>
      <c r="K46">
        <f>AVERAGE(K40:K45)</f>
        <v>3.1940255361643621</v>
      </c>
      <c r="N46">
        <f t="shared" si="19"/>
        <v>9.5250000000000004</v>
      </c>
      <c r="P46" s="2">
        <f>AVERAGE(P40:P45)</f>
        <v>0.48718636432315415</v>
      </c>
      <c r="Q46">
        <f>AVERAGE(Q40:Q44)</f>
        <v>2.0420098693808733</v>
      </c>
      <c r="R46" s="2">
        <f>AVERAGE(R40:R45)</f>
        <v>0.89178589688623056</v>
      </c>
      <c r="S46">
        <f>AVERAGE(S40:S44)</f>
        <v>3.9195207994129175</v>
      </c>
      <c r="T46" s="2">
        <f>AVERAGE(T40:T45)</f>
        <v>0.72961075603933578</v>
      </c>
      <c r="U46">
        <f>AVERAGE(U40:U44)</f>
        <v>2.7249168897617198</v>
      </c>
      <c r="V46" s="2">
        <f>AVERAGE(V40:V45)</f>
        <v>0.92714930320378386</v>
      </c>
      <c r="W46">
        <f>AVERAGE(W40:W44)</f>
        <v>5.329876890657987</v>
      </c>
    </row>
    <row r="47" spans="1:32" x14ac:dyDescent="0.45">
      <c r="A47" s="1">
        <v>7</v>
      </c>
      <c r="B47">
        <v>5</v>
      </c>
      <c r="C47">
        <v>0.45</v>
      </c>
      <c r="D47">
        <v>0</v>
      </c>
      <c r="E47">
        <v>12.8</v>
      </c>
      <c r="F47">
        <v>7.1</v>
      </c>
      <c r="G47">
        <v>19.600000000000001</v>
      </c>
      <c r="I47">
        <f t="shared" si="18"/>
        <v>7.2171237345635149</v>
      </c>
      <c r="N47">
        <f t="shared" si="19"/>
        <v>9.875</v>
      </c>
      <c r="P47" s="2">
        <f>_xlfn.STDEV.P(P40:P45)</f>
        <v>0.44927658120314717</v>
      </c>
      <c r="Q47">
        <f>_xlfn.STDEV.P(Q40:Q44)</f>
        <v>0.4519416432534889</v>
      </c>
      <c r="R47" s="2">
        <f>_xlfn.STDEV.P(R40:R45)</f>
        <v>0.34066295285539683</v>
      </c>
      <c r="S47">
        <f>_xlfn.STDEV.P(S40:S44)</f>
        <v>0.25071239093734765</v>
      </c>
      <c r="T47" s="2">
        <f>_xlfn.STDEV.P(T40:T45)</f>
        <v>0.45365347789368993</v>
      </c>
      <c r="U47">
        <f>_xlfn.STDEV.P(U40:U44)</f>
        <v>0.41885445563157792</v>
      </c>
      <c r="V47" s="2">
        <f>_xlfn.STDEV.P(V40:V45)</f>
        <v>0.69108188340364496</v>
      </c>
      <c r="W47">
        <f>_xlfn.STDEV.P(W40:W44)</f>
        <v>0.47413206948998349</v>
      </c>
    </row>
    <row r="48" spans="1:32" x14ac:dyDescent="0.45">
      <c r="A48" s="1">
        <v>8</v>
      </c>
      <c r="B48">
        <v>5</v>
      </c>
      <c r="C48">
        <v>0.65</v>
      </c>
      <c r="D48">
        <v>0.1</v>
      </c>
      <c r="E48">
        <v>12.7</v>
      </c>
      <c r="F48">
        <v>6.6</v>
      </c>
      <c r="G48">
        <v>18.399999999999999</v>
      </c>
      <c r="I48">
        <f t="shared" si="18"/>
        <v>6.8229392493264962</v>
      </c>
      <c r="K48" cm="1">
        <f t="array" ref="K48">INDEX(LINEST(K40:K45),1)</f>
        <v>-6.4331418308795893E-2</v>
      </c>
      <c r="L48" cm="1">
        <f t="array" ref="L48">INDEX(LINEST(L40:L44),1)</f>
        <v>4.2765548012769642E-3</v>
      </c>
      <c r="N48">
        <f t="shared" si="19"/>
        <v>9.4499999999999993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0</v>
      </c>
      <c r="E49">
        <v>14</v>
      </c>
      <c r="F49">
        <v>6.1</v>
      </c>
      <c r="G49">
        <v>18.5</v>
      </c>
      <c r="I49">
        <f t="shared" si="18"/>
        <v>7.1233770081331516</v>
      </c>
      <c r="N49">
        <f t="shared" si="19"/>
        <v>9.65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0</v>
      </c>
      <c r="E50">
        <v>11.4</v>
      </c>
      <c r="F50">
        <v>6.4</v>
      </c>
      <c r="G50">
        <v>6.1</v>
      </c>
      <c r="I50">
        <f t="shared" si="18"/>
        <v>4.0412714583408036</v>
      </c>
      <c r="N50">
        <f t="shared" si="19"/>
        <v>5.9749999999999996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0.1</v>
      </c>
      <c r="E51">
        <v>9.9</v>
      </c>
      <c r="F51">
        <v>9.4</v>
      </c>
      <c r="G51">
        <v>6.9</v>
      </c>
      <c r="I51">
        <f t="shared" si="18"/>
        <v>3.9072848629195209</v>
      </c>
      <c r="J51" s="6"/>
      <c r="K51" t="s">
        <v>25</v>
      </c>
      <c r="L51" t="s">
        <v>26</v>
      </c>
      <c r="N51">
        <f t="shared" si="19"/>
        <v>6.5749999999999993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0</v>
      </c>
      <c r="E52">
        <v>8.5</v>
      </c>
      <c r="F52">
        <v>7</v>
      </c>
      <c r="G52">
        <v>8.1999999999999993</v>
      </c>
      <c r="I52">
        <f t="shared" si="18"/>
        <v>3.4665364558879235</v>
      </c>
      <c r="J52">
        <v>2</v>
      </c>
      <c r="K52">
        <f>AVERAGE(D40:G44)</f>
        <v>0.20000000000000004</v>
      </c>
      <c r="L52">
        <f>AVERAGE(D40:G40,D45:G45,D50:G50,D55:G55,D60:G60,D65:G65)</f>
        <v>6.1375000000000002</v>
      </c>
      <c r="M52">
        <v>0</v>
      </c>
      <c r="N52">
        <f t="shared" si="19"/>
        <v>5.9249999999999998</v>
      </c>
      <c r="P52" s="2">
        <f>AVERAGE(D40:D44)</f>
        <v>0.02</v>
      </c>
      <c r="Q52">
        <f>AVERAGE(D40,D45,D50,D55,D60,D65)</f>
        <v>1.5333333333333332</v>
      </c>
      <c r="R52" s="2">
        <f>AVERAGE(E40:E44)</f>
        <v>0.72</v>
      </c>
      <c r="S52">
        <f>AVERAGE(E40,E45,E50,E55,E60,E65)</f>
        <v>9.9166666666666679</v>
      </c>
      <c r="T52" s="2">
        <f>AVERAGE(F40:F44)</f>
        <v>6.0000000000000012E-2</v>
      </c>
      <c r="U52">
        <f>AVERAGE(F40,F45,F50,F55,F60,F65)</f>
        <v>5.1833333333333336</v>
      </c>
      <c r="V52" s="2">
        <f>AVERAGE(G40:G44)</f>
        <v>0</v>
      </c>
      <c r="W52">
        <f>AVERAGE(G40,G45,G50,G55,G60,G65)</f>
        <v>7.916666666666667</v>
      </c>
    </row>
    <row r="53" spans="1:32" x14ac:dyDescent="0.45">
      <c r="A53" s="1">
        <v>13</v>
      </c>
      <c r="B53">
        <v>10</v>
      </c>
      <c r="C53">
        <v>0.65</v>
      </c>
      <c r="D53">
        <v>0</v>
      </c>
      <c r="E53">
        <v>8.3000000000000007</v>
      </c>
      <c r="F53">
        <v>5.6</v>
      </c>
      <c r="G53">
        <v>9.9</v>
      </c>
      <c r="I53">
        <f t="shared" si="18"/>
        <v>3.763309713536743</v>
      </c>
      <c r="J53">
        <v>5</v>
      </c>
      <c r="K53">
        <f>AVERAGE(D45:G49)</f>
        <v>9.4400000000000013</v>
      </c>
      <c r="L53">
        <f>AVERAGE(D41:G41,D46:G46,D51:G51,D56:G56,D61:G61,D66:G66)</f>
        <v>6.3333333333333348</v>
      </c>
      <c r="M53">
        <v>0.2</v>
      </c>
      <c r="N53">
        <f t="shared" si="19"/>
        <v>5.95</v>
      </c>
      <c r="P53" s="2">
        <f>AVERAGE(D45:D49)</f>
        <v>6.0000000000000012E-2</v>
      </c>
      <c r="Q53">
        <f t="shared" ref="Q53:Q56" si="25">AVERAGE(D41,D46,D51,D56,D61,D66)</f>
        <v>1.8</v>
      </c>
      <c r="R53" s="2">
        <f>AVERAGE(E45:E49)</f>
        <v>13.180000000000001</v>
      </c>
      <c r="S53">
        <f t="shared" ref="S53:S56" si="26">AVERAGE(E41,E46,E51,E56,E61,E66)</f>
        <v>9.25</v>
      </c>
      <c r="T53" s="2">
        <f>AVERAGE(F45:F49)</f>
        <v>7.160000000000001</v>
      </c>
      <c r="U53">
        <f t="shared" ref="U53:U56" si="27">AVERAGE(F41,F46,F51,F56,F61,F66)</f>
        <v>6.0666666666666664</v>
      </c>
      <c r="V53" s="2">
        <f>AVERAGE(G45:G49)</f>
        <v>17.360000000000003</v>
      </c>
      <c r="W53">
        <f t="shared" ref="W53:W56" si="28">AVERAGE(G41,G46,G51,G56,G61,G66)</f>
        <v>8.2166666666666668</v>
      </c>
    </row>
    <row r="54" spans="1:32" x14ac:dyDescent="0.45">
      <c r="A54" s="1">
        <v>14</v>
      </c>
      <c r="B54">
        <v>10</v>
      </c>
      <c r="C54">
        <v>0.85</v>
      </c>
      <c r="D54">
        <v>0.2</v>
      </c>
      <c r="E54">
        <v>9.5</v>
      </c>
      <c r="F54">
        <v>5.5</v>
      </c>
      <c r="G54">
        <v>10.3</v>
      </c>
      <c r="I54">
        <f t="shared" si="18"/>
        <v>4.0021088191102461</v>
      </c>
      <c r="J54">
        <v>10</v>
      </c>
      <c r="K54">
        <f>AVERAGE(D50:G54)</f>
        <v>6.1599999999999993</v>
      </c>
      <c r="L54">
        <f t="shared" ref="L54:L56" si="29">AVERAGE(D42:G42,D47:G47,D52:G52,D57:G57,D62:G62,D67:G67)</f>
        <v>6.2583333333333329</v>
      </c>
      <c r="M54">
        <v>0.45</v>
      </c>
      <c r="N54">
        <f t="shared" si="19"/>
        <v>6.375</v>
      </c>
      <c r="P54" s="2">
        <f>AVERAGE(D50:D54)</f>
        <v>6.0000000000000012E-2</v>
      </c>
      <c r="Q54">
        <f t="shared" si="25"/>
        <v>1.75</v>
      </c>
      <c r="R54" s="2">
        <f>AVERAGE(E50:E54)</f>
        <v>9.52</v>
      </c>
      <c r="S54">
        <f t="shared" si="26"/>
        <v>8.6000000000000014</v>
      </c>
      <c r="T54" s="2">
        <f>AVERAGE(F50:F54)</f>
        <v>6.7799999999999994</v>
      </c>
      <c r="U54">
        <f t="shared" si="27"/>
        <v>5.25</v>
      </c>
      <c r="V54" s="2">
        <f>AVERAGE(G50:G54)</f>
        <v>8.2800000000000011</v>
      </c>
      <c r="W54">
        <f t="shared" si="28"/>
        <v>9.4333333333333336</v>
      </c>
    </row>
    <row r="55" spans="1:32" x14ac:dyDescent="0.45">
      <c r="A55" s="1">
        <v>15</v>
      </c>
      <c r="B55">
        <v>20</v>
      </c>
      <c r="C55">
        <v>0</v>
      </c>
      <c r="D55">
        <v>2.5</v>
      </c>
      <c r="E55">
        <v>10.8</v>
      </c>
      <c r="F55">
        <v>3</v>
      </c>
      <c r="G55">
        <v>12.4</v>
      </c>
      <c r="I55">
        <f t="shared" si="18"/>
        <v>4.4645128513646366</v>
      </c>
      <c r="J55">
        <v>20</v>
      </c>
      <c r="K55">
        <f>AVERAGE(D55:G59)</f>
        <v>7.18</v>
      </c>
      <c r="L55">
        <f t="shared" si="29"/>
        <v>5.916666666666667</v>
      </c>
      <c r="M55">
        <v>0.65</v>
      </c>
      <c r="N55">
        <f t="shared" si="19"/>
        <v>7.1750000000000007</v>
      </c>
      <c r="P55" s="2">
        <f>AVERAGE(D55:D59)</f>
        <v>3.46</v>
      </c>
      <c r="Q55">
        <f t="shared" si="25"/>
        <v>2.4333333333333331</v>
      </c>
      <c r="R55" s="2">
        <f>AVERAGE(E55:E59)</f>
        <v>9.32</v>
      </c>
      <c r="S55">
        <f t="shared" si="26"/>
        <v>7.6833333333333327</v>
      </c>
      <c r="T55" s="2">
        <f>AVERAGE(F55:F59)</f>
        <v>3.7399999999999998</v>
      </c>
      <c r="U55">
        <f t="shared" si="27"/>
        <v>4.7666666666666666</v>
      </c>
      <c r="V55" s="2">
        <f>AVERAGE(G55:G59)</f>
        <v>12.2</v>
      </c>
      <c r="W55">
        <f t="shared" si="28"/>
        <v>8.7833333333333332</v>
      </c>
    </row>
    <row r="56" spans="1:32" x14ac:dyDescent="0.45">
      <c r="A56" s="1">
        <v>16</v>
      </c>
      <c r="B56">
        <v>20</v>
      </c>
      <c r="C56">
        <v>0.2</v>
      </c>
      <c r="D56">
        <v>3.2</v>
      </c>
      <c r="E56">
        <v>9.6999999999999993</v>
      </c>
      <c r="F56">
        <v>4.4000000000000004</v>
      </c>
      <c r="G56">
        <v>12.5</v>
      </c>
      <c r="I56">
        <f t="shared" si="18"/>
        <v>3.8055879966176067</v>
      </c>
      <c r="J56">
        <v>50</v>
      </c>
      <c r="K56">
        <f>AVERAGE(D60:G64)</f>
        <v>7.3849999999999998</v>
      </c>
      <c r="L56">
        <f t="shared" si="29"/>
        <v>6.3291666666666657</v>
      </c>
      <c r="M56">
        <v>0.85</v>
      </c>
      <c r="N56">
        <f t="shared" si="19"/>
        <v>7.4499999999999993</v>
      </c>
      <c r="P56" s="2">
        <f>AVERAGE(D60:D64)</f>
        <v>4.76</v>
      </c>
      <c r="Q56">
        <f t="shared" si="25"/>
        <v>2.7000000000000006</v>
      </c>
      <c r="R56" s="2">
        <f>AVERAGE(E60:E64)</f>
        <v>9.3199999999999985</v>
      </c>
      <c r="S56">
        <f t="shared" si="26"/>
        <v>8.7666666666666675</v>
      </c>
      <c r="T56" s="2">
        <f>AVERAGE(F60:F64)</f>
        <v>8.08</v>
      </c>
      <c r="U56">
        <f t="shared" si="27"/>
        <v>4.2833333333333332</v>
      </c>
      <c r="V56" s="2">
        <f>AVERAGE(G60:G64)</f>
        <v>7.38</v>
      </c>
      <c r="W56">
        <f t="shared" si="28"/>
        <v>9.5666666666666664</v>
      </c>
    </row>
    <row r="57" spans="1:32" x14ac:dyDescent="0.45">
      <c r="A57" s="1">
        <v>17</v>
      </c>
      <c r="B57">
        <v>20</v>
      </c>
      <c r="C57">
        <v>0.45</v>
      </c>
      <c r="D57">
        <v>3.3</v>
      </c>
      <c r="E57">
        <v>9.1</v>
      </c>
      <c r="F57">
        <v>3.4</v>
      </c>
      <c r="G57">
        <v>13.3</v>
      </c>
      <c r="I57">
        <f t="shared" si="18"/>
        <v>4.1966504500613331</v>
      </c>
      <c r="J57">
        <v>100</v>
      </c>
      <c r="K57">
        <f>AVERAGE(D65:G69)</f>
        <v>6.8049999999999997</v>
      </c>
      <c r="L57">
        <f>AVERAGE((L56-L55), (L55-L54), (L54-L53), (L53-L52))</f>
        <v>4.7916666666666385E-2</v>
      </c>
      <c r="N57">
        <f t="shared" si="19"/>
        <v>7.2750000000000004</v>
      </c>
      <c r="P57" s="2">
        <f>AVERAGE(D65:D69)</f>
        <v>3.9</v>
      </c>
      <c r="R57" s="2">
        <f>AVERAGE(E65:E69)</f>
        <v>10.999999999999998</v>
      </c>
      <c r="T57" s="2">
        <f>AVERAGE(F65:F69)</f>
        <v>4.84</v>
      </c>
      <c r="V57" s="2">
        <f>AVERAGE(G65:G69)</f>
        <v>7.4799999999999995</v>
      </c>
    </row>
    <row r="58" spans="1:32" x14ac:dyDescent="0.45">
      <c r="A58" s="1">
        <v>18</v>
      </c>
      <c r="B58">
        <v>20</v>
      </c>
      <c r="C58">
        <v>0.65</v>
      </c>
      <c r="D58">
        <v>3.8</v>
      </c>
      <c r="E58">
        <v>7.4</v>
      </c>
      <c r="F58">
        <v>4.0999999999999996</v>
      </c>
      <c r="G58">
        <v>10.8</v>
      </c>
      <c r="I58">
        <f t="shared" si="18"/>
        <v>2.843743131859839</v>
      </c>
      <c r="K58">
        <f>AVERAGE(K52:K57)</f>
        <v>6.1950000000000003</v>
      </c>
      <c r="N58">
        <f t="shared" si="19"/>
        <v>6.5250000000000004</v>
      </c>
      <c r="P58" s="2">
        <f>AVERAGE(P52:P57)</f>
        <v>2.0433333333333334</v>
      </c>
      <c r="Q58">
        <f>AVERAGE(Q52:Q56)</f>
        <v>2.0433333333333334</v>
      </c>
      <c r="R58" s="2">
        <f>AVERAGE(R52:R57)</f>
        <v>8.8433333333333337</v>
      </c>
      <c r="S58">
        <f>AVERAGE(S52:S56)</f>
        <v>8.8433333333333337</v>
      </c>
      <c r="T58" s="2">
        <f>AVERAGE(T52:T57)</f>
        <v>5.1100000000000003</v>
      </c>
      <c r="U58">
        <f>AVERAGE(U52:U56)</f>
        <v>5.1099999999999994</v>
      </c>
      <c r="V58" s="2">
        <f>AVERAGE(V52:V57)</f>
        <v>8.7833333333333332</v>
      </c>
      <c r="W58">
        <f>AVERAGE(W52:W56)</f>
        <v>8.783333333333335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4.5</v>
      </c>
      <c r="E59">
        <v>9.6</v>
      </c>
      <c r="F59">
        <v>3.8</v>
      </c>
      <c r="G59">
        <v>12</v>
      </c>
      <c r="I59">
        <f t="shared" si="18"/>
        <v>3.4404759845114472</v>
      </c>
      <c r="N59">
        <f t="shared" si="19"/>
        <v>7.4749999999999996</v>
      </c>
      <c r="P59" s="2">
        <f>_xlfn.STDEV.P(P52:P57)</f>
        <v>2.0328769979732884</v>
      </c>
      <c r="Q59">
        <f>_xlfn.STDEV.P(Q52:Q56)</f>
        <v>0.44467216388406156</v>
      </c>
      <c r="R59" s="2">
        <f>_xlfn.STDEV.P(R52:R57)</f>
        <v>3.8806943823095486</v>
      </c>
      <c r="S59">
        <f>_xlfn.STDEV.P(S52:S56)</f>
        <v>0.73866245486163906</v>
      </c>
      <c r="T59" s="2">
        <f>_xlfn.STDEV.P(T52:T57)</f>
        <v>2.6852870734181598</v>
      </c>
      <c r="U59">
        <f>_xlfn.STDEV.P(U52:U56)</f>
        <v>0.5901600536201107</v>
      </c>
      <c r="V59" s="2">
        <f>_xlfn.STDEV.P(V52:V57)</f>
        <v>5.2646800050483149</v>
      </c>
      <c r="W59">
        <f>_xlfn.STDEV.P(W52:W56)</f>
        <v>0.64935865795927183</v>
      </c>
      <c r="Z59" s="1">
        <v>0</v>
      </c>
      <c r="AA59">
        <v>2</v>
      </c>
      <c r="AB59">
        <v>0</v>
      </c>
      <c r="AC59">
        <f>AVERAGE(D4,D40,D76,D148,D220)</f>
        <v>0.88000000000000012</v>
      </c>
      <c r="AD59">
        <f t="shared" ref="AD59:AF74" si="30">AVERAGE(E4,E40,E76,E148,E220)</f>
        <v>3.7400000000000007</v>
      </c>
      <c r="AE59">
        <f t="shared" si="30"/>
        <v>1.8800000000000001</v>
      </c>
      <c r="AF59">
        <f t="shared" si="30"/>
        <v>3.4799999999999995</v>
      </c>
    </row>
    <row r="60" spans="1:32" x14ac:dyDescent="0.45">
      <c r="A60" s="1">
        <v>20</v>
      </c>
      <c r="B60">
        <v>50</v>
      </c>
      <c r="C60">
        <v>0</v>
      </c>
      <c r="D60">
        <v>3.9</v>
      </c>
      <c r="E60">
        <v>11.5</v>
      </c>
      <c r="F60">
        <v>9</v>
      </c>
      <c r="G60">
        <v>7.6</v>
      </c>
      <c r="I60">
        <f t="shared" si="18"/>
        <v>2.7486360253769515</v>
      </c>
      <c r="N60">
        <f t="shared" si="19"/>
        <v>8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1">AVERAGE(D5,D41,D77,D149,D221)</f>
        <v>1.3</v>
      </c>
      <c r="AD60">
        <f t="shared" si="30"/>
        <v>4.4399999999999995</v>
      </c>
      <c r="AE60">
        <f t="shared" si="30"/>
        <v>1.58</v>
      </c>
      <c r="AF60">
        <f t="shared" si="30"/>
        <v>3.34</v>
      </c>
    </row>
    <row r="61" spans="1:32" x14ac:dyDescent="0.45">
      <c r="A61" s="1">
        <v>21</v>
      </c>
      <c r="B61">
        <v>50</v>
      </c>
      <c r="C61">
        <v>0.2</v>
      </c>
      <c r="D61">
        <v>4</v>
      </c>
      <c r="E61">
        <v>9.6</v>
      </c>
      <c r="F61">
        <v>8.9</v>
      </c>
      <c r="G61">
        <v>7</v>
      </c>
      <c r="I61">
        <f t="shared" si="18"/>
        <v>2.1683807322516038</v>
      </c>
      <c r="N61">
        <f t="shared" si="19"/>
        <v>7.375</v>
      </c>
      <c r="P61" s="2" cm="1">
        <f t="array" ref="P61">INDEX(LINEST(P52:P57), 1)</f>
        <v>1.0542857142857145</v>
      </c>
      <c r="Q61" s="2" cm="1">
        <f t="array" ref="Q61">INDEX(LINEST(Q52:Q56), 1)</f>
        <v>0.29666666666666669</v>
      </c>
      <c r="R61" s="2" cm="1">
        <f t="array" ref="R61">INDEX(LINEST(R52:R57), 1)</f>
        <v>1.1319999999999995</v>
      </c>
      <c r="S61" s="2" cm="1">
        <f t="array" ref="S61">INDEX(LINEST(S52:S56), 1)</f>
        <v>-0.38666666666666666</v>
      </c>
      <c r="T61" s="2" cm="1">
        <f t="array" ref="T61">INDEX(LINEST(T52:T57), 1)</f>
        <v>0.67485714285714316</v>
      </c>
      <c r="U61" s="2" cm="1">
        <f t="array" ref="U61">INDEX(LINEST(U52:U56), 1)</f>
        <v>-0.30999999999999994</v>
      </c>
      <c r="V61" s="2" cm="1">
        <f t="array" ref="V61">INDEX(LINEST(V52:V56), 1)</f>
        <v>0.96000000000000008</v>
      </c>
      <c r="W61" s="2" cm="1">
        <f t="array" ref="W61">INDEX(LINEST(W52:W56), 1)</f>
        <v>0.38666666666666649</v>
      </c>
      <c r="Z61" s="1">
        <v>2</v>
      </c>
      <c r="AA61">
        <v>2</v>
      </c>
      <c r="AB61">
        <v>0.45</v>
      </c>
      <c r="AC61">
        <f t="shared" si="31"/>
        <v>1.1200000000000001</v>
      </c>
      <c r="AD61">
        <f t="shared" si="30"/>
        <v>4.4799999999999995</v>
      </c>
      <c r="AE61">
        <f t="shared" si="30"/>
        <v>1.94</v>
      </c>
      <c r="AF61">
        <f t="shared" si="30"/>
        <v>3.54</v>
      </c>
    </row>
    <row r="62" spans="1:32" x14ac:dyDescent="0.45">
      <c r="A62" s="1">
        <v>22</v>
      </c>
      <c r="B62">
        <v>50</v>
      </c>
      <c r="C62">
        <v>0.45</v>
      </c>
      <c r="D62">
        <v>3.8</v>
      </c>
      <c r="E62">
        <v>9.1999999999999993</v>
      </c>
      <c r="F62">
        <v>8.8000000000000007</v>
      </c>
      <c r="G62">
        <v>7.4</v>
      </c>
      <c r="I62">
        <f t="shared" si="18"/>
        <v>2.1283796653792715</v>
      </c>
      <c r="K62" cm="1">
        <f t="array" ref="K62">INDEX(LINEST(K52:K57),1)</f>
        <v>0.79657142857142871</v>
      </c>
      <c r="L62" cm="1">
        <f t="array" ref="L62">INDEX(LINEST(L52:L56),1)</f>
        <v>-3.3333333333336679E-3</v>
      </c>
      <c r="N62">
        <f t="shared" si="19"/>
        <v>7.3000000000000007</v>
      </c>
      <c r="Z62" s="1">
        <v>3</v>
      </c>
      <c r="AA62">
        <v>2</v>
      </c>
      <c r="AB62">
        <v>0.65</v>
      </c>
      <c r="AC62">
        <f t="shared" si="31"/>
        <v>1.3900000000000001</v>
      </c>
      <c r="AD62">
        <f t="shared" si="30"/>
        <v>3.84</v>
      </c>
      <c r="AE62">
        <f t="shared" si="30"/>
        <v>1.78</v>
      </c>
      <c r="AF62">
        <f t="shared" si="30"/>
        <v>3.2600000000000002</v>
      </c>
    </row>
    <row r="63" spans="1:32" x14ac:dyDescent="0.45">
      <c r="A63" s="1">
        <v>23</v>
      </c>
      <c r="B63">
        <v>50</v>
      </c>
      <c r="C63">
        <v>0.65</v>
      </c>
      <c r="D63">
        <v>6.2</v>
      </c>
      <c r="E63">
        <v>8</v>
      </c>
      <c r="F63">
        <v>7.6</v>
      </c>
      <c r="G63">
        <v>7.2</v>
      </c>
      <c r="I63">
        <f t="shared" si="18"/>
        <v>0.66895440801298245</v>
      </c>
      <c r="N63">
        <f t="shared" si="19"/>
        <v>7.2499999999999991</v>
      </c>
      <c r="Z63" s="1">
        <v>4</v>
      </c>
      <c r="AA63">
        <v>2</v>
      </c>
      <c r="AB63">
        <v>0.85</v>
      </c>
      <c r="AC63">
        <f t="shared" si="31"/>
        <v>2.1800000000000002</v>
      </c>
      <c r="AD63">
        <f t="shared" si="30"/>
        <v>4.2</v>
      </c>
      <c r="AE63">
        <f t="shared" si="30"/>
        <v>1.7399999999999998</v>
      </c>
      <c r="AF63">
        <f t="shared" si="30"/>
        <v>3.96</v>
      </c>
    </row>
    <row r="64" spans="1:32" x14ac:dyDescent="0.45">
      <c r="A64" s="1">
        <v>24</v>
      </c>
      <c r="B64">
        <v>50</v>
      </c>
      <c r="C64">
        <v>0.85</v>
      </c>
      <c r="D64">
        <v>5.9</v>
      </c>
      <c r="E64">
        <v>8.3000000000000007</v>
      </c>
      <c r="F64">
        <v>6.1</v>
      </c>
      <c r="G64">
        <v>7.7</v>
      </c>
      <c r="I64">
        <f t="shared" si="18"/>
        <v>1.0246950765959655</v>
      </c>
      <c r="N64">
        <f t="shared" si="19"/>
        <v>7</v>
      </c>
      <c r="Z64" s="1">
        <v>5</v>
      </c>
      <c r="AA64">
        <v>5</v>
      </c>
      <c r="AB64">
        <v>0</v>
      </c>
      <c r="AC64">
        <f t="shared" si="31"/>
        <v>2.1800000000000002</v>
      </c>
      <c r="AD64">
        <f t="shared" si="30"/>
        <v>10.42</v>
      </c>
      <c r="AE64">
        <f t="shared" si="30"/>
        <v>8.74</v>
      </c>
      <c r="AF64">
        <f t="shared" si="30"/>
        <v>13.52</v>
      </c>
    </row>
    <row r="65" spans="1:32" x14ac:dyDescent="0.45">
      <c r="A65" s="1">
        <v>25</v>
      </c>
      <c r="B65">
        <v>100</v>
      </c>
      <c r="C65">
        <v>0</v>
      </c>
      <c r="D65">
        <v>2.7</v>
      </c>
      <c r="E65">
        <v>11.6</v>
      </c>
      <c r="F65">
        <v>5.4</v>
      </c>
      <c r="G65">
        <v>7.2</v>
      </c>
      <c r="I65">
        <f t="shared" si="18"/>
        <v>3.2383444844549802</v>
      </c>
      <c r="N65">
        <f t="shared" si="19"/>
        <v>6.7250000000000005</v>
      </c>
      <c r="Z65" s="1">
        <v>6</v>
      </c>
      <c r="AA65">
        <v>5</v>
      </c>
      <c r="AB65">
        <v>0.2</v>
      </c>
      <c r="AC65">
        <f t="shared" si="31"/>
        <v>2.72</v>
      </c>
      <c r="AD65">
        <f t="shared" si="30"/>
        <v>10.5</v>
      </c>
      <c r="AE65">
        <f t="shared" si="30"/>
        <v>10.139999999999999</v>
      </c>
      <c r="AF65">
        <f t="shared" si="30"/>
        <v>15.439999999999998</v>
      </c>
    </row>
    <row r="66" spans="1:32" x14ac:dyDescent="0.45">
      <c r="A66" s="1">
        <v>26</v>
      </c>
      <c r="B66">
        <v>100</v>
      </c>
      <c r="C66">
        <v>0.2</v>
      </c>
      <c r="D66">
        <v>3.3</v>
      </c>
      <c r="E66">
        <v>12.5</v>
      </c>
      <c r="F66">
        <v>4.9000000000000004</v>
      </c>
      <c r="G66">
        <v>6.8</v>
      </c>
      <c r="I66">
        <f t="shared" si="18"/>
        <v>3.4758991642451282</v>
      </c>
      <c r="N66">
        <f t="shared" si="19"/>
        <v>6.8750000000000009</v>
      </c>
      <c r="Z66" s="1">
        <v>7</v>
      </c>
      <c r="AA66">
        <v>5</v>
      </c>
      <c r="AB66">
        <v>0.45</v>
      </c>
      <c r="AC66">
        <f t="shared" si="31"/>
        <v>2.7199999999999998</v>
      </c>
      <c r="AD66">
        <f t="shared" si="30"/>
        <v>11.3</v>
      </c>
      <c r="AE66">
        <f t="shared" si="30"/>
        <v>9.36</v>
      </c>
      <c r="AF66">
        <f t="shared" si="30"/>
        <v>17.2</v>
      </c>
    </row>
    <row r="67" spans="1:32" x14ac:dyDescent="0.45">
      <c r="A67" s="1">
        <v>27</v>
      </c>
      <c r="B67">
        <v>100</v>
      </c>
      <c r="C67">
        <v>0.45</v>
      </c>
      <c r="D67">
        <v>3.4</v>
      </c>
      <c r="E67">
        <v>10.7</v>
      </c>
      <c r="F67">
        <v>5</v>
      </c>
      <c r="G67">
        <v>8.1</v>
      </c>
      <c r="I67">
        <f t="shared" si="18"/>
        <v>2.8151376520518463</v>
      </c>
      <c r="N67">
        <f t="shared" si="19"/>
        <v>6.8000000000000007</v>
      </c>
      <c r="Z67" s="1">
        <v>8</v>
      </c>
      <c r="AA67">
        <v>5</v>
      </c>
      <c r="AB67">
        <v>0.65</v>
      </c>
      <c r="AC67">
        <f t="shared" si="31"/>
        <v>2.9</v>
      </c>
      <c r="AD67">
        <f t="shared" si="30"/>
        <v>10.86</v>
      </c>
      <c r="AE67">
        <f t="shared" si="30"/>
        <v>8.6399999999999988</v>
      </c>
      <c r="AF67">
        <f t="shared" si="30"/>
        <v>16.02</v>
      </c>
    </row>
    <row r="68" spans="1:32" x14ac:dyDescent="0.45">
      <c r="A68" s="1">
        <v>28</v>
      </c>
      <c r="B68">
        <v>100</v>
      </c>
      <c r="C68">
        <v>0.65</v>
      </c>
      <c r="D68">
        <v>4.5</v>
      </c>
      <c r="E68">
        <v>9.3000000000000007</v>
      </c>
      <c r="F68">
        <v>4.7</v>
      </c>
      <c r="G68">
        <v>6.4</v>
      </c>
      <c r="I68">
        <f t="shared" si="18"/>
        <v>1.9227259295073786</v>
      </c>
      <c r="N68">
        <f t="shared" si="19"/>
        <v>6.2249999999999996</v>
      </c>
      <c r="Z68" s="1">
        <v>9</v>
      </c>
      <c r="AA68">
        <v>5</v>
      </c>
      <c r="AB68">
        <v>0.85</v>
      </c>
      <c r="AC68">
        <f t="shared" si="31"/>
        <v>2.96</v>
      </c>
      <c r="AD68">
        <f t="shared" si="30"/>
        <v>11.9</v>
      </c>
      <c r="AE68">
        <f t="shared" si="30"/>
        <v>7.9599999999999991</v>
      </c>
      <c r="AF68">
        <f t="shared" si="30"/>
        <v>16.3</v>
      </c>
    </row>
    <row r="69" spans="1:32" x14ac:dyDescent="0.45">
      <c r="A69" s="1">
        <v>29</v>
      </c>
      <c r="B69">
        <v>100</v>
      </c>
      <c r="C69">
        <v>0.85</v>
      </c>
      <c r="D69">
        <v>5.6</v>
      </c>
      <c r="E69">
        <v>10.9</v>
      </c>
      <c r="F69">
        <v>4.2</v>
      </c>
      <c r="G69">
        <v>8.9</v>
      </c>
      <c r="I69">
        <f t="shared" si="18"/>
        <v>2.6448062310876383</v>
      </c>
      <c r="N69">
        <f t="shared" si="19"/>
        <v>7.4</v>
      </c>
      <c r="Z69" s="1">
        <v>10</v>
      </c>
      <c r="AA69">
        <v>10</v>
      </c>
      <c r="AB69">
        <v>0</v>
      </c>
      <c r="AC69">
        <f t="shared" si="31"/>
        <v>1.1000000000000001</v>
      </c>
      <c r="AD69">
        <f t="shared" si="30"/>
        <v>10.46</v>
      </c>
      <c r="AE69">
        <f t="shared" si="30"/>
        <v>7.26</v>
      </c>
      <c r="AF69">
        <f t="shared" si="30"/>
        <v>8.120000000000001</v>
      </c>
    </row>
    <row r="70" spans="1:32" x14ac:dyDescent="0.45">
      <c r="Z70" s="1">
        <v>11</v>
      </c>
      <c r="AA70">
        <v>10</v>
      </c>
      <c r="AB70">
        <v>0.2</v>
      </c>
      <c r="AC70">
        <f t="shared" si="31"/>
        <v>1.04</v>
      </c>
      <c r="AD70">
        <f t="shared" si="30"/>
        <v>9.48</v>
      </c>
      <c r="AE70">
        <f t="shared" si="30"/>
        <v>8.52</v>
      </c>
      <c r="AF70">
        <f t="shared" si="30"/>
        <v>9.24</v>
      </c>
    </row>
    <row r="71" spans="1:32" x14ac:dyDescent="0.45">
      <c r="Z71" s="1">
        <v>12</v>
      </c>
      <c r="AA71">
        <v>10</v>
      </c>
      <c r="AB71">
        <v>0.45</v>
      </c>
      <c r="AC71">
        <f t="shared" si="31"/>
        <v>0.92000000000000015</v>
      </c>
      <c r="AD71">
        <f t="shared" si="30"/>
        <v>9.8199999999999985</v>
      </c>
      <c r="AE71">
        <f t="shared" si="30"/>
        <v>7.9</v>
      </c>
      <c r="AF71">
        <f t="shared" si="30"/>
        <v>10.34</v>
      </c>
    </row>
    <row r="72" spans="1:32" x14ac:dyDescent="0.45">
      <c r="Z72" s="1">
        <v>13</v>
      </c>
      <c r="AA72">
        <v>10</v>
      </c>
      <c r="AB72">
        <v>0.65</v>
      </c>
      <c r="AC72">
        <f t="shared" si="31"/>
        <v>1.02</v>
      </c>
      <c r="AD72">
        <f t="shared" si="30"/>
        <v>9.48</v>
      </c>
      <c r="AE72">
        <f t="shared" si="30"/>
        <v>7.0600000000000005</v>
      </c>
      <c r="AF72">
        <f t="shared" si="30"/>
        <v>10.760000000000002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1"/>
        <v>1.1199999999999999</v>
      </c>
      <c r="AD73">
        <f t="shared" si="30"/>
        <v>10.199999999999999</v>
      </c>
      <c r="AE73">
        <f t="shared" si="30"/>
        <v>7.08</v>
      </c>
      <c r="AF73">
        <f t="shared" si="30"/>
        <v>11.959999999999999</v>
      </c>
    </row>
    <row r="74" spans="1:32" x14ac:dyDescent="0.45">
      <c r="Z74" s="1">
        <v>15</v>
      </c>
      <c r="AA74">
        <v>20</v>
      </c>
      <c r="AB74">
        <v>0</v>
      </c>
      <c r="AC74">
        <f t="shared" si="31"/>
        <v>1.6800000000000002</v>
      </c>
      <c r="AD74">
        <f t="shared" si="30"/>
        <v>10.3</v>
      </c>
      <c r="AE74">
        <f t="shared" si="30"/>
        <v>5.0999999999999996</v>
      </c>
      <c r="AF74">
        <f t="shared" si="30"/>
        <v>11.26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1"/>
        <v>1.7</v>
      </c>
      <c r="AD75">
        <f t="shared" si="31"/>
        <v>9.5400000000000009</v>
      </c>
      <c r="AE75">
        <f t="shared" si="31"/>
        <v>5.9399999999999995</v>
      </c>
      <c r="AF75">
        <f t="shared" si="31"/>
        <v>11.879999999999999</v>
      </c>
    </row>
    <row r="76" spans="1:32" x14ac:dyDescent="0.45">
      <c r="A76" s="1">
        <v>0</v>
      </c>
      <c r="B76">
        <v>0</v>
      </c>
      <c r="C76">
        <v>0</v>
      </c>
      <c r="D76">
        <v>0</v>
      </c>
      <c r="E76">
        <v>0</v>
      </c>
      <c r="F76">
        <v>0.3</v>
      </c>
      <c r="G76">
        <v>0</v>
      </c>
      <c r="I76">
        <f>_xlfn.STDEV.P(D76:G76)</f>
        <v>0.12990381056766581</v>
      </c>
      <c r="J76">
        <v>2</v>
      </c>
      <c r="K76">
        <f>_xlfn.STDEV.P(D76:G80)</f>
        <v>0.10295630140987003</v>
      </c>
      <c r="L76">
        <f>_xlfn.STDEV.P(D76:G76,D81:G81,D86:G86,D91:G91,D96:G96,D101:G101)</f>
        <v>5.722056193653934</v>
      </c>
      <c r="M76">
        <v>0</v>
      </c>
      <c r="N76">
        <f>AVERAGE(D76:G76)</f>
        <v>7.4999999999999997E-2</v>
      </c>
      <c r="P76" s="2">
        <f>_xlfn.STDEV.P(D76:D80)</f>
        <v>0.08</v>
      </c>
      <c r="Q76">
        <f>_xlfn.STDEV.P(D76,D81,D86,D91,D96,D101)</f>
        <v>0.47492689495916701</v>
      </c>
      <c r="R76" s="2">
        <f>_xlfn.STDEV.P(E76:E80)</f>
        <v>0.04</v>
      </c>
      <c r="S76">
        <f>_xlfn.STDEV.P(E76,E81,E86,E91,E96,E101)</f>
        <v>4.4890298382711711</v>
      </c>
      <c r="T76" s="2">
        <f>_xlfn.STDEV.P(F76:F80)</f>
        <v>0.12000000000000001</v>
      </c>
      <c r="U76">
        <f>_xlfn.STDEV.P(F76,F81,F86,F91,F96,F101)</f>
        <v>2.4702676418198544</v>
      </c>
      <c r="V76" s="2">
        <f>_xlfn.STDEV.P(G76:G80)</f>
        <v>0</v>
      </c>
      <c r="W76">
        <f>_xlfn.STDEV.P(G76,G81,G86,G91,G96,G101)</f>
        <v>6.0867798456071087</v>
      </c>
      <c r="Z76" s="1">
        <v>17</v>
      </c>
      <c r="AA76">
        <v>20</v>
      </c>
      <c r="AB76">
        <v>0.45</v>
      </c>
      <c r="AC76">
        <f t="shared" ref="AC76:AF88" si="32">AVERAGE(D21,D57,D93,D165,D237)</f>
        <v>1.94</v>
      </c>
      <c r="AD76">
        <f t="shared" si="32"/>
        <v>9.66</v>
      </c>
      <c r="AE76">
        <f t="shared" si="32"/>
        <v>6.2200000000000006</v>
      </c>
      <c r="AF76">
        <f t="shared" si="32"/>
        <v>12.12</v>
      </c>
    </row>
    <row r="77" spans="1:32" x14ac:dyDescent="0.45">
      <c r="A77" s="1">
        <v>1</v>
      </c>
      <c r="B77">
        <v>0</v>
      </c>
      <c r="C77">
        <v>0.2</v>
      </c>
      <c r="D77">
        <v>0.2</v>
      </c>
      <c r="E77">
        <v>0</v>
      </c>
      <c r="F77">
        <v>0.1</v>
      </c>
      <c r="G77">
        <v>0</v>
      </c>
      <c r="I77">
        <f t="shared" ref="I77:I105" si="33">_xlfn.STDEV.P(D77:G77)</f>
        <v>8.2915619758885006E-2</v>
      </c>
      <c r="J77">
        <v>5</v>
      </c>
      <c r="K77">
        <f>_xlfn.STDEV.P(D81:G85)</f>
        <v>8.7137821868577827</v>
      </c>
      <c r="L77">
        <f>_xlfn.STDEV.P(D77:G77,D82:G82,D87:G87,D92:G92,D97:G97,D102:G102)</f>
        <v>6.6868327808379409</v>
      </c>
      <c r="M77">
        <v>0.2</v>
      </c>
      <c r="N77">
        <f t="shared" ref="N77:N105" si="34">AVERAGE(D77:G77)</f>
        <v>7.5000000000000011E-2</v>
      </c>
      <c r="P77" s="2">
        <f>_xlfn.STDEV.P(D81:D85)</f>
        <v>0.04</v>
      </c>
      <c r="Q77">
        <f t="shared" ref="Q77:Q80" si="35">_xlfn.STDEV.P(D77,D82,D87,D92,D97,D102)</f>
        <v>0.32871804872193378</v>
      </c>
      <c r="R77" s="2">
        <f>_xlfn.STDEV.P(E81:E85)</f>
        <v>1.2253978945632313</v>
      </c>
      <c r="S77">
        <f t="shared" ref="S77:S80" si="36">_xlfn.STDEV.P(E77,E82,E87,E92,E97,E102)</f>
        <v>4.3219080148574305</v>
      </c>
      <c r="T77" s="2">
        <f>_xlfn.STDEV.P(F81:F85)</f>
        <v>0.89442719099991586</v>
      </c>
      <c r="U77">
        <f t="shared" ref="U77:U80" si="37">_xlfn.STDEV.P(F77,F82,F87,F92,F97,F102)</f>
        <v>3.2907277141825162</v>
      </c>
      <c r="V77" s="2">
        <f>_xlfn.STDEV.P(G81:G85)</f>
        <v>2.2213509403063716</v>
      </c>
      <c r="W77">
        <f t="shared" ref="W77:W80" si="38">_xlfn.STDEV.P(G77,G82,G87,G92,G97,G102)</f>
        <v>7.9327730894617741</v>
      </c>
      <c r="Z77" s="1">
        <v>18</v>
      </c>
      <c r="AA77">
        <v>20</v>
      </c>
      <c r="AB77">
        <v>0.65</v>
      </c>
      <c r="AC77">
        <f t="shared" si="32"/>
        <v>2.2000000000000002</v>
      </c>
      <c r="AD77">
        <f t="shared" si="32"/>
        <v>9.42</v>
      </c>
      <c r="AE77">
        <f t="shared" si="32"/>
        <v>6.1400000000000006</v>
      </c>
      <c r="AF77">
        <f t="shared" si="32"/>
        <v>11.2</v>
      </c>
    </row>
    <row r="78" spans="1:32" x14ac:dyDescent="0.45">
      <c r="A78" s="1">
        <v>2</v>
      </c>
      <c r="B78">
        <v>0</v>
      </c>
      <c r="C78">
        <v>0.45</v>
      </c>
      <c r="D78">
        <v>0.2</v>
      </c>
      <c r="E78">
        <v>0.1</v>
      </c>
      <c r="F78">
        <v>0.3</v>
      </c>
      <c r="G78">
        <v>0</v>
      </c>
      <c r="I78">
        <f t="shared" si="33"/>
        <v>0.11180339887498947</v>
      </c>
      <c r="J78">
        <v>10</v>
      </c>
      <c r="K78">
        <f>_xlfn.STDEV.P(D86:G90)</f>
        <v>6.2399739582789975</v>
      </c>
      <c r="L78">
        <f t="shared" ref="L78:L80" si="39">_xlfn.STDEV.P(D78:G78,D83:G83,D88:G88,D93:G93,D98:G98,D103:G103)</f>
        <v>6.8642479053102052</v>
      </c>
      <c r="M78">
        <v>0.45</v>
      </c>
      <c r="N78">
        <f t="shared" si="34"/>
        <v>0.15000000000000002</v>
      </c>
      <c r="P78" s="2">
        <f>_xlfn.STDEV.P(D86:D90)</f>
        <v>0.04</v>
      </c>
      <c r="Q78">
        <f t="shared" si="35"/>
        <v>0.34156502553198659</v>
      </c>
      <c r="R78" s="2">
        <f>_xlfn.STDEV.P(E86:E90)</f>
        <v>0.84522186436461755</v>
      </c>
      <c r="S78">
        <f t="shared" si="36"/>
        <v>4.7622357027859197</v>
      </c>
      <c r="T78" s="2">
        <f>_xlfn.STDEV.P(F86:F90)</f>
        <v>0.67941151005852007</v>
      </c>
      <c r="U78">
        <f t="shared" si="37"/>
        <v>3.0521395046025588</v>
      </c>
      <c r="V78" s="2">
        <f>_xlfn.STDEV.P(G86:G90)</f>
        <v>2.4309668858296001</v>
      </c>
      <c r="W78">
        <f t="shared" si="38"/>
        <v>8.0238013988937222</v>
      </c>
      <c r="Z78" s="1">
        <v>19</v>
      </c>
      <c r="AA78">
        <v>20</v>
      </c>
      <c r="AB78">
        <v>0.85</v>
      </c>
      <c r="AC78">
        <f t="shared" si="32"/>
        <v>2.2999999999999998</v>
      </c>
      <c r="AD78">
        <f t="shared" si="32"/>
        <v>10.24</v>
      </c>
      <c r="AE78">
        <f t="shared" si="32"/>
        <v>6</v>
      </c>
      <c r="AF78">
        <f t="shared" si="32"/>
        <v>12.080000000000002</v>
      </c>
    </row>
    <row r="79" spans="1:32" x14ac:dyDescent="0.45">
      <c r="A79" s="1">
        <v>3</v>
      </c>
      <c r="B79">
        <v>0</v>
      </c>
      <c r="C79">
        <v>0.65</v>
      </c>
      <c r="D79">
        <v>0.2</v>
      </c>
      <c r="E79">
        <v>0</v>
      </c>
      <c r="F79">
        <v>0</v>
      </c>
      <c r="G79">
        <v>0</v>
      </c>
      <c r="I79">
        <f t="shared" si="33"/>
        <v>8.6602540378443879E-2</v>
      </c>
      <c r="J79">
        <v>20</v>
      </c>
      <c r="K79">
        <f>_xlfn.STDEV.P(D91:G95)</f>
        <v>5.8900339557595123</v>
      </c>
      <c r="L79">
        <f t="shared" si="39"/>
        <v>6.3984373092185542</v>
      </c>
      <c r="M79">
        <v>0.65</v>
      </c>
      <c r="N79">
        <f t="shared" si="34"/>
        <v>0.05</v>
      </c>
      <c r="P79" s="2">
        <f>_xlfn.STDEV.P(D91:D95)</f>
        <v>0.21354156504062627</v>
      </c>
      <c r="Q79">
        <f t="shared" si="35"/>
        <v>0.44596960534198843</v>
      </c>
      <c r="R79" s="2">
        <f>_xlfn.STDEV.P(E91:E95)</f>
        <v>0.794984276574072</v>
      </c>
      <c r="S79">
        <f t="shared" si="36"/>
        <v>4.5862112176973833</v>
      </c>
      <c r="T79" s="2">
        <f>_xlfn.STDEV.P(F91:F95)</f>
        <v>0.27129319932501073</v>
      </c>
      <c r="U79">
        <f t="shared" si="37"/>
        <v>2.9354159273715652</v>
      </c>
      <c r="V79" s="2">
        <f>_xlfn.STDEV.P(G91:G95)</f>
        <v>0.79899937421752731</v>
      </c>
      <c r="W79">
        <f t="shared" si="38"/>
        <v>7.1132895968664807</v>
      </c>
      <c r="Z79" s="1">
        <v>20</v>
      </c>
      <c r="AA79">
        <v>50</v>
      </c>
      <c r="AB79">
        <v>0</v>
      </c>
      <c r="AC79">
        <f t="shared" si="32"/>
        <v>1.8599999999999999</v>
      </c>
      <c r="AD79">
        <f t="shared" si="32"/>
        <v>10.52</v>
      </c>
      <c r="AE79">
        <f t="shared" si="32"/>
        <v>4.92</v>
      </c>
      <c r="AF79">
        <f t="shared" si="32"/>
        <v>6.5399999999999991</v>
      </c>
    </row>
    <row r="80" spans="1:32" x14ac:dyDescent="0.45">
      <c r="A80" s="1">
        <v>4</v>
      </c>
      <c r="B80">
        <v>0</v>
      </c>
      <c r="C80">
        <v>0.85</v>
      </c>
      <c r="D80">
        <v>0.1</v>
      </c>
      <c r="E80">
        <v>0</v>
      </c>
      <c r="F80">
        <v>0.1</v>
      </c>
      <c r="G80">
        <v>0</v>
      </c>
      <c r="I80">
        <f t="shared" si="33"/>
        <v>0.05</v>
      </c>
      <c r="J80">
        <v>50</v>
      </c>
      <c r="K80">
        <f>_xlfn.STDEV.P(D97:G100)</f>
        <v>4.176043095742668</v>
      </c>
      <c r="L80">
        <f t="shared" si="39"/>
        <v>7.2069398942192437</v>
      </c>
      <c r="M80">
        <v>0.85</v>
      </c>
      <c r="N80">
        <f t="shared" si="34"/>
        <v>0.05</v>
      </c>
      <c r="P80" s="2">
        <f>_xlfn.STDEV.P(D96:D100)</f>
        <v>0.16733200530681502</v>
      </c>
      <c r="Q80">
        <f t="shared" si="35"/>
        <v>0.39334745737353155</v>
      </c>
      <c r="R80" s="2">
        <f>_xlfn.STDEV.P(E96:E100)</f>
        <v>0.74565407529228966</v>
      </c>
      <c r="S80">
        <f t="shared" si="36"/>
        <v>5.2413155685275115</v>
      </c>
      <c r="T80" s="2">
        <f>_xlfn.STDEV.P(F96:F100)</f>
        <v>0.29664793948382767</v>
      </c>
      <c r="U80">
        <f t="shared" si="37"/>
        <v>2.8112867753634334</v>
      </c>
      <c r="V80" s="2">
        <f>_xlfn.STDEV.P(G96:G100)</f>
        <v>0.78076885183772526</v>
      </c>
      <c r="W80">
        <f t="shared" si="38"/>
        <v>7.7089594340323</v>
      </c>
      <c r="Z80" s="1">
        <v>21</v>
      </c>
      <c r="AA80">
        <v>50</v>
      </c>
      <c r="AB80">
        <v>0.2</v>
      </c>
      <c r="AC80">
        <f t="shared" si="32"/>
        <v>1.8599999999999999</v>
      </c>
      <c r="AD80">
        <f t="shared" si="32"/>
        <v>9.4600000000000009</v>
      </c>
      <c r="AE80">
        <f t="shared" si="32"/>
        <v>4.84</v>
      </c>
      <c r="AF80">
        <f t="shared" si="32"/>
        <v>6.42</v>
      </c>
    </row>
    <row r="81" spans="1:32" x14ac:dyDescent="0.45">
      <c r="A81" s="1">
        <v>5</v>
      </c>
      <c r="B81">
        <v>5</v>
      </c>
      <c r="C81">
        <v>0</v>
      </c>
      <c r="D81">
        <v>0</v>
      </c>
      <c r="E81">
        <v>13.4</v>
      </c>
      <c r="F81">
        <v>7.8</v>
      </c>
      <c r="G81">
        <v>19.899999999999999</v>
      </c>
      <c r="I81">
        <f t="shared" si="33"/>
        <v>7.3162063256854655</v>
      </c>
      <c r="J81">
        <v>100</v>
      </c>
      <c r="K81">
        <f>_xlfn.STDEV.P(D101:G105)</f>
        <v>4.0033236191944317</v>
      </c>
      <c r="N81">
        <f t="shared" si="34"/>
        <v>10.274999999999999</v>
      </c>
      <c r="P81" s="2">
        <f>_xlfn.STDEV.P(D101:D105)</f>
        <v>0.12649110640673605</v>
      </c>
      <c r="R81" s="2">
        <f>_xlfn.STDEV.P(E101:E105)</f>
        <v>0.84142735871850505</v>
      </c>
      <c r="T81" s="2">
        <f>_xlfn.STDEV.P(F101:F105)</f>
        <v>0.87040220587955774</v>
      </c>
      <c r="V81" s="2">
        <f>_xlfn.STDEV.P(G101:G105)</f>
        <v>0.65299310869258009</v>
      </c>
      <c r="Z81" s="1">
        <v>22</v>
      </c>
      <c r="AA81">
        <v>50</v>
      </c>
      <c r="AB81">
        <v>0.45</v>
      </c>
      <c r="AC81">
        <f t="shared" si="32"/>
        <v>2.1800000000000002</v>
      </c>
      <c r="AD81">
        <f t="shared" si="32"/>
        <v>8.9599999999999991</v>
      </c>
      <c r="AE81">
        <f t="shared" si="32"/>
        <v>4.8400000000000007</v>
      </c>
      <c r="AF81">
        <f t="shared" si="32"/>
        <v>6.76</v>
      </c>
    </row>
    <row r="82" spans="1:32" x14ac:dyDescent="0.45">
      <c r="A82" s="1">
        <v>6</v>
      </c>
      <c r="B82">
        <v>5</v>
      </c>
      <c r="C82">
        <v>0.2</v>
      </c>
      <c r="D82">
        <v>0.1</v>
      </c>
      <c r="E82">
        <v>13.2</v>
      </c>
      <c r="F82">
        <v>10.5</v>
      </c>
      <c r="G82">
        <v>25.8</v>
      </c>
      <c r="I82">
        <f t="shared" si="33"/>
        <v>9.152868402856015</v>
      </c>
      <c r="K82">
        <f>AVERAGE(K76:K81)</f>
        <v>4.854352186207211</v>
      </c>
      <c r="N82">
        <f t="shared" si="34"/>
        <v>12.399999999999999</v>
      </c>
      <c r="P82" s="2">
        <f>AVERAGE(P76:P81)</f>
        <v>0.11122744612569624</v>
      </c>
      <c r="Q82">
        <f>AVERAGE(Q76:Q80)</f>
        <v>0.39690540638572147</v>
      </c>
      <c r="R82" s="2">
        <f>AVERAGE(R76:R81)</f>
        <v>0.74878091158545257</v>
      </c>
      <c r="S82">
        <f>AVERAGE(S76:S80)</f>
        <v>4.6801400684278835</v>
      </c>
      <c r="T82" s="2">
        <f>AVERAGE(T76:T81)</f>
        <v>0.52203034095780532</v>
      </c>
      <c r="U82">
        <f>AVERAGE(U76:U80)</f>
        <v>2.9119675126679856</v>
      </c>
      <c r="V82" s="2">
        <f>AVERAGE(V76:V81)</f>
        <v>1.147513193480634</v>
      </c>
      <c r="W82">
        <f>AVERAGE(W76:W80)</f>
        <v>7.3731206729722771</v>
      </c>
      <c r="Z82" s="1">
        <v>23</v>
      </c>
      <c r="AA82">
        <v>50</v>
      </c>
      <c r="AB82">
        <v>0.65</v>
      </c>
      <c r="AC82">
        <f t="shared" si="32"/>
        <v>3.04</v>
      </c>
      <c r="AD82">
        <f t="shared" si="32"/>
        <v>8.9199999999999982</v>
      </c>
      <c r="AE82">
        <f t="shared" si="32"/>
        <v>4.3</v>
      </c>
      <c r="AF82">
        <f t="shared" si="32"/>
        <v>6.5600000000000005</v>
      </c>
    </row>
    <row r="83" spans="1:32" x14ac:dyDescent="0.45">
      <c r="A83" s="1">
        <v>7</v>
      </c>
      <c r="B83">
        <v>5</v>
      </c>
      <c r="C83">
        <v>0.45</v>
      </c>
      <c r="D83">
        <v>0</v>
      </c>
      <c r="E83">
        <v>15.3</v>
      </c>
      <c r="F83">
        <v>9.6999999999999993</v>
      </c>
      <c r="G83">
        <v>25.9</v>
      </c>
      <c r="I83">
        <f t="shared" si="33"/>
        <v>9.3713326160157191</v>
      </c>
      <c r="N83">
        <f t="shared" si="34"/>
        <v>12.725</v>
      </c>
      <c r="P83" s="2">
        <f>_xlfn.STDEV.P(P76:P81)</f>
        <v>6.4511925732291614E-2</v>
      </c>
      <c r="Q83">
        <f>_xlfn.STDEV.P(Q76:Q80)</f>
        <v>5.6955036296741111E-2</v>
      </c>
      <c r="R83" s="2">
        <f>_xlfn.STDEV.P(R76:R81)</f>
        <v>0.35345034509144074</v>
      </c>
      <c r="S83">
        <f>_xlfn.STDEV.P(S76:S80)</f>
        <v>0.31474865793776596</v>
      </c>
      <c r="T83" s="2">
        <f>_xlfn.STDEV.P(T76:T81)</f>
        <v>0.30553394211796503</v>
      </c>
      <c r="U83">
        <f>_xlfn.STDEV.P(U76:U80)</f>
        <v>0.27162205083453334</v>
      </c>
      <c r="V83" s="2">
        <f>_xlfn.STDEV.P(V76:V81)</f>
        <v>0.87727616563308497</v>
      </c>
      <c r="W83">
        <f>_xlfn.STDEV.P(W76:W80)</f>
        <v>0.71715672207061198</v>
      </c>
      <c r="Z83" s="1">
        <v>24</v>
      </c>
      <c r="AA83">
        <v>50</v>
      </c>
      <c r="AB83">
        <v>0.85</v>
      </c>
      <c r="AC83">
        <f t="shared" si="32"/>
        <v>2.8400000000000007</v>
      </c>
      <c r="AD83">
        <f t="shared" si="32"/>
        <v>9.32</v>
      </c>
      <c r="AE83">
        <f t="shared" si="32"/>
        <v>3.8600000000000003</v>
      </c>
      <c r="AF83">
        <f t="shared" si="32"/>
        <v>7.0399999999999991</v>
      </c>
    </row>
    <row r="84" spans="1:32" x14ac:dyDescent="0.45">
      <c r="A84" s="1">
        <v>8</v>
      </c>
      <c r="B84">
        <v>5</v>
      </c>
      <c r="C84">
        <v>0.65</v>
      </c>
      <c r="D84">
        <v>0</v>
      </c>
      <c r="E84">
        <v>14.7</v>
      </c>
      <c r="F84">
        <v>9.1</v>
      </c>
      <c r="G84">
        <v>22.9</v>
      </c>
      <c r="I84">
        <f t="shared" si="33"/>
        <v>8.3379778723621012</v>
      </c>
      <c r="K84" cm="1">
        <f t="array" ref="K84">INDEX(LINEST(K76:K81),1)</f>
        <v>0.15824798037308527</v>
      </c>
      <c r="L84" cm="1">
        <f t="array" ref="L84">INDEX(LINEST(L76:L80),1)</f>
        <v>0.26813719295112326</v>
      </c>
      <c r="N84">
        <f t="shared" si="34"/>
        <v>11.674999999999999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2"/>
        <v>1.46</v>
      </c>
      <c r="AD84">
        <f t="shared" si="32"/>
        <v>8.5800000000000018</v>
      </c>
      <c r="AE84">
        <f t="shared" si="32"/>
        <v>3.72</v>
      </c>
      <c r="AF84">
        <f t="shared" si="32"/>
        <v>6.32</v>
      </c>
    </row>
    <row r="85" spans="1:32" x14ac:dyDescent="0.45">
      <c r="A85" s="1">
        <v>9</v>
      </c>
      <c r="B85">
        <v>5</v>
      </c>
      <c r="C85">
        <v>0.85</v>
      </c>
      <c r="D85">
        <v>0</v>
      </c>
      <c r="E85">
        <v>16.5</v>
      </c>
      <c r="F85">
        <v>8.9</v>
      </c>
      <c r="G85">
        <v>24.3</v>
      </c>
      <c r="I85">
        <f t="shared" si="33"/>
        <v>9.0059355427406871</v>
      </c>
      <c r="N85">
        <f t="shared" si="34"/>
        <v>12.425000000000001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2"/>
        <v>1.6199999999999999</v>
      </c>
      <c r="AD85">
        <f t="shared" si="32"/>
        <v>8.8000000000000007</v>
      </c>
      <c r="AE85">
        <f t="shared" si="32"/>
        <v>3.3600000000000003</v>
      </c>
      <c r="AF85">
        <f t="shared" si="32"/>
        <v>5.86</v>
      </c>
    </row>
    <row r="86" spans="1:32" x14ac:dyDescent="0.45">
      <c r="A86" s="1">
        <v>10</v>
      </c>
      <c r="B86">
        <v>10</v>
      </c>
      <c r="C86">
        <v>0</v>
      </c>
      <c r="D86">
        <v>0</v>
      </c>
      <c r="E86">
        <v>12.3</v>
      </c>
      <c r="F86">
        <v>6.2</v>
      </c>
      <c r="G86">
        <v>11.8</v>
      </c>
      <c r="I86">
        <f t="shared" si="33"/>
        <v>4.9861683685972746</v>
      </c>
      <c r="N86">
        <f t="shared" si="34"/>
        <v>7.5750000000000002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2"/>
        <v>1.8</v>
      </c>
      <c r="AD86">
        <f t="shared" si="32"/>
        <v>8.32</v>
      </c>
      <c r="AE86">
        <f t="shared" si="32"/>
        <v>3.2800000000000002</v>
      </c>
      <c r="AF86">
        <f t="shared" si="32"/>
        <v>6.7800000000000011</v>
      </c>
    </row>
    <row r="87" spans="1:32" x14ac:dyDescent="0.45">
      <c r="A87" s="1">
        <v>11</v>
      </c>
      <c r="B87">
        <v>10</v>
      </c>
      <c r="C87">
        <v>0.2</v>
      </c>
      <c r="D87">
        <v>0</v>
      </c>
      <c r="E87">
        <v>11.6</v>
      </c>
      <c r="F87">
        <v>6.6</v>
      </c>
      <c r="G87">
        <v>14.9</v>
      </c>
      <c r="I87">
        <f t="shared" si="33"/>
        <v>5.6175506228248615</v>
      </c>
      <c r="J87" s="6"/>
      <c r="K87" t="s">
        <v>25</v>
      </c>
      <c r="L87" t="s">
        <v>26</v>
      </c>
      <c r="N87">
        <f t="shared" si="34"/>
        <v>8.2750000000000004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2"/>
        <v>2.2200000000000002</v>
      </c>
      <c r="AD87">
        <f t="shared" si="32"/>
        <v>7.2</v>
      </c>
      <c r="AE87">
        <f t="shared" si="32"/>
        <v>3.04</v>
      </c>
      <c r="AF87">
        <f t="shared" si="32"/>
        <v>5.96</v>
      </c>
    </row>
    <row r="88" spans="1:32" x14ac:dyDescent="0.45">
      <c r="A88" s="1">
        <v>12</v>
      </c>
      <c r="B88">
        <v>10</v>
      </c>
      <c r="C88">
        <v>0.45</v>
      </c>
      <c r="D88">
        <v>0.1</v>
      </c>
      <c r="E88">
        <v>12.6</v>
      </c>
      <c r="F88">
        <v>6.1</v>
      </c>
      <c r="G88">
        <v>17.100000000000001</v>
      </c>
      <c r="I88">
        <f t="shared" si="33"/>
        <v>6.445686542176869</v>
      </c>
      <c r="J88">
        <v>2</v>
      </c>
      <c r="K88">
        <f>AVERAGE(D76:G80)</f>
        <v>0.08</v>
      </c>
      <c r="L88">
        <f>AVERAGE(D76:G76,D81:G81,D86:G86,D91:G91,D96:G96,D101:G101)</f>
        <v>6.1875</v>
      </c>
      <c r="M88">
        <v>0</v>
      </c>
      <c r="N88">
        <f t="shared" si="34"/>
        <v>8.9749999999999996</v>
      </c>
      <c r="P88" s="2">
        <f>AVERAGE(D76:D80)</f>
        <v>0.14000000000000001</v>
      </c>
      <c r="Q88">
        <f>AVERAGE(D76,D81,D86,D91,D96,D101)</f>
        <v>0.46666666666666662</v>
      </c>
      <c r="R88" s="2">
        <f>AVERAGE(E76:E80)</f>
        <v>0.02</v>
      </c>
      <c r="S88">
        <f>AVERAGE(E76,E81,E86,E91,E96,E101)</f>
        <v>9.4833333333333325</v>
      </c>
      <c r="T88" s="2">
        <f>AVERAGE(F76:F80)</f>
        <v>0.15999999999999998</v>
      </c>
      <c r="U88">
        <f>AVERAGE(F76,F81,F86,F91,F96,F101)</f>
        <v>4.166666666666667</v>
      </c>
      <c r="V88" s="2">
        <f>AVERAGE(G76:G80)</f>
        <v>0</v>
      </c>
      <c r="W88">
        <f>AVERAGE(G76,G81,G86,G91,G96,G101)</f>
        <v>10.633333333333335</v>
      </c>
      <c r="Z88" s="1">
        <v>29</v>
      </c>
      <c r="AA88">
        <v>100</v>
      </c>
      <c r="AB88">
        <v>0.85</v>
      </c>
      <c r="AC88">
        <f t="shared" si="32"/>
        <v>2.3600000000000003</v>
      </c>
      <c r="AD88">
        <f t="shared" si="32"/>
        <v>8.26</v>
      </c>
      <c r="AE88">
        <f t="shared" si="32"/>
        <v>2.7199999999999998</v>
      </c>
      <c r="AF88">
        <f t="shared" si="32"/>
        <v>7.3</v>
      </c>
    </row>
    <row r="89" spans="1:32" x14ac:dyDescent="0.45">
      <c r="A89" s="1">
        <v>13</v>
      </c>
      <c r="B89">
        <v>10</v>
      </c>
      <c r="C89">
        <v>0.65</v>
      </c>
      <c r="D89">
        <v>0</v>
      </c>
      <c r="E89">
        <v>12.1</v>
      </c>
      <c r="F89">
        <v>5.9</v>
      </c>
      <c r="G89">
        <v>16.2</v>
      </c>
      <c r="I89">
        <f t="shared" si="33"/>
        <v>6.1491869381244202</v>
      </c>
      <c r="J89">
        <v>5</v>
      </c>
      <c r="K89">
        <f>AVERAGE(D81:G85)</f>
        <v>11.9</v>
      </c>
      <c r="L89">
        <f>AVERAGE(D77:G77,D82:G82,D87:G87,D92:G92,D97:G97,D102:G102)</f>
        <v>6.7291666666666679</v>
      </c>
      <c r="M89">
        <v>0.2</v>
      </c>
      <c r="N89">
        <f t="shared" si="34"/>
        <v>8.5500000000000007</v>
      </c>
      <c r="P89" s="2">
        <f>AVERAGE(D81:D85)</f>
        <v>0.02</v>
      </c>
      <c r="Q89">
        <f t="shared" ref="Q89:Q92" si="40">AVERAGE(D77,D82,D87,D92,D97,D102)</f>
        <v>0.41666666666666669</v>
      </c>
      <c r="R89" s="2">
        <f>AVERAGE(E81:E85)</f>
        <v>14.620000000000001</v>
      </c>
      <c r="S89">
        <f t="shared" ref="S89:S92" si="41">AVERAGE(E77,E82,E87,E92,E97,E102)</f>
        <v>9.3333333333333339</v>
      </c>
      <c r="T89" s="2">
        <f>AVERAGE(F81:F85)</f>
        <v>9.1999999999999993</v>
      </c>
      <c r="U89">
        <f t="shared" ref="U89:U92" si="42">AVERAGE(F77,F82,F87,F92,F97,F102)</f>
        <v>4.5333333333333332</v>
      </c>
      <c r="V89" s="2">
        <f>AVERAGE(G81:G85)</f>
        <v>23.759999999999998</v>
      </c>
      <c r="W89">
        <f t="shared" ref="W89:W92" si="43">AVERAGE(G77,G82,G87,G92,G97,G102)</f>
        <v>12.633333333333333</v>
      </c>
    </row>
    <row r="90" spans="1:32" x14ac:dyDescent="0.45">
      <c r="A90" s="1">
        <v>14</v>
      </c>
      <c r="B90">
        <v>10</v>
      </c>
      <c r="C90">
        <v>0.85</v>
      </c>
      <c r="D90">
        <v>0</v>
      </c>
      <c r="E90">
        <v>14.1</v>
      </c>
      <c r="F90">
        <v>4.5999999999999996</v>
      </c>
      <c r="G90">
        <v>19.100000000000001</v>
      </c>
      <c r="I90">
        <f t="shared" si="33"/>
        <v>7.5427117139660087</v>
      </c>
      <c r="J90">
        <v>10</v>
      </c>
      <c r="K90">
        <f>AVERAGE(D86:G90)</f>
        <v>8.5649999999999977</v>
      </c>
      <c r="L90">
        <f t="shared" ref="L90:L92" si="44">AVERAGE(D78:G78,D83:G83,D88:G88,D93:G93,D98:G98,D103:G103)</f>
        <v>6.8041666666666671</v>
      </c>
      <c r="M90">
        <v>0.45</v>
      </c>
      <c r="N90">
        <f t="shared" si="34"/>
        <v>9.4499999999999993</v>
      </c>
      <c r="P90" s="2">
        <f>AVERAGE(D86:D90)</f>
        <v>0.02</v>
      </c>
      <c r="Q90">
        <f t="shared" si="40"/>
        <v>0.39999999999999997</v>
      </c>
      <c r="R90" s="2">
        <f>AVERAGE(E86:E90)</f>
        <v>12.540000000000001</v>
      </c>
      <c r="S90">
        <f t="shared" si="41"/>
        <v>9.7666666666666657</v>
      </c>
      <c r="T90" s="2">
        <f>AVERAGE(F86:F90)</f>
        <v>5.88</v>
      </c>
      <c r="U90">
        <f t="shared" si="42"/>
        <v>4.2666666666666666</v>
      </c>
      <c r="V90" s="2">
        <f>AVERAGE(G86:G90)</f>
        <v>15.819999999999999</v>
      </c>
      <c r="W90">
        <f t="shared" si="43"/>
        <v>12.783333333333333</v>
      </c>
    </row>
    <row r="91" spans="1:32" x14ac:dyDescent="0.45">
      <c r="A91" s="1">
        <v>15</v>
      </c>
      <c r="B91">
        <v>20</v>
      </c>
      <c r="C91">
        <v>0</v>
      </c>
      <c r="D91">
        <v>1.1000000000000001</v>
      </c>
      <c r="E91">
        <v>12.1</v>
      </c>
      <c r="F91">
        <v>4.2</v>
      </c>
      <c r="G91">
        <v>14.5</v>
      </c>
      <c r="I91">
        <f t="shared" si="33"/>
        <v>5.5024426394102468</v>
      </c>
      <c r="J91">
        <v>20</v>
      </c>
      <c r="K91">
        <f>AVERAGE(D91:G95)</f>
        <v>8.0499999999999989</v>
      </c>
      <c r="L91">
        <f t="shared" si="44"/>
        <v>6.450000000000002</v>
      </c>
      <c r="M91">
        <v>0.65</v>
      </c>
      <c r="N91">
        <f t="shared" si="34"/>
        <v>7.9749999999999996</v>
      </c>
      <c r="P91" s="2">
        <f>AVERAGE(D91:D95)</f>
        <v>0.88000000000000012</v>
      </c>
      <c r="Q91">
        <f t="shared" si="40"/>
        <v>0.46666666666666662</v>
      </c>
      <c r="R91" s="2">
        <f>AVERAGE(E91:E95)</f>
        <v>11.599999999999998</v>
      </c>
      <c r="S91">
        <f t="shared" si="41"/>
        <v>9.2000000000000011</v>
      </c>
      <c r="T91" s="2">
        <f>AVERAGE(F91:F95)</f>
        <v>4.08</v>
      </c>
      <c r="U91">
        <f t="shared" si="42"/>
        <v>3.9</v>
      </c>
      <c r="V91" s="2">
        <f>AVERAGE(G91:G95)</f>
        <v>15.64</v>
      </c>
      <c r="W91">
        <f t="shared" si="43"/>
        <v>12.233333333333333</v>
      </c>
    </row>
    <row r="92" spans="1:32" x14ac:dyDescent="0.45">
      <c r="A92" s="1">
        <v>16</v>
      </c>
      <c r="B92">
        <v>20</v>
      </c>
      <c r="C92">
        <v>0.2</v>
      </c>
      <c r="D92">
        <v>0.8</v>
      </c>
      <c r="E92">
        <v>11.2</v>
      </c>
      <c r="F92">
        <v>4.0999999999999996</v>
      </c>
      <c r="G92">
        <v>16.600000000000001</v>
      </c>
      <c r="I92">
        <f t="shared" si="33"/>
        <v>6.1466962671015395</v>
      </c>
      <c r="J92">
        <v>50</v>
      </c>
      <c r="K92">
        <f>AVERAGE(D96:G100)</f>
        <v>5.4450000000000003</v>
      </c>
      <c r="L92">
        <f t="shared" si="44"/>
        <v>7.0458333333333343</v>
      </c>
      <c r="M92">
        <v>0.85</v>
      </c>
      <c r="N92">
        <f t="shared" si="34"/>
        <v>8.1750000000000007</v>
      </c>
      <c r="P92" s="2">
        <f>AVERAGE(D96:D100)</f>
        <v>0.6</v>
      </c>
      <c r="Q92">
        <f t="shared" si="40"/>
        <v>0.3833333333333333</v>
      </c>
      <c r="R92" s="2">
        <f>AVERAGE(E96:E100)</f>
        <v>9.4</v>
      </c>
      <c r="S92">
        <f t="shared" si="41"/>
        <v>10.783333333333333</v>
      </c>
      <c r="T92" s="2">
        <f>AVERAGE(F96:F100)</f>
        <v>2.1</v>
      </c>
      <c r="U92">
        <f t="shared" si="42"/>
        <v>3.5</v>
      </c>
      <c r="V92" s="2">
        <f>AVERAGE(G96:G100)</f>
        <v>9.68</v>
      </c>
      <c r="W92">
        <f t="shared" si="43"/>
        <v>13.516666666666666</v>
      </c>
    </row>
    <row r="93" spans="1:32" x14ac:dyDescent="0.45">
      <c r="A93" s="1">
        <v>17</v>
      </c>
      <c r="B93">
        <v>20</v>
      </c>
      <c r="C93">
        <v>0.45</v>
      </c>
      <c r="D93">
        <v>0.5</v>
      </c>
      <c r="E93">
        <v>11.1</v>
      </c>
      <c r="F93">
        <v>4.5</v>
      </c>
      <c r="G93">
        <v>15.3</v>
      </c>
      <c r="I93">
        <f t="shared" si="33"/>
        <v>5.7295287764352834</v>
      </c>
      <c r="J93">
        <v>100</v>
      </c>
      <c r="K93">
        <f>AVERAGE(D101:G105)</f>
        <v>5.8199999999999994</v>
      </c>
      <c r="L93">
        <f>AVERAGE((L92-L91), (L91-L90), (L90-L89), (L89-L88))</f>
        <v>0.21458333333333357</v>
      </c>
      <c r="N93">
        <f t="shared" si="34"/>
        <v>7.8500000000000005</v>
      </c>
      <c r="P93" s="2">
        <f>AVERAGE(D101:D105)</f>
        <v>0.9</v>
      </c>
      <c r="R93" s="2">
        <f>AVERAGE(E101:E105)</f>
        <v>10.1</v>
      </c>
      <c r="T93" s="2">
        <f>AVERAGE(F101:F105)</f>
        <v>3.02</v>
      </c>
      <c r="V93" s="2">
        <f>AVERAGE(G101:G105)</f>
        <v>9.2600000000000016</v>
      </c>
    </row>
    <row r="94" spans="1:32" x14ac:dyDescent="0.45">
      <c r="A94" s="1">
        <v>18</v>
      </c>
      <c r="B94">
        <v>20</v>
      </c>
      <c r="C94">
        <v>0.65</v>
      </c>
      <c r="D94">
        <v>1</v>
      </c>
      <c r="E94">
        <v>10.7</v>
      </c>
      <c r="F94">
        <v>3.9</v>
      </c>
      <c r="G94">
        <v>15.3</v>
      </c>
      <c r="I94">
        <f t="shared" si="33"/>
        <v>5.6144345218374401</v>
      </c>
      <c r="K94">
        <f>AVERAGE(K88:K93)</f>
        <v>6.6433333333333335</v>
      </c>
      <c r="N94">
        <f t="shared" si="34"/>
        <v>7.7249999999999996</v>
      </c>
      <c r="P94" s="2">
        <f>AVERAGE(P88:P93)</f>
        <v>0.42666666666666669</v>
      </c>
      <c r="Q94">
        <f>AVERAGE(Q88:Q92)</f>
        <v>0.42666666666666658</v>
      </c>
      <c r="R94" s="2">
        <f>AVERAGE(R88:R93)</f>
        <v>9.7133333333333329</v>
      </c>
      <c r="S94">
        <f>AVERAGE(S88:S92)</f>
        <v>9.7133333333333329</v>
      </c>
      <c r="T94" s="2">
        <f>AVERAGE(T88:T93)</f>
        <v>4.0733333333333333</v>
      </c>
      <c r="U94">
        <f>AVERAGE(U88:U92)</f>
        <v>4.0733333333333324</v>
      </c>
      <c r="V94" s="2">
        <f>AVERAGE(V88:V93)</f>
        <v>12.360000000000001</v>
      </c>
      <c r="W94">
        <f>AVERAGE(W88:W92)</f>
        <v>12.36</v>
      </c>
    </row>
    <row r="95" spans="1:32" x14ac:dyDescent="0.45">
      <c r="A95" s="1">
        <v>19</v>
      </c>
      <c r="B95">
        <v>20</v>
      </c>
      <c r="C95">
        <v>0.85</v>
      </c>
      <c r="D95">
        <v>1</v>
      </c>
      <c r="E95">
        <v>12.9</v>
      </c>
      <c r="F95">
        <v>3.7</v>
      </c>
      <c r="G95">
        <v>16.5</v>
      </c>
      <c r="I95">
        <f t="shared" si="33"/>
        <v>6.3766664488586819</v>
      </c>
      <c r="N95">
        <f t="shared" si="34"/>
        <v>8.5250000000000004</v>
      </c>
      <c r="P95" s="2">
        <f>_xlfn.STDEV.P(P88:P93)</f>
        <v>0.38134265722866917</v>
      </c>
      <c r="Q95">
        <f>_xlfn.STDEV.P(Q88:Q92)</f>
        <v>3.4318767136623324E-2</v>
      </c>
      <c r="R95" s="2">
        <f>_xlfn.STDEV.P(R88:R93)</f>
        <v>4.6517619123176193</v>
      </c>
      <c r="S95">
        <f>_xlfn.STDEV.P(S88:S92)</f>
        <v>0.56719583135907381</v>
      </c>
      <c r="T95" s="2">
        <f>_xlfn.STDEV.P(T88:T93)</f>
        <v>2.8828381077603975</v>
      </c>
      <c r="U95">
        <f>_xlfn.STDEV.P(U88:U92)</f>
        <v>0.35112517552703176</v>
      </c>
      <c r="V95" s="2">
        <f>_xlfn.STDEV.P(V88:V93)</f>
        <v>7.328619697232666</v>
      </c>
      <c r="W95">
        <f>_xlfn.STDEV.P(W88:W92)</f>
        <v>0.95804198469818791</v>
      </c>
    </row>
    <row r="96" spans="1:32" x14ac:dyDescent="0.45">
      <c r="A96" s="1">
        <v>20</v>
      </c>
      <c r="B96">
        <v>50</v>
      </c>
      <c r="C96">
        <v>0</v>
      </c>
      <c r="D96">
        <v>0.9</v>
      </c>
      <c r="E96">
        <v>10.199999999999999</v>
      </c>
      <c r="F96">
        <v>2.1</v>
      </c>
      <c r="G96">
        <v>9.1999999999999993</v>
      </c>
      <c r="I96">
        <f t="shared" si="33"/>
        <v>4.1370279186875205</v>
      </c>
      <c r="N96">
        <f t="shared" si="34"/>
        <v>5.6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0.6</v>
      </c>
      <c r="E97">
        <v>9.5</v>
      </c>
      <c r="F97">
        <v>2.6</v>
      </c>
      <c r="G97">
        <v>9.9</v>
      </c>
      <c r="I97">
        <f t="shared" si="33"/>
        <v>4.1136966344153283</v>
      </c>
      <c r="N97">
        <f t="shared" si="34"/>
        <v>5.65</v>
      </c>
      <c r="P97" s="2" cm="1">
        <f t="array" ref="P97">INDEX(LINEST(P88:P93), 1)</f>
        <v>0.18285714285714286</v>
      </c>
      <c r="Q97" s="2" cm="1">
        <f t="array" ref="Q97">INDEX(LINEST(Q88:Q92), 1)</f>
        <v>-1.1666666666666671E-2</v>
      </c>
      <c r="R97" s="2" cm="1">
        <f t="array" ref="R97">INDEX(LINEST(R88:R93), 1)</f>
        <v>0.9657142857142863</v>
      </c>
      <c r="S97" s="2" cm="1">
        <f t="array" ref="S97">INDEX(LINEST(S88:S92), 1)</f>
        <v>0.24666666666666676</v>
      </c>
      <c r="T97" s="2" cm="1">
        <f t="array" ref="T97">INDEX(LINEST(T88:T93), 1)</f>
        <v>-0.25142857142857122</v>
      </c>
      <c r="U97" s="2" cm="1">
        <f t="array" ref="U97">INDEX(LINEST(U88:U92), 1)</f>
        <v>-0.19666666666666677</v>
      </c>
      <c r="V97" s="2" cm="1">
        <f t="array" ref="V97">INDEX(LINEST(V88:V92), 1)</f>
        <v>1.1239999999999999</v>
      </c>
      <c r="W97" s="2" cm="1">
        <f t="array" ref="W97">INDEX(LINEST(W88:W92), 1)</f>
        <v>0.53666666666666618</v>
      </c>
    </row>
    <row r="98" spans="1:23" x14ac:dyDescent="0.45">
      <c r="A98" s="1">
        <v>22</v>
      </c>
      <c r="B98">
        <v>50</v>
      </c>
      <c r="C98">
        <v>0.45</v>
      </c>
      <c r="D98">
        <v>0.6</v>
      </c>
      <c r="E98">
        <v>8.6999999999999993</v>
      </c>
      <c r="F98">
        <v>1.8</v>
      </c>
      <c r="G98">
        <v>8.9</v>
      </c>
      <c r="I98">
        <f t="shared" si="33"/>
        <v>3.8242646351945888</v>
      </c>
      <c r="K98" cm="1">
        <f t="array" ref="K98">INDEX(LINEST(K88:K93),1)</f>
        <v>0.25199999999999995</v>
      </c>
      <c r="L98" cm="1">
        <f t="array" ref="L98">INDEX(LINEST(L88:L92),1)</f>
        <v>0.14375000000000024</v>
      </c>
      <c r="N98">
        <f t="shared" si="34"/>
        <v>5</v>
      </c>
    </row>
    <row r="99" spans="1:23" x14ac:dyDescent="0.45">
      <c r="A99" s="1">
        <v>23</v>
      </c>
      <c r="B99">
        <v>50</v>
      </c>
      <c r="C99">
        <v>0.65</v>
      </c>
      <c r="D99">
        <v>0.5</v>
      </c>
      <c r="E99">
        <v>8.4</v>
      </c>
      <c r="F99">
        <v>2.2000000000000002</v>
      </c>
      <c r="G99">
        <v>9.3000000000000007</v>
      </c>
      <c r="I99">
        <f t="shared" si="33"/>
        <v>3.8111678000319009</v>
      </c>
      <c r="N99">
        <f t="shared" si="34"/>
        <v>5.1000000000000005</v>
      </c>
    </row>
    <row r="100" spans="1:23" x14ac:dyDescent="0.45">
      <c r="A100" s="1">
        <v>24</v>
      </c>
      <c r="B100">
        <v>50</v>
      </c>
      <c r="C100">
        <v>0.85</v>
      </c>
      <c r="D100">
        <v>0.4</v>
      </c>
      <c r="E100">
        <v>10.199999999999999</v>
      </c>
      <c r="F100">
        <v>1.8</v>
      </c>
      <c r="G100">
        <v>11.1</v>
      </c>
      <c r="I100">
        <f t="shared" si="33"/>
        <v>4.8111199319908868</v>
      </c>
      <c r="N100">
        <f t="shared" si="34"/>
        <v>5.875</v>
      </c>
    </row>
    <row r="101" spans="1:23" x14ac:dyDescent="0.45">
      <c r="A101" s="1">
        <v>25</v>
      </c>
      <c r="B101">
        <v>100</v>
      </c>
      <c r="C101">
        <v>0</v>
      </c>
      <c r="D101">
        <v>0.8</v>
      </c>
      <c r="E101">
        <v>8.9</v>
      </c>
      <c r="F101">
        <v>4.4000000000000004</v>
      </c>
      <c r="G101">
        <v>8.4</v>
      </c>
      <c r="I101">
        <f t="shared" si="33"/>
        <v>3.2866206048158344</v>
      </c>
      <c r="N101">
        <f t="shared" si="34"/>
        <v>5.625</v>
      </c>
    </row>
    <row r="102" spans="1:23" x14ac:dyDescent="0.45">
      <c r="A102" s="1">
        <v>26</v>
      </c>
      <c r="B102">
        <v>100</v>
      </c>
      <c r="C102">
        <v>0.2</v>
      </c>
      <c r="D102">
        <v>0.8</v>
      </c>
      <c r="E102">
        <v>10.5</v>
      </c>
      <c r="F102">
        <v>3.3</v>
      </c>
      <c r="G102">
        <v>8.6</v>
      </c>
      <c r="I102">
        <f t="shared" si="33"/>
        <v>3.9108822534052332</v>
      </c>
      <c r="N102">
        <f t="shared" si="34"/>
        <v>5.8000000000000007</v>
      </c>
    </row>
    <row r="103" spans="1:23" x14ac:dyDescent="0.45">
      <c r="A103" s="1">
        <v>27</v>
      </c>
      <c r="B103">
        <v>100</v>
      </c>
      <c r="C103">
        <v>0.45</v>
      </c>
      <c r="D103">
        <v>1</v>
      </c>
      <c r="E103">
        <v>10.8</v>
      </c>
      <c r="F103">
        <v>3.2</v>
      </c>
      <c r="G103">
        <v>9.5</v>
      </c>
      <c r="I103">
        <f t="shared" si="33"/>
        <v>4.125151512368971</v>
      </c>
      <c r="N103">
        <f t="shared" si="34"/>
        <v>6.125</v>
      </c>
    </row>
    <row r="104" spans="1:23" x14ac:dyDescent="0.45">
      <c r="A104" s="1">
        <v>28</v>
      </c>
      <c r="B104">
        <v>100</v>
      </c>
      <c r="C104">
        <v>0.65</v>
      </c>
      <c r="D104">
        <v>1.1000000000000001</v>
      </c>
      <c r="E104">
        <v>9.3000000000000007</v>
      </c>
      <c r="F104">
        <v>2.2999999999999998</v>
      </c>
      <c r="G104">
        <v>9.6999999999999993</v>
      </c>
      <c r="I104">
        <f t="shared" si="33"/>
        <v>3.9255572852781042</v>
      </c>
      <c r="N104">
        <f t="shared" si="34"/>
        <v>5.6</v>
      </c>
    </row>
    <row r="105" spans="1:23" x14ac:dyDescent="0.45">
      <c r="A105" s="1">
        <v>29</v>
      </c>
      <c r="B105">
        <v>100</v>
      </c>
      <c r="C105">
        <v>0.85</v>
      </c>
      <c r="D105">
        <v>0.8</v>
      </c>
      <c r="E105">
        <v>11</v>
      </c>
      <c r="F105">
        <v>1.9</v>
      </c>
      <c r="G105">
        <v>10.1</v>
      </c>
      <c r="I105">
        <f t="shared" si="33"/>
        <v>4.6273642605699408</v>
      </c>
      <c r="N105">
        <f t="shared" si="34"/>
        <v>5.95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3.2438162324644719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2.3940319314681013</v>
      </c>
      <c r="R112" s="2">
        <f>_xlfn.STDEV.P(E112:E116)</f>
        <v>0</v>
      </c>
      <c r="S112">
        <f>_xlfn.STDEV.P(E112,E117,E122,E127,E132,E137)</f>
        <v>2.850389836885864</v>
      </c>
      <c r="T112" s="2">
        <f>_xlfn.STDEV.P(F112:F116)</f>
        <v>0</v>
      </c>
      <c r="U112">
        <f>_xlfn.STDEV.P(F112,F117,F122,F127,F132,F137)</f>
        <v>3.3623735003053357</v>
      </c>
      <c r="V112" s="2">
        <f>_xlfn.STDEV.P(G112:G116)</f>
        <v>0</v>
      </c>
      <c r="W112">
        <f>_xlfn.STDEV.P(G112,G117,G122,G127,G132,G137)</f>
        <v>3.508758881554686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5">_xlfn.STDEV.P(D113:G113)</f>
        <v>0</v>
      </c>
      <c r="J113">
        <v>5</v>
      </c>
      <c r="K113">
        <f>_xlfn.STDEV.P(D117:G121)</f>
        <v>4.9637158460169744</v>
      </c>
      <c r="L113">
        <f>_xlfn.STDEV.P(D113:G113,D118:G118,D123:G123,D128:G128,D133:G133,D138:G138)</f>
        <v>3.7733141701147659</v>
      </c>
      <c r="M113">
        <v>0.2</v>
      </c>
      <c r="N113">
        <f t="shared" ref="N113:N141" si="46">AVERAGE(D113:G113)</f>
        <v>0</v>
      </c>
      <c r="P113" s="2">
        <f>_xlfn.STDEV.P(D117:D121)</f>
        <v>0.11999999999999998</v>
      </c>
      <c r="Q113">
        <f t="shared" ref="Q113:Q116" si="47">_xlfn.STDEV.P(D113,D118,D123,D128,D133,D138)</f>
        <v>2.292090869829456</v>
      </c>
      <c r="R113" s="2">
        <f>_xlfn.STDEV.P(E117:E121)</f>
        <v>0.64498061986388411</v>
      </c>
      <c r="S113">
        <f t="shared" ref="S113:S116" si="48">_xlfn.STDEV.P(E113,E118,E123,E128,E133,E138)</f>
        <v>2.5753101215624925</v>
      </c>
      <c r="T113" s="2">
        <f>_xlfn.STDEV.P(F117:F121)</f>
        <v>1.7106723824274515</v>
      </c>
      <c r="U113">
        <f t="shared" ref="U113:U116" si="49">_xlfn.STDEV.P(F113,F118,F123,F128,F133,F138)</f>
        <v>4.291367303474888</v>
      </c>
      <c r="V113" s="2">
        <f>_xlfn.STDEV.P(G117:G121)</f>
        <v>1.3290598180668829</v>
      </c>
      <c r="W113">
        <f t="shared" ref="W113:W116" si="50">_xlfn.STDEV.P(G113,G118,G123,G128,G133,G138)</f>
        <v>3.9291291090463751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5"/>
        <v>0</v>
      </c>
      <c r="J114">
        <v>10</v>
      </c>
      <c r="K114">
        <f>_xlfn.STDEV.P(D122:G126)</f>
        <v>2.5014795621791492</v>
      </c>
      <c r="L114">
        <f t="shared" ref="L114:L116" si="51">_xlfn.STDEV.P(D114:G114,D119:G119,D124:G124,D129:G129,D134:G134,D139:G139)</f>
        <v>3.6715208162513067</v>
      </c>
      <c r="M114">
        <v>0.45</v>
      </c>
      <c r="N114">
        <f t="shared" si="46"/>
        <v>0</v>
      </c>
      <c r="P114" s="2">
        <f>_xlfn.STDEV.P(D122:D126)</f>
        <v>0.25768197453450198</v>
      </c>
      <c r="Q114">
        <f t="shared" si="47"/>
        <v>2.2656400861566697</v>
      </c>
      <c r="R114" s="2">
        <f>_xlfn.STDEV.P(E122:E126)</f>
        <v>0.5003998401278672</v>
      </c>
      <c r="S114">
        <f t="shared" si="48"/>
        <v>2.1517434791350016</v>
      </c>
      <c r="T114" s="2">
        <f>_xlfn.STDEV.P(F122:F126)</f>
        <v>1.2986146464598354</v>
      </c>
      <c r="U114">
        <f t="shared" si="49"/>
        <v>4.211261357624605</v>
      </c>
      <c r="V114" s="2">
        <f>_xlfn.STDEV.P(G122:G126)</f>
        <v>0.5830951894845301</v>
      </c>
      <c r="W114">
        <f t="shared" si="50"/>
        <v>3.789312455959378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5"/>
        <v>0</v>
      </c>
      <c r="J115">
        <v>20</v>
      </c>
      <c r="K115">
        <f>_xlfn.STDEV.P(D127:G131)</f>
        <v>2.2096874779026989</v>
      </c>
      <c r="L115">
        <f t="shared" si="51"/>
        <v>3.1693163256800707</v>
      </c>
      <c r="M115">
        <v>0.65</v>
      </c>
      <c r="N115">
        <f t="shared" si="46"/>
        <v>0</v>
      </c>
      <c r="P115" s="2">
        <f>_xlfn.STDEV.P(D127:D131)</f>
        <v>0.93573500522316411</v>
      </c>
      <c r="Q115">
        <f t="shared" si="47"/>
        <v>2.5201962004750524</v>
      </c>
      <c r="R115" s="2">
        <f>_xlfn.STDEV.P(E127:E131)</f>
        <v>0.67111846942250042</v>
      </c>
      <c r="S115">
        <f t="shared" si="48"/>
        <v>2.3575528743923346</v>
      </c>
      <c r="T115" s="2">
        <f>_xlfn.STDEV.P(F127:F131)</f>
        <v>0.85883642214335554</v>
      </c>
      <c r="U115">
        <f t="shared" si="49"/>
        <v>3.2400703010205731</v>
      </c>
      <c r="V115" s="2">
        <f>_xlfn.STDEV.P(G127:G131)</f>
        <v>0.9583318840568712</v>
      </c>
      <c r="W115">
        <f t="shared" si="50"/>
        <v>3.4414144378922642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5"/>
        <v>0</v>
      </c>
      <c r="J116">
        <v>50</v>
      </c>
      <c r="K116">
        <f>_xlfn.STDEV.P(D133:G136)</f>
        <v>1.111024302164447</v>
      </c>
      <c r="L116">
        <f t="shared" si="51"/>
        <v>3.2134262337452584</v>
      </c>
      <c r="M116">
        <v>0.85</v>
      </c>
      <c r="N116">
        <f t="shared" si="46"/>
        <v>0</v>
      </c>
      <c r="P116" s="2">
        <f>_xlfn.STDEV.P(D132:D136)</f>
        <v>0.55136195008360966</v>
      </c>
      <c r="Q116">
        <f t="shared" si="47"/>
        <v>2.5413278462689974</v>
      </c>
      <c r="R116" s="2">
        <f>_xlfn.STDEV.P(E132:E136)</f>
        <v>0.85088189544730641</v>
      </c>
      <c r="S116">
        <f t="shared" si="48"/>
        <v>1.9032866310674279</v>
      </c>
      <c r="T116" s="2">
        <f>_xlfn.STDEV.P(F132:F136)</f>
        <v>0.9112628599915612</v>
      </c>
      <c r="U116">
        <f t="shared" si="49"/>
        <v>3.1756451662964835</v>
      </c>
      <c r="V116" s="2">
        <f>_xlfn.STDEV.P(G132:G136)</f>
        <v>0.29393876913398126</v>
      </c>
      <c r="W116">
        <f t="shared" si="50"/>
        <v>3.5032128111206715</v>
      </c>
    </row>
    <row r="117" spans="1:23" x14ac:dyDescent="0.45">
      <c r="A117" s="1">
        <v>5</v>
      </c>
      <c r="B117">
        <v>5</v>
      </c>
      <c r="C117">
        <v>0</v>
      </c>
      <c r="D117">
        <v>0.3</v>
      </c>
      <c r="E117">
        <v>2.5</v>
      </c>
      <c r="F117">
        <v>11</v>
      </c>
      <c r="G117">
        <v>9.5</v>
      </c>
      <c r="I117">
        <f t="shared" si="45"/>
        <v>4.5240330458563189</v>
      </c>
      <c r="J117">
        <v>100</v>
      </c>
      <c r="K117">
        <f>_xlfn.STDEV.P(D137:G141)</f>
        <v>1.9215579616550742</v>
      </c>
      <c r="N117">
        <f t="shared" si="46"/>
        <v>5.8250000000000002</v>
      </c>
      <c r="P117" s="2">
        <f>_xlfn.STDEV.P(D137:D141)</f>
        <v>0.84500887569303351</v>
      </c>
      <c r="R117" s="2">
        <f>_xlfn.STDEV.P(E137:E141)</f>
        <v>1.3206059215375363</v>
      </c>
      <c r="T117" s="2">
        <f>_xlfn.STDEV.P(F137:F141)</f>
        <v>0.6019966777316984</v>
      </c>
      <c r="V117" s="2">
        <f>_xlfn.STDEV.P(G137:G141)</f>
        <v>1.2528367810692624</v>
      </c>
    </row>
    <row r="118" spans="1:23" x14ac:dyDescent="0.45">
      <c r="A118" s="1">
        <v>6</v>
      </c>
      <c r="B118">
        <v>5</v>
      </c>
      <c r="C118">
        <v>0.2</v>
      </c>
      <c r="D118">
        <v>0.1</v>
      </c>
      <c r="E118">
        <v>2.9</v>
      </c>
      <c r="F118">
        <v>13.8</v>
      </c>
      <c r="G118">
        <v>10.7</v>
      </c>
      <c r="I118">
        <f t="shared" si="45"/>
        <v>5.5742151913969025</v>
      </c>
      <c r="K118">
        <f>AVERAGE(K112:K117)</f>
        <v>2.1179108583197239</v>
      </c>
      <c r="N118">
        <f t="shared" si="46"/>
        <v>6.875</v>
      </c>
      <c r="P118" s="2">
        <f>AVERAGE(P112:P117)</f>
        <v>0.4516313009223849</v>
      </c>
      <c r="Q118">
        <f>AVERAGE(Q112:Q116)</f>
        <v>2.4026573868396555</v>
      </c>
      <c r="R118" s="2">
        <f>AVERAGE(R112:R117)</f>
        <v>0.66466445773318228</v>
      </c>
      <c r="S118">
        <f>AVERAGE(S112:S116)</f>
        <v>2.3676565886086243</v>
      </c>
      <c r="T118" s="2">
        <f>AVERAGE(T112:T117)</f>
        <v>0.89689716479231685</v>
      </c>
      <c r="U118">
        <f>AVERAGE(U112:U116)</f>
        <v>3.6561435257443771</v>
      </c>
      <c r="V118" s="2">
        <f>AVERAGE(V112:V117)</f>
        <v>0.73621040696858797</v>
      </c>
      <c r="W118">
        <f>AVERAGE(W112:W116)</f>
        <v>3.6343655391146745</v>
      </c>
    </row>
    <row r="119" spans="1:23" x14ac:dyDescent="0.45">
      <c r="A119" s="1">
        <v>7</v>
      </c>
      <c r="B119">
        <v>5</v>
      </c>
      <c r="C119">
        <v>0.45</v>
      </c>
      <c r="D119">
        <v>0</v>
      </c>
      <c r="E119">
        <v>3.7</v>
      </c>
      <c r="F119">
        <v>13.6</v>
      </c>
      <c r="G119">
        <v>11.9</v>
      </c>
      <c r="I119" s="7">
        <f t="shared" si="45"/>
        <v>5.636931789546507</v>
      </c>
      <c r="N119">
        <f t="shared" si="46"/>
        <v>7.3000000000000007</v>
      </c>
      <c r="P119" s="2">
        <f>_xlfn.STDEV.P(P112:P117)</f>
        <v>0.35369831970266352</v>
      </c>
      <c r="Q119">
        <f>_xlfn.STDEV.P(Q112:Q116)</f>
        <v>0.11324130242958751</v>
      </c>
      <c r="R119" s="2">
        <f>_xlfn.STDEV.P(R112:R117)</f>
        <v>0.39457296574007905</v>
      </c>
      <c r="S119">
        <f>_xlfn.STDEV.P(S112:S116)</f>
        <v>0.32818025293757769</v>
      </c>
      <c r="T119" s="2">
        <f>_xlfn.STDEV.P(T112:T117)</f>
        <v>0.53489139937078822</v>
      </c>
      <c r="U119">
        <f>_xlfn.STDEV.P(U112:U116)</f>
        <v>0.49029817145820165</v>
      </c>
      <c r="V119" s="2">
        <f>_xlfn.STDEV.P(V112:V117)</f>
        <v>0.48798316569782657</v>
      </c>
      <c r="W119">
        <f>_xlfn.STDEV.P(W112:W116)</f>
        <v>0.19031673974990324</v>
      </c>
    </row>
    <row r="120" spans="1:23" x14ac:dyDescent="0.45">
      <c r="A120" s="1">
        <v>8</v>
      </c>
      <c r="B120">
        <v>5</v>
      </c>
      <c r="C120">
        <v>0.65</v>
      </c>
      <c r="D120">
        <v>0.1</v>
      </c>
      <c r="E120">
        <v>2.7</v>
      </c>
      <c r="F120">
        <v>10</v>
      </c>
      <c r="G120">
        <v>10.3</v>
      </c>
      <c r="I120">
        <f t="shared" si="45"/>
        <v>4.4717865557291532</v>
      </c>
      <c r="K120" cm="1">
        <f t="array" ref="K120">INDEX(LINEST(K112:K117),1)</f>
        <v>-6.4059340215961838E-2</v>
      </c>
      <c r="L120" cm="1">
        <f t="array" ref="L120">INDEX(LINEST(L112:L116),1)</f>
        <v>-6.6477784187312192E-2</v>
      </c>
      <c r="N120">
        <f t="shared" si="46"/>
        <v>5.7750000000000004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0.3</v>
      </c>
      <c r="E121">
        <v>1.7</v>
      </c>
      <c r="F121">
        <v>9.9</v>
      </c>
      <c r="G121">
        <v>7.9</v>
      </c>
      <c r="I121">
        <f t="shared" si="45"/>
        <v>4.0432041749088059</v>
      </c>
      <c r="N121">
        <f t="shared" si="46"/>
        <v>4.95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1.3</v>
      </c>
      <c r="E122">
        <v>4.4000000000000004</v>
      </c>
      <c r="F122">
        <v>5.5</v>
      </c>
      <c r="G122">
        <v>3.1</v>
      </c>
      <c r="I122">
        <f t="shared" si="45"/>
        <v>1.5642490210960664</v>
      </c>
      <c r="N122">
        <f t="shared" si="46"/>
        <v>3.5749999999999997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0.8</v>
      </c>
      <c r="E123">
        <v>3.7</v>
      </c>
      <c r="F123">
        <v>7.9</v>
      </c>
      <c r="G123">
        <v>4</v>
      </c>
      <c r="I123">
        <f t="shared" si="45"/>
        <v>2.5248762345905202</v>
      </c>
      <c r="J123" s="6"/>
      <c r="K123" t="s">
        <v>25</v>
      </c>
      <c r="L123" t="s">
        <v>26</v>
      </c>
      <c r="N123">
        <f t="shared" si="46"/>
        <v>4.0999999999999996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0.8</v>
      </c>
      <c r="E124">
        <v>5.0999999999999996</v>
      </c>
      <c r="F124">
        <v>9.4</v>
      </c>
      <c r="G124">
        <v>4.2</v>
      </c>
      <c r="I124">
        <f t="shared" si="45"/>
        <v>3.0654322696807395</v>
      </c>
      <c r="J124">
        <v>2</v>
      </c>
      <c r="K124">
        <f>AVERAGE(D112:G116)</f>
        <v>0</v>
      </c>
      <c r="L124">
        <f>AVERAGE(D112:G112,D117:G117,D122:G122,D127:G127,D132:G132,D137:G137)</f>
        <v>4.4624999999999995</v>
      </c>
      <c r="M124">
        <v>0</v>
      </c>
      <c r="N124">
        <f t="shared" si="46"/>
        <v>4.875</v>
      </c>
      <c r="P124" s="2">
        <f>AVERAGE(D112:D116)</f>
        <v>0</v>
      </c>
      <c r="Q124">
        <f>AVERAGE(D112,D117,D122,D127,D132,D137)</f>
        <v>2.8166666666666664</v>
      </c>
      <c r="R124" s="2">
        <f>AVERAGE(E112:E116)</f>
        <v>0</v>
      </c>
      <c r="S124">
        <f>AVERAGE(E112,E117,E122,E127,E132,E137)</f>
        <v>4.4833333333333334</v>
      </c>
      <c r="T124" s="2">
        <f>AVERAGE(F112:F116)</f>
        <v>0</v>
      </c>
      <c r="U124">
        <f>AVERAGE(F112,F117,F122,F127,F132,F137)</f>
        <v>4.7333333333333334</v>
      </c>
      <c r="V124" s="2">
        <f>AVERAGE(G112:G116)</f>
        <v>0</v>
      </c>
      <c r="W124">
        <f>AVERAGE(G112,G117,G122,G127,G132,G137)</f>
        <v>5.8166666666666664</v>
      </c>
    </row>
    <row r="125" spans="1:23" x14ac:dyDescent="0.45">
      <c r="A125" s="1">
        <v>13</v>
      </c>
      <c r="B125">
        <v>10</v>
      </c>
      <c r="C125">
        <v>0.65</v>
      </c>
      <c r="D125">
        <v>1.4</v>
      </c>
      <c r="E125">
        <v>4.2</v>
      </c>
      <c r="F125">
        <v>8.5</v>
      </c>
      <c r="G125">
        <v>3.8</v>
      </c>
      <c r="I125">
        <f t="shared" si="45"/>
        <v>2.55868618630734</v>
      </c>
      <c r="J125">
        <v>5</v>
      </c>
      <c r="K125">
        <f>AVERAGE(D117:G121)</f>
        <v>6.1450000000000005</v>
      </c>
      <c r="L125">
        <f>AVERAGE(D113:G113,D118:G118,D123:G123,D128:G128,D133:G133,D138:G138)</f>
        <v>4.8045833333333343</v>
      </c>
      <c r="M125">
        <v>0.2</v>
      </c>
      <c r="N125">
        <f t="shared" si="46"/>
        <v>4.4749999999999996</v>
      </c>
      <c r="P125" s="2">
        <f>AVERAGE(D117:D121)</f>
        <v>0.16</v>
      </c>
      <c r="Q125">
        <f t="shared" ref="Q125:Q128" si="52">AVERAGE(D113,D118,D123,D128,D133,D138)</f>
        <v>2.4516666666666667</v>
      </c>
      <c r="R125" s="2">
        <f>AVERAGE(E117:E121)</f>
        <v>2.7</v>
      </c>
      <c r="S125">
        <f t="shared" ref="S125:S128" si="53">AVERAGE(E113,E118,E123,E128,E133,E138)</f>
        <v>4.0333333333333332</v>
      </c>
      <c r="T125" s="2">
        <f>AVERAGE(F117:F121)</f>
        <v>11.66</v>
      </c>
      <c r="U125">
        <f t="shared" ref="U125:U128" si="54">AVERAGE(F113,F118,F123,F128,F133,F138)</f>
        <v>6.0500000000000007</v>
      </c>
      <c r="V125" s="2">
        <f>AVERAGE(G117:G121)</f>
        <v>10.06</v>
      </c>
      <c r="W125">
        <f t="shared" ref="W125:W128" si="55">AVERAGE(G113,G118,G123,G128,G133,G138)</f>
        <v>6.6833333333333327</v>
      </c>
    </row>
    <row r="126" spans="1:23" x14ac:dyDescent="0.45">
      <c r="A126" s="1">
        <v>14</v>
      </c>
      <c r="B126">
        <v>10</v>
      </c>
      <c r="C126">
        <v>0.85</v>
      </c>
      <c r="D126">
        <v>0.9</v>
      </c>
      <c r="E126">
        <v>3.8</v>
      </c>
      <c r="F126">
        <v>7.5</v>
      </c>
      <c r="G126">
        <v>4.9000000000000004</v>
      </c>
      <c r="I126">
        <f t="shared" si="45"/>
        <v>2.3668280461410793</v>
      </c>
      <c r="J126">
        <v>10</v>
      </c>
      <c r="K126">
        <f>AVERAGE(D122:G126)</f>
        <v>4.2600000000000007</v>
      </c>
      <c r="L126">
        <f t="shared" ref="L126:L128" si="56">AVERAGE(D114:G114,D119:G119,D124:G124,D129:G129,D134:G134,D139:G139)</f>
        <v>4.8937500000000007</v>
      </c>
      <c r="M126">
        <v>0.45</v>
      </c>
      <c r="N126">
        <f t="shared" si="46"/>
        <v>4.2750000000000004</v>
      </c>
      <c r="P126" s="2">
        <f>AVERAGE(D122:D126)</f>
        <v>1.0400000000000003</v>
      </c>
      <c r="Q126">
        <f t="shared" si="52"/>
        <v>2.4250000000000003</v>
      </c>
      <c r="R126" s="2">
        <f>AVERAGE(E122:E126)</f>
        <v>4.24</v>
      </c>
      <c r="S126">
        <f t="shared" si="53"/>
        <v>4.0999999999999996</v>
      </c>
      <c r="T126" s="2">
        <f>AVERAGE(F122:F126)</f>
        <v>7.76</v>
      </c>
      <c r="U126">
        <f t="shared" si="54"/>
        <v>6.6166666666666663</v>
      </c>
      <c r="V126" s="2">
        <f>AVERAGE(G122:G126)</f>
        <v>4</v>
      </c>
      <c r="W126">
        <f t="shared" si="55"/>
        <v>6.4333333333333336</v>
      </c>
    </row>
    <row r="127" spans="1:23" x14ac:dyDescent="0.45">
      <c r="A127" s="1">
        <v>15</v>
      </c>
      <c r="B127">
        <v>20</v>
      </c>
      <c r="C127">
        <v>0</v>
      </c>
      <c r="D127">
        <v>4.5999999999999996</v>
      </c>
      <c r="E127">
        <v>5.4</v>
      </c>
      <c r="F127">
        <v>2.4</v>
      </c>
      <c r="G127">
        <v>7.8</v>
      </c>
      <c r="I127">
        <f t="shared" si="45"/>
        <v>1.930673457630782</v>
      </c>
      <c r="J127">
        <v>20</v>
      </c>
      <c r="K127">
        <f>AVERAGE(D127:G131)</f>
        <v>5.8624999999999998</v>
      </c>
      <c r="L127">
        <f t="shared" si="56"/>
        <v>4.5708333333333329</v>
      </c>
      <c r="M127">
        <v>0.65</v>
      </c>
      <c r="N127">
        <f t="shared" si="46"/>
        <v>5.05</v>
      </c>
      <c r="P127" s="2">
        <f>AVERAGE(D127:D131)</f>
        <v>5.67</v>
      </c>
      <c r="Q127">
        <f t="shared" si="52"/>
        <v>2.9166666666666665</v>
      </c>
      <c r="R127" s="2">
        <f>AVERAGE(E127:E131)</f>
        <v>5.36</v>
      </c>
      <c r="S127">
        <f t="shared" si="53"/>
        <v>3.9833333333333329</v>
      </c>
      <c r="T127" s="2">
        <f>AVERAGE(F127:F131)</f>
        <v>3.38</v>
      </c>
      <c r="U127">
        <f t="shared" si="54"/>
        <v>5.2833333333333341</v>
      </c>
      <c r="V127" s="2">
        <f>AVERAGE(G127:G131)</f>
        <v>9.0400000000000009</v>
      </c>
      <c r="W127">
        <f t="shared" si="55"/>
        <v>6.1000000000000005</v>
      </c>
    </row>
    <row r="128" spans="1:23" x14ac:dyDescent="0.45">
      <c r="A128" s="1">
        <v>16</v>
      </c>
      <c r="B128">
        <v>20</v>
      </c>
      <c r="C128">
        <v>0.2</v>
      </c>
      <c r="D128">
        <v>6.1</v>
      </c>
      <c r="E128">
        <v>4.5</v>
      </c>
      <c r="F128">
        <v>2.9</v>
      </c>
      <c r="G128">
        <v>10.7</v>
      </c>
      <c r="I128">
        <f t="shared" si="45"/>
        <v>2.9133314263914412</v>
      </c>
      <c r="J128">
        <v>50</v>
      </c>
      <c r="K128">
        <f>AVERAGE(D132:G136)</f>
        <v>4.5750000000000002</v>
      </c>
      <c r="L128">
        <f t="shared" si="56"/>
        <v>4.3079166666666664</v>
      </c>
      <c r="M128">
        <v>0.85</v>
      </c>
      <c r="N128">
        <f t="shared" si="46"/>
        <v>6.05</v>
      </c>
      <c r="P128" s="2">
        <f>AVERAGE(D132:D136)</f>
        <v>3.8</v>
      </c>
      <c r="Q128">
        <f t="shared" si="52"/>
        <v>2.6483333333333334</v>
      </c>
      <c r="R128" s="2">
        <f>AVERAGE(E132:E136)</f>
        <v>3.9</v>
      </c>
      <c r="S128">
        <f t="shared" si="53"/>
        <v>3.1500000000000004</v>
      </c>
      <c r="T128" s="2">
        <f>AVERAGE(F132:F136)</f>
        <v>5.16</v>
      </c>
      <c r="U128">
        <f t="shared" si="54"/>
        <v>5.083333333333333</v>
      </c>
      <c r="V128" s="2">
        <f>AVERAGE(G132:G136)</f>
        <v>5.4399999999999995</v>
      </c>
      <c r="W128">
        <f t="shared" si="55"/>
        <v>6.3500000000000005</v>
      </c>
    </row>
    <row r="129" spans="1:23" x14ac:dyDescent="0.45">
      <c r="A129" s="1">
        <v>17</v>
      </c>
      <c r="B129">
        <v>20</v>
      </c>
      <c r="C129">
        <v>0.45</v>
      </c>
      <c r="D129">
        <v>4.55</v>
      </c>
      <c r="E129">
        <v>5.7</v>
      </c>
      <c r="F129">
        <v>4.2</v>
      </c>
      <c r="G129">
        <v>9.3000000000000007</v>
      </c>
      <c r="I129">
        <f t="shared" si="45"/>
        <v>2.0190885938957699</v>
      </c>
      <c r="J129">
        <v>100</v>
      </c>
      <c r="K129">
        <f>AVERAGE(D137:G141)</f>
        <v>6.8049999999999997</v>
      </c>
      <c r="L129">
        <f>AVERAGE((L128-L127), (L127-L126), (L126-L125), (L125-L124))</f>
        <v>-3.8645833333333268E-2</v>
      </c>
      <c r="N129">
        <f t="shared" si="46"/>
        <v>5.9375</v>
      </c>
      <c r="P129" s="2">
        <f>AVERAGE(D137:D141)</f>
        <v>5.24</v>
      </c>
      <c r="R129" s="2">
        <f>AVERAGE(E137:E141)</f>
        <v>7.5</v>
      </c>
      <c r="T129" s="2">
        <f>AVERAGE(F137:F141)</f>
        <v>5.3599999999999994</v>
      </c>
      <c r="V129" s="2">
        <f>AVERAGE(G137:G141)</f>
        <v>9.120000000000001</v>
      </c>
    </row>
    <row r="130" spans="1:23" x14ac:dyDescent="0.45">
      <c r="A130" s="1">
        <v>18</v>
      </c>
      <c r="B130">
        <v>20</v>
      </c>
      <c r="C130">
        <v>0.65</v>
      </c>
      <c r="D130">
        <v>6.2</v>
      </c>
      <c r="E130">
        <v>6.4</v>
      </c>
      <c r="F130">
        <v>4.5999999999999996</v>
      </c>
      <c r="G130">
        <v>8.6999999999999993</v>
      </c>
      <c r="I130">
        <f t="shared" si="45"/>
        <v>1.4618053906043704</v>
      </c>
      <c r="K130">
        <f>AVERAGE(K124:K129)</f>
        <v>4.6079166666666671</v>
      </c>
      <c r="N130">
        <f t="shared" si="46"/>
        <v>6.4750000000000005</v>
      </c>
      <c r="P130" s="2">
        <f>AVERAGE(P124:P129)</f>
        <v>2.6516666666666668</v>
      </c>
      <c r="Q130">
        <f>AVERAGE(Q124:Q128)</f>
        <v>2.6516666666666664</v>
      </c>
      <c r="R130" s="2">
        <f>AVERAGE(R124:R129)</f>
        <v>3.9499999999999997</v>
      </c>
      <c r="S130">
        <f>AVERAGE(S124:S128)</f>
        <v>3.95</v>
      </c>
      <c r="T130" s="2">
        <f>AVERAGE(T124:T129)</f>
        <v>5.5533333333333337</v>
      </c>
      <c r="U130">
        <f>AVERAGE(U124:U128)</f>
        <v>5.5533333333333337</v>
      </c>
      <c r="V130" s="2">
        <f>AVERAGE(V124:V129)</f>
        <v>6.2766666666666664</v>
      </c>
      <c r="W130">
        <f>AVERAGE(W124:W128)</f>
        <v>6.2766666666666673</v>
      </c>
    </row>
    <row r="131" spans="1:23" x14ac:dyDescent="0.45">
      <c r="A131" s="1">
        <v>19</v>
      </c>
      <c r="B131">
        <v>20</v>
      </c>
      <c r="C131">
        <v>0.85</v>
      </c>
      <c r="D131">
        <v>6.9</v>
      </c>
      <c r="E131">
        <v>4.8</v>
      </c>
      <c r="F131">
        <v>2.8</v>
      </c>
      <c r="G131">
        <v>8.6999999999999993</v>
      </c>
      <c r="I131">
        <f t="shared" si="45"/>
        <v>2.2147234590350102</v>
      </c>
      <c r="N131">
        <f t="shared" si="46"/>
        <v>5.8</v>
      </c>
      <c r="P131" s="2">
        <f>_xlfn.STDEV.P(P124:P129)</f>
        <v>2.3439881730835492</v>
      </c>
      <c r="Q131">
        <f>_xlfn.STDEV.P(Q124:Q128)</f>
        <v>0.19433933667113748</v>
      </c>
      <c r="R131" s="2">
        <f>_xlfn.STDEV.P(R124:R129)</f>
        <v>2.303699922588299</v>
      </c>
      <c r="S131">
        <f>_xlfn.STDEV.P(S124:S128)</f>
        <v>0.43703546766824208</v>
      </c>
      <c r="T131" s="2">
        <f>_xlfn.STDEV.P(T124:T129)</f>
        <v>3.6036031351351032</v>
      </c>
      <c r="U131">
        <f>_xlfn.STDEV.P(U124:U128)</f>
        <v>0.68462479586347602</v>
      </c>
      <c r="V131" s="2">
        <f>_xlfn.STDEV.P(V124:V129)</f>
        <v>3.5429256585796769</v>
      </c>
      <c r="W131">
        <f>_xlfn.STDEV.P(W124:W128)</f>
        <v>0.29601051032391085</v>
      </c>
    </row>
    <row r="132" spans="1:23" x14ac:dyDescent="0.45">
      <c r="A132" s="1">
        <v>20</v>
      </c>
      <c r="B132">
        <v>50</v>
      </c>
      <c r="C132">
        <v>0</v>
      </c>
      <c r="D132">
        <v>4.4000000000000004</v>
      </c>
      <c r="E132">
        <v>5.3</v>
      </c>
      <c r="F132">
        <v>4.5</v>
      </c>
      <c r="G132">
        <v>4.9000000000000004</v>
      </c>
      <c r="I132">
        <f t="shared" si="45"/>
        <v>0.35619517121937505</v>
      </c>
      <c r="N132">
        <f t="shared" si="46"/>
        <v>4.7750000000000004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3.9</v>
      </c>
      <c r="E133">
        <v>4.4000000000000004</v>
      </c>
      <c r="F133">
        <v>6.3</v>
      </c>
      <c r="G133">
        <v>5.4</v>
      </c>
      <c r="I133">
        <f t="shared" si="45"/>
        <v>0.9246621004453448</v>
      </c>
      <c r="N133">
        <f t="shared" si="46"/>
        <v>5</v>
      </c>
      <c r="P133" s="2" cm="1">
        <f t="array" ref="P133">INDEX(LINEST(P124:P129), 1)</f>
        <v>1.1928571428571426</v>
      </c>
      <c r="Q133" s="2" cm="1">
        <f t="array" ref="Q133">INDEX(LINEST(Q124:Q128), 1)</f>
        <v>1.2833333333333368E-2</v>
      </c>
      <c r="R133" s="2" cm="1">
        <f t="array" ref="R133">INDEX(LINEST(R124:R129), 1)</f>
        <v>1.2062857142857144</v>
      </c>
      <c r="S133" s="2" cm="1">
        <f t="array" ref="S133">INDEX(LINEST(S124:S128), 1)</f>
        <v>-0.27166666666666661</v>
      </c>
      <c r="T133" s="2" cm="1">
        <f t="array" ref="T133">INDEX(LINEST(T124:T129), 1)</f>
        <v>8.3428571428571852E-2</v>
      </c>
      <c r="U133" s="2" cm="1">
        <f t="array" ref="U133">INDEX(LINEST(U124:U128), 1)</f>
        <v>-6.6666666666666515E-3</v>
      </c>
      <c r="V133" s="2" cm="1">
        <f t="array" ref="V133">INDEX(LINEST(V124:V128), 1)</f>
        <v>0.98599999999999965</v>
      </c>
      <c r="W133" s="2" cm="1">
        <f t="array" ref="W133">INDEX(LINEST(W124:W128), 1)</f>
        <v>4.8333333333333631E-2</v>
      </c>
    </row>
    <row r="134" spans="1:23" x14ac:dyDescent="0.45">
      <c r="A134" s="1">
        <v>22</v>
      </c>
      <c r="B134">
        <v>50</v>
      </c>
      <c r="C134">
        <v>0.45</v>
      </c>
      <c r="D134">
        <v>3.5</v>
      </c>
      <c r="E134">
        <v>3.4</v>
      </c>
      <c r="F134">
        <v>6.2</v>
      </c>
      <c r="G134">
        <v>5.7</v>
      </c>
      <c r="I134">
        <f t="shared" si="45"/>
        <v>1.2629330940315084</v>
      </c>
      <c r="K134" cm="1">
        <f t="array" ref="K134">INDEX(LINEST(K124:K129),1)</f>
        <v>0.88335714285714273</v>
      </c>
      <c r="L134" cm="1">
        <f t="array" ref="L134">INDEX(LINEST(L124:L128),1)</f>
        <v>-5.4291666666666724E-2</v>
      </c>
      <c r="N134">
        <f t="shared" si="46"/>
        <v>4.7</v>
      </c>
    </row>
    <row r="135" spans="1:23" x14ac:dyDescent="0.45">
      <c r="A135" s="1">
        <v>23</v>
      </c>
      <c r="B135">
        <v>50</v>
      </c>
      <c r="C135">
        <v>0.65</v>
      </c>
      <c r="D135">
        <v>4.3</v>
      </c>
      <c r="E135">
        <v>3.5</v>
      </c>
      <c r="F135">
        <v>4.0999999999999996</v>
      </c>
      <c r="G135">
        <v>5.7</v>
      </c>
      <c r="I135">
        <f t="shared" si="45"/>
        <v>0.80622577482985625</v>
      </c>
      <c r="N135">
        <f t="shared" si="46"/>
        <v>4.3999999999999995</v>
      </c>
    </row>
    <row r="136" spans="1:23" x14ac:dyDescent="0.45">
      <c r="A136" s="1">
        <v>24</v>
      </c>
      <c r="B136">
        <v>50</v>
      </c>
      <c r="C136">
        <v>0.85</v>
      </c>
      <c r="D136">
        <v>2.9</v>
      </c>
      <c r="E136">
        <v>2.9</v>
      </c>
      <c r="F136">
        <v>4.7</v>
      </c>
      <c r="G136">
        <v>5.5</v>
      </c>
      <c r="I136">
        <f t="shared" si="45"/>
        <v>1.1357816691600544</v>
      </c>
      <c r="N136">
        <f t="shared" si="46"/>
        <v>4</v>
      </c>
    </row>
    <row r="137" spans="1:23" x14ac:dyDescent="0.45">
      <c r="A137" s="1">
        <v>25</v>
      </c>
      <c r="B137">
        <v>100</v>
      </c>
      <c r="C137">
        <v>0</v>
      </c>
      <c r="D137">
        <v>6.3</v>
      </c>
      <c r="E137">
        <v>9.3000000000000007</v>
      </c>
      <c r="F137">
        <v>5</v>
      </c>
      <c r="G137">
        <v>9.6</v>
      </c>
      <c r="I137">
        <f t="shared" si="45"/>
        <v>1.9576771950451863</v>
      </c>
      <c r="N137" s="7">
        <f t="shared" si="46"/>
        <v>7.5500000000000007</v>
      </c>
    </row>
    <row r="138" spans="1:23" x14ac:dyDescent="0.45">
      <c r="A138" s="1">
        <v>26</v>
      </c>
      <c r="B138">
        <v>100</v>
      </c>
      <c r="C138">
        <v>0.2</v>
      </c>
      <c r="D138">
        <v>3.81</v>
      </c>
      <c r="E138">
        <v>8.6999999999999993</v>
      </c>
      <c r="F138">
        <v>5.4</v>
      </c>
      <c r="G138">
        <v>9.3000000000000007</v>
      </c>
      <c r="I138">
        <f t="shared" si="45"/>
        <v>2.2781612651434475</v>
      </c>
      <c r="N138">
        <f t="shared" si="46"/>
        <v>6.8025000000000002</v>
      </c>
    </row>
    <row r="139" spans="1:23" x14ac:dyDescent="0.45">
      <c r="A139" s="1">
        <v>27</v>
      </c>
      <c r="B139">
        <v>100</v>
      </c>
      <c r="C139">
        <v>0.45</v>
      </c>
      <c r="D139">
        <v>5.7</v>
      </c>
      <c r="E139">
        <v>6.7</v>
      </c>
      <c r="F139">
        <v>6.3</v>
      </c>
      <c r="G139">
        <v>7.5</v>
      </c>
      <c r="I139">
        <f t="shared" si="45"/>
        <v>0.65383484153110094</v>
      </c>
      <c r="N139">
        <f t="shared" si="46"/>
        <v>6.55</v>
      </c>
    </row>
    <row r="140" spans="1:23" x14ac:dyDescent="0.45">
      <c r="A140" s="1">
        <v>28</v>
      </c>
      <c r="B140">
        <v>100</v>
      </c>
      <c r="C140">
        <v>0.65</v>
      </c>
      <c r="D140">
        <v>5.5</v>
      </c>
      <c r="E140">
        <v>7.1</v>
      </c>
      <c r="F140">
        <v>4.5</v>
      </c>
      <c r="G140">
        <v>8.1</v>
      </c>
      <c r="I140">
        <f t="shared" si="45"/>
        <v>1.3928388277184061</v>
      </c>
      <c r="N140">
        <f t="shared" si="46"/>
        <v>6.3000000000000007</v>
      </c>
    </row>
    <row r="141" spans="1:23" x14ac:dyDescent="0.45">
      <c r="A141" s="1">
        <v>29</v>
      </c>
      <c r="B141">
        <v>100</v>
      </c>
      <c r="C141">
        <v>0.85</v>
      </c>
      <c r="D141">
        <v>4.8899999999999997</v>
      </c>
      <c r="E141">
        <v>5.7</v>
      </c>
      <c r="F141">
        <v>5.6</v>
      </c>
      <c r="G141">
        <v>11.1</v>
      </c>
      <c r="I141">
        <f t="shared" si="45"/>
        <v>2.4892807696200112</v>
      </c>
      <c r="N141">
        <f t="shared" si="46"/>
        <v>6.8224999999999998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0</v>
      </c>
      <c r="E148">
        <v>11.8</v>
      </c>
      <c r="F148">
        <v>0.1</v>
      </c>
      <c r="G148">
        <v>0</v>
      </c>
      <c r="I148">
        <f>_xlfn.STDEV.P(D148:G148)</f>
        <v>5.0952796782904857</v>
      </c>
      <c r="J148">
        <v>2</v>
      </c>
      <c r="K148">
        <f>_xlfn.STDEV.P(D148:G152)</f>
        <v>5.5332517564267762</v>
      </c>
      <c r="L148">
        <f>_xlfn.STDEV.P(D148:G148,D153:G153,D158:G158,D163:G163,D168:G168,D173:G173)</f>
        <v>5.0120895509424672</v>
      </c>
      <c r="M148">
        <v>0</v>
      </c>
      <c r="N148">
        <f>AVERAGE(D148:G148)</f>
        <v>2.9750000000000001</v>
      </c>
      <c r="P148" s="2">
        <f>_xlfn.STDEV.P(D148:D152)</f>
        <v>0</v>
      </c>
      <c r="Q148">
        <f>_xlfn.STDEV.P(D148,D153,D158,D163,D168,D173)</f>
        <v>1.2202003478482086</v>
      </c>
      <c r="R148" s="2">
        <f>_xlfn.STDEV.P(E148:E152)</f>
        <v>1.416192077368043</v>
      </c>
      <c r="S148">
        <f>_xlfn.STDEV.P(E148,E153,E158,E163,E168,E173)</f>
        <v>0.80966385343274105</v>
      </c>
      <c r="T148" s="2">
        <f>_xlfn.STDEV.P(F148:F152)</f>
        <v>0.04</v>
      </c>
      <c r="U148">
        <f>_xlfn.STDEV.P(F148,F153,F158,F163,F168,F173)</f>
        <v>3.1203632267200345</v>
      </c>
      <c r="V148" s="2">
        <f>_xlfn.STDEV.P(G148:G152)</f>
        <v>0</v>
      </c>
      <c r="W148">
        <f>_xlfn.STDEV.P(G148,G153,G158,G163,G168,G173)</f>
        <v>4.6461453557402521</v>
      </c>
    </row>
    <row r="149" spans="1:23" x14ac:dyDescent="0.45">
      <c r="A149" s="1">
        <v>1</v>
      </c>
      <c r="B149">
        <v>0</v>
      </c>
      <c r="C149">
        <v>0.2</v>
      </c>
      <c r="D149">
        <v>0</v>
      </c>
      <c r="E149">
        <v>14.9</v>
      </c>
      <c r="F149">
        <v>0</v>
      </c>
      <c r="G149">
        <v>0</v>
      </c>
      <c r="I149">
        <f t="shared" ref="I149:I177" si="57">_xlfn.STDEV.P(D149:G149)</f>
        <v>6.4518892581940683</v>
      </c>
      <c r="J149">
        <v>5</v>
      </c>
      <c r="K149">
        <f>_xlfn.STDEV.P(D153:G157)</f>
        <v>5.5342027429431964</v>
      </c>
      <c r="L149">
        <f>_xlfn.STDEV.P(D149:G149,D154:G154,D159:G159,D164:G164,D169:G169,D174:G174)</f>
        <v>5.047957507745088</v>
      </c>
      <c r="M149">
        <v>0.2</v>
      </c>
      <c r="N149">
        <f t="shared" ref="N149:N177" si="58">AVERAGE(D149:G149)</f>
        <v>3.7250000000000001</v>
      </c>
      <c r="P149" s="2">
        <f>_xlfn.STDEV.P(D153:D157)</f>
        <v>0.63435006108614922</v>
      </c>
      <c r="Q149">
        <f t="shared" ref="Q149:Q152" si="59">_xlfn.STDEV.P(D149,D154,D159,D164,D169,D174)</f>
        <v>1.3728518573474062</v>
      </c>
      <c r="R149" s="2">
        <f>_xlfn.STDEV.P(E153:E157)</f>
        <v>1.3332666649999168</v>
      </c>
      <c r="S149">
        <f t="shared" ref="S149:S152" si="60">_xlfn.STDEV.P(E149,E154,E159,E164,E169,E174)</f>
        <v>0.94633797110522599</v>
      </c>
      <c r="T149" s="2">
        <f>_xlfn.STDEV.P(F153:F157)</f>
        <v>1.1447270417003346</v>
      </c>
      <c r="U149">
        <f t="shared" ref="U149:U152" si="61">_xlfn.STDEV.P(F149,F154,F159,F164,F169,F174)</f>
        <v>3.3343748372904263</v>
      </c>
      <c r="V149" s="2">
        <f>_xlfn.STDEV.P(G153:G157)</f>
        <v>1.7917589123539852</v>
      </c>
      <c r="W149">
        <f t="shared" ref="W149:W152" si="62">_xlfn.STDEV.P(G149,G154,G159,G164,G169,G174)</f>
        <v>4.9553562491061669</v>
      </c>
    </row>
    <row r="150" spans="1:23" x14ac:dyDescent="0.45">
      <c r="A150" s="1">
        <v>2</v>
      </c>
      <c r="B150">
        <v>0</v>
      </c>
      <c r="C150">
        <v>0.45</v>
      </c>
      <c r="D150">
        <v>0</v>
      </c>
      <c r="E150">
        <v>13.8</v>
      </c>
      <c r="F150">
        <v>0</v>
      </c>
      <c r="G150">
        <v>0</v>
      </c>
      <c r="I150">
        <f t="shared" si="57"/>
        <v>5.975575286112627</v>
      </c>
      <c r="J150">
        <v>10</v>
      </c>
      <c r="K150">
        <f>_xlfn.STDEV.P(D158:G162)</f>
        <v>4.8526770962016439</v>
      </c>
      <c r="L150">
        <f t="shared" ref="L150:L152" si="63">_xlfn.STDEV.P(D150:G150,D155:G155,D160:G160,D165:G165,D170:G170,D175:G175)</f>
        <v>5.416126575638101</v>
      </c>
      <c r="M150">
        <v>0.45</v>
      </c>
      <c r="N150">
        <f t="shared" si="58"/>
        <v>3.45</v>
      </c>
      <c r="P150" s="2">
        <f>_xlfn.STDEV.P(D158:D162)</f>
        <v>0.13564659966250536</v>
      </c>
      <c r="Q150">
        <f t="shared" si="59"/>
        <v>1.7084756038319335</v>
      </c>
      <c r="R150" s="2">
        <f>_xlfn.STDEV.P(E158:E162)</f>
        <v>0.90642153548997262</v>
      </c>
      <c r="S150">
        <f t="shared" si="60"/>
        <v>0.97239680972098808</v>
      </c>
      <c r="T150" s="2">
        <f>_xlfn.STDEV.P(F158:F162)</f>
        <v>1.0170545708072876</v>
      </c>
      <c r="U150">
        <f t="shared" si="61"/>
        <v>2.9728867377610535</v>
      </c>
      <c r="V150" s="2">
        <f>_xlfn.STDEV.P(G158:G162)</f>
        <v>1.6042443704124372</v>
      </c>
      <c r="W150">
        <f t="shared" si="62"/>
        <v>5.8874631397760977</v>
      </c>
    </row>
    <row r="151" spans="1:23" x14ac:dyDescent="0.45">
      <c r="A151" s="1">
        <v>3</v>
      </c>
      <c r="B151">
        <v>0</v>
      </c>
      <c r="C151">
        <v>0.65</v>
      </c>
      <c r="D151">
        <v>0</v>
      </c>
      <c r="E151">
        <v>11.3</v>
      </c>
      <c r="F151">
        <v>0</v>
      </c>
      <c r="G151">
        <v>0</v>
      </c>
      <c r="I151">
        <f t="shared" si="57"/>
        <v>4.8930435313820784</v>
      </c>
      <c r="J151">
        <v>20</v>
      </c>
      <c r="K151">
        <f>_xlfn.STDEV.P(D163:G167)</f>
        <v>4.4823431372441824</v>
      </c>
      <c r="L151">
        <f t="shared" si="63"/>
        <v>4.6908821132064267</v>
      </c>
      <c r="M151">
        <v>0.65</v>
      </c>
      <c r="N151">
        <f t="shared" si="58"/>
        <v>2.8250000000000002</v>
      </c>
      <c r="P151" s="2">
        <f>_xlfn.STDEV.P(D163:D167)</f>
        <v>0.43174066289845658</v>
      </c>
      <c r="Q151">
        <f t="shared" si="59"/>
        <v>2.1746008573733455</v>
      </c>
      <c r="R151" s="2">
        <f>_xlfn.STDEV.P(E163:E167)</f>
        <v>0.57131427428342774</v>
      </c>
      <c r="S151">
        <f t="shared" si="60"/>
        <v>1.3316656236958802</v>
      </c>
      <c r="T151" s="2">
        <f>_xlfn.STDEV.P(F163:F167)</f>
        <v>0.90862533532804102</v>
      </c>
      <c r="U151">
        <f t="shared" si="61"/>
        <v>2.554081700598736</v>
      </c>
      <c r="V151" s="2">
        <f>_xlfn.STDEV.P(G163:G167)</f>
        <v>0.91082380293885579</v>
      </c>
      <c r="W151">
        <f t="shared" si="62"/>
        <v>5.4847262668452501</v>
      </c>
    </row>
    <row r="152" spans="1:23" x14ac:dyDescent="0.45">
      <c r="A152" s="1">
        <v>4</v>
      </c>
      <c r="B152">
        <v>0</v>
      </c>
      <c r="C152">
        <v>0.85</v>
      </c>
      <c r="D152">
        <v>0</v>
      </c>
      <c r="E152">
        <v>11.6</v>
      </c>
      <c r="F152">
        <v>0</v>
      </c>
      <c r="G152">
        <v>0</v>
      </c>
      <c r="I152">
        <f t="shared" si="57"/>
        <v>5.0229473419497443</v>
      </c>
      <c r="J152">
        <v>50</v>
      </c>
      <c r="K152">
        <f>_xlfn.STDEV.P(D169:G172)</f>
        <v>2.5436117898570862</v>
      </c>
      <c r="L152">
        <f t="shared" si="63"/>
        <v>5.2476962538072076</v>
      </c>
      <c r="M152">
        <v>0.85</v>
      </c>
      <c r="N152">
        <f t="shared" si="58"/>
        <v>2.9</v>
      </c>
      <c r="P152" s="2">
        <f>_xlfn.STDEV.P(D168:D172)</f>
        <v>1.3865064009949637</v>
      </c>
      <c r="Q152">
        <f t="shared" si="59"/>
        <v>2.2291627725822694</v>
      </c>
      <c r="R152" s="2">
        <f>_xlfn.STDEV.P(E168:E172)</f>
        <v>1.085541339608953</v>
      </c>
      <c r="S152">
        <f t="shared" si="60"/>
        <v>1.6350331291240865</v>
      </c>
      <c r="T152" s="2">
        <f>_xlfn.STDEV.P(F168:F172)</f>
        <v>1.1088733020503168</v>
      </c>
      <c r="U152">
        <f t="shared" si="61"/>
        <v>2.1965250333702611</v>
      </c>
      <c r="V152" s="2">
        <f>_xlfn.STDEV.P(G168:G172)</f>
        <v>0.35213633723318022</v>
      </c>
      <c r="W152">
        <f t="shared" si="62"/>
        <v>5.2730183218174229</v>
      </c>
    </row>
    <row r="153" spans="1:23" x14ac:dyDescent="0.45">
      <c r="A153" s="1">
        <v>5</v>
      </c>
      <c r="B153">
        <v>5</v>
      </c>
      <c r="C153">
        <v>0</v>
      </c>
      <c r="D153">
        <v>2</v>
      </c>
      <c r="E153">
        <v>12.5</v>
      </c>
      <c r="F153">
        <v>8.9</v>
      </c>
      <c r="G153">
        <v>14.3</v>
      </c>
      <c r="I153">
        <f t="shared" si="57"/>
        <v>4.7071089853539609</v>
      </c>
      <c r="J153">
        <v>100</v>
      </c>
      <c r="K153">
        <f>_xlfn.STDEV.P(D173:G177)</f>
        <v>3.5702205814207066</v>
      </c>
      <c r="N153">
        <f t="shared" si="58"/>
        <v>9.4250000000000007</v>
      </c>
      <c r="P153" s="2">
        <f>_xlfn.STDEV.P(D173:D177)</f>
        <v>0.8207313811473298</v>
      </c>
      <c r="R153" s="2">
        <f>_xlfn.STDEV.P(E173:E177)</f>
        <v>1.3529227620230175</v>
      </c>
      <c r="T153" s="2">
        <f>_xlfn.STDEV.P(F173:F177)</f>
        <v>0.47581509013481288</v>
      </c>
      <c r="V153" s="2">
        <f>_xlfn.STDEV.P(G173:G177)</f>
        <v>0.99398189118313962</v>
      </c>
    </row>
    <row r="154" spans="1:23" x14ac:dyDescent="0.45">
      <c r="A154" s="1">
        <v>6</v>
      </c>
      <c r="B154">
        <v>5</v>
      </c>
      <c r="C154">
        <v>0.2</v>
      </c>
      <c r="D154">
        <v>3.5</v>
      </c>
      <c r="E154">
        <v>13.7</v>
      </c>
      <c r="F154">
        <v>9.8000000000000007</v>
      </c>
      <c r="G154">
        <v>15.8</v>
      </c>
      <c r="I154">
        <f t="shared" si="57"/>
        <v>4.6813459602981728</v>
      </c>
      <c r="K154">
        <f>AVERAGE(K148:K153)</f>
        <v>4.4193845173489317</v>
      </c>
      <c r="N154">
        <f t="shared" si="58"/>
        <v>10.7</v>
      </c>
      <c r="P154" s="2">
        <f>AVERAGE(P148:P153)</f>
        <v>0.56816251763156744</v>
      </c>
      <c r="Q154">
        <f>AVERAGE(Q148:Q152)</f>
        <v>1.7410582877966327</v>
      </c>
      <c r="R154" s="2">
        <f>AVERAGE(R148:R153)</f>
        <v>1.1109431089622217</v>
      </c>
      <c r="S154">
        <f>AVERAGE(S148:S152)</f>
        <v>1.1390194774157842</v>
      </c>
      <c r="T154" s="2">
        <f>AVERAGE(T148:T153)</f>
        <v>0.78251589000346555</v>
      </c>
      <c r="U154">
        <f>AVERAGE(U148:U152)</f>
        <v>2.8356463071481022</v>
      </c>
      <c r="V154" s="2">
        <f>AVERAGE(V148:V153)</f>
        <v>0.94215755235359955</v>
      </c>
      <c r="W154">
        <f>AVERAGE(W148:W152)</f>
        <v>5.2493418666570379</v>
      </c>
    </row>
    <row r="155" spans="1:23" x14ac:dyDescent="0.45">
      <c r="A155" s="1">
        <v>7</v>
      </c>
      <c r="B155">
        <v>5</v>
      </c>
      <c r="C155">
        <v>0.45</v>
      </c>
      <c r="D155">
        <v>2.9</v>
      </c>
      <c r="E155">
        <v>14.9</v>
      </c>
      <c r="F155">
        <v>9.1</v>
      </c>
      <c r="G155">
        <v>19.3</v>
      </c>
      <c r="I155">
        <f t="shared" si="57"/>
        <v>6.1666441441030146</v>
      </c>
      <c r="N155">
        <f t="shared" si="58"/>
        <v>11.55</v>
      </c>
      <c r="P155" s="2">
        <f>_xlfn.STDEV.P(P148:P153)</f>
        <v>0.45941051383836146</v>
      </c>
      <c r="Q155">
        <f>_xlfn.STDEV.P(Q148:Q152)</f>
        <v>0.40844479382870114</v>
      </c>
      <c r="R155" s="2">
        <f>_xlfn.STDEV.P(R148:R153)</f>
        <v>0.29856111934189794</v>
      </c>
      <c r="S155">
        <f>_xlfn.STDEV.P(S148:S152)</f>
        <v>0.30216104436895036</v>
      </c>
      <c r="T155" s="2">
        <f>_xlfn.STDEV.P(T148:T153)</f>
        <v>0.39875081846362587</v>
      </c>
      <c r="U155">
        <f>_xlfn.STDEV.P(U148:U152)</f>
        <v>0.40899472786821872</v>
      </c>
      <c r="V155" s="2">
        <f>_xlfn.STDEV.P(V148:V153)</f>
        <v>0.63240742132193939</v>
      </c>
      <c r="W155">
        <f>_xlfn.STDEV.P(W148:W152)</f>
        <v>0.42741986937833548</v>
      </c>
    </row>
    <row r="156" spans="1:23" x14ac:dyDescent="0.45">
      <c r="A156" s="1">
        <v>8</v>
      </c>
      <c r="B156">
        <v>5</v>
      </c>
      <c r="C156">
        <v>0.65</v>
      </c>
      <c r="D156">
        <v>3.6</v>
      </c>
      <c r="E156">
        <v>14</v>
      </c>
      <c r="F156">
        <v>7.9</v>
      </c>
      <c r="G156">
        <v>18.3</v>
      </c>
      <c r="I156">
        <f t="shared" si="57"/>
        <v>5.6269441084837526</v>
      </c>
      <c r="K156" cm="1">
        <f t="array" ref="K156">INDEX(LINEST(K148:K153),1)</f>
        <v>-0.54735036266417558</v>
      </c>
      <c r="L156" cm="1">
        <f t="array" ref="L156">INDEX(LINEST(L148:L152),1)</f>
        <v>1.1413801119081935E-2</v>
      </c>
      <c r="N156">
        <f t="shared" si="58"/>
        <v>10.95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3.7</v>
      </c>
      <c r="E157">
        <v>16.5</v>
      </c>
      <c r="F157">
        <v>6.5</v>
      </c>
      <c r="G157">
        <v>17.600000000000001</v>
      </c>
      <c r="I157">
        <f t="shared" si="57"/>
        <v>6.0689270056575921</v>
      </c>
      <c r="N157">
        <f t="shared" si="58"/>
        <v>11.074999999999999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0.3</v>
      </c>
      <c r="E158">
        <v>14</v>
      </c>
      <c r="F158">
        <v>6.6</v>
      </c>
      <c r="G158">
        <v>6.3</v>
      </c>
      <c r="I158">
        <f t="shared" si="57"/>
        <v>4.8574684764803173</v>
      </c>
      <c r="N158">
        <f t="shared" si="58"/>
        <v>6.8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0.4</v>
      </c>
      <c r="E159">
        <v>12.9</v>
      </c>
      <c r="F159">
        <v>8.3000000000000007</v>
      </c>
      <c r="G159">
        <v>7.2</v>
      </c>
      <c r="I159">
        <f t="shared" si="57"/>
        <v>4.4704585894514226</v>
      </c>
      <c r="J159" s="6"/>
      <c r="K159" t="s">
        <v>25</v>
      </c>
      <c r="L159" t="s">
        <v>26</v>
      </c>
      <c r="N159">
        <f t="shared" si="58"/>
        <v>7.2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0.3</v>
      </c>
      <c r="E160">
        <v>14.2</v>
      </c>
      <c r="F160">
        <v>6</v>
      </c>
      <c r="G160">
        <v>8.1999999999999993</v>
      </c>
      <c r="I160">
        <f t="shared" si="57"/>
        <v>4.9761305248154413</v>
      </c>
      <c r="J160">
        <v>2</v>
      </c>
      <c r="K160">
        <f>AVERAGE(D148:G152)</f>
        <v>3.1750000000000003</v>
      </c>
      <c r="L160">
        <f>AVERAGE(D148:G148,D153:G153,D158:G158,D163:G163,D168:G168,D173:G173)</f>
        <v>7.0750000000000002</v>
      </c>
      <c r="M160">
        <v>0</v>
      </c>
      <c r="N160">
        <f t="shared" si="58"/>
        <v>7.1749999999999998</v>
      </c>
      <c r="P160" s="2">
        <f>AVERAGE(D148:D152)</f>
        <v>0</v>
      </c>
      <c r="Q160">
        <f>AVERAGE(D148,D153,D158,D163,D168,D173)</f>
        <v>1.7666666666666666</v>
      </c>
      <c r="R160" s="2">
        <f>AVERAGE(E148:E152)</f>
        <v>12.68</v>
      </c>
      <c r="S160">
        <f>AVERAGE(E148,E153,E158,E163,E168,E173)</f>
        <v>13.033333333333331</v>
      </c>
      <c r="T160" s="2">
        <f>AVERAGE(F148:F152)</f>
        <v>0.02</v>
      </c>
      <c r="U160">
        <f>AVERAGE(F148,F153,F158,F163,F168,F173)</f>
        <v>5.5</v>
      </c>
      <c r="V160" s="2">
        <f>AVERAGE(G148:G152)</f>
        <v>0</v>
      </c>
      <c r="W160">
        <f>AVERAGE(G148,G153,G158,G163,G168,G173)</f>
        <v>7.9999999999999991</v>
      </c>
    </row>
    <row r="161" spans="1:23" x14ac:dyDescent="0.45">
      <c r="A161" s="1">
        <v>13</v>
      </c>
      <c r="B161">
        <v>10</v>
      </c>
      <c r="C161">
        <v>0.65</v>
      </c>
      <c r="D161">
        <v>0.6</v>
      </c>
      <c r="E161">
        <v>12.4</v>
      </c>
      <c r="F161">
        <v>5.3</v>
      </c>
      <c r="G161">
        <v>9.6999999999999993</v>
      </c>
      <c r="I161">
        <f t="shared" si="57"/>
        <v>4.4805133634439711</v>
      </c>
      <c r="J161">
        <v>5</v>
      </c>
      <c r="K161">
        <f>AVERAGE(D153:G157)</f>
        <v>10.74</v>
      </c>
      <c r="L161">
        <f>AVERAGE(D149:G149,D154:G154,D159:G159,D164:G164,D169:G169,D174:G174)</f>
        <v>7.3249999999999993</v>
      </c>
      <c r="M161">
        <v>0.2</v>
      </c>
      <c r="N161">
        <f t="shared" si="58"/>
        <v>7</v>
      </c>
      <c r="P161" s="2">
        <f>AVERAGE(D153:D157)</f>
        <v>3.1399999999999997</v>
      </c>
      <c r="Q161">
        <f t="shared" ref="Q161:Q164" si="64">AVERAGE(D149,D154,D159,D164,D169,D174)</f>
        <v>2.0833333333333335</v>
      </c>
      <c r="R161" s="2">
        <f>AVERAGE(E153:E157)</f>
        <v>14.319999999999999</v>
      </c>
      <c r="S161">
        <f t="shared" ref="S161:S164" si="65">AVERAGE(E149,E154,E159,E164,E169,E174)</f>
        <v>13.133333333333335</v>
      </c>
      <c r="T161" s="2">
        <f>AVERAGE(F153:F157)</f>
        <v>8.4400000000000013</v>
      </c>
      <c r="U161">
        <f t="shared" ref="U161:U164" si="66">AVERAGE(F149,F154,F159,F164,F169,F174)</f>
        <v>6.0166666666666666</v>
      </c>
      <c r="V161" s="2">
        <f>AVERAGE(G153:G157)</f>
        <v>17.060000000000002</v>
      </c>
      <c r="W161">
        <f t="shared" ref="W161:W164" si="67">AVERAGE(G149,G154,G159,G164,G169,G174)</f>
        <v>8.0666666666666682</v>
      </c>
    </row>
    <row r="162" spans="1:23" x14ac:dyDescent="0.45">
      <c r="A162" s="1">
        <v>14</v>
      </c>
      <c r="B162">
        <v>10</v>
      </c>
      <c r="C162">
        <v>0.85</v>
      </c>
      <c r="D162">
        <v>0.6</v>
      </c>
      <c r="E162">
        <v>14.9</v>
      </c>
      <c r="F162">
        <v>6</v>
      </c>
      <c r="G162">
        <v>10.7</v>
      </c>
      <c r="I162">
        <f t="shared" si="57"/>
        <v>5.330337700371337</v>
      </c>
      <c r="J162">
        <v>10</v>
      </c>
      <c r="K162">
        <f>AVERAGE(D158:G162)</f>
        <v>7.2449999999999992</v>
      </c>
      <c r="L162">
        <f t="shared" ref="L162:L164" si="68">AVERAGE(D150:G150,D155:G155,D160:G160,D165:G165,D170:G170,D175:G175)</f>
        <v>7.7125000000000021</v>
      </c>
      <c r="M162">
        <v>0.45</v>
      </c>
      <c r="N162">
        <f t="shared" si="58"/>
        <v>8.0500000000000007</v>
      </c>
      <c r="P162" s="2">
        <f>AVERAGE(D158:D162)</f>
        <v>0.44000000000000006</v>
      </c>
      <c r="Q162">
        <f t="shared" si="64"/>
        <v>2.3666666666666667</v>
      </c>
      <c r="R162" s="2">
        <f>AVERAGE(E158:E162)</f>
        <v>13.679999999999998</v>
      </c>
      <c r="S162">
        <f t="shared" si="65"/>
        <v>13.466666666666669</v>
      </c>
      <c r="T162" s="2">
        <f>AVERAGE(F158:F162)</f>
        <v>6.44</v>
      </c>
      <c r="U162">
        <f t="shared" si="66"/>
        <v>5.4833333333333334</v>
      </c>
      <c r="V162" s="2">
        <f>AVERAGE(G158:G162)</f>
        <v>8.4199999999999982</v>
      </c>
      <c r="W162">
        <f t="shared" si="67"/>
        <v>9.5333333333333332</v>
      </c>
    </row>
    <row r="163" spans="1:23" x14ac:dyDescent="0.45">
      <c r="A163" s="1">
        <v>15</v>
      </c>
      <c r="B163">
        <v>20</v>
      </c>
      <c r="C163">
        <v>0</v>
      </c>
      <c r="D163">
        <v>2.2000000000000002</v>
      </c>
      <c r="E163">
        <v>13</v>
      </c>
      <c r="F163">
        <v>3.3</v>
      </c>
      <c r="G163">
        <v>12.7</v>
      </c>
      <c r="I163">
        <f t="shared" si="57"/>
        <v>5.0660635605961364</v>
      </c>
      <c r="J163">
        <v>20</v>
      </c>
      <c r="K163">
        <f>AVERAGE(D163:G167)</f>
        <v>8.0399999999999991</v>
      </c>
      <c r="L163">
        <f t="shared" si="68"/>
        <v>7.1250000000000009</v>
      </c>
      <c r="M163">
        <v>0.65</v>
      </c>
      <c r="N163">
        <f t="shared" si="58"/>
        <v>7.8</v>
      </c>
      <c r="P163" s="2">
        <f>AVERAGE(D163:D167)</f>
        <v>2.8400000000000003</v>
      </c>
      <c r="Q163">
        <f t="shared" si="64"/>
        <v>2.9666666666666668</v>
      </c>
      <c r="R163" s="2">
        <f>AVERAGE(E163:E167)</f>
        <v>12.66</v>
      </c>
      <c r="S163">
        <f t="shared" si="65"/>
        <v>11.700000000000001</v>
      </c>
      <c r="T163" s="2">
        <f>AVERAGE(F163:F167)</f>
        <v>4.4800000000000004</v>
      </c>
      <c r="U163">
        <f t="shared" si="66"/>
        <v>5.0999999999999996</v>
      </c>
      <c r="V163" s="2">
        <f>AVERAGE(G163:G167)</f>
        <v>12.180000000000001</v>
      </c>
      <c r="W163">
        <f t="shared" si="67"/>
        <v>8.7333333333333325</v>
      </c>
    </row>
    <row r="164" spans="1:23" x14ac:dyDescent="0.45">
      <c r="A164" s="1">
        <v>16</v>
      </c>
      <c r="B164">
        <v>20</v>
      </c>
      <c r="C164">
        <v>0.2</v>
      </c>
      <c r="D164">
        <v>2.6</v>
      </c>
      <c r="E164">
        <v>12.4</v>
      </c>
      <c r="F164">
        <v>4.5</v>
      </c>
      <c r="G164">
        <v>12.2</v>
      </c>
      <c r="I164">
        <f t="shared" si="57"/>
        <v>4.4268357773922453</v>
      </c>
      <c r="J164">
        <v>50</v>
      </c>
      <c r="K164">
        <f>AVERAGE(D168:G172)</f>
        <v>8.0449999999999999</v>
      </c>
      <c r="L164">
        <f t="shared" si="68"/>
        <v>7.6791666666666671</v>
      </c>
      <c r="M164">
        <v>0.85</v>
      </c>
      <c r="N164">
        <f t="shared" si="58"/>
        <v>7.9249999999999998</v>
      </c>
      <c r="P164" s="2">
        <f>AVERAGE(D168:D172)</f>
        <v>4.8599999999999994</v>
      </c>
      <c r="Q164">
        <f t="shared" si="64"/>
        <v>3.15</v>
      </c>
      <c r="R164" s="2">
        <f>AVERAGE(E168:E172)</f>
        <v>12.24</v>
      </c>
      <c r="S164">
        <f t="shared" si="65"/>
        <v>13.700000000000001</v>
      </c>
      <c r="T164" s="2">
        <f>AVERAGE(F168:F172)</f>
        <v>7.7800000000000011</v>
      </c>
      <c r="U164">
        <f t="shared" si="66"/>
        <v>4.4833333333333334</v>
      </c>
      <c r="V164" s="2">
        <f>AVERAGE(G168:G172)</f>
        <v>7.3</v>
      </c>
      <c r="W164">
        <f t="shared" si="67"/>
        <v>9.3833333333333329</v>
      </c>
    </row>
    <row r="165" spans="1:23" x14ac:dyDescent="0.45">
      <c r="A165" s="1">
        <v>17</v>
      </c>
      <c r="B165">
        <v>20</v>
      </c>
      <c r="C165">
        <v>0.45</v>
      </c>
      <c r="D165">
        <v>3</v>
      </c>
      <c r="E165">
        <v>12.3</v>
      </c>
      <c r="F165">
        <v>4.2</v>
      </c>
      <c r="G165">
        <v>13.5</v>
      </c>
      <c r="I165">
        <f t="shared" si="57"/>
        <v>4.6885498824263356</v>
      </c>
      <c r="J165">
        <v>100</v>
      </c>
      <c r="K165">
        <f>AVERAGE(D173:G177)</f>
        <v>7.0549999999999997</v>
      </c>
      <c r="L165">
        <f>AVERAGE((L164-L163), (L163-L162), (L162-L161), (L161-L160))</f>
        <v>0.15104166666666674</v>
      </c>
      <c r="N165">
        <f t="shared" si="58"/>
        <v>8.25</v>
      </c>
      <c r="P165" s="2">
        <f>AVERAGE(D173:D177)</f>
        <v>3.5199999999999996</v>
      </c>
      <c r="R165" s="2">
        <f>AVERAGE(E173:E177)</f>
        <v>12.46</v>
      </c>
      <c r="T165" s="2">
        <f>AVERAGE(F173:F177)</f>
        <v>4.74</v>
      </c>
      <c r="V165" s="2">
        <f>AVERAGE(G173:G177)</f>
        <v>7.5</v>
      </c>
    </row>
    <row r="166" spans="1:23" x14ac:dyDescent="0.45">
      <c r="A166" s="1">
        <v>18</v>
      </c>
      <c r="B166">
        <v>20</v>
      </c>
      <c r="C166">
        <v>0.65</v>
      </c>
      <c r="D166">
        <v>2.9</v>
      </c>
      <c r="E166">
        <v>12</v>
      </c>
      <c r="F166">
        <v>6.1</v>
      </c>
      <c r="G166">
        <v>10.8</v>
      </c>
      <c r="I166">
        <f t="shared" si="57"/>
        <v>3.6554753452868476</v>
      </c>
      <c r="K166">
        <f>AVERAGE(K160:K165)</f>
        <v>7.3833333333333329</v>
      </c>
      <c r="N166">
        <f t="shared" si="58"/>
        <v>7.95</v>
      </c>
      <c r="P166" s="2">
        <f>AVERAGE(P160:P165)</f>
        <v>2.4666666666666663</v>
      </c>
      <c r="Q166">
        <f>AVERAGE(Q160:Q164)</f>
        <v>2.4666666666666668</v>
      </c>
      <c r="R166" s="2">
        <f>AVERAGE(R160:R165)</f>
        <v>13.006666666666666</v>
      </c>
      <c r="S166">
        <f>AVERAGE(S160:S164)</f>
        <v>13.006666666666666</v>
      </c>
      <c r="T166" s="2">
        <f>AVERAGE(T160:T165)</f>
        <v>5.3166666666666673</v>
      </c>
      <c r="U166">
        <f>AVERAGE(U160:U164)</f>
        <v>5.3166666666666673</v>
      </c>
      <c r="V166" s="2">
        <f>AVERAGE(V160:V165)</f>
        <v>8.7433333333333341</v>
      </c>
      <c r="W166">
        <f>AVERAGE(W160:W164)</f>
        <v>8.7433333333333341</v>
      </c>
    </row>
    <row r="167" spans="1:23" x14ac:dyDescent="0.45">
      <c r="A167" s="1">
        <v>19</v>
      </c>
      <c r="B167">
        <v>20</v>
      </c>
      <c r="C167">
        <v>0.85</v>
      </c>
      <c r="D167">
        <v>3.5</v>
      </c>
      <c r="E167">
        <v>13.6</v>
      </c>
      <c r="F167">
        <v>4.3</v>
      </c>
      <c r="G167">
        <v>11.7</v>
      </c>
      <c r="I167">
        <f t="shared" si="57"/>
        <v>4.4352987498025414</v>
      </c>
      <c r="N167">
        <f t="shared" si="58"/>
        <v>8.2750000000000004</v>
      </c>
      <c r="P167" s="2">
        <f>_xlfn.STDEV.P(P160:P165)</f>
        <v>1.7137742623292667</v>
      </c>
      <c r="Q167">
        <f>_xlfn.STDEV.P(Q160:Q164)</f>
        <v>0.5222813205330793</v>
      </c>
      <c r="R167" s="2">
        <f>_xlfn.STDEV.P(R160:R165)</f>
        <v>0.74069036865766047</v>
      </c>
      <c r="S167">
        <f>_xlfn.STDEV.P(S160:S164)</f>
        <v>0.6951898221988646</v>
      </c>
      <c r="T167" s="2">
        <f>_xlfn.STDEV.P(T160:T165)</f>
        <v>2.774056396126237</v>
      </c>
      <c r="U167">
        <f>_xlfn.STDEV.P(U160:U164)</f>
        <v>0.5084835843520964</v>
      </c>
      <c r="V167" s="2">
        <f>_xlfn.STDEV.P(V160:V165)</f>
        <v>5.1826173138890184</v>
      </c>
      <c r="W167">
        <f>_xlfn.STDEV.P(W160:W164)</f>
        <v>0.63940944976160941</v>
      </c>
    </row>
    <row r="168" spans="1:23" x14ac:dyDescent="0.45">
      <c r="A168" s="1">
        <v>20</v>
      </c>
      <c r="B168">
        <v>50</v>
      </c>
      <c r="C168">
        <v>0</v>
      </c>
      <c r="D168">
        <v>3.3</v>
      </c>
      <c r="E168">
        <v>14.1</v>
      </c>
      <c r="F168">
        <v>8.9</v>
      </c>
      <c r="G168">
        <v>7.3</v>
      </c>
      <c r="I168">
        <f t="shared" si="57"/>
        <v>3.8716921365211907</v>
      </c>
      <c r="N168">
        <f t="shared" si="58"/>
        <v>8.3999999999999986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3.3</v>
      </c>
      <c r="E169">
        <v>12</v>
      </c>
      <c r="F169">
        <v>8.6999999999999993</v>
      </c>
      <c r="G169">
        <v>7</v>
      </c>
      <c r="I169">
        <f t="shared" si="57"/>
        <v>3.1356817440550304</v>
      </c>
      <c r="N169">
        <f t="shared" si="58"/>
        <v>7.75</v>
      </c>
      <c r="P169" s="2" cm="1">
        <f t="array" ref="P169">INDEX(LINEST(P160:P165), 1)</f>
        <v>0.71885714285714286</v>
      </c>
      <c r="Q169" s="2" cm="1">
        <f t="array" ref="Q169">INDEX(LINEST(Q160:Q164), 1)</f>
        <v>0.36499999999999988</v>
      </c>
      <c r="R169" s="2" cm="1">
        <f t="array" ref="R169">INDEX(LINEST(R160:R165), 1)</f>
        <v>-0.23885714285714255</v>
      </c>
      <c r="S169" s="2" cm="1">
        <f t="array" ref="S169">INDEX(LINEST(S160:S164), 1)</f>
        <v>-9.999999999999459E-3</v>
      </c>
      <c r="T169" s="2" cm="1">
        <f t="array" ref="T169">INDEX(LINEST(T160:T165), 1)</f>
        <v>0.56171428571428594</v>
      </c>
      <c r="U169" s="2" cm="1">
        <f t="array" ref="U169">INDEX(LINEST(U160:U164), 1)</f>
        <v>-0.29499999999999998</v>
      </c>
      <c r="V169" s="2" cm="1">
        <f t="array" ref="V169">INDEX(LINEST(V160:V164), 1)</f>
        <v>0.97199999999999998</v>
      </c>
      <c r="W169" s="2" cm="1">
        <f t="array" ref="W169">INDEX(LINEST(W160:W164), 1)</f>
        <v>0.3433333333333331</v>
      </c>
    </row>
    <row r="170" spans="1:23" x14ac:dyDescent="0.45">
      <c r="A170" s="1">
        <v>22</v>
      </c>
      <c r="B170">
        <v>50</v>
      </c>
      <c r="C170">
        <v>0.45</v>
      </c>
      <c r="D170">
        <v>4.9000000000000004</v>
      </c>
      <c r="E170">
        <v>12.2</v>
      </c>
      <c r="F170">
        <v>8.3000000000000007</v>
      </c>
      <c r="G170">
        <v>7.9</v>
      </c>
      <c r="I170">
        <f t="shared" si="57"/>
        <v>2.5945857087404098</v>
      </c>
      <c r="K170" cm="1">
        <f t="array" ref="K170">INDEX(LINEST(K160:K165),1)</f>
        <v>0.3460000000000002</v>
      </c>
      <c r="L170" cm="1">
        <f t="array" ref="L170">INDEX(LINEST(L160:L164),1)</f>
        <v>0.10083333333333354</v>
      </c>
      <c r="N170">
        <f t="shared" si="58"/>
        <v>8.3250000000000011</v>
      </c>
    </row>
    <row r="171" spans="1:23" x14ac:dyDescent="0.45">
      <c r="A171" s="1">
        <v>23</v>
      </c>
      <c r="B171">
        <v>50</v>
      </c>
      <c r="C171">
        <v>0.65</v>
      </c>
      <c r="D171">
        <v>6.4</v>
      </c>
      <c r="E171">
        <v>10.7</v>
      </c>
      <c r="F171">
        <v>7</v>
      </c>
      <c r="G171">
        <v>6.9</v>
      </c>
      <c r="I171">
        <f t="shared" si="57"/>
        <v>1.7182840277439584</v>
      </c>
      <c r="N171">
        <f t="shared" si="58"/>
        <v>7.75</v>
      </c>
    </row>
    <row r="172" spans="1:23" x14ac:dyDescent="0.45">
      <c r="A172" s="1">
        <v>24</v>
      </c>
      <c r="B172">
        <v>50</v>
      </c>
      <c r="C172">
        <v>0.85</v>
      </c>
      <c r="D172">
        <v>6.4</v>
      </c>
      <c r="E172">
        <v>12.2</v>
      </c>
      <c r="F172">
        <v>6</v>
      </c>
      <c r="G172">
        <v>7.4</v>
      </c>
      <c r="I172">
        <f t="shared" si="57"/>
        <v>2.4779023386727737</v>
      </c>
      <c r="N172">
        <f t="shared" si="58"/>
        <v>8</v>
      </c>
    </row>
    <row r="173" spans="1:23" x14ac:dyDescent="0.45">
      <c r="A173" s="1">
        <v>25</v>
      </c>
      <c r="B173">
        <v>100</v>
      </c>
      <c r="C173">
        <v>0</v>
      </c>
      <c r="D173">
        <v>2.8</v>
      </c>
      <c r="E173">
        <v>12.8</v>
      </c>
      <c r="F173">
        <v>5.2</v>
      </c>
      <c r="G173">
        <v>7.4</v>
      </c>
      <c r="I173">
        <f t="shared" si="57"/>
        <v>3.6969582091227373</v>
      </c>
      <c r="N173">
        <f t="shared" si="58"/>
        <v>7.0500000000000007</v>
      </c>
    </row>
    <row r="174" spans="1:23" x14ac:dyDescent="0.45">
      <c r="A174" s="1">
        <v>26</v>
      </c>
      <c r="B174">
        <v>100</v>
      </c>
      <c r="C174">
        <v>0.2</v>
      </c>
      <c r="D174">
        <v>2.7</v>
      </c>
      <c r="E174">
        <v>12.9</v>
      </c>
      <c r="F174">
        <v>4.8</v>
      </c>
      <c r="G174">
        <v>6.2</v>
      </c>
      <c r="I174">
        <f t="shared" si="57"/>
        <v>3.817394399325277</v>
      </c>
      <c r="N174">
        <f t="shared" si="58"/>
        <v>6.65</v>
      </c>
    </row>
    <row r="175" spans="1:23" x14ac:dyDescent="0.45">
      <c r="A175" s="1">
        <v>27</v>
      </c>
      <c r="B175">
        <v>100</v>
      </c>
      <c r="C175">
        <v>0.45</v>
      </c>
      <c r="D175">
        <v>3.1</v>
      </c>
      <c r="E175">
        <v>13.4</v>
      </c>
      <c r="F175">
        <v>5.3</v>
      </c>
      <c r="G175">
        <v>8.3000000000000007</v>
      </c>
      <c r="I175">
        <f t="shared" si="57"/>
        <v>3.8615896985568008</v>
      </c>
      <c r="N175">
        <f t="shared" si="58"/>
        <v>7.5250000000000004</v>
      </c>
    </row>
    <row r="176" spans="1:23" x14ac:dyDescent="0.45">
      <c r="A176" s="1">
        <v>28</v>
      </c>
      <c r="B176">
        <v>100</v>
      </c>
      <c r="C176">
        <v>0.65</v>
      </c>
      <c r="D176">
        <v>4.3</v>
      </c>
      <c r="E176">
        <v>9.8000000000000007</v>
      </c>
      <c r="F176">
        <v>4.3</v>
      </c>
      <c r="G176">
        <v>6.7</v>
      </c>
      <c r="I176">
        <f t="shared" si="57"/>
        <v>2.2587330519563396</v>
      </c>
      <c r="N176" s="4">
        <f t="shared" si="58"/>
        <v>6.2750000000000004</v>
      </c>
    </row>
    <row r="177" spans="1:23" x14ac:dyDescent="0.45">
      <c r="A177" s="1">
        <v>29</v>
      </c>
      <c r="B177">
        <v>100</v>
      </c>
      <c r="C177">
        <v>0.85</v>
      </c>
      <c r="D177">
        <v>4.7</v>
      </c>
      <c r="E177">
        <v>13.4</v>
      </c>
      <c r="F177">
        <v>4.0999999999999996</v>
      </c>
      <c r="G177">
        <v>8.9</v>
      </c>
      <c r="I177">
        <f t="shared" si="57"/>
        <v>3.7372282509902979</v>
      </c>
      <c r="N177">
        <f t="shared" si="58"/>
        <v>7.7750000000000004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14.1</v>
      </c>
      <c r="E184">
        <v>14.8</v>
      </c>
      <c r="F184">
        <v>11.4</v>
      </c>
      <c r="G184">
        <v>0</v>
      </c>
      <c r="I184">
        <f>_xlfn.STDEV.P(D184:G184)</f>
        <v>5.9537278238092171</v>
      </c>
      <c r="J184">
        <v>2</v>
      </c>
      <c r="K184">
        <f>_xlfn.STDEV.P(D184:G188)</f>
        <v>6.4904449000049311</v>
      </c>
      <c r="L184">
        <f>_xlfn.STDEV.P(D184:G184,D189:G189,D194:G194,D199:G199,D204:F204,D209:F209)</f>
        <v>3.6955747492471098</v>
      </c>
      <c r="M184">
        <v>0</v>
      </c>
      <c r="N184">
        <f>AVERAGE(D184:G184)</f>
        <v>10.074999999999999</v>
      </c>
      <c r="P184" s="2">
        <f>_xlfn.STDEV.P(D184:D188)</f>
        <v>1.339552163971228</v>
      </c>
      <c r="Q184">
        <f>_xlfn.STDEV.P(D184,D189,D194,D199,D204,D209)</f>
        <v>0.36400549446402619</v>
      </c>
      <c r="R184" s="2">
        <f>_xlfn.STDEV.P(E184:E188)</f>
        <v>1.1349008767288884</v>
      </c>
      <c r="S184">
        <f>_xlfn.STDEV.P(E184,E189,E194,E199,E204,E209)</f>
        <v>0.59837743570054103</v>
      </c>
      <c r="T184" s="2">
        <f>_xlfn.STDEV.P(F184:F188)</f>
        <v>0.42237424163885756</v>
      </c>
      <c r="U184">
        <f>_xlfn.STDEV.P(F184,F189,F194,F199,F204,F209)</f>
        <v>1.0692676621563628</v>
      </c>
      <c r="V184" s="2">
        <f>_xlfn.STDEV.P(G184:G188)</f>
        <v>0</v>
      </c>
      <c r="W184">
        <f>_xlfn.STDEV.P(G184,G189,G194,G199)</f>
        <v>4.32232576282723</v>
      </c>
    </row>
    <row r="185" spans="1:23" x14ac:dyDescent="0.45">
      <c r="A185" s="1">
        <v>1</v>
      </c>
      <c r="B185">
        <v>0</v>
      </c>
      <c r="C185">
        <v>0.2</v>
      </c>
      <c r="D185">
        <v>14.2</v>
      </c>
      <c r="E185">
        <v>15</v>
      </c>
      <c r="F185">
        <v>10.4</v>
      </c>
      <c r="G185">
        <v>0</v>
      </c>
      <c r="I185">
        <f t="shared" ref="I185:I203" si="69">_xlfn.STDEV.P(D185:G185)</f>
        <v>5.9741108124975373</v>
      </c>
      <c r="J185">
        <v>5</v>
      </c>
      <c r="K185">
        <f>_xlfn.STDEV.P(D189:G193)</f>
        <v>3.0297524651363883</v>
      </c>
      <c r="L185">
        <f t="shared" ref="L185:L188" si="70">_xlfn.STDEV.P(D185:G185,D190:G190,D195:G195,D200:G200,D205:F205,D210:F210)</f>
        <v>3.7277494151940176</v>
      </c>
      <c r="M185">
        <v>0.2</v>
      </c>
      <c r="N185">
        <f t="shared" ref="N185:N193" si="71">AVERAGE(D185:G185)</f>
        <v>9.9</v>
      </c>
      <c r="P185" s="2">
        <f>_xlfn.STDEV.P(D189:D193)</f>
        <v>1.1461239025515515</v>
      </c>
      <c r="Q185">
        <f t="shared" ref="Q185:Q188" si="72">_xlfn.STDEV.P(D185,D190,D195,D200,D205,D210)</f>
        <v>0.54390562906935747</v>
      </c>
      <c r="R185" s="2">
        <f>_xlfn.STDEV.P(E189:E193)</f>
        <v>1.2930583900195691</v>
      </c>
      <c r="S185">
        <f t="shared" ref="S185:S188" si="73">_xlfn.STDEV.P(E185,E190,E195,E200,E205,E210)</f>
        <v>0.48189440982669834</v>
      </c>
      <c r="T185" s="2">
        <f>_xlfn.STDEV.P(F189:F193)</f>
        <v>1.0380751417888785</v>
      </c>
      <c r="U185">
        <f t="shared" ref="U185:U188" si="74">_xlfn.STDEV.P(F185,F190,F195,F200,F205,F210)</f>
        <v>1.2688577540449624</v>
      </c>
      <c r="V185" s="2">
        <f>_xlfn.STDEV.P(G189:G193)</f>
        <v>0.94572723340295128</v>
      </c>
      <c r="W185">
        <f t="shared" ref="W185:W188" si="75">_xlfn.STDEV.P(G185,G190,G195,G200)</f>
        <v>4.4482440355717889</v>
      </c>
    </row>
    <row r="186" spans="1:23" x14ac:dyDescent="0.45">
      <c r="A186" s="1">
        <v>2</v>
      </c>
      <c r="B186">
        <v>0</v>
      </c>
      <c r="C186">
        <v>0.45</v>
      </c>
      <c r="D186">
        <v>16.2</v>
      </c>
      <c r="E186">
        <v>15.8</v>
      </c>
      <c r="F186">
        <v>10.7</v>
      </c>
      <c r="G186">
        <v>0</v>
      </c>
      <c r="I186">
        <f t="shared" si="69"/>
        <v>6.5335193425901785</v>
      </c>
      <c r="J186">
        <v>10</v>
      </c>
      <c r="K186">
        <f>_xlfn.STDEV.P(D194:G198)</f>
        <v>2.6535400882594735</v>
      </c>
      <c r="L186">
        <f t="shared" si="70"/>
        <v>3.9759945998267168</v>
      </c>
      <c r="M186">
        <v>0.45</v>
      </c>
      <c r="N186">
        <f t="shared" si="71"/>
        <v>10.675000000000001</v>
      </c>
      <c r="P186" s="2">
        <f>_xlfn.STDEV.P(D194:D198)</f>
        <v>0.65909028213136378</v>
      </c>
      <c r="Q186">
        <f t="shared" si="72"/>
        <v>0.57566386797235158</v>
      </c>
      <c r="R186" s="2">
        <f>_xlfn.STDEV.P(E194:E198)</f>
        <v>1.200999583680195</v>
      </c>
      <c r="S186">
        <f t="shared" si="73"/>
        <v>0.70573051199133718</v>
      </c>
      <c r="T186" s="2">
        <f>_xlfn.STDEV.P(F194:F198)</f>
        <v>0.52763623833091666</v>
      </c>
      <c r="U186">
        <f t="shared" si="74"/>
        <v>1.422048600513429</v>
      </c>
      <c r="V186" s="2">
        <f>_xlfn.STDEV.P(G194:G198)</f>
        <v>0.55856960175075732</v>
      </c>
      <c r="W186">
        <f t="shared" si="75"/>
        <v>4.9585154028196783</v>
      </c>
    </row>
    <row r="187" spans="1:23" x14ac:dyDescent="0.45">
      <c r="A187" s="1">
        <v>3</v>
      </c>
      <c r="B187">
        <v>0</v>
      </c>
      <c r="C187">
        <v>0.65</v>
      </c>
      <c r="D187">
        <v>15.6</v>
      </c>
      <c r="E187">
        <v>15.9</v>
      </c>
      <c r="F187">
        <v>11.2</v>
      </c>
      <c r="G187">
        <v>0</v>
      </c>
      <c r="I187">
        <f t="shared" si="69"/>
        <v>6.4379247432693685</v>
      </c>
      <c r="J187">
        <v>20</v>
      </c>
      <c r="K187">
        <f>_xlfn.STDEV.P(D199:G203)</f>
        <v>3.0627234612351146</v>
      </c>
      <c r="L187">
        <f t="shared" si="70"/>
        <v>4.2558952792684153</v>
      </c>
      <c r="M187">
        <v>0.65</v>
      </c>
      <c r="N187">
        <f t="shared" si="71"/>
        <v>10.675000000000001</v>
      </c>
      <c r="P187" s="2">
        <f>_xlfn.STDEV.P(D199:D203)</f>
        <v>0.77614431647728943</v>
      </c>
      <c r="Q187">
        <f t="shared" si="72"/>
        <v>0.38297084310253526</v>
      </c>
      <c r="R187" s="2">
        <f>_xlfn.STDEV.P(E199:E203)</f>
        <v>1.2377398757412643</v>
      </c>
      <c r="S187">
        <f t="shared" si="73"/>
        <v>0.72111025509279714</v>
      </c>
      <c r="T187" s="2">
        <f>_xlfn.STDEV.P(F199:F203)</f>
        <v>0.59866518188383033</v>
      </c>
      <c r="U187">
        <f t="shared" si="74"/>
        <v>1.4590712418826224</v>
      </c>
      <c r="V187" s="2">
        <f>_xlfn.STDEV.P(G199:G203)</f>
        <v>0.94361008896683585</v>
      </c>
      <c r="W187">
        <f t="shared" si="75"/>
        <v>4.5370695388102664</v>
      </c>
    </row>
    <row r="188" spans="1:23" x14ac:dyDescent="0.45">
      <c r="A188" s="1">
        <v>4</v>
      </c>
      <c r="B188">
        <v>0</v>
      </c>
      <c r="C188">
        <v>0.85</v>
      </c>
      <c r="D188">
        <v>17.7</v>
      </c>
      <c r="E188">
        <v>18</v>
      </c>
      <c r="F188">
        <v>11.5</v>
      </c>
      <c r="G188">
        <v>0</v>
      </c>
      <c r="I188">
        <f t="shared" si="69"/>
        <v>7.2900617281337183</v>
      </c>
      <c r="J188">
        <v>50</v>
      </c>
      <c r="K188">
        <f>_xlfn.STDEV.P(D205:F208)</f>
        <v>3.5180092223996255</v>
      </c>
      <c r="L188">
        <f t="shared" si="70"/>
        <v>4.5900381712163547</v>
      </c>
      <c r="M188">
        <v>0.85</v>
      </c>
      <c r="N188">
        <f t="shared" si="71"/>
        <v>11.8</v>
      </c>
      <c r="P188" s="2">
        <f>_xlfn.STDEV.P(D204:D208)</f>
        <v>0.9090654541890808</v>
      </c>
      <c r="Q188">
        <f t="shared" si="72"/>
        <v>0.68900088695314599</v>
      </c>
      <c r="R188" s="2">
        <f>_xlfn.STDEV.P(E204:E208)</f>
        <v>1.1384199576606169</v>
      </c>
      <c r="S188">
        <f t="shared" si="73"/>
        <v>0.54670731556189101</v>
      </c>
      <c r="T188" s="2">
        <f>_xlfn.STDEV.P(F204:F208)</f>
        <v>0.28705400188814628</v>
      </c>
      <c r="U188">
        <f t="shared" si="74"/>
        <v>1.8794207145347255</v>
      </c>
      <c r="V188" s="2"/>
      <c r="W188">
        <f t="shared" si="75"/>
        <v>5.1944682114726639</v>
      </c>
    </row>
    <row r="189" spans="1:23" x14ac:dyDescent="0.45">
      <c r="A189" s="1">
        <v>5</v>
      </c>
      <c r="B189">
        <v>5</v>
      </c>
      <c r="C189">
        <v>0</v>
      </c>
      <c r="D189">
        <v>14.9</v>
      </c>
      <c r="E189">
        <v>16.5</v>
      </c>
      <c r="F189">
        <v>12.9</v>
      </c>
      <c r="G189">
        <v>9.3000000000000007</v>
      </c>
      <c r="I189">
        <f t="shared" si="69"/>
        <v>2.6888659319497537</v>
      </c>
      <c r="J189">
        <v>100</v>
      </c>
      <c r="K189">
        <f>_xlfn.STDEV.P(D209:F213)</f>
        <v>2.7586147892657307</v>
      </c>
      <c r="N189">
        <f t="shared" si="71"/>
        <v>13.399999999999999</v>
      </c>
      <c r="P189" s="2">
        <f>_xlfn.STDEV.P(D209:D213)</f>
        <v>0.90022219479415244</v>
      </c>
      <c r="R189" s="2">
        <f>_xlfn.STDEV.P(E209:E213)</f>
        <v>1.0965400129498242</v>
      </c>
      <c r="T189" s="2">
        <f>_xlfn.STDEV.P(F209:F213)</f>
        <v>0.4127953488110061</v>
      </c>
      <c r="V189" s="2"/>
    </row>
    <row r="190" spans="1:23" x14ac:dyDescent="0.45">
      <c r="A190" s="1">
        <v>6</v>
      </c>
      <c r="B190">
        <v>5</v>
      </c>
      <c r="C190">
        <v>0.2</v>
      </c>
      <c r="D190">
        <v>15.9</v>
      </c>
      <c r="E190">
        <v>15.7</v>
      </c>
      <c r="F190">
        <v>12.6</v>
      </c>
      <c r="G190">
        <v>9.6999999999999993</v>
      </c>
      <c r="I190">
        <f t="shared" si="69"/>
        <v>2.5420218331084343</v>
      </c>
      <c r="K190">
        <f>AVERAGE(K184:K189)</f>
        <v>3.585514154383544</v>
      </c>
      <c r="N190">
        <f t="shared" si="71"/>
        <v>13.475000000000001</v>
      </c>
      <c r="P190" s="2">
        <f>AVERAGE(P184:P189)</f>
        <v>0.9550330523524444</v>
      </c>
      <c r="Q190">
        <f>AVERAGE(Q184:Q188)</f>
        <v>0.51110934431228328</v>
      </c>
      <c r="R190" s="2">
        <f>AVERAGE(R184:R189)</f>
        <v>1.1836097827967262</v>
      </c>
      <c r="S190">
        <f>AVERAGE(S184:S188)</f>
        <v>0.61076398563465284</v>
      </c>
      <c r="T190" s="2">
        <f>AVERAGE(T184:T189)</f>
        <v>0.54776669239027254</v>
      </c>
      <c r="U190">
        <f>AVERAGE(U184:U188)</f>
        <v>1.4197331946264202</v>
      </c>
      <c r="V190" s="2">
        <f>AVERAGE(V184:V189)</f>
        <v>0.61197673103013606</v>
      </c>
      <c r="W190">
        <f>AVERAGE(W184:W188)</f>
        <v>4.6921245903003257</v>
      </c>
    </row>
    <row r="191" spans="1:23" x14ac:dyDescent="0.45">
      <c r="A191" s="1">
        <v>7</v>
      </c>
      <c r="B191">
        <v>5</v>
      </c>
      <c r="C191">
        <v>0.45</v>
      </c>
      <c r="D191">
        <v>16.5</v>
      </c>
      <c r="E191">
        <v>17.399999999999999</v>
      </c>
      <c r="F191">
        <v>14.4</v>
      </c>
      <c r="G191">
        <v>10.4</v>
      </c>
      <c r="I191">
        <f t="shared" si="69"/>
        <v>2.6975683494584559</v>
      </c>
      <c r="N191">
        <f t="shared" si="71"/>
        <v>14.674999999999999</v>
      </c>
      <c r="P191" s="2">
        <f>_xlfn.STDEV.P(P184:P189)</f>
        <v>0.22696226319450727</v>
      </c>
      <c r="Q191">
        <f>_xlfn.STDEV.P(Q184:Q188)</f>
        <v>0.12243145175521727</v>
      </c>
      <c r="R191" s="2">
        <f>_xlfn.STDEV.P(R184:R189)</f>
        <v>6.7339058016529618E-2</v>
      </c>
      <c r="S191">
        <f>_xlfn.STDEV.P(S184:S188)</f>
        <v>9.171585629604953E-2</v>
      </c>
      <c r="T191" s="2">
        <f>_xlfn.STDEV.P(T184:T189)</f>
        <v>0.23989925116144173</v>
      </c>
      <c r="U191">
        <f>_xlfn.STDEV.P(U184:U188)</f>
        <v>0.267751730917271</v>
      </c>
      <c r="V191" s="2">
        <f>_xlfn.STDEV.P(V184:V189)</f>
        <v>0.38689078649881092</v>
      </c>
      <c r="W191">
        <f>_xlfn.STDEV.P(W184:W188)</f>
        <v>0.32972235153080498</v>
      </c>
    </row>
    <row r="192" spans="1:23" x14ac:dyDescent="0.45">
      <c r="A192" s="1">
        <v>8</v>
      </c>
      <c r="B192">
        <v>5</v>
      </c>
      <c r="C192">
        <v>0.65</v>
      </c>
      <c r="D192">
        <v>16.7</v>
      </c>
      <c r="E192">
        <v>17.899999999999999</v>
      </c>
      <c r="F192">
        <v>13.3</v>
      </c>
      <c r="G192">
        <v>9.5</v>
      </c>
      <c r="I192">
        <f t="shared" si="69"/>
        <v>3.2691742076555137</v>
      </c>
      <c r="K192" cm="1">
        <f t="array" ref="K192">INDEX(LINEST(K184:K189),1)</f>
        <v>-0.47957705454087579</v>
      </c>
      <c r="L192" cm="1">
        <f t="array" ref="L192">INDEX(LINEST(L184:L188),1)</f>
        <v>0.23170727080128872</v>
      </c>
      <c r="N192">
        <f t="shared" si="71"/>
        <v>14.349999999999998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18.399999999999999</v>
      </c>
      <c r="E193">
        <v>19.5</v>
      </c>
      <c r="F193">
        <v>15.4</v>
      </c>
      <c r="G193">
        <v>11.9</v>
      </c>
      <c r="I193">
        <f t="shared" si="69"/>
        <v>2.9504236983863832</v>
      </c>
      <c r="N193">
        <f t="shared" si="71"/>
        <v>16.3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15.3</v>
      </c>
      <c r="E194">
        <v>16.3</v>
      </c>
      <c r="F194">
        <v>12.5</v>
      </c>
      <c r="G194">
        <v>10</v>
      </c>
      <c r="I194">
        <f t="shared" si="69"/>
        <v>2.466145778335092</v>
      </c>
      <c r="N194">
        <f t="shared" ref="N194:N198" si="76">AVERAGEIF(D194:G194, "&lt;&gt;0", D194:G194)</f>
        <v>13.525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15.1</v>
      </c>
      <c r="E195">
        <v>16.399999999999999</v>
      </c>
      <c r="F195">
        <v>12.5</v>
      </c>
      <c r="G195">
        <v>10.8</v>
      </c>
      <c r="I195">
        <f t="shared" si="69"/>
        <v>2.1851773383412234</v>
      </c>
      <c r="J195" s="6"/>
      <c r="K195" t="s">
        <v>25</v>
      </c>
      <c r="L195" t="s">
        <v>26</v>
      </c>
      <c r="N195">
        <f t="shared" si="76"/>
        <v>13.7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15</v>
      </c>
      <c r="E196">
        <v>17.5</v>
      </c>
      <c r="F196">
        <v>12.6</v>
      </c>
      <c r="G196">
        <v>11.7</v>
      </c>
      <c r="I196">
        <f t="shared" si="69"/>
        <v>2.2549944567559379</v>
      </c>
      <c r="J196">
        <v>2</v>
      </c>
      <c r="K196">
        <f>AVERAGE(D184:G188)</f>
        <v>10.625</v>
      </c>
      <c r="L196">
        <f>AVERAGE(D184:G184,D189:G189,D194:G194,D199:G199,D204:F204,D209:F209)</f>
        <v>12.899999999999999</v>
      </c>
      <c r="M196">
        <v>0</v>
      </c>
      <c r="N196">
        <f t="shared" si="76"/>
        <v>14.2</v>
      </c>
      <c r="P196" s="2">
        <f>AVERAGE(D184:D188)</f>
        <v>15.559999999999999</v>
      </c>
      <c r="Q196">
        <f>AVERAGE(D184,D189,D194,D199,D204,D209)</f>
        <v>14.85</v>
      </c>
      <c r="R196" s="2">
        <f>AVERAGE(E184:E188)</f>
        <v>15.9</v>
      </c>
      <c r="S196">
        <f>AVERAGE(E184,E189,E194,E199,E204,E209)</f>
        <v>16.083333333333332</v>
      </c>
      <c r="T196" s="2">
        <f>AVERAGE(F184:F188)</f>
        <v>11.040000000000001</v>
      </c>
      <c r="U196">
        <f>AVERAGE(F184,F189,F194,F199,F204,F209)</f>
        <v>11.4</v>
      </c>
      <c r="V196" s="2">
        <f>AVERAGE(G184:G188)</f>
        <v>0</v>
      </c>
      <c r="W196">
        <f>AVERAGE(G184,G189,G194,G199)</f>
        <v>7.45</v>
      </c>
    </row>
    <row r="197" spans="1:23" x14ac:dyDescent="0.45">
      <c r="A197" s="1">
        <v>13</v>
      </c>
      <c r="B197">
        <v>10</v>
      </c>
      <c r="C197">
        <v>0.65</v>
      </c>
      <c r="D197">
        <v>16.3</v>
      </c>
      <c r="E197">
        <v>17.899999999999999</v>
      </c>
      <c r="F197">
        <v>13.5</v>
      </c>
      <c r="G197">
        <v>10.8</v>
      </c>
      <c r="I197">
        <f t="shared" si="69"/>
        <v>2.712355986960409</v>
      </c>
      <c r="J197">
        <v>5</v>
      </c>
      <c r="K197">
        <f>AVERAGE(D189:G193)</f>
        <v>14.439999999999998</v>
      </c>
      <c r="L197">
        <f t="shared" ref="L197:L200" si="77">AVERAGE(D185:G185,D190:G190,D195:G195,D200:G200,D205:F205,D210:F210)</f>
        <v>12.845454545454546</v>
      </c>
      <c r="M197">
        <v>0.2</v>
      </c>
      <c r="N197">
        <f t="shared" si="76"/>
        <v>14.625</v>
      </c>
      <c r="P197" s="2">
        <f>AVERAGE(D189:D193)</f>
        <v>16.48</v>
      </c>
      <c r="Q197">
        <f t="shared" ref="Q197:Q200" si="78">AVERAGE(D185,D190,D195,D200,D205,D210)</f>
        <v>15.049999999999999</v>
      </c>
      <c r="R197" s="2">
        <f>AVERAGE(E189:E193)</f>
        <v>17.399999999999999</v>
      </c>
      <c r="S197">
        <f t="shared" ref="S197:S200" si="79">AVERAGE(E185,E190,E195,E200,E205,E210)</f>
        <v>15.933333333333332</v>
      </c>
      <c r="T197" s="2">
        <f>AVERAGE(F189:F193)</f>
        <v>13.720000000000002</v>
      </c>
      <c r="U197">
        <f t="shared" ref="U197:U200" si="80">AVERAGE(F185,F190,F195,F200,F205,F210)</f>
        <v>11</v>
      </c>
      <c r="V197" s="2">
        <f>AVERAGE(G189:G193)</f>
        <v>10.16</v>
      </c>
      <c r="W197">
        <f t="shared" ref="W197:W200" si="81">AVERAGE(G185,G190,G195,G200)</f>
        <v>7.6749999999999998</v>
      </c>
    </row>
    <row r="198" spans="1:23" x14ac:dyDescent="0.45">
      <c r="A198" s="1">
        <v>14</v>
      </c>
      <c r="B198">
        <v>10</v>
      </c>
      <c r="C198">
        <v>0.85</v>
      </c>
      <c r="D198">
        <v>16.600000000000001</v>
      </c>
      <c r="E198">
        <v>19.600000000000001</v>
      </c>
      <c r="F198">
        <v>13.7</v>
      </c>
      <c r="G198">
        <v>11.2</v>
      </c>
      <c r="I198">
        <f t="shared" si="69"/>
        <v>3.1443401533549049</v>
      </c>
      <c r="J198">
        <v>10</v>
      </c>
      <c r="K198">
        <f>AVERAGE(D194:G198)</f>
        <v>14.264999999999997</v>
      </c>
      <c r="L198">
        <f t="shared" si="77"/>
        <v>13.768181818181819</v>
      </c>
      <c r="M198">
        <v>0.45</v>
      </c>
      <c r="N198">
        <f t="shared" si="76"/>
        <v>15.275000000000002</v>
      </c>
      <c r="P198" s="2">
        <f>AVERAGE(D194:D198)</f>
        <v>15.660000000000002</v>
      </c>
      <c r="Q198">
        <f t="shared" si="78"/>
        <v>15.716666666666669</v>
      </c>
      <c r="R198" s="2">
        <f>AVERAGE(E194:E198)</f>
        <v>17.54</v>
      </c>
      <c r="S198">
        <f t="shared" si="79"/>
        <v>17.316666666666666</v>
      </c>
      <c r="T198" s="2">
        <f>AVERAGE(F194:F198)</f>
        <v>12.959999999999999</v>
      </c>
      <c r="U198">
        <f t="shared" si="80"/>
        <v>11.766666666666667</v>
      </c>
      <c r="V198" s="2">
        <f>AVERAGE(G194:G198)</f>
        <v>10.9</v>
      </c>
      <c r="W198">
        <f t="shared" si="81"/>
        <v>8.5250000000000004</v>
      </c>
    </row>
    <row r="199" spans="1:23" x14ac:dyDescent="0.45">
      <c r="A199" s="1">
        <v>15</v>
      </c>
      <c r="B199">
        <v>20</v>
      </c>
      <c r="C199">
        <v>0</v>
      </c>
      <c r="D199">
        <v>14.9</v>
      </c>
      <c r="E199">
        <v>16</v>
      </c>
      <c r="F199">
        <v>10.199999999999999</v>
      </c>
      <c r="G199">
        <v>10.5</v>
      </c>
      <c r="I199">
        <f t="shared" si="69"/>
        <v>2.581666128685121</v>
      </c>
      <c r="J199">
        <v>20</v>
      </c>
      <c r="K199">
        <f>AVERAGE(D199:G203)</f>
        <v>13.734999999999999</v>
      </c>
      <c r="L199">
        <f t="shared" si="77"/>
        <v>13.790909090909089</v>
      </c>
      <c r="M199">
        <v>0.65</v>
      </c>
      <c r="N199">
        <f>AVERAGEIF(D199:G199, "&lt;&gt;0", D199:G199)</f>
        <v>12.899999999999999</v>
      </c>
      <c r="P199" s="2">
        <f>AVERAGE(D199:D203)</f>
        <v>15.639999999999997</v>
      </c>
      <c r="Q199">
        <f t="shared" si="78"/>
        <v>16.400000000000002</v>
      </c>
      <c r="R199" s="2">
        <f>AVERAGE(E199:E203)</f>
        <v>17.5</v>
      </c>
      <c r="S199">
        <f t="shared" si="79"/>
        <v>17.5</v>
      </c>
      <c r="T199" s="2">
        <f>AVERAGE(F199:F203)</f>
        <v>10.540000000000001</v>
      </c>
      <c r="U199">
        <f t="shared" si="80"/>
        <v>11.466666666666667</v>
      </c>
      <c r="V199" s="2">
        <f>AVERAGE(G199:G203)</f>
        <v>11.26</v>
      </c>
      <c r="W199">
        <f t="shared" si="81"/>
        <v>7.8000000000000007</v>
      </c>
    </row>
    <row r="200" spans="1:23" x14ac:dyDescent="0.45">
      <c r="A200" s="1">
        <v>16</v>
      </c>
      <c r="B200">
        <v>20</v>
      </c>
      <c r="C200">
        <v>0.2</v>
      </c>
      <c r="D200">
        <v>14.8</v>
      </c>
      <c r="E200">
        <v>16.399999999999999</v>
      </c>
      <c r="F200">
        <v>9.8000000000000007</v>
      </c>
      <c r="G200">
        <v>10.199999999999999</v>
      </c>
      <c r="I200">
        <f t="shared" si="69"/>
        <v>2.8600699292150096</v>
      </c>
      <c r="J200">
        <v>50</v>
      </c>
      <c r="K200">
        <f>AVERAGE(D204:F208)</f>
        <v>14.266666666666667</v>
      </c>
      <c r="L200">
        <f t="shared" si="77"/>
        <v>14.886363636363637</v>
      </c>
      <c r="M200">
        <v>0.85</v>
      </c>
      <c r="N200">
        <f t="shared" ref="N200:N213" si="82">AVERAGEIF(D200:G200, "&lt;&gt;0", D200:G200)</f>
        <v>12.8</v>
      </c>
      <c r="P200" s="2">
        <f>AVERAGE(D204:D208)</f>
        <v>15.660000000000002</v>
      </c>
      <c r="Q200">
        <f t="shared" si="78"/>
        <v>17.283333333333331</v>
      </c>
      <c r="R200" s="2">
        <f>AVERAGE(E204:E208)</f>
        <v>17.399999999999999</v>
      </c>
      <c r="S200">
        <f t="shared" si="79"/>
        <v>19.166666666666668</v>
      </c>
      <c r="T200" s="2">
        <f>AVERAGE(F204:F208)</f>
        <v>9.7399999999999984</v>
      </c>
      <c r="U200">
        <f t="shared" si="80"/>
        <v>12.166666666666666</v>
      </c>
      <c r="V200" s="2"/>
      <c r="W200">
        <f t="shared" si="81"/>
        <v>8.9499999999999993</v>
      </c>
    </row>
    <row r="201" spans="1:23" x14ac:dyDescent="0.45">
      <c r="A201" s="1">
        <v>17</v>
      </c>
      <c r="B201">
        <v>20</v>
      </c>
      <c r="C201">
        <v>0.45</v>
      </c>
      <c r="D201">
        <v>15.4</v>
      </c>
      <c r="E201">
        <v>17.7</v>
      </c>
      <c r="F201">
        <v>11.6</v>
      </c>
      <c r="G201">
        <v>12</v>
      </c>
      <c r="I201">
        <f t="shared" si="69"/>
        <v>2.5143339078173321</v>
      </c>
      <c r="J201">
        <v>100</v>
      </c>
      <c r="K201">
        <f>AVERAGE(D209:F213)</f>
        <v>14.993333333333332</v>
      </c>
      <c r="L201">
        <f>AVERAGE((L200-L199), (L199-L198), (L198-L197), (L197-L196))</f>
        <v>0.49659090909090953</v>
      </c>
      <c r="N201">
        <f t="shared" si="82"/>
        <v>14.175000000000001</v>
      </c>
      <c r="P201" s="2">
        <f>AVERAGE(D209:D213)</f>
        <v>16.160000000000004</v>
      </c>
      <c r="R201" s="2">
        <f>AVERAGE(E209:E213)</f>
        <v>17.46</v>
      </c>
      <c r="T201" s="2">
        <f>AVERAGE(F209:F213)</f>
        <v>11.36</v>
      </c>
      <c r="V201" s="2"/>
    </row>
    <row r="202" spans="1:23" x14ac:dyDescent="0.45">
      <c r="A202" s="1">
        <v>18</v>
      </c>
      <c r="B202">
        <v>20</v>
      </c>
      <c r="C202">
        <v>0.65</v>
      </c>
      <c r="D202">
        <v>16.7</v>
      </c>
      <c r="E202">
        <v>17.899999999999999</v>
      </c>
      <c r="F202">
        <v>10.6</v>
      </c>
      <c r="G202">
        <v>10.9</v>
      </c>
      <c r="I202">
        <f t="shared" si="69"/>
        <v>3.3040694605289449</v>
      </c>
      <c r="K202">
        <f>AVERAGE(K196:K201)</f>
        <v>13.720833333333331</v>
      </c>
      <c r="N202">
        <f t="shared" si="82"/>
        <v>14.024999999999999</v>
      </c>
      <c r="P202" s="2">
        <f>AVERAGE(P196:P201)</f>
        <v>15.86</v>
      </c>
      <c r="Q202">
        <f>AVERAGE(Q196:Q200)</f>
        <v>15.86</v>
      </c>
      <c r="R202" s="2">
        <f>AVERAGE(R196:R201)</f>
        <v>17.200000000000003</v>
      </c>
      <c r="S202">
        <f>AVERAGE(S196:S200)</f>
        <v>17.2</v>
      </c>
      <c r="T202" s="2">
        <f>AVERAGE(T196:T201)</f>
        <v>11.56</v>
      </c>
      <c r="U202">
        <f>AVERAGE(U196:U200)</f>
        <v>11.559999999999999</v>
      </c>
      <c r="V202" s="2">
        <f>AVERAGE(V196:V201)</f>
        <v>8.08</v>
      </c>
      <c r="W202">
        <f>AVERAGE(W196:W200)</f>
        <v>8.08</v>
      </c>
    </row>
    <row r="203" spans="1:23" x14ac:dyDescent="0.45">
      <c r="A203" s="1">
        <v>19</v>
      </c>
      <c r="B203">
        <v>20</v>
      </c>
      <c r="C203">
        <v>0.85</v>
      </c>
      <c r="D203">
        <v>16.399999999999999</v>
      </c>
      <c r="E203">
        <v>19.5</v>
      </c>
      <c r="F203">
        <v>10.5</v>
      </c>
      <c r="G203">
        <v>12.7</v>
      </c>
      <c r="I203">
        <f t="shared" si="69"/>
        <v>3.4477347635802893</v>
      </c>
      <c r="N203">
        <f t="shared" si="82"/>
        <v>14.774999999999999</v>
      </c>
      <c r="P203" s="2">
        <f>_xlfn.STDEV.P(P196:P201)</f>
        <v>0.33980386499665838</v>
      </c>
      <c r="Q203">
        <f>_xlfn.STDEV.P(Q196:Q200)</f>
        <v>0.89601587287527684</v>
      </c>
      <c r="R203" s="2">
        <f>_xlfn.STDEV.P(R196:R201)</f>
        <v>0.58355233984050903</v>
      </c>
      <c r="S203">
        <f>_xlfn.STDEV.P(S196:S200)</f>
        <v>1.1681419244062587</v>
      </c>
      <c r="T203" s="2">
        <f>_xlfn.STDEV.P(T196:T201)</f>
        <v>1.3716656541106091</v>
      </c>
      <c r="U203">
        <f>_xlfn.STDEV.P(U196:U200)</f>
        <v>0.38952963087977432</v>
      </c>
      <c r="V203" s="2">
        <f>_xlfn.STDEV.P(V196:V201)</f>
        <v>4.6818158870250333</v>
      </c>
      <c r="W203">
        <f>_xlfn.STDEV.P(W196:W200)</f>
        <v>0.56466804407545479</v>
      </c>
    </row>
    <row r="204" spans="1:23" x14ac:dyDescent="0.45">
      <c r="A204" s="1">
        <v>20</v>
      </c>
      <c r="B204">
        <v>50</v>
      </c>
      <c r="C204">
        <v>0</v>
      </c>
      <c r="D204">
        <v>14.9</v>
      </c>
      <c r="E204">
        <v>16.5</v>
      </c>
      <c r="F204">
        <v>10</v>
      </c>
      <c r="G204">
        <v>0</v>
      </c>
      <c r="I204">
        <f>_xlfn.STDEV.P(D204:F204)</f>
        <v>2.7652606869274883</v>
      </c>
      <c r="N204">
        <f t="shared" si="82"/>
        <v>13.799999999999999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14.8</v>
      </c>
      <c r="E205">
        <v>16</v>
      </c>
      <c r="F205">
        <v>9.3000000000000007</v>
      </c>
      <c r="G205">
        <v>0</v>
      </c>
      <c r="I205">
        <f t="shared" ref="I205:I213" si="83">_xlfn.STDEV.P(D205:F205)</f>
        <v>2.9169999809545515</v>
      </c>
      <c r="N205">
        <f t="shared" si="82"/>
        <v>13.366666666666667</v>
      </c>
      <c r="P205" s="2" cm="1">
        <f t="array" ref="P205">INDEX(LINEST(P196:P201), 1)</f>
        <v>1.4857142857143577E-2</v>
      </c>
      <c r="Q205" s="2" cm="1">
        <f t="array" ref="Q205">INDEX(LINEST(Q196:Q200), 1)</f>
        <v>0.6216666666666667</v>
      </c>
      <c r="R205" s="2" cm="1">
        <f t="array" ref="R205">INDEX(LINEST(R196:R201), 1)</f>
        <v>0.22171428571428584</v>
      </c>
      <c r="S205" s="2" cm="1">
        <f t="array" ref="S205">INDEX(LINEST(S196:S200), 1)</f>
        <v>0.77333333333333398</v>
      </c>
      <c r="T205" s="2" cm="1">
        <f t="array" ref="T205">INDEX(LINEST(T196:T201), 1)</f>
        <v>-0.36457142857142899</v>
      </c>
      <c r="U205" s="2" cm="1">
        <f t="array" ref="U205">INDEX(LINEST(U196:U200), 1)</f>
        <v>0.19999999999999984</v>
      </c>
      <c r="V205" s="2" cm="1">
        <f t="array" ref="V205">INDEX(LINEST(V196:V199), 1)</f>
        <v>3.4519999999999995</v>
      </c>
      <c r="W205" s="2" cm="1">
        <f t="array" ref="W205">INDEX(LINEST(W196:W200), 1)</f>
        <v>0.31249999999999989</v>
      </c>
    </row>
    <row r="206" spans="1:23" x14ac:dyDescent="0.45">
      <c r="A206" s="1">
        <v>22</v>
      </c>
      <c r="B206">
        <v>50</v>
      </c>
      <c r="C206">
        <v>0.45</v>
      </c>
      <c r="D206">
        <v>15.1</v>
      </c>
      <c r="E206">
        <v>17.5</v>
      </c>
      <c r="F206">
        <v>10</v>
      </c>
      <c r="G206">
        <v>0</v>
      </c>
      <c r="I206">
        <f t="shared" si="83"/>
        <v>3.1272991542223734</v>
      </c>
      <c r="K206" cm="1">
        <f t="array" ref="K206">INDEX(LINEST(K196:K201),1)</f>
        <v>0.59404761904761916</v>
      </c>
      <c r="L206" cm="1">
        <f t="array" ref="L206">INDEX(LINEST(L196:L200),1)</f>
        <v>0.49181818181818193</v>
      </c>
      <c r="N206">
        <f t="shared" si="82"/>
        <v>14.200000000000001</v>
      </c>
    </row>
    <row r="207" spans="1:23" x14ac:dyDescent="0.45">
      <c r="A207" s="1">
        <v>23</v>
      </c>
      <c r="B207">
        <v>50</v>
      </c>
      <c r="C207">
        <v>0.65</v>
      </c>
      <c r="D207">
        <v>16.5</v>
      </c>
      <c r="E207">
        <v>17.7</v>
      </c>
      <c r="F207">
        <v>9.5</v>
      </c>
      <c r="G207">
        <v>0</v>
      </c>
      <c r="I207">
        <f t="shared" si="83"/>
        <v>3.6160137659521587</v>
      </c>
      <c r="N207">
        <f t="shared" si="82"/>
        <v>14.566666666666668</v>
      </c>
    </row>
    <row r="208" spans="1:23" x14ac:dyDescent="0.45">
      <c r="A208" s="1">
        <v>24</v>
      </c>
      <c r="B208">
        <v>50</v>
      </c>
      <c r="C208">
        <v>0.85</v>
      </c>
      <c r="D208">
        <v>17</v>
      </c>
      <c r="E208">
        <v>19.3</v>
      </c>
      <c r="F208">
        <v>9.9</v>
      </c>
      <c r="G208">
        <v>0</v>
      </c>
      <c r="I208">
        <f t="shared" si="83"/>
        <v>4.0008332465458629</v>
      </c>
      <c r="N208">
        <f t="shared" si="82"/>
        <v>15.399999999999999</v>
      </c>
    </row>
    <row r="209" spans="1:23" x14ac:dyDescent="0.45">
      <c r="A209" s="1">
        <v>25</v>
      </c>
      <c r="B209">
        <v>100</v>
      </c>
      <c r="C209">
        <v>0</v>
      </c>
      <c r="D209">
        <v>15</v>
      </c>
      <c r="E209">
        <v>16.399999999999999</v>
      </c>
      <c r="F209">
        <v>11.4</v>
      </c>
      <c r="G209">
        <v>0</v>
      </c>
      <c r="I209">
        <f t="shared" si="83"/>
        <v>2.106075866524177</v>
      </c>
      <c r="N209">
        <f t="shared" si="82"/>
        <v>14.266666666666666</v>
      </c>
    </row>
    <row r="210" spans="1:23" x14ac:dyDescent="0.45">
      <c r="A210" s="1">
        <v>26</v>
      </c>
      <c r="B210">
        <v>100</v>
      </c>
      <c r="C210">
        <v>0.2</v>
      </c>
      <c r="D210">
        <v>15.5</v>
      </c>
      <c r="E210">
        <v>16.100000000000001</v>
      </c>
      <c r="F210">
        <v>11.4</v>
      </c>
      <c r="G210">
        <v>0</v>
      </c>
      <c r="I210">
        <f t="shared" si="83"/>
        <v>2.0885933597094115</v>
      </c>
      <c r="N210">
        <f t="shared" si="82"/>
        <v>14.333333333333334</v>
      </c>
    </row>
    <row r="211" spans="1:23" x14ac:dyDescent="0.45">
      <c r="A211" s="1">
        <v>27</v>
      </c>
      <c r="B211">
        <v>100</v>
      </c>
      <c r="C211">
        <v>0.45</v>
      </c>
      <c r="D211">
        <v>16.100000000000001</v>
      </c>
      <c r="E211">
        <v>18</v>
      </c>
      <c r="F211">
        <v>11.3</v>
      </c>
      <c r="G211">
        <v>0</v>
      </c>
      <c r="I211">
        <f t="shared" si="83"/>
        <v>2.8193773938387325</v>
      </c>
      <c r="N211">
        <f t="shared" si="82"/>
        <v>15.133333333333335</v>
      </c>
    </row>
    <row r="212" spans="1:23" x14ac:dyDescent="0.45">
      <c r="A212" s="1">
        <v>28</v>
      </c>
      <c r="B212">
        <v>100</v>
      </c>
      <c r="C212">
        <v>0.65</v>
      </c>
      <c r="D212">
        <v>16.600000000000001</v>
      </c>
      <c r="E212">
        <v>17.7</v>
      </c>
      <c r="F212">
        <v>10.7</v>
      </c>
      <c r="G212">
        <v>0</v>
      </c>
      <c r="I212">
        <f t="shared" si="83"/>
        <v>3.0735430152621364</v>
      </c>
      <c r="N212">
        <f t="shared" si="82"/>
        <v>15</v>
      </c>
    </row>
    <row r="213" spans="1:23" x14ac:dyDescent="0.45">
      <c r="A213" s="1">
        <v>29</v>
      </c>
      <c r="B213">
        <v>100</v>
      </c>
      <c r="C213">
        <v>0.85</v>
      </c>
      <c r="D213">
        <v>17.600000000000001</v>
      </c>
      <c r="E213">
        <v>19.100000000000001</v>
      </c>
      <c r="F213">
        <v>12</v>
      </c>
      <c r="G213">
        <v>0</v>
      </c>
      <c r="I213">
        <f t="shared" si="83"/>
        <v>3.0554141381416047</v>
      </c>
      <c r="N213">
        <f t="shared" si="82"/>
        <v>16.233333333333334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4.4000000000000004</v>
      </c>
      <c r="E220">
        <v>5.5</v>
      </c>
      <c r="F220">
        <v>7.8</v>
      </c>
      <c r="G220">
        <v>11.2</v>
      </c>
      <c r="I220">
        <f>_xlfn.STDEV.P(D220:G220)</f>
        <v>2.6022826518270459</v>
      </c>
      <c r="J220">
        <v>2</v>
      </c>
      <c r="K220">
        <f>_xlfn.STDEV.P(D220:G224)</f>
        <v>2.5646088883102629</v>
      </c>
      <c r="L220">
        <f>_xlfn.STDEV.P(D220:G220,D225:G225,D230:G230,D235:G235,D240:E240)</f>
        <v>3.4583456046190157</v>
      </c>
      <c r="M220">
        <v>0</v>
      </c>
      <c r="N220">
        <f>AVERAGE(D220:G220)</f>
        <v>7.2249999999999996</v>
      </c>
      <c r="P220" s="2">
        <f>_xlfn.STDEV.P(D220:D224)</f>
        <v>2.1928064210048297</v>
      </c>
      <c r="Q220">
        <f>_xlfn.STDEV.P(D220,D225,D230,D235,D240,D245)</f>
        <v>3.0193818351885646</v>
      </c>
      <c r="R220" s="2">
        <f>_xlfn.STDEV.P(E220:E224)</f>
        <v>1.2026637102698379</v>
      </c>
      <c r="S220">
        <f>_xlfn.STDEV.P(E220,E225,E230,E235,E240,E245)</f>
        <v>3.6893615828336608</v>
      </c>
      <c r="T220" s="2">
        <f>_xlfn.STDEV.P(F220:F224)</f>
        <v>0.64683846515184917</v>
      </c>
      <c r="U220">
        <f>_xlfn.STDEV.P(F220,F225,F230,F235,F240,F245)</f>
        <v>4.9290521964730249</v>
      </c>
      <c r="V220" s="2">
        <f>_xlfn.STDEV.P(G220:G224)</f>
        <v>0.7391887445030535</v>
      </c>
      <c r="W220">
        <f>_xlfn.STDEV.P(G220,G225,G230,G235,G240,G245)</f>
        <v>5.6224747418038445</v>
      </c>
    </row>
    <row r="221" spans="1:23" x14ac:dyDescent="0.45">
      <c r="A221" s="1">
        <v>1</v>
      </c>
      <c r="B221">
        <v>0</v>
      </c>
      <c r="C221">
        <v>0.2</v>
      </c>
      <c r="D221">
        <v>6.2</v>
      </c>
      <c r="E221">
        <v>6.3</v>
      </c>
      <c r="F221">
        <v>5.8</v>
      </c>
      <c r="G221">
        <v>11.6</v>
      </c>
      <c r="I221">
        <f t="shared" ref="I221:I239" si="84">_xlfn.STDEV.P(D221:G221)</f>
        <v>2.3889066536807175</v>
      </c>
      <c r="J221">
        <v>5</v>
      </c>
      <c r="K221">
        <f>_xlfn.STDEV.P(D225:G229)</f>
        <v>1.3496203169780652</v>
      </c>
      <c r="L221">
        <f t="shared" ref="L221:L224" si="85">_xlfn.STDEV.P(D221:G221,D226:G226,D231:G231,D236:G236,D241:E241)</f>
        <v>3.4868359140283656</v>
      </c>
      <c r="M221">
        <v>0.2</v>
      </c>
      <c r="N221">
        <f t="shared" ref="N221:N229" si="86">AVERAGE(D221:G221)</f>
        <v>7.4749999999999996</v>
      </c>
      <c r="P221" s="2">
        <f>_xlfn.STDEV.P(D225:D229)</f>
        <v>0.83090312311363923</v>
      </c>
      <c r="Q221">
        <f t="shared" ref="Q221:Q224" si="87">_xlfn.STDEV.P(D221,D226,D231,D236,D241,D246)</f>
        <v>3.5371441713462701</v>
      </c>
      <c r="R221" s="2">
        <f>_xlfn.STDEV.P(E225:E229)</f>
        <v>0.32249030993194217</v>
      </c>
      <c r="S221">
        <f t="shared" ref="S221:S224" si="88">_xlfn.STDEV.P(E221,E226,E231,E236,E241,E246)</f>
        <v>3.3698417371344496</v>
      </c>
      <c r="T221" s="2">
        <f>_xlfn.STDEV.P(F225:F229)</f>
        <v>0.59464274989274046</v>
      </c>
      <c r="U221">
        <f t="shared" ref="U221:U224" si="89">_xlfn.STDEV.P(F221,F226,F231,F236,F241,F246)</f>
        <v>4.7846978309328314</v>
      </c>
      <c r="V221" s="2">
        <f>_xlfn.STDEV.P(G225:G229)</f>
        <v>0.59194594347794993</v>
      </c>
      <c r="W221">
        <f t="shared" ref="W221:W224" si="90">_xlfn.STDEV.P(G221,G226,G231,G236,G241,G246)</f>
        <v>5.7361427225386699</v>
      </c>
    </row>
    <row r="222" spans="1:23" x14ac:dyDescent="0.45">
      <c r="A222" s="1">
        <v>2</v>
      </c>
      <c r="B222">
        <v>0</v>
      </c>
      <c r="C222">
        <v>0.45</v>
      </c>
      <c r="D222">
        <v>5.4</v>
      </c>
      <c r="E222">
        <v>7.1</v>
      </c>
      <c r="F222">
        <v>6.9</v>
      </c>
      <c r="G222">
        <v>12.1</v>
      </c>
      <c r="I222">
        <f t="shared" si="84"/>
        <v>2.5262373206015321</v>
      </c>
      <c r="J222">
        <v>10</v>
      </c>
      <c r="K222">
        <f>_xlfn.STDEV.P(D230:G234)</f>
        <v>2.9624103361958478</v>
      </c>
      <c r="L222">
        <f t="shared" si="85"/>
        <v>3.6798961673488995</v>
      </c>
      <c r="M222">
        <v>0.45</v>
      </c>
      <c r="N222">
        <f t="shared" si="86"/>
        <v>7.875</v>
      </c>
      <c r="P222" s="2">
        <f>_xlfn.STDEV.P(D230:D234)</f>
        <v>0.33105890714493696</v>
      </c>
      <c r="Q222">
        <f t="shared" si="87"/>
        <v>3.5739800409813887</v>
      </c>
      <c r="R222" s="2">
        <f>_xlfn.STDEV.P(E230:E234)</f>
        <v>0.29393876913398098</v>
      </c>
      <c r="S222">
        <f t="shared" si="88"/>
        <v>3.7076497497291587</v>
      </c>
      <c r="T222" s="2">
        <f>_xlfn.STDEV.P(F230:F234)</f>
        <v>0.79598994968529602</v>
      </c>
      <c r="U222">
        <f t="shared" si="89"/>
        <v>5.2832018911094272</v>
      </c>
      <c r="V222" s="2">
        <f>_xlfn.STDEV.P(G230:G234)</f>
        <v>0.54626001134990643</v>
      </c>
      <c r="W222">
        <f t="shared" si="90"/>
        <v>5.9857469597926265</v>
      </c>
    </row>
    <row r="223" spans="1:23" x14ac:dyDescent="0.45">
      <c r="A223" s="1">
        <v>3</v>
      </c>
      <c r="B223">
        <v>0</v>
      </c>
      <c r="C223">
        <v>0.65</v>
      </c>
      <c r="D223">
        <v>6.75</v>
      </c>
      <c r="E223">
        <v>7.3</v>
      </c>
      <c r="F223">
        <v>7.1</v>
      </c>
      <c r="G223">
        <v>11.5</v>
      </c>
      <c r="I223">
        <f t="shared" si="84"/>
        <v>1.9369354016073972</v>
      </c>
      <c r="J223">
        <v>20</v>
      </c>
      <c r="K223">
        <f>_xlfn.STDEV.P(D235:G239)</f>
        <v>4.4345236497283445</v>
      </c>
      <c r="L223">
        <f t="shared" si="85"/>
        <v>3.5148198152015335</v>
      </c>
      <c r="M223">
        <v>0.65</v>
      </c>
      <c r="N223">
        <f t="shared" si="86"/>
        <v>8.1624999999999996</v>
      </c>
      <c r="P223" s="2">
        <f>_xlfn.STDEV.P(D235:D239)</f>
        <v>0.34871191548325181</v>
      </c>
      <c r="Q223">
        <f t="shared" si="87"/>
        <v>3.7338262323430818</v>
      </c>
      <c r="R223" s="2">
        <f>_xlfn.STDEV.P(E235:E239)</f>
        <v>0.61838499334961228</v>
      </c>
      <c r="S223">
        <f t="shared" si="88"/>
        <v>3.8718714969493617</v>
      </c>
      <c r="T223" s="2">
        <f>_xlfn.STDEV.P(F235:F239)</f>
        <v>1.1989995829857492</v>
      </c>
      <c r="U223">
        <f t="shared" si="89"/>
        <v>5.1616373371247217</v>
      </c>
      <c r="V223" s="2">
        <f>_xlfn.STDEV.P(G235:G239)</f>
        <v>0.82607505712253504</v>
      </c>
      <c r="W223">
        <f t="shared" si="90"/>
        <v>5.7895499729157613</v>
      </c>
    </row>
    <row r="224" spans="1:23" x14ac:dyDescent="0.45">
      <c r="A224" s="1">
        <v>4</v>
      </c>
      <c r="B224">
        <v>0</v>
      </c>
      <c r="C224">
        <v>0.85</v>
      </c>
      <c r="D224">
        <v>10.8</v>
      </c>
      <c r="E224">
        <v>9.1</v>
      </c>
      <c r="F224">
        <v>7.1</v>
      </c>
      <c r="G224">
        <v>13.3</v>
      </c>
      <c r="I224">
        <f t="shared" si="84"/>
        <v>2.2763732119316504</v>
      </c>
      <c r="J224">
        <v>50</v>
      </c>
      <c r="K224">
        <f>_xlfn.STDEV.P(D241:E244)</f>
        <v>5.1306523708004228</v>
      </c>
      <c r="L224">
        <f t="shared" si="85"/>
        <v>3.8717240234268067</v>
      </c>
      <c r="M224">
        <v>0.85</v>
      </c>
      <c r="N224">
        <f t="shared" si="86"/>
        <v>10.074999999999999</v>
      </c>
      <c r="P224" s="2">
        <f>_xlfn.STDEV.P(D240:D244)</f>
        <v>0.13266499161421619</v>
      </c>
      <c r="Q224">
        <f t="shared" si="87"/>
        <v>4.4872659332332381</v>
      </c>
      <c r="R224" s="2">
        <f>_xlfn.STDEV.P(E240:E244)</f>
        <v>0.83042157968106811</v>
      </c>
      <c r="S224">
        <f t="shared" si="88"/>
        <v>3.8547229328304358</v>
      </c>
      <c r="T224" s="2"/>
      <c r="U224">
        <f t="shared" si="89"/>
        <v>5.8188391358490819</v>
      </c>
      <c r="V224" s="2"/>
      <c r="W224">
        <f t="shared" si="90"/>
        <v>6.4796261894923832</v>
      </c>
    </row>
    <row r="225" spans="1:23" x14ac:dyDescent="0.45">
      <c r="A225" s="1">
        <v>5</v>
      </c>
      <c r="B225">
        <v>5</v>
      </c>
      <c r="C225">
        <v>0</v>
      </c>
      <c r="D225">
        <v>8.8000000000000007</v>
      </c>
      <c r="E225">
        <v>9.4</v>
      </c>
      <c r="F225">
        <v>10.1</v>
      </c>
      <c r="G225">
        <v>12</v>
      </c>
      <c r="I225">
        <f t="shared" si="84"/>
        <v>1.2028611723719314</v>
      </c>
      <c r="J225">
        <v>100</v>
      </c>
      <c r="L225">
        <f>AVERAGE((L224-L223), (L223-L222), (L222-L221), (L221-L220))</f>
        <v>0.10334460470194773</v>
      </c>
      <c r="N225">
        <f t="shared" si="86"/>
        <v>10.075000000000001</v>
      </c>
      <c r="P225" s="2"/>
      <c r="R225" s="2"/>
      <c r="T225" s="2"/>
      <c r="V225" s="2"/>
    </row>
    <row r="226" spans="1:23" x14ac:dyDescent="0.45">
      <c r="A226" s="1">
        <v>6</v>
      </c>
      <c r="B226">
        <v>5</v>
      </c>
      <c r="C226">
        <v>0.2</v>
      </c>
      <c r="D226">
        <v>9.9</v>
      </c>
      <c r="E226">
        <v>9</v>
      </c>
      <c r="F226">
        <v>11.1</v>
      </c>
      <c r="G226">
        <v>12.6</v>
      </c>
      <c r="I226">
        <f t="shared" si="84"/>
        <v>1.3499999999999914</v>
      </c>
      <c r="K226">
        <f>AVERAGE(K220:K225)</f>
        <v>3.2883631124025881</v>
      </c>
      <c r="N226">
        <f t="shared" si="86"/>
        <v>10.65</v>
      </c>
      <c r="P226" s="2">
        <f>AVERAGE(P220:P225)</f>
        <v>0.76722907167217469</v>
      </c>
      <c r="Q226">
        <f>AVERAGE(Q220:Q224)</f>
        <v>3.6703196426185087</v>
      </c>
      <c r="R226" s="2">
        <f>AVERAGE(R220:R225)</f>
        <v>0.6535798724732883</v>
      </c>
      <c r="S226">
        <f>AVERAGE(S220:S224)</f>
        <v>3.6986894998954134</v>
      </c>
      <c r="T226" s="2">
        <f>AVERAGE(T220:T225)</f>
        <v>0.80911768692890873</v>
      </c>
      <c r="U226">
        <f>AVERAGE(U220:U224)</f>
        <v>5.1954856782978167</v>
      </c>
      <c r="V226" s="2">
        <f>AVERAGE(V220:V225)</f>
        <v>0.67586743911336122</v>
      </c>
      <c r="W226">
        <f>AVERAGE(W220:W224)</f>
        <v>5.9227081173086571</v>
      </c>
    </row>
    <row r="227" spans="1:23" x14ac:dyDescent="0.45">
      <c r="A227" s="1">
        <v>7</v>
      </c>
      <c r="B227">
        <v>5</v>
      </c>
      <c r="C227">
        <v>0.45</v>
      </c>
      <c r="D227">
        <v>10.7</v>
      </c>
      <c r="E227">
        <v>9.8000000000000007</v>
      </c>
      <c r="F227">
        <v>10.9</v>
      </c>
      <c r="G227">
        <v>12.8</v>
      </c>
      <c r="I227">
        <f t="shared" si="84"/>
        <v>1.0920164833920778</v>
      </c>
      <c r="N227">
        <f t="shared" si="86"/>
        <v>11.05</v>
      </c>
      <c r="P227" s="2">
        <f>_xlfn.STDEV.P(P220:P225)</f>
        <v>0.74891892190079867</v>
      </c>
      <c r="Q227">
        <f>_xlfn.STDEV.P(Q220:Q224)</f>
        <v>0.47374494885359758</v>
      </c>
      <c r="R227" s="2">
        <f>_xlfn.STDEV.P(R220:R225)</f>
        <v>0.33851639590690841</v>
      </c>
      <c r="S227">
        <f>_xlfn.STDEV.P(S220:S224)</f>
        <v>0.1803588553322332</v>
      </c>
      <c r="T227" s="2">
        <f>_xlfn.STDEV.P(T220:T225)</f>
        <v>0.23691468654098369</v>
      </c>
      <c r="U227">
        <f>_xlfn.STDEV.P(U220:U224)</f>
        <v>0.35697138064874023</v>
      </c>
      <c r="V227" s="2">
        <f>_xlfn.STDEV.P(V220:V225)</f>
        <v>0.11226399577044734</v>
      </c>
      <c r="W227">
        <f>_xlfn.STDEV.P(W220:W224)</f>
        <v>0.30226129507345495</v>
      </c>
    </row>
    <row r="228" spans="1:23" x14ac:dyDescent="0.45">
      <c r="A228" s="1">
        <v>8</v>
      </c>
      <c r="B228">
        <v>5</v>
      </c>
      <c r="C228">
        <v>0.65</v>
      </c>
      <c r="D228">
        <v>10.8</v>
      </c>
      <c r="E228">
        <v>9.4</v>
      </c>
      <c r="F228">
        <v>11.4</v>
      </c>
      <c r="G228">
        <v>12.5</v>
      </c>
      <c r="I228">
        <f t="shared" si="84"/>
        <v>1.1188722000300115</v>
      </c>
      <c r="K228" cm="1">
        <f t="array" ref="K228">INDEX(LINEST(K220:K224),1)</f>
        <v>0.82169902977305953</v>
      </c>
      <c r="L228" cm="1">
        <f t="array" ref="L228">INDEX(LINEST(L220:L224),1)</f>
        <v>8.547407387887497E-2</v>
      </c>
      <c r="N228">
        <f t="shared" si="86"/>
        <v>11.025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11.1</v>
      </c>
      <c r="E229">
        <v>9.9</v>
      </c>
      <c r="F229">
        <v>11.9</v>
      </c>
      <c r="G229">
        <v>13.8</v>
      </c>
      <c r="I229">
        <f t="shared" si="84"/>
        <v>1.4184057952504294</v>
      </c>
      <c r="N229">
        <f t="shared" si="86"/>
        <v>11.675000000000001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5.2</v>
      </c>
      <c r="E230">
        <v>9.4</v>
      </c>
      <c r="F230">
        <v>11.3</v>
      </c>
      <c r="G230">
        <v>11.9</v>
      </c>
      <c r="I230">
        <f t="shared" si="84"/>
        <v>2.6215453457836637</v>
      </c>
      <c r="N230">
        <f t="shared" ref="N230:N234" si="91">AVERAGEIF(D230:G230, "&lt;&gt;0", D230:G230)</f>
        <v>9.4500000000000011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4.7</v>
      </c>
      <c r="E231">
        <v>8.9</v>
      </c>
      <c r="F231">
        <v>10.1</v>
      </c>
      <c r="G231">
        <v>12</v>
      </c>
      <c r="I231">
        <f t="shared" si="84"/>
        <v>2.678035660703566</v>
      </c>
      <c r="J231" s="6"/>
      <c r="K231" t="s">
        <v>25</v>
      </c>
      <c r="L231" t="s">
        <v>26</v>
      </c>
      <c r="N231">
        <f t="shared" si="91"/>
        <v>8.9250000000000007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4.2</v>
      </c>
      <c r="E232">
        <v>9.6999999999999993</v>
      </c>
      <c r="F232">
        <v>11.9</v>
      </c>
      <c r="G232">
        <v>12.5</v>
      </c>
      <c r="I232">
        <f t="shared" si="84"/>
        <v>3.2736638495728325</v>
      </c>
      <c r="J232">
        <v>2</v>
      </c>
      <c r="K232">
        <f>AVERAGE(D220:G224)</f>
        <v>8.1624999999999996</v>
      </c>
      <c r="L232">
        <f>AVERAGE(D220:G220,D225:G225,D230:G230,D235:G235,D240:E240)</f>
        <v>8.5388888888888879</v>
      </c>
      <c r="M232">
        <v>0</v>
      </c>
      <c r="N232">
        <f t="shared" si="91"/>
        <v>9.5749999999999993</v>
      </c>
      <c r="P232" s="2">
        <f>AVERAGE(D220:D224)</f>
        <v>6.7099999999999991</v>
      </c>
      <c r="Q232">
        <f>AVERAGE(D220,D225,D230,D235,D240)</f>
        <v>4.2000000000000011</v>
      </c>
      <c r="R232" s="2">
        <f>AVERAGE(E220:E224)</f>
        <v>7.06</v>
      </c>
      <c r="S232">
        <f>AVERAGE(E220,E225,E230,E235,E240)</f>
        <v>8.9</v>
      </c>
      <c r="T232" s="2">
        <f>AVERAGE(F220:F224)</f>
        <v>6.94</v>
      </c>
      <c r="U232">
        <f>AVERAGE(F220,F225,F230,F235)</f>
        <v>10.15</v>
      </c>
      <c r="V232" s="2">
        <f>AVERAGE(G220:G224)</f>
        <v>11.940000000000001</v>
      </c>
      <c r="W232">
        <f>AVERAGE(G220,G225,G230,G235)</f>
        <v>11.9</v>
      </c>
    </row>
    <row r="233" spans="1:23" x14ac:dyDescent="0.45">
      <c r="A233" s="1">
        <v>13</v>
      </c>
      <c r="B233">
        <v>10</v>
      </c>
      <c r="C233">
        <v>0.65</v>
      </c>
      <c r="D233">
        <v>4.5</v>
      </c>
      <c r="E233">
        <v>9.6999999999999993</v>
      </c>
      <c r="F233">
        <v>11.3</v>
      </c>
      <c r="G233">
        <v>11.4</v>
      </c>
      <c r="I233">
        <f t="shared" si="84"/>
        <v>2.8101378969723192</v>
      </c>
      <c r="J233">
        <v>5</v>
      </c>
      <c r="K233">
        <f>AVERAGE(D225:G229)</f>
        <v>10.895000000000001</v>
      </c>
      <c r="L233">
        <f t="shared" ref="L233:L236" si="92">AVERAGE(D221:G221,D226:G226,D231:G231,D236:G236,D241:E241)</f>
        <v>8.4444444444444446</v>
      </c>
      <c r="M233">
        <v>0.2</v>
      </c>
      <c r="N233">
        <f t="shared" si="91"/>
        <v>9.2249999999999996</v>
      </c>
      <c r="P233" s="2">
        <f>AVERAGE(D225:D229)</f>
        <v>10.260000000000002</v>
      </c>
      <c r="Q233">
        <f t="shared" ref="Q233:Q236" si="93">AVERAGE(D221,D226,D231,D236,D241)</f>
        <v>4.54</v>
      </c>
      <c r="R233" s="2">
        <f>AVERAGE(E225:E229)</f>
        <v>9.5</v>
      </c>
      <c r="S233">
        <f t="shared" ref="S233:S236" si="94">AVERAGE(E221,E226,E231,E236,E241)</f>
        <v>8.5800000000000018</v>
      </c>
      <c r="T233" s="2">
        <f>AVERAGE(F225:F229)</f>
        <v>11.08</v>
      </c>
      <c r="U233">
        <f t="shared" ref="U233:U236" si="95">AVERAGE(F221,F226,F231,F236)</f>
        <v>9.4499999999999993</v>
      </c>
      <c r="V233" s="2">
        <f>AVERAGE(G225:G229)</f>
        <v>12.74</v>
      </c>
      <c r="W233">
        <f t="shared" ref="W233:W236" si="96">AVERAGE(G221,G226,G231,G236)</f>
        <v>12.15</v>
      </c>
    </row>
    <row r="234" spans="1:23" x14ac:dyDescent="0.45">
      <c r="A234" s="1">
        <v>14</v>
      </c>
      <c r="B234">
        <v>10</v>
      </c>
      <c r="C234">
        <v>0.85</v>
      </c>
      <c r="D234">
        <v>4.8</v>
      </c>
      <c r="E234">
        <v>9.5</v>
      </c>
      <c r="F234">
        <v>12.5</v>
      </c>
      <c r="G234">
        <v>13</v>
      </c>
      <c r="I234">
        <f t="shared" si="84"/>
        <v>3.2607514471360752</v>
      </c>
      <c r="J234">
        <v>10</v>
      </c>
      <c r="K234">
        <f>AVERAGE(D230:G234)</f>
        <v>9.4250000000000007</v>
      </c>
      <c r="L234">
        <f t="shared" si="92"/>
        <v>9.094444444444445</v>
      </c>
      <c r="M234">
        <v>0.45</v>
      </c>
      <c r="N234">
        <f t="shared" si="91"/>
        <v>9.9499999999999993</v>
      </c>
      <c r="P234" s="2">
        <f>AVERAGE(D230:D234)</f>
        <v>4.6800000000000006</v>
      </c>
      <c r="Q234">
        <f t="shared" si="93"/>
        <v>4.6800000000000006</v>
      </c>
      <c r="R234" s="2">
        <f>AVERAGE(E230:E234)</f>
        <v>9.4400000000000013</v>
      </c>
      <c r="S234">
        <f t="shared" si="94"/>
        <v>9.4799999999999986</v>
      </c>
      <c r="T234" s="2">
        <f>AVERAGE(F230:F234)</f>
        <v>11.419999999999998</v>
      </c>
      <c r="U234">
        <f t="shared" si="95"/>
        <v>10.55</v>
      </c>
      <c r="V234" s="2">
        <f>AVERAGE(G230:G234)</f>
        <v>12.16</v>
      </c>
      <c r="W234">
        <f t="shared" si="96"/>
        <v>12.675000000000001</v>
      </c>
    </row>
    <row r="235" spans="1:23" x14ac:dyDescent="0.45">
      <c r="A235" s="1">
        <v>15</v>
      </c>
      <c r="B235">
        <v>20</v>
      </c>
      <c r="C235">
        <v>0</v>
      </c>
      <c r="D235">
        <v>2</v>
      </c>
      <c r="E235">
        <v>9.5</v>
      </c>
      <c r="F235">
        <v>11.4</v>
      </c>
      <c r="G235">
        <v>12.5</v>
      </c>
      <c r="I235">
        <f t="shared" si="84"/>
        <v>4.0978652979325734</v>
      </c>
      <c r="J235">
        <v>20</v>
      </c>
      <c r="K235">
        <f>AVERAGE(D235:G239)</f>
        <v>9.4</v>
      </c>
      <c r="L235">
        <f t="shared" si="92"/>
        <v>9.125</v>
      </c>
      <c r="M235">
        <v>0.65</v>
      </c>
      <c r="N235">
        <f>AVERAGEIF(D235:G235, "&lt;&gt;0", D235:G235)</f>
        <v>8.85</v>
      </c>
      <c r="P235" s="2">
        <f>AVERAGE(D235:D239)</f>
        <v>2.12</v>
      </c>
      <c r="Q235">
        <f t="shared" si="93"/>
        <v>5.01</v>
      </c>
      <c r="R235" s="2">
        <f>AVERAGE(E235:E239)</f>
        <v>10.040000000000001</v>
      </c>
      <c r="S235">
        <f t="shared" si="94"/>
        <v>9.74</v>
      </c>
      <c r="T235" s="2">
        <f>AVERAGE(F235:F239)</f>
        <v>12.180000000000001</v>
      </c>
      <c r="U235">
        <f t="shared" si="95"/>
        <v>10.425000000000001</v>
      </c>
      <c r="V235" s="2">
        <f>AVERAGE(G235:G239)</f>
        <v>13.26</v>
      </c>
      <c r="W235">
        <f t="shared" si="96"/>
        <v>12.2</v>
      </c>
    </row>
    <row r="236" spans="1:23" x14ac:dyDescent="0.45">
      <c r="A236" s="1">
        <v>16</v>
      </c>
      <c r="B236">
        <v>20</v>
      </c>
      <c r="C236">
        <v>0.2</v>
      </c>
      <c r="D236">
        <v>1.5</v>
      </c>
      <c r="E236">
        <v>9.1</v>
      </c>
      <c r="F236">
        <v>10.8</v>
      </c>
      <c r="G236">
        <v>12.4</v>
      </c>
      <c r="I236">
        <f t="shared" si="84"/>
        <v>4.1788156216803847</v>
      </c>
      <c r="J236">
        <v>50</v>
      </c>
      <c r="K236">
        <f>AVERAGE(D240:E244)</f>
        <v>5.6999999999999993</v>
      </c>
      <c r="L236">
        <f t="shared" si="92"/>
        <v>10.055555555555555</v>
      </c>
      <c r="M236">
        <v>0.85</v>
      </c>
      <c r="N236">
        <f t="shared" ref="N236:N249" si="97">AVERAGEIF(D236:G236, "&lt;&gt;0", D236:G236)</f>
        <v>8.4499999999999993</v>
      </c>
      <c r="P236" s="2">
        <f>AVERAGE(D240:D244)</f>
        <v>0.61999999999999988</v>
      </c>
      <c r="Q236">
        <f t="shared" si="93"/>
        <v>5.96</v>
      </c>
      <c r="R236" s="2">
        <f>AVERAGE(E240:E244)</f>
        <v>10.78</v>
      </c>
      <c r="S236">
        <f t="shared" si="94"/>
        <v>10.120000000000001</v>
      </c>
      <c r="T236" s="2"/>
      <c r="U236">
        <f t="shared" si="95"/>
        <v>11.45</v>
      </c>
      <c r="V236" s="2"/>
      <c r="W236">
        <f t="shared" si="96"/>
        <v>13.7</v>
      </c>
    </row>
    <row r="237" spans="1:23" x14ac:dyDescent="0.45">
      <c r="A237" s="1">
        <v>17</v>
      </c>
      <c r="B237">
        <v>20</v>
      </c>
      <c r="C237">
        <v>0.45</v>
      </c>
      <c r="D237">
        <v>2.5</v>
      </c>
      <c r="E237">
        <v>10.6</v>
      </c>
      <c r="F237">
        <v>12.5</v>
      </c>
      <c r="G237">
        <v>13.3</v>
      </c>
      <c r="I237">
        <f t="shared" si="84"/>
        <v>4.285075845303087</v>
      </c>
      <c r="J237">
        <v>100</v>
      </c>
      <c r="N237">
        <f t="shared" si="97"/>
        <v>9.7250000000000014</v>
      </c>
      <c r="P237" s="2"/>
      <c r="R237" s="2"/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2.2999999999999998</v>
      </c>
      <c r="E238">
        <v>10.5</v>
      </c>
      <c r="F238">
        <v>11.9</v>
      </c>
      <c r="G238">
        <v>13.4</v>
      </c>
      <c r="I238">
        <f>_xlfn.STDEV.P(D238:G238)</f>
        <v>4.2955645729054037</v>
      </c>
      <c r="K238">
        <f>AVERAGE(K232:K237)</f>
        <v>8.7164999999999999</v>
      </c>
      <c r="N238">
        <f t="shared" si="97"/>
        <v>9.5250000000000004</v>
      </c>
      <c r="P238" s="2">
        <f>AVERAGE(P232:P237)</f>
        <v>4.8780000000000001</v>
      </c>
      <c r="Q238">
        <f>AVERAGE(Q232:Q236)</f>
        <v>4.8780000000000001</v>
      </c>
      <c r="R238" s="2">
        <f>AVERAGE(R232:R237)</f>
        <v>9.3640000000000008</v>
      </c>
      <c r="S238">
        <f>AVERAGE(S232:S236)</f>
        <v>9.3640000000000008</v>
      </c>
      <c r="T238" s="2">
        <f>AVERAGE(T232:T237)</f>
        <v>10.404999999999999</v>
      </c>
      <c r="U238">
        <f>AVERAGE(U232:U236)</f>
        <v>10.405000000000001</v>
      </c>
      <c r="V238" s="2">
        <f>AVERAGE(V232:V237)</f>
        <v>12.525</v>
      </c>
      <c r="W238">
        <f>AVERAGE(W232:W236)</f>
        <v>12.525</v>
      </c>
    </row>
    <row r="239" spans="1:23" x14ac:dyDescent="0.45">
      <c r="A239" s="1">
        <v>19</v>
      </c>
      <c r="B239">
        <v>20</v>
      </c>
      <c r="C239">
        <v>0.85</v>
      </c>
      <c r="D239">
        <v>2.2999999999999998</v>
      </c>
      <c r="E239">
        <v>10.5</v>
      </c>
      <c r="F239">
        <v>14.3</v>
      </c>
      <c r="G239">
        <v>14.7</v>
      </c>
      <c r="I239">
        <f t="shared" si="84"/>
        <v>4.9827201406460695</v>
      </c>
      <c r="N239">
        <f t="shared" si="97"/>
        <v>10.45</v>
      </c>
      <c r="P239" s="2">
        <f>_xlfn.STDEV.P(P232:P237)</f>
        <v>3.408767519206906</v>
      </c>
      <c r="Q239">
        <f>_xlfn.STDEV.P(Q232:Q236)</f>
        <v>0.60021329542088953</v>
      </c>
      <c r="R239" s="2">
        <f>_xlfn.STDEV.P(R232:R237)</f>
        <v>1.2485767897890752</v>
      </c>
      <c r="S239">
        <f>_xlfn.STDEV.P(S232:S236)</f>
        <v>0.5579103870694645</v>
      </c>
      <c r="T239" s="2">
        <f>_xlfn.STDEV.P(T232:T237)</f>
        <v>2.0397732717142882</v>
      </c>
      <c r="U239">
        <f>_xlfn.STDEV.P(U232:U236)</f>
        <v>0.64660652641308847</v>
      </c>
      <c r="V239" s="2">
        <f>_xlfn.STDEV.P(V232:V237)</f>
        <v>0.51524266127718843</v>
      </c>
      <c r="W239">
        <f>_xlfn.STDEV.P(W232:W236)</f>
        <v>0.63874877690685217</v>
      </c>
    </row>
    <row r="240" spans="1:23" x14ac:dyDescent="0.45">
      <c r="A240" s="1">
        <v>20</v>
      </c>
      <c r="B240">
        <v>50</v>
      </c>
      <c r="C240">
        <v>0</v>
      </c>
      <c r="D240">
        <v>0.6</v>
      </c>
      <c r="E240">
        <v>10.7</v>
      </c>
      <c r="F240">
        <v>0</v>
      </c>
      <c r="G240">
        <v>0</v>
      </c>
      <c r="I240">
        <f>_xlfn.STDEV.P(D240:E240)</f>
        <v>5.05</v>
      </c>
      <c r="N240">
        <f t="shared" si="97"/>
        <v>5.6499999999999995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0.4</v>
      </c>
      <c r="E241">
        <v>9.6</v>
      </c>
      <c r="F241">
        <v>0</v>
      </c>
      <c r="G241">
        <v>0</v>
      </c>
      <c r="I241">
        <f t="shared" ref="I241:I249" si="98">_xlfn.STDEV.P(D241:E241)</f>
        <v>4.5999999999999996</v>
      </c>
      <c r="N241">
        <f t="shared" si="97"/>
        <v>5</v>
      </c>
      <c r="P241" s="2" cm="1">
        <f t="array" ref="P241">INDEX(LINEST(P232:P236), 1)</f>
        <v>-2.0320000000000005</v>
      </c>
      <c r="Q241" s="2" cm="1">
        <f t="array" ref="Q241">INDEX(LINEST(Q232:Q236), 1)</f>
        <v>0.39899999999999963</v>
      </c>
      <c r="R241" s="2" cm="1">
        <f t="array" ref="R241">INDEX(LINEST(R232:R236), 1)</f>
        <v>0.79799999999999993</v>
      </c>
      <c r="S241" s="2" cm="1">
        <f t="array" ref="S241">INDEX(LINEST(S232:S236), 1)</f>
        <v>0.35999999999999988</v>
      </c>
      <c r="T241" s="2" cm="1">
        <f t="array" ref="T241">INDEX(LINEST(T232:T235), 1)</f>
        <v>1.6060000000000001</v>
      </c>
      <c r="U241" s="2" cm="1">
        <f t="array" ref="U241">INDEX(LINEST(U232:U236), 1)</f>
        <v>0.35749999999999987</v>
      </c>
      <c r="V241" s="2" cm="1">
        <f t="array" ref="V241">INDEX(LINEST(V232:V235), 1)</f>
        <v>0.33799999999999958</v>
      </c>
      <c r="W241" s="2" cm="1">
        <f t="array" ref="W241">INDEX(LINEST(W232:W236), 1)</f>
        <v>0.36499999999999966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0.6</v>
      </c>
      <c r="E242">
        <v>10.199999999999999</v>
      </c>
      <c r="F242">
        <v>0</v>
      </c>
      <c r="G242">
        <v>0</v>
      </c>
      <c r="I242">
        <f t="shared" si="98"/>
        <v>4.8000000000000007</v>
      </c>
      <c r="K242" cm="1">
        <f t="array" ref="K242">INDEX(LINEST(K232:K236),1)</f>
        <v>-0.64200000000000002</v>
      </c>
      <c r="L242" cm="1">
        <f t="array" ref="L242">INDEX(LINEST(L232:L236),1)</f>
        <v>0.37138888888888894</v>
      </c>
      <c r="N242">
        <f t="shared" si="97"/>
        <v>5.3999999999999995</v>
      </c>
    </row>
    <row r="243" spans="1:25" x14ac:dyDescent="0.45">
      <c r="A243" s="1">
        <v>23</v>
      </c>
      <c r="B243">
        <v>50</v>
      </c>
      <c r="C243">
        <v>0.65</v>
      </c>
      <c r="D243">
        <v>0.7</v>
      </c>
      <c r="E243">
        <v>11.8</v>
      </c>
      <c r="F243">
        <v>0</v>
      </c>
      <c r="G243">
        <v>0</v>
      </c>
      <c r="I243">
        <f t="shared" si="98"/>
        <v>5.5500000000000007</v>
      </c>
      <c r="N243">
        <f t="shared" si="97"/>
        <v>6.25</v>
      </c>
    </row>
    <row r="244" spans="1:25" x14ac:dyDescent="0.45">
      <c r="A244" s="1">
        <v>24</v>
      </c>
      <c r="B244">
        <v>50</v>
      </c>
      <c r="C244">
        <v>0.85</v>
      </c>
      <c r="D244">
        <v>0.8</v>
      </c>
      <c r="E244">
        <v>11.6</v>
      </c>
      <c r="F244">
        <v>0</v>
      </c>
      <c r="G244">
        <v>0</v>
      </c>
      <c r="I244">
        <f t="shared" si="98"/>
        <v>5.3999999999999995</v>
      </c>
      <c r="N244">
        <f t="shared" si="97"/>
        <v>6.2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8"/>
        <v>0</v>
      </c>
      <c r="N245" t="e">
        <f t="shared" si="97"/>
        <v>#DIV/0!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8"/>
        <v>0</v>
      </c>
      <c r="N246" t="e">
        <f t="shared" si="97"/>
        <v>#DIV/0!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8"/>
        <v>0</v>
      </c>
      <c r="N247" t="e">
        <f t="shared" si="97"/>
        <v>#DIV/0!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8"/>
        <v>0</v>
      </c>
      <c r="N248" t="e">
        <f t="shared" si="97"/>
        <v>#DIV/0!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8"/>
        <v>0</v>
      </c>
      <c r="N249" t="e">
        <f t="shared" si="97"/>
        <v>#DIV/0!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49"/>
  <sheetViews>
    <sheetView workbookViewId="0">
      <selection activeCell="C33" sqref="C33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84.3</v>
      </c>
      <c r="F4">
        <v>42.9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79.400000000000006</v>
      </c>
      <c r="F5">
        <v>42.1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79.5</v>
      </c>
      <c r="F6">
        <v>40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82.1</v>
      </c>
      <c r="F7">
        <v>40.1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85.3</v>
      </c>
      <c r="F8">
        <v>46.3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100</v>
      </c>
      <c r="E9">
        <v>42.4</v>
      </c>
      <c r="F9">
        <v>12.7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100</v>
      </c>
      <c r="E10">
        <v>41.4</v>
      </c>
      <c r="F10">
        <v>13.5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100</v>
      </c>
      <c r="E11">
        <v>45.8</v>
      </c>
      <c r="F11">
        <v>14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100</v>
      </c>
      <c r="E12">
        <v>47.7</v>
      </c>
      <c r="F12">
        <v>12.3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100</v>
      </c>
      <c r="E13">
        <v>59.8</v>
      </c>
      <c r="F13">
        <v>15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100</v>
      </c>
      <c r="E14">
        <v>16.600000000000001</v>
      </c>
      <c r="F14">
        <v>39.700000000000003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100</v>
      </c>
      <c r="E15">
        <v>12.9</v>
      </c>
      <c r="F15">
        <v>38.799999999999997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100</v>
      </c>
      <c r="E16">
        <v>17.5</v>
      </c>
      <c r="F16">
        <v>36.6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100</v>
      </c>
      <c r="E17">
        <v>18.8</v>
      </c>
      <c r="F17">
        <v>37.299999999999997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100</v>
      </c>
      <c r="E18">
        <v>28.2</v>
      </c>
      <c r="F18">
        <v>37.799999999999997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93.1</v>
      </c>
      <c r="E19">
        <v>5.3</v>
      </c>
      <c r="F19">
        <v>46.6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94</v>
      </c>
      <c r="E20">
        <v>4.7</v>
      </c>
      <c r="F20">
        <v>46.2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94.8</v>
      </c>
      <c r="E21">
        <v>8.9</v>
      </c>
      <c r="F21">
        <v>43.7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93.3</v>
      </c>
      <c r="E22">
        <v>10.9</v>
      </c>
      <c r="F22">
        <v>43.8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94.8</v>
      </c>
      <c r="E23">
        <v>18.3</v>
      </c>
      <c r="F23">
        <v>43.7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88.8</v>
      </c>
      <c r="E24">
        <v>3.2</v>
      </c>
      <c r="F24">
        <v>63.1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85.5</v>
      </c>
      <c r="E25">
        <v>2</v>
      </c>
      <c r="F25">
        <v>60.7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85.9</v>
      </c>
      <c r="E26">
        <v>3.4</v>
      </c>
      <c r="F26">
        <v>59.8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83.6</v>
      </c>
      <c r="E27">
        <v>5.8</v>
      </c>
      <c r="F27">
        <v>62.5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85.1</v>
      </c>
      <c r="E28">
        <v>10.6</v>
      </c>
      <c r="F28">
        <v>60.8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85.9</v>
      </c>
      <c r="E29">
        <v>0.5</v>
      </c>
      <c r="F29">
        <v>49.1</v>
      </c>
      <c r="G29">
        <v>0.2</v>
      </c>
    </row>
    <row r="30" spans="1:7" x14ac:dyDescent="0.45">
      <c r="A30" s="1">
        <v>26</v>
      </c>
      <c r="B30">
        <v>100</v>
      </c>
      <c r="C30">
        <v>0.2</v>
      </c>
      <c r="D30">
        <v>82.1</v>
      </c>
      <c r="E30">
        <v>0.2</v>
      </c>
      <c r="F30">
        <v>47.4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83.3</v>
      </c>
      <c r="E31">
        <v>1.8</v>
      </c>
      <c r="F31">
        <v>51.2</v>
      </c>
      <c r="G31">
        <v>0.4</v>
      </c>
    </row>
    <row r="32" spans="1:7" x14ac:dyDescent="0.45">
      <c r="A32" s="1">
        <v>28</v>
      </c>
      <c r="B32">
        <v>100</v>
      </c>
      <c r="C32">
        <v>0.65</v>
      </c>
      <c r="D32">
        <v>83.2</v>
      </c>
      <c r="E32">
        <v>2.2000000000000002</v>
      </c>
      <c r="F32">
        <v>52.4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85</v>
      </c>
      <c r="E33">
        <v>5.5</v>
      </c>
      <c r="F33">
        <v>48.7</v>
      </c>
      <c r="G33">
        <v>0.2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100</v>
      </c>
      <c r="E40">
        <v>92.6</v>
      </c>
      <c r="F40">
        <v>99.4</v>
      </c>
      <c r="G40">
        <v>100</v>
      </c>
    </row>
    <row r="41" spans="1:7" x14ac:dyDescent="0.45">
      <c r="A41" s="1">
        <v>1</v>
      </c>
      <c r="B41">
        <v>0</v>
      </c>
      <c r="C41">
        <v>0.2</v>
      </c>
      <c r="D41">
        <v>99.8</v>
      </c>
      <c r="E41">
        <v>94.5</v>
      </c>
      <c r="F41">
        <v>99</v>
      </c>
      <c r="G41">
        <v>100</v>
      </c>
    </row>
    <row r="42" spans="1:7" x14ac:dyDescent="0.45">
      <c r="A42" s="1">
        <v>2</v>
      </c>
      <c r="B42">
        <v>0</v>
      </c>
      <c r="C42">
        <v>0.45</v>
      </c>
      <c r="D42">
        <v>99.9</v>
      </c>
      <c r="E42">
        <v>91.1</v>
      </c>
      <c r="F42">
        <v>99.7</v>
      </c>
      <c r="G42">
        <v>100</v>
      </c>
    </row>
    <row r="43" spans="1:7" x14ac:dyDescent="0.45">
      <c r="A43" s="1">
        <v>3</v>
      </c>
      <c r="B43">
        <v>0</v>
      </c>
      <c r="C43">
        <v>0.65</v>
      </c>
      <c r="D43">
        <v>99.6</v>
      </c>
      <c r="E43">
        <v>93.2</v>
      </c>
      <c r="F43">
        <v>99.5</v>
      </c>
      <c r="G43">
        <v>100</v>
      </c>
    </row>
    <row r="44" spans="1:7" x14ac:dyDescent="0.45">
      <c r="A44" s="1">
        <v>4</v>
      </c>
      <c r="B44">
        <v>0</v>
      </c>
      <c r="C44">
        <v>0.85</v>
      </c>
      <c r="D44">
        <v>100</v>
      </c>
      <c r="E44">
        <v>94.5</v>
      </c>
      <c r="F44">
        <v>99.9</v>
      </c>
      <c r="G44">
        <v>100</v>
      </c>
    </row>
    <row r="45" spans="1:7" x14ac:dyDescent="0.45">
      <c r="A45" s="1">
        <v>5</v>
      </c>
      <c r="B45">
        <v>5</v>
      </c>
      <c r="C45">
        <v>0</v>
      </c>
      <c r="D45">
        <v>95.2</v>
      </c>
      <c r="E45">
        <v>0</v>
      </c>
      <c r="F45">
        <v>20.9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95.1</v>
      </c>
      <c r="E46">
        <v>0</v>
      </c>
      <c r="F46">
        <v>20.3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94.2</v>
      </c>
      <c r="E47">
        <v>0</v>
      </c>
      <c r="F47">
        <v>16.5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92.6</v>
      </c>
      <c r="E48">
        <v>0</v>
      </c>
      <c r="F48">
        <v>17.5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92.5</v>
      </c>
      <c r="E49">
        <v>0</v>
      </c>
      <c r="F49">
        <v>13.2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95.3</v>
      </c>
      <c r="E50">
        <v>0</v>
      </c>
      <c r="F50">
        <v>23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95.9</v>
      </c>
      <c r="E51">
        <v>0</v>
      </c>
      <c r="F51">
        <v>20.3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95.8</v>
      </c>
      <c r="E52">
        <v>0</v>
      </c>
      <c r="F52">
        <v>19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94.6</v>
      </c>
      <c r="E53">
        <v>0</v>
      </c>
      <c r="F53">
        <v>20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94.6</v>
      </c>
      <c r="E54">
        <v>0</v>
      </c>
      <c r="F54">
        <v>20.8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73.900000000000006</v>
      </c>
      <c r="E55">
        <v>0</v>
      </c>
      <c r="F55">
        <v>54.3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72.3</v>
      </c>
      <c r="E56">
        <v>0</v>
      </c>
      <c r="F56">
        <v>51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72.2</v>
      </c>
      <c r="E57">
        <v>0</v>
      </c>
      <c r="F57">
        <v>49.4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68.7</v>
      </c>
      <c r="E58">
        <v>0</v>
      </c>
      <c r="F58">
        <v>49.3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68.099999999999994</v>
      </c>
      <c r="E59">
        <v>0</v>
      </c>
      <c r="F59">
        <v>42.8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72.8</v>
      </c>
      <c r="E60">
        <v>0</v>
      </c>
      <c r="F60">
        <v>21.5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71</v>
      </c>
      <c r="E61">
        <v>0</v>
      </c>
      <c r="F61">
        <v>17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72.099999999999994</v>
      </c>
      <c r="E62">
        <v>0</v>
      </c>
      <c r="F62">
        <v>15.3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67</v>
      </c>
      <c r="E63">
        <v>0</v>
      </c>
      <c r="F63">
        <v>11.8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67.3</v>
      </c>
      <c r="E64">
        <v>0</v>
      </c>
      <c r="F64">
        <v>9.3000000000000007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75.5</v>
      </c>
      <c r="E65">
        <v>0</v>
      </c>
      <c r="F65">
        <v>18.899999999999999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75.400000000000006</v>
      </c>
      <c r="E66">
        <v>0</v>
      </c>
      <c r="F66">
        <v>15.4</v>
      </c>
      <c r="G66">
        <v>0.1</v>
      </c>
    </row>
    <row r="67" spans="1:7" x14ac:dyDescent="0.45">
      <c r="A67" s="1">
        <v>27</v>
      </c>
      <c r="B67">
        <v>100</v>
      </c>
      <c r="C67">
        <v>0.45</v>
      </c>
      <c r="D67">
        <v>74.5</v>
      </c>
      <c r="E67">
        <v>0</v>
      </c>
      <c r="F67">
        <v>15.7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72.7</v>
      </c>
      <c r="E68">
        <v>0</v>
      </c>
      <c r="F68">
        <v>15.1</v>
      </c>
      <c r="G68">
        <v>0.1</v>
      </c>
    </row>
    <row r="69" spans="1:7" x14ac:dyDescent="0.45">
      <c r="A69" s="1">
        <v>29</v>
      </c>
      <c r="B69">
        <v>100</v>
      </c>
      <c r="C69">
        <v>0.85</v>
      </c>
      <c r="D69">
        <v>72.2</v>
      </c>
      <c r="E69">
        <v>0</v>
      </c>
      <c r="F69">
        <v>12.5</v>
      </c>
      <c r="G69">
        <v>0.3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98.4</v>
      </c>
      <c r="E76">
        <v>100</v>
      </c>
      <c r="F76">
        <v>94.5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98</v>
      </c>
      <c r="E77">
        <v>100</v>
      </c>
      <c r="F77">
        <v>93.3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98.6</v>
      </c>
      <c r="E78">
        <v>99.8</v>
      </c>
      <c r="F78">
        <v>95.3</v>
      </c>
      <c r="G78">
        <v>100</v>
      </c>
    </row>
    <row r="79" spans="1:7" x14ac:dyDescent="0.45">
      <c r="A79" s="1">
        <v>3</v>
      </c>
      <c r="B79">
        <v>0</v>
      </c>
      <c r="C79">
        <v>0.65</v>
      </c>
      <c r="D79">
        <v>98.6</v>
      </c>
      <c r="E79">
        <v>100</v>
      </c>
      <c r="F79">
        <v>95.9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99.2</v>
      </c>
      <c r="E80">
        <v>100</v>
      </c>
      <c r="F80">
        <v>97.9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99.2</v>
      </c>
      <c r="E81">
        <v>0.4</v>
      </c>
      <c r="F81">
        <v>18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99.1</v>
      </c>
      <c r="E82">
        <v>0.8</v>
      </c>
      <c r="F82">
        <v>15.6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98.7</v>
      </c>
      <c r="E83">
        <v>0.7</v>
      </c>
      <c r="F83">
        <v>16.399999999999999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98.9</v>
      </c>
      <c r="E84">
        <v>1.1000000000000001</v>
      </c>
      <c r="F84">
        <v>14.5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98.3</v>
      </c>
      <c r="E85">
        <v>1.6</v>
      </c>
      <c r="F85">
        <v>12.5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99.6</v>
      </c>
      <c r="E86">
        <v>0</v>
      </c>
      <c r="F86">
        <v>34.299999999999997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99.9</v>
      </c>
      <c r="E87">
        <v>0</v>
      </c>
      <c r="F87">
        <v>37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99.9</v>
      </c>
      <c r="E88">
        <v>0</v>
      </c>
      <c r="F88">
        <v>35.299999999999997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99.7</v>
      </c>
      <c r="E89">
        <v>0</v>
      </c>
      <c r="F89">
        <v>34.700000000000003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99.8</v>
      </c>
      <c r="E90">
        <v>0</v>
      </c>
      <c r="F90">
        <v>33.4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92.5</v>
      </c>
      <c r="E91">
        <v>0.1</v>
      </c>
      <c r="F91">
        <v>43.7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91.5</v>
      </c>
      <c r="E92">
        <v>0</v>
      </c>
      <c r="F92">
        <v>53.8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94.3</v>
      </c>
      <c r="E93">
        <v>0.1</v>
      </c>
      <c r="F93">
        <v>51.2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92.4</v>
      </c>
      <c r="E94">
        <v>0.1</v>
      </c>
      <c r="F94">
        <v>53.1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93</v>
      </c>
      <c r="E95">
        <v>0</v>
      </c>
      <c r="F95">
        <v>53.3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89.1</v>
      </c>
      <c r="E96">
        <v>0</v>
      </c>
      <c r="F96">
        <v>50.4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88.6</v>
      </c>
      <c r="E97">
        <v>0.1</v>
      </c>
      <c r="F97">
        <v>48.8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90</v>
      </c>
      <c r="E98">
        <v>0.2</v>
      </c>
      <c r="F98">
        <v>53.7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90.1</v>
      </c>
      <c r="E99">
        <v>0.1</v>
      </c>
      <c r="F99">
        <v>54.9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90.1</v>
      </c>
      <c r="E100">
        <v>0.4</v>
      </c>
      <c r="F100">
        <v>54.9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89</v>
      </c>
      <c r="E101">
        <v>0</v>
      </c>
      <c r="F101">
        <v>40.200000000000003</v>
      </c>
      <c r="G101">
        <v>0.1</v>
      </c>
    </row>
    <row r="102" spans="1:7" x14ac:dyDescent="0.45">
      <c r="A102" s="1">
        <v>26</v>
      </c>
      <c r="B102">
        <v>100</v>
      </c>
      <c r="C102">
        <v>0.2</v>
      </c>
      <c r="D102">
        <v>89.5</v>
      </c>
      <c r="E102">
        <v>0</v>
      </c>
      <c r="F102">
        <v>40.5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88.9</v>
      </c>
      <c r="E103">
        <v>0</v>
      </c>
      <c r="F103">
        <v>46.2</v>
      </c>
      <c r="G103">
        <v>0.1</v>
      </c>
    </row>
    <row r="104" spans="1:7" x14ac:dyDescent="0.45">
      <c r="A104" s="1">
        <v>28</v>
      </c>
      <c r="B104">
        <v>100</v>
      </c>
      <c r="C104">
        <v>0.65</v>
      </c>
      <c r="D104">
        <v>89.1</v>
      </c>
      <c r="E104">
        <v>0.1</v>
      </c>
      <c r="F104">
        <v>47.4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90.4</v>
      </c>
      <c r="E105">
        <v>0.6</v>
      </c>
      <c r="F105">
        <v>48.7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98.1</v>
      </c>
      <c r="E117">
        <v>50.5</v>
      </c>
      <c r="F117">
        <v>7.5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98.3</v>
      </c>
      <c r="E118">
        <v>53.3</v>
      </c>
      <c r="F118">
        <v>8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97.7</v>
      </c>
      <c r="E119">
        <v>55.6</v>
      </c>
      <c r="F119">
        <v>8.6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98.4</v>
      </c>
      <c r="E120">
        <v>57.9</v>
      </c>
      <c r="F120">
        <v>8.5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96.7</v>
      </c>
      <c r="E121">
        <v>66.5</v>
      </c>
      <c r="F121">
        <v>9.3000000000000007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90.4</v>
      </c>
      <c r="E122">
        <v>11</v>
      </c>
      <c r="F122">
        <v>42.8</v>
      </c>
      <c r="G122">
        <v>0.1</v>
      </c>
    </row>
    <row r="123" spans="1:7" x14ac:dyDescent="0.45">
      <c r="A123" s="1">
        <v>11</v>
      </c>
      <c r="B123">
        <v>10</v>
      </c>
      <c r="C123">
        <v>0.2</v>
      </c>
      <c r="D123">
        <v>90.7</v>
      </c>
      <c r="E123">
        <v>7.2</v>
      </c>
      <c r="F123">
        <v>41.6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92</v>
      </c>
      <c r="E124">
        <v>12.2</v>
      </c>
      <c r="F124">
        <v>37.299999999999997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93</v>
      </c>
      <c r="E125">
        <v>14.6</v>
      </c>
      <c r="F125">
        <v>34.4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94.6</v>
      </c>
      <c r="E126">
        <v>18.7</v>
      </c>
      <c r="F126">
        <v>37.6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45.3</v>
      </c>
      <c r="E127">
        <v>1.8</v>
      </c>
      <c r="F127">
        <v>55.9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39.299999999999997</v>
      </c>
      <c r="E128">
        <v>2</v>
      </c>
      <c r="F128">
        <v>61.6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39.229999999999997</v>
      </c>
      <c r="E129">
        <v>3</v>
      </c>
      <c r="F129">
        <v>54.1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41.2</v>
      </c>
      <c r="E130">
        <v>4</v>
      </c>
      <c r="F130">
        <v>57.8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41.2</v>
      </c>
      <c r="E131">
        <v>7.9</v>
      </c>
      <c r="F131">
        <v>55.5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50.3</v>
      </c>
      <c r="E132">
        <v>0.6</v>
      </c>
      <c r="F132">
        <v>32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46.3</v>
      </c>
      <c r="E133">
        <v>0.1</v>
      </c>
      <c r="F133">
        <v>30.8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48.5</v>
      </c>
      <c r="E134">
        <v>1.1000000000000001</v>
      </c>
      <c r="F134">
        <v>32.200000000000003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46.4</v>
      </c>
      <c r="E135">
        <v>1.3</v>
      </c>
      <c r="F135">
        <v>31.5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53.5</v>
      </c>
      <c r="E136">
        <v>3.9</v>
      </c>
      <c r="F136">
        <v>27.4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54.8</v>
      </c>
      <c r="E137">
        <v>0</v>
      </c>
      <c r="F137">
        <v>42.5</v>
      </c>
      <c r="G137">
        <v>0.5</v>
      </c>
    </row>
    <row r="138" spans="1:7" x14ac:dyDescent="0.45">
      <c r="A138" s="1">
        <v>26</v>
      </c>
      <c r="B138">
        <v>100</v>
      </c>
      <c r="C138">
        <v>0.2</v>
      </c>
      <c r="D138">
        <v>50.9</v>
      </c>
      <c r="E138">
        <v>0.2</v>
      </c>
      <c r="F138">
        <v>38.5</v>
      </c>
      <c r="G138">
        <v>0.4</v>
      </c>
    </row>
    <row r="139" spans="1:7" x14ac:dyDescent="0.45">
      <c r="A139" s="1">
        <v>27</v>
      </c>
      <c r="B139">
        <v>100</v>
      </c>
      <c r="C139">
        <v>0.45</v>
      </c>
      <c r="D139">
        <v>53.3</v>
      </c>
      <c r="E139">
        <v>0.6</v>
      </c>
      <c r="F139">
        <v>43.1</v>
      </c>
      <c r="G139">
        <v>0.5</v>
      </c>
    </row>
    <row r="140" spans="1:7" x14ac:dyDescent="0.45">
      <c r="A140" s="1">
        <v>28</v>
      </c>
      <c r="B140">
        <v>100</v>
      </c>
      <c r="C140">
        <v>0.65</v>
      </c>
      <c r="D140">
        <v>53.7</v>
      </c>
      <c r="E140">
        <v>1.2</v>
      </c>
      <c r="F140">
        <v>41.9</v>
      </c>
      <c r="G140">
        <v>0.3</v>
      </c>
    </row>
    <row r="141" spans="1:7" x14ac:dyDescent="0.45">
      <c r="A141" s="1">
        <v>29</v>
      </c>
      <c r="B141">
        <v>100</v>
      </c>
      <c r="C141">
        <v>0.85</v>
      </c>
      <c r="D141">
        <v>57.13</v>
      </c>
      <c r="E141">
        <v>2.6</v>
      </c>
      <c r="F141">
        <v>35.200000000000003</v>
      </c>
      <c r="G141">
        <v>0.2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98.7</v>
      </c>
      <c r="E148">
        <v>0</v>
      </c>
      <c r="F148">
        <v>99.2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98</v>
      </c>
      <c r="E149">
        <v>0</v>
      </c>
      <c r="F149">
        <v>98.9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98.7</v>
      </c>
      <c r="E150">
        <v>0.1</v>
      </c>
      <c r="F150">
        <v>99.4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99.2</v>
      </c>
      <c r="E151">
        <v>0.2</v>
      </c>
      <c r="F151">
        <v>99.3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98.7</v>
      </c>
      <c r="E152">
        <v>0.2</v>
      </c>
      <c r="F152">
        <v>99.8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51.8</v>
      </c>
      <c r="E153">
        <v>0</v>
      </c>
      <c r="F153">
        <v>17.100000000000001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49.2</v>
      </c>
      <c r="E154">
        <v>0</v>
      </c>
      <c r="F154">
        <v>16.600000000000001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46.9</v>
      </c>
      <c r="E155">
        <v>0</v>
      </c>
      <c r="F155">
        <v>15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44.4</v>
      </c>
      <c r="E156">
        <v>0</v>
      </c>
      <c r="F156">
        <v>13.6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45.1</v>
      </c>
      <c r="E157">
        <v>0</v>
      </c>
      <c r="F157">
        <v>10.6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74</v>
      </c>
      <c r="E158">
        <v>0</v>
      </c>
      <c r="F158">
        <v>21.8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74.099999999999994</v>
      </c>
      <c r="E159">
        <v>0</v>
      </c>
      <c r="F159">
        <v>19.399999999999999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74.400000000000006</v>
      </c>
      <c r="E160">
        <v>0</v>
      </c>
      <c r="F160">
        <v>18.899999999999999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73.8</v>
      </c>
      <c r="E161">
        <v>0</v>
      </c>
      <c r="F161">
        <v>18.399999999999999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73.5</v>
      </c>
      <c r="E162">
        <v>0</v>
      </c>
      <c r="F162">
        <v>17.7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52.9</v>
      </c>
      <c r="E163">
        <v>0</v>
      </c>
      <c r="F163">
        <v>50.2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48.5</v>
      </c>
      <c r="E164">
        <v>0</v>
      </c>
      <c r="F164">
        <v>44.4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45.2</v>
      </c>
      <c r="E165">
        <v>0</v>
      </c>
      <c r="F165">
        <v>45.8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38.9</v>
      </c>
      <c r="E166">
        <v>0</v>
      </c>
      <c r="F166">
        <v>43.4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33.9</v>
      </c>
      <c r="E167">
        <v>0</v>
      </c>
      <c r="F167">
        <v>33.700000000000003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54.1</v>
      </c>
      <c r="E168">
        <v>0</v>
      </c>
      <c r="F168">
        <v>21.5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51.6</v>
      </c>
      <c r="E169">
        <v>0</v>
      </c>
      <c r="F169">
        <v>17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50.6</v>
      </c>
      <c r="E170">
        <v>0</v>
      </c>
      <c r="F170">
        <v>15.3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46.5</v>
      </c>
      <c r="E171">
        <v>0</v>
      </c>
      <c r="F171">
        <v>11.8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46.9</v>
      </c>
      <c r="E172">
        <v>0</v>
      </c>
      <c r="F172">
        <v>9.3000000000000007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56</v>
      </c>
      <c r="E173">
        <v>0</v>
      </c>
      <c r="F173">
        <v>18.899999999999999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52.6</v>
      </c>
      <c r="E174">
        <v>0</v>
      </c>
      <c r="F174">
        <v>15.4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53.1</v>
      </c>
      <c r="E175">
        <v>0</v>
      </c>
      <c r="F175">
        <v>15.7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49</v>
      </c>
      <c r="E176">
        <v>0</v>
      </c>
      <c r="F176">
        <v>15.1</v>
      </c>
      <c r="G176">
        <v>0.1</v>
      </c>
    </row>
    <row r="177" spans="1:7" x14ac:dyDescent="0.45">
      <c r="A177" s="1">
        <v>29</v>
      </c>
      <c r="B177">
        <v>100</v>
      </c>
      <c r="C177">
        <v>0.85</v>
      </c>
      <c r="D177">
        <v>49.3</v>
      </c>
      <c r="E177">
        <v>0</v>
      </c>
      <c r="F177">
        <v>12.5</v>
      </c>
      <c r="G177">
        <v>0.3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29.6</v>
      </c>
      <c r="E184">
        <v>27</v>
      </c>
      <c r="F184">
        <v>34.9</v>
      </c>
      <c r="G184">
        <v>99.2</v>
      </c>
    </row>
    <row r="185" spans="1:7" x14ac:dyDescent="0.45">
      <c r="A185" s="1">
        <v>1</v>
      </c>
      <c r="B185">
        <v>0</v>
      </c>
      <c r="C185">
        <v>0.2</v>
      </c>
      <c r="D185">
        <v>31.9</v>
      </c>
      <c r="E185">
        <v>28.3</v>
      </c>
      <c r="F185">
        <v>33.6</v>
      </c>
      <c r="G185">
        <v>99.3</v>
      </c>
    </row>
    <row r="186" spans="1:7" x14ac:dyDescent="0.45">
      <c r="A186" s="1">
        <v>2</v>
      </c>
      <c r="B186">
        <v>0</v>
      </c>
      <c r="C186">
        <v>0.45</v>
      </c>
      <c r="D186">
        <v>31.1</v>
      </c>
      <c r="E186">
        <v>31</v>
      </c>
      <c r="F186">
        <v>33.1</v>
      </c>
      <c r="G186">
        <v>98.8</v>
      </c>
    </row>
    <row r="187" spans="1:7" x14ac:dyDescent="0.45">
      <c r="A187" s="1">
        <v>3</v>
      </c>
      <c r="B187">
        <v>0</v>
      </c>
      <c r="C187">
        <v>0.65</v>
      </c>
      <c r="D187">
        <v>33.299999999999997</v>
      </c>
      <c r="E187">
        <v>33.4</v>
      </c>
      <c r="F187">
        <v>35.4</v>
      </c>
      <c r="G187">
        <v>99.3</v>
      </c>
    </row>
    <row r="188" spans="1:7" x14ac:dyDescent="0.45">
      <c r="A188" s="1">
        <v>4</v>
      </c>
      <c r="B188">
        <v>0</v>
      </c>
      <c r="C188">
        <v>0.85</v>
      </c>
      <c r="D188">
        <v>30.8</v>
      </c>
      <c r="E188">
        <v>26.7</v>
      </c>
      <c r="F188">
        <v>34.799999999999997</v>
      </c>
      <c r="G188">
        <v>99.5</v>
      </c>
    </row>
    <row r="189" spans="1:7" x14ac:dyDescent="0.45">
      <c r="A189" s="1">
        <v>5</v>
      </c>
      <c r="B189">
        <v>5</v>
      </c>
      <c r="C189">
        <v>0</v>
      </c>
      <c r="D189">
        <v>34.4</v>
      </c>
      <c r="E189">
        <v>31.1</v>
      </c>
      <c r="F189">
        <v>31.1</v>
      </c>
      <c r="G189">
        <v>8.3000000000000007</v>
      </c>
    </row>
    <row r="190" spans="1:7" x14ac:dyDescent="0.45">
      <c r="A190" s="1">
        <v>6</v>
      </c>
      <c r="B190">
        <v>5</v>
      </c>
      <c r="C190">
        <v>0.2</v>
      </c>
      <c r="D190">
        <v>37.4</v>
      </c>
      <c r="E190">
        <v>29.6</v>
      </c>
      <c r="F190">
        <v>27.5</v>
      </c>
      <c r="G190">
        <v>9.5</v>
      </c>
    </row>
    <row r="191" spans="1:7" x14ac:dyDescent="0.45">
      <c r="A191" s="1">
        <v>7</v>
      </c>
      <c r="B191">
        <v>5</v>
      </c>
      <c r="C191">
        <v>0.45</v>
      </c>
      <c r="D191">
        <v>37.5</v>
      </c>
      <c r="E191">
        <v>30.8</v>
      </c>
      <c r="F191">
        <v>29.1</v>
      </c>
      <c r="G191">
        <v>9.1999999999999993</v>
      </c>
    </row>
    <row r="192" spans="1:7" x14ac:dyDescent="0.45">
      <c r="A192" s="1">
        <v>8</v>
      </c>
      <c r="B192">
        <v>5</v>
      </c>
      <c r="C192">
        <v>0.65</v>
      </c>
      <c r="D192">
        <v>40.200000000000003</v>
      </c>
      <c r="E192">
        <v>33.700000000000003</v>
      </c>
      <c r="F192">
        <v>27.5</v>
      </c>
      <c r="G192">
        <v>10.3</v>
      </c>
    </row>
    <row r="193" spans="1:7" x14ac:dyDescent="0.45">
      <c r="A193" s="1">
        <v>9</v>
      </c>
      <c r="B193">
        <v>5</v>
      </c>
      <c r="C193">
        <v>0.85</v>
      </c>
      <c r="D193">
        <v>38.799999999999997</v>
      </c>
      <c r="E193">
        <v>29.8</v>
      </c>
      <c r="F193">
        <v>31.6</v>
      </c>
      <c r="G193">
        <v>12.5</v>
      </c>
    </row>
    <row r="194" spans="1:7" x14ac:dyDescent="0.45">
      <c r="A194" s="1">
        <v>10</v>
      </c>
      <c r="B194">
        <v>10</v>
      </c>
      <c r="C194">
        <v>0</v>
      </c>
      <c r="D194">
        <v>36.5</v>
      </c>
      <c r="E194">
        <v>32.6</v>
      </c>
      <c r="F194">
        <v>37.6</v>
      </c>
      <c r="G194">
        <v>7.5</v>
      </c>
    </row>
    <row r="195" spans="1:7" x14ac:dyDescent="0.45">
      <c r="A195" s="1">
        <v>11</v>
      </c>
      <c r="B195">
        <v>10</v>
      </c>
      <c r="C195">
        <v>0.2</v>
      </c>
      <c r="D195">
        <v>39.1</v>
      </c>
      <c r="E195">
        <v>29.7</v>
      </c>
      <c r="F195">
        <v>41.2</v>
      </c>
      <c r="G195">
        <v>8.3000000000000007</v>
      </c>
    </row>
    <row r="196" spans="1:7" x14ac:dyDescent="0.45">
      <c r="A196" s="1">
        <v>12</v>
      </c>
      <c r="B196">
        <v>10</v>
      </c>
      <c r="C196">
        <v>0.45</v>
      </c>
      <c r="D196">
        <v>37.6</v>
      </c>
      <c r="E196">
        <v>33.4</v>
      </c>
      <c r="F196">
        <v>38.799999999999997</v>
      </c>
      <c r="G196">
        <v>10.9</v>
      </c>
    </row>
    <row r="197" spans="1:7" x14ac:dyDescent="0.45">
      <c r="A197" s="1">
        <v>13</v>
      </c>
      <c r="B197">
        <v>10</v>
      </c>
      <c r="C197">
        <v>0.65</v>
      </c>
      <c r="D197">
        <v>41.1</v>
      </c>
      <c r="E197">
        <v>34.1</v>
      </c>
      <c r="F197">
        <v>40.200000000000003</v>
      </c>
      <c r="G197">
        <v>12.8</v>
      </c>
    </row>
    <row r="198" spans="1:7" x14ac:dyDescent="0.45">
      <c r="A198" s="1">
        <v>14</v>
      </c>
      <c r="B198">
        <v>10</v>
      </c>
      <c r="C198">
        <v>0.85</v>
      </c>
      <c r="D198">
        <v>39.700000000000003</v>
      </c>
      <c r="E198">
        <v>30.3</v>
      </c>
      <c r="F198">
        <v>42.7</v>
      </c>
      <c r="G198">
        <v>14.5</v>
      </c>
    </row>
    <row r="199" spans="1:7" x14ac:dyDescent="0.45">
      <c r="A199" s="1">
        <v>15</v>
      </c>
      <c r="B199">
        <v>20</v>
      </c>
      <c r="C199">
        <v>0</v>
      </c>
      <c r="D199">
        <v>32.9</v>
      </c>
      <c r="E199">
        <v>32</v>
      </c>
      <c r="F199">
        <v>44.2</v>
      </c>
      <c r="G199">
        <v>9.1</v>
      </c>
    </row>
    <row r="200" spans="1:7" x14ac:dyDescent="0.45">
      <c r="A200" s="1">
        <v>16</v>
      </c>
      <c r="B200">
        <v>20</v>
      </c>
      <c r="C200">
        <v>0.2</v>
      </c>
      <c r="D200">
        <v>35.200000000000003</v>
      </c>
      <c r="E200">
        <v>31.3</v>
      </c>
      <c r="F200">
        <v>45.4</v>
      </c>
      <c r="G200">
        <v>11.9</v>
      </c>
    </row>
    <row r="201" spans="1:7" x14ac:dyDescent="0.45">
      <c r="A201" s="1">
        <v>17</v>
      </c>
      <c r="B201">
        <v>20</v>
      </c>
      <c r="C201">
        <v>0.45</v>
      </c>
      <c r="D201">
        <v>38.299999999999997</v>
      </c>
      <c r="E201">
        <v>33.200000000000003</v>
      </c>
      <c r="F201">
        <v>43.8</v>
      </c>
      <c r="G201">
        <v>10.5</v>
      </c>
    </row>
    <row r="202" spans="1:7" x14ac:dyDescent="0.45">
      <c r="A202" s="1">
        <v>18</v>
      </c>
      <c r="B202">
        <v>20</v>
      </c>
      <c r="C202">
        <v>0.65</v>
      </c>
      <c r="D202">
        <v>38</v>
      </c>
      <c r="E202">
        <v>35.799999999999997</v>
      </c>
      <c r="F202">
        <v>45.4</v>
      </c>
      <c r="G202">
        <v>13.7</v>
      </c>
    </row>
    <row r="203" spans="1:7" x14ac:dyDescent="0.45">
      <c r="A203" s="1">
        <v>19</v>
      </c>
      <c r="B203">
        <v>20</v>
      </c>
      <c r="C203">
        <v>0.85</v>
      </c>
      <c r="D203">
        <v>39</v>
      </c>
      <c r="E203">
        <v>30.5</v>
      </c>
      <c r="F203">
        <v>47.9</v>
      </c>
      <c r="G203">
        <v>16.8</v>
      </c>
    </row>
    <row r="204" spans="1:7" x14ac:dyDescent="0.45">
      <c r="A204" s="1">
        <v>20</v>
      </c>
      <c r="B204">
        <v>50</v>
      </c>
      <c r="C204">
        <v>0</v>
      </c>
      <c r="D204">
        <v>35.6</v>
      </c>
      <c r="E204">
        <v>30.9</v>
      </c>
      <c r="F204">
        <v>37.1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38.200000000000003</v>
      </c>
      <c r="E205">
        <v>31.8</v>
      </c>
      <c r="F205">
        <v>41.6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38.5</v>
      </c>
      <c r="E206">
        <v>32.4</v>
      </c>
      <c r="F206">
        <v>43.5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41.1</v>
      </c>
      <c r="E207">
        <v>36.4</v>
      </c>
      <c r="F207">
        <v>42.7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41.9</v>
      </c>
      <c r="E208">
        <v>35.299999999999997</v>
      </c>
      <c r="F208">
        <v>48.1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36.6</v>
      </c>
      <c r="E209">
        <v>29.7</v>
      </c>
      <c r="F209">
        <v>22.2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38.9</v>
      </c>
      <c r="E210">
        <v>29.2</v>
      </c>
      <c r="F210">
        <v>24.1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41</v>
      </c>
      <c r="E211">
        <v>27.6</v>
      </c>
      <c r="F211">
        <v>25.6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43.5</v>
      </c>
      <c r="E212">
        <v>32.200000000000003</v>
      </c>
      <c r="F212">
        <v>29.9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46.1</v>
      </c>
      <c r="E213">
        <v>30</v>
      </c>
      <c r="F213">
        <v>33.5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53.6</v>
      </c>
      <c r="E220">
        <v>68.900000000000006</v>
      </c>
      <c r="F220">
        <v>43.9</v>
      </c>
      <c r="G220">
        <v>37.1</v>
      </c>
    </row>
    <row r="221" spans="1:7" x14ac:dyDescent="0.45">
      <c r="A221" s="1">
        <v>1</v>
      </c>
      <c r="B221">
        <v>0</v>
      </c>
      <c r="C221">
        <v>0.2</v>
      </c>
      <c r="D221">
        <v>52.8</v>
      </c>
      <c r="E221">
        <v>66.900000000000006</v>
      </c>
      <c r="F221">
        <v>59</v>
      </c>
      <c r="G221">
        <v>43</v>
      </c>
    </row>
    <row r="222" spans="1:7" x14ac:dyDescent="0.45">
      <c r="A222" s="1">
        <v>2</v>
      </c>
      <c r="B222">
        <v>0</v>
      </c>
      <c r="C222">
        <v>0.45</v>
      </c>
      <c r="D222">
        <v>58.1</v>
      </c>
      <c r="E222">
        <v>65.2</v>
      </c>
      <c r="F222">
        <v>55.7</v>
      </c>
      <c r="G222">
        <v>47.4</v>
      </c>
    </row>
    <row r="223" spans="1:7" x14ac:dyDescent="0.45">
      <c r="A223" s="1">
        <v>3</v>
      </c>
      <c r="B223">
        <v>0</v>
      </c>
      <c r="C223">
        <v>0.65</v>
      </c>
      <c r="D223">
        <v>56.01</v>
      </c>
      <c r="E223">
        <v>64.8</v>
      </c>
      <c r="F223">
        <v>57.6</v>
      </c>
      <c r="G223">
        <v>49.9</v>
      </c>
    </row>
    <row r="224" spans="1:7" x14ac:dyDescent="0.45">
      <c r="A224" s="1">
        <v>4</v>
      </c>
      <c r="B224">
        <v>0</v>
      </c>
      <c r="C224">
        <v>0.85</v>
      </c>
      <c r="D224">
        <v>51.6</v>
      </c>
      <c r="E224">
        <v>60.2</v>
      </c>
      <c r="F224">
        <v>55.9</v>
      </c>
      <c r="G224">
        <v>52.6</v>
      </c>
    </row>
    <row r="225" spans="1:7" x14ac:dyDescent="0.45">
      <c r="A225" s="1">
        <v>5</v>
      </c>
      <c r="B225">
        <v>5</v>
      </c>
      <c r="C225">
        <v>0</v>
      </c>
      <c r="D225">
        <v>47.4</v>
      </c>
      <c r="E225">
        <v>50.5</v>
      </c>
      <c r="F225">
        <v>25.2</v>
      </c>
      <c r="G225">
        <v>2.7</v>
      </c>
    </row>
    <row r="226" spans="1:7" x14ac:dyDescent="0.45">
      <c r="A226" s="1">
        <v>6</v>
      </c>
      <c r="B226">
        <v>5</v>
      </c>
      <c r="C226">
        <v>0.2</v>
      </c>
      <c r="D226">
        <v>46.5</v>
      </c>
      <c r="E226">
        <v>47.9</v>
      </c>
      <c r="F226">
        <v>25.9</v>
      </c>
      <c r="G226">
        <v>4.3</v>
      </c>
    </row>
    <row r="227" spans="1:7" x14ac:dyDescent="0.45">
      <c r="A227" s="1">
        <v>7</v>
      </c>
      <c r="B227">
        <v>5</v>
      </c>
      <c r="C227">
        <v>0.45</v>
      </c>
      <c r="D227">
        <v>48.6</v>
      </c>
      <c r="E227">
        <v>47.8</v>
      </c>
      <c r="F227">
        <v>26.7</v>
      </c>
      <c r="G227">
        <v>5.7</v>
      </c>
    </row>
    <row r="228" spans="1:7" x14ac:dyDescent="0.45">
      <c r="A228" s="1">
        <v>8</v>
      </c>
      <c r="B228">
        <v>5</v>
      </c>
      <c r="C228">
        <v>0.65</v>
      </c>
      <c r="D228">
        <v>49.4</v>
      </c>
      <c r="E228">
        <v>51.6</v>
      </c>
      <c r="F228">
        <v>28.9</v>
      </c>
      <c r="G228">
        <v>7.8</v>
      </c>
    </row>
    <row r="229" spans="1:7" x14ac:dyDescent="0.45">
      <c r="A229" s="1">
        <v>9</v>
      </c>
      <c r="B229">
        <v>5</v>
      </c>
      <c r="C229">
        <v>0.85</v>
      </c>
      <c r="D229">
        <v>47.9</v>
      </c>
      <c r="E229">
        <v>48.6</v>
      </c>
      <c r="F229">
        <v>31.2</v>
      </c>
      <c r="G229">
        <v>11</v>
      </c>
    </row>
    <row r="230" spans="1:7" x14ac:dyDescent="0.45">
      <c r="A230" s="1">
        <v>10</v>
      </c>
      <c r="B230">
        <v>10</v>
      </c>
      <c r="C230">
        <v>0</v>
      </c>
      <c r="D230">
        <v>72.7</v>
      </c>
      <c r="E230">
        <v>49.7</v>
      </c>
      <c r="F230">
        <v>14.8</v>
      </c>
      <c r="G230">
        <v>4.9000000000000004</v>
      </c>
    </row>
    <row r="231" spans="1:7" x14ac:dyDescent="0.45">
      <c r="A231" s="1">
        <v>11</v>
      </c>
      <c r="B231">
        <v>10</v>
      </c>
      <c r="C231">
        <v>0.2</v>
      </c>
      <c r="D231">
        <v>72.7</v>
      </c>
      <c r="E231">
        <v>47.9</v>
      </c>
      <c r="F231">
        <v>20.3</v>
      </c>
      <c r="G231">
        <v>8.3000000000000007</v>
      </c>
    </row>
    <row r="232" spans="1:7" x14ac:dyDescent="0.45">
      <c r="A232" s="1">
        <v>12</v>
      </c>
      <c r="B232">
        <v>10</v>
      </c>
      <c r="C232">
        <v>0.45</v>
      </c>
      <c r="D232">
        <v>72.8</v>
      </c>
      <c r="E232">
        <v>48.2</v>
      </c>
      <c r="F232">
        <v>22.4</v>
      </c>
      <c r="G232">
        <v>13.2</v>
      </c>
    </row>
    <row r="233" spans="1:7" x14ac:dyDescent="0.45">
      <c r="A233" s="1">
        <v>13</v>
      </c>
      <c r="B233">
        <v>10</v>
      </c>
      <c r="C233">
        <v>0.65</v>
      </c>
      <c r="D233">
        <v>74.599999999999994</v>
      </c>
      <c r="E233">
        <v>50.9</v>
      </c>
      <c r="F233">
        <v>27.6</v>
      </c>
      <c r="G233">
        <v>15.8</v>
      </c>
    </row>
    <row r="234" spans="1:7" x14ac:dyDescent="0.45">
      <c r="A234" s="1">
        <v>14</v>
      </c>
      <c r="B234">
        <v>10</v>
      </c>
      <c r="C234">
        <v>0.85</v>
      </c>
      <c r="D234">
        <v>74.900000000000006</v>
      </c>
      <c r="E234">
        <v>50.9</v>
      </c>
      <c r="F234">
        <v>28.9</v>
      </c>
      <c r="G234">
        <v>20</v>
      </c>
    </row>
    <row r="235" spans="1:7" x14ac:dyDescent="0.45">
      <c r="A235" s="1">
        <v>15</v>
      </c>
      <c r="B235">
        <v>20</v>
      </c>
      <c r="C235">
        <v>0</v>
      </c>
      <c r="D235">
        <v>82.7</v>
      </c>
      <c r="E235">
        <v>47.3</v>
      </c>
      <c r="F235">
        <v>16.2</v>
      </c>
      <c r="G235">
        <v>1.2</v>
      </c>
    </row>
    <row r="236" spans="1:7" x14ac:dyDescent="0.45">
      <c r="A236" s="1">
        <v>16</v>
      </c>
      <c r="B236">
        <v>20</v>
      </c>
      <c r="C236">
        <v>0.2</v>
      </c>
      <c r="D236">
        <v>85</v>
      </c>
      <c r="E236">
        <v>43.8</v>
      </c>
      <c r="F236">
        <v>16.399999999999999</v>
      </c>
      <c r="G236">
        <v>3</v>
      </c>
    </row>
    <row r="237" spans="1:7" x14ac:dyDescent="0.45">
      <c r="A237" s="1">
        <v>17</v>
      </c>
      <c r="B237">
        <v>20</v>
      </c>
      <c r="C237">
        <v>0.45</v>
      </c>
      <c r="D237">
        <v>86</v>
      </c>
      <c r="E237">
        <v>43.4</v>
      </c>
      <c r="F237">
        <v>16.2</v>
      </c>
      <c r="G237">
        <v>3.6</v>
      </c>
    </row>
    <row r="238" spans="1:7" x14ac:dyDescent="0.45">
      <c r="A238" s="1">
        <v>18</v>
      </c>
      <c r="B238">
        <v>20</v>
      </c>
      <c r="C238">
        <v>0.65</v>
      </c>
      <c r="D238">
        <v>86</v>
      </c>
      <c r="E238">
        <v>48.3</v>
      </c>
      <c r="F238">
        <v>16.8</v>
      </c>
      <c r="G238">
        <v>3.7</v>
      </c>
    </row>
    <row r="239" spans="1:7" x14ac:dyDescent="0.45">
      <c r="A239" s="1">
        <v>19</v>
      </c>
      <c r="B239">
        <v>20</v>
      </c>
      <c r="C239">
        <v>0.85</v>
      </c>
      <c r="D239">
        <v>88.3</v>
      </c>
      <c r="E239">
        <v>45.6</v>
      </c>
      <c r="F239">
        <v>13.9</v>
      </c>
      <c r="G239">
        <v>6</v>
      </c>
    </row>
    <row r="240" spans="1:7" x14ac:dyDescent="0.45">
      <c r="A240" s="1">
        <v>20</v>
      </c>
      <c r="B240">
        <v>50</v>
      </c>
      <c r="C240">
        <v>0</v>
      </c>
      <c r="D240">
        <v>94.3</v>
      </c>
      <c r="E240">
        <v>35.4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94.3</v>
      </c>
      <c r="E241">
        <v>36.200000000000003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95.2</v>
      </c>
      <c r="E242">
        <v>41.2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95.3</v>
      </c>
      <c r="E243">
        <v>40.700000000000003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96</v>
      </c>
      <c r="E244">
        <v>46.3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A30E-47A6-4FAE-9545-619D4AED56F7}">
  <dimension ref="A1:AL249"/>
  <sheetViews>
    <sheetView zoomScale="92" workbookViewId="0">
      <selection activeCell="AE124" sqref="AE124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0.4</v>
      </c>
      <c r="F4">
        <v>36.5</v>
      </c>
      <c r="G4">
        <v>0</v>
      </c>
      <c r="I4">
        <f>_xlfn.STDEV.P(D4:G4)</f>
        <v>15.748075279220634</v>
      </c>
      <c r="J4">
        <v>2</v>
      </c>
      <c r="K4">
        <f>_xlfn.STDEV.P(D4:G8)</f>
        <v>15.999546087311355</v>
      </c>
      <c r="L4">
        <f>_xlfn.STDEV.P(D4:G4,D9:G9,D14:G14,D19:G19,D24:G24,D29:G29)</f>
        <v>29.354495207529791</v>
      </c>
      <c r="M4">
        <v>0</v>
      </c>
      <c r="N4">
        <f>AVERAGE(D4:G4)</f>
        <v>9.2249999999999996</v>
      </c>
      <c r="P4" s="2">
        <f>_xlfn.STDEV.P(D4:D8)</f>
        <v>0</v>
      </c>
      <c r="Q4">
        <f>_xlfn.STDEV.P(D4,D9,D14,D19,D24,D29)</f>
        <v>36.034505068830292</v>
      </c>
      <c r="R4" s="2">
        <f>_xlfn.STDEV.P(E4:E8)</f>
        <v>0.13564659966250545</v>
      </c>
      <c r="S4">
        <f>_xlfn.STDEV.P(E4,E9,E14,E19,E24,E29)</f>
        <v>27.783373325306151</v>
      </c>
      <c r="T4" s="2">
        <f>_xlfn.STDEV.P(F4:F8)</f>
        <v>1.6363373735266191</v>
      </c>
      <c r="U4">
        <f>_xlfn.STDEV.P(F4,F9,F14,F19,F24,F29)</f>
        <v>18.264849362155221</v>
      </c>
      <c r="V4" s="2">
        <f>_xlfn.STDEV.P(G4:G8)</f>
        <v>0</v>
      </c>
      <c r="W4">
        <f>_xlfn.STDEV.P(G4,G9,G14,G19,G24,G29)</f>
        <v>28.165207062773195</v>
      </c>
      <c r="AA4" t="s">
        <v>32</v>
      </c>
      <c r="AB4">
        <f>AVERAGE(P25,P61,P97,P169,P205)</f>
        <v>12.644114285714284</v>
      </c>
      <c r="AC4">
        <f>AVERAGE(R25,R61,R97,R169,R205)</f>
        <v>3.4332571428571441</v>
      </c>
      <c r="AD4">
        <f>AVERAGE(T25,T61,T97,T169,T205)</f>
        <v>8.4325714285714266</v>
      </c>
      <c r="AE4">
        <f>AVERAGE(V25,V61,V97,V169,V205)</f>
        <v>17.273999999999997</v>
      </c>
      <c r="AF4">
        <f>AVERAGE(AB4:AE4)</f>
        <v>10.445985714285712</v>
      </c>
      <c r="AG4">
        <f>_xlfn.STDEV.P(AB4:AE4)</f>
        <v>5.1158026595270947</v>
      </c>
      <c r="AH4" t="s">
        <v>43</v>
      </c>
      <c r="AI4">
        <f>AVERAGE(K26,K62,K98,K134,K170,K206,K242)</f>
        <v>8.7982353741496588</v>
      </c>
      <c r="AJ4">
        <f>AVERAGE(K12,K48,K84,K120,K156,K192,K228)</f>
        <v>-1.47200555933101</v>
      </c>
      <c r="AK4">
        <f>AVERAGE(K26,K62,K98,K170,K206)</f>
        <v>9.4649047619047622</v>
      </c>
      <c r="AL4">
        <f>AVERAGE(K12,K48,K84,K156,K192)</f>
        <v>-1.824216255048384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0.4</v>
      </c>
      <c r="F5">
        <v>37</v>
      </c>
      <c r="G5">
        <v>0</v>
      </c>
      <c r="I5">
        <f t="shared" ref="I5:I33" si="0">_xlfn.STDEV.P(D5:G5)</f>
        <v>15.96457014767388</v>
      </c>
      <c r="J5">
        <v>5</v>
      </c>
      <c r="K5">
        <f>_xlfn.STDEV.P(D9:G13)</f>
        <v>20.944106569629554</v>
      </c>
      <c r="L5">
        <f>_xlfn.STDEV.P(D5:G5,D10:G10,D15:G15,D20:G20,D25:G25,D30:G30)</f>
        <v>29.94637800395159</v>
      </c>
      <c r="M5">
        <v>0.2</v>
      </c>
      <c r="N5">
        <f t="shared" ref="N5:N33" si="1">AVERAGE(D5:G5)</f>
        <v>9.35</v>
      </c>
      <c r="P5" s="2">
        <f>_xlfn.STDEV.P(D9:D13)</f>
        <v>0</v>
      </c>
      <c r="Q5">
        <f t="shared" ref="Q5:Q8" si="2">_xlfn.STDEV.P(D5,D10,D15,D20,D25,D30)</f>
        <v>37.490739597339974</v>
      </c>
      <c r="R5" s="2">
        <f>_xlfn.STDEV.P(E9:E13)</f>
        <v>0.6887670143089063</v>
      </c>
      <c r="S5">
        <f t="shared" ref="S5:S8" si="3">_xlfn.STDEV.P(E5,E10,E15,E20,E25,E30)</f>
        <v>28.158539261356097</v>
      </c>
      <c r="T5" s="2">
        <f>_xlfn.STDEV.P(F9:F13)</f>
        <v>0.95372952140530765</v>
      </c>
      <c r="U5">
        <f t="shared" ref="U5:U8" si="4">_xlfn.STDEV.P(F5,F10,F15,F20,F25,F30)</f>
        <v>17.058665116460777</v>
      </c>
      <c r="V5" s="2">
        <f>_xlfn.STDEV.P(G9:G13)</f>
        <v>1.1876026271442823</v>
      </c>
      <c r="W5">
        <f t="shared" ref="W5:W8" si="5">_xlfn.STDEV.P(G5,G10,G15,G20,G25,G30)</f>
        <v>28.845763216728308</v>
      </c>
      <c r="AA5" t="s">
        <v>33</v>
      </c>
      <c r="AB5">
        <f>AVERAGE(Q25,Q61,Q97,Q169,Q205)</f>
        <v>-0.30166666666666653</v>
      </c>
      <c r="AC5">
        <f>AVERAGE(S25,S61,S97,S169,S205)</f>
        <v>5.0000000000000419E-2</v>
      </c>
      <c r="AD5">
        <f>AVERAGE(U25,U61,U97,U169,U205)</f>
        <v>-3.1333333333333796E-2</v>
      </c>
      <c r="AE5">
        <f>AVERAGE(W25,W61,W97,W169,W205)</f>
        <v>-0.23526666666666768</v>
      </c>
      <c r="AH5" t="s">
        <v>28</v>
      </c>
      <c r="AI5">
        <f>_xlfn.STDEV.P(K26,K62,K98,K134,K170,K206,K242)</f>
        <v>4.7637128783487794</v>
      </c>
      <c r="AJ5">
        <f>_xlfn.STDEV.P(K12,K48,K84,K120,K156,K192,K228)</f>
        <v>0.95639039925048741</v>
      </c>
      <c r="AK5">
        <f>_xlfn.STDEV.P(K26,K62,K98,K170,K206)</f>
        <v>2.5098834617135557</v>
      </c>
      <c r="AL5">
        <f>_xlfn.STDEV.P(K12,K48,K84,K156,K192)</f>
        <v>0.8546631553899896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0.1</v>
      </c>
      <c r="F6">
        <v>34.200000000000003</v>
      </c>
      <c r="G6">
        <v>0</v>
      </c>
      <c r="I6">
        <f t="shared" si="0"/>
        <v>14.794656974732467</v>
      </c>
      <c r="J6">
        <v>10</v>
      </c>
      <c r="K6">
        <f>_xlfn.STDEV.P(D14:G18)</f>
        <v>19.220629542239248</v>
      </c>
      <c r="L6">
        <f t="shared" ref="L6:L8" si="6">_xlfn.STDEV.P(D6:G6,D11:G11,D16:G16,D21:G21,D26:G26,D31:G31)</f>
        <v>29.061999995698859</v>
      </c>
      <c r="M6">
        <v>0.45</v>
      </c>
      <c r="N6">
        <f t="shared" si="1"/>
        <v>8.5750000000000011</v>
      </c>
      <c r="P6" s="2">
        <f>_xlfn.STDEV.P(D14:D18)</f>
        <v>8.9442719099991616E-2</v>
      </c>
      <c r="Q6">
        <f t="shared" si="2"/>
        <v>35.781870021314184</v>
      </c>
      <c r="R6" s="2">
        <f>_xlfn.STDEV.P(E14:E18)</f>
        <v>1.6859418732566087</v>
      </c>
      <c r="S6">
        <f t="shared" si="3"/>
        <v>27.12731812931181</v>
      </c>
      <c r="T6" s="2">
        <f>_xlfn.STDEV.P(F14:F18)</f>
        <v>2.5245989780557236</v>
      </c>
      <c r="U6">
        <f t="shared" si="4"/>
        <v>17.210244042430098</v>
      </c>
      <c r="V6" s="2">
        <f>_xlfn.STDEV.P(G14:G18)</f>
        <v>1.8004443895883027</v>
      </c>
      <c r="W6">
        <f t="shared" si="5"/>
        <v>27.850119688551935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0.1</v>
      </c>
      <c r="F7">
        <v>38.299999999999997</v>
      </c>
      <c r="G7">
        <v>0</v>
      </c>
      <c r="I7">
        <f t="shared" si="0"/>
        <v>16.570003017501232</v>
      </c>
      <c r="J7">
        <v>20</v>
      </c>
      <c r="K7">
        <f>_xlfn.STDEV.P(D19:G23)</f>
        <v>12.749755880015877</v>
      </c>
      <c r="L7">
        <f t="shared" si="6"/>
        <v>28.468966717677375</v>
      </c>
      <c r="M7">
        <v>0.65</v>
      </c>
      <c r="N7" s="4">
        <f t="shared" si="1"/>
        <v>9.6</v>
      </c>
      <c r="P7" s="2">
        <f>_xlfn.STDEV.P(D19:D23)</f>
        <v>2.830123672209397</v>
      </c>
      <c r="Q7">
        <f t="shared" si="2"/>
        <v>34.934339203075758</v>
      </c>
      <c r="R7" s="2">
        <f>_xlfn.STDEV.P(E19:E23)</f>
        <v>1.0870142593360963</v>
      </c>
      <c r="S7">
        <f t="shared" si="3"/>
        <v>27.222136621180606</v>
      </c>
      <c r="T7" s="2">
        <f>_xlfn.STDEV.P(F19:F23)</f>
        <v>2.8052807346146311</v>
      </c>
      <c r="U7">
        <f t="shared" si="4"/>
        <v>16.693153952710329</v>
      </c>
      <c r="V7" s="2">
        <f>_xlfn.STDEV.P(G19:G23)</f>
        <v>1.5714961024450573</v>
      </c>
      <c r="W7">
        <f t="shared" si="5"/>
        <v>27.62209260718674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0.2</v>
      </c>
      <c r="F8">
        <v>38.9</v>
      </c>
      <c r="G8">
        <v>0</v>
      </c>
      <c r="I8">
        <f t="shared" si="0"/>
        <v>16.815524820831492</v>
      </c>
      <c r="J8">
        <v>50</v>
      </c>
      <c r="K8">
        <f>_xlfn.STDEV.P(D25:G28)</f>
        <v>6.5619374758907911</v>
      </c>
      <c r="L8">
        <f t="shared" si="6"/>
        <v>28.269741135866241</v>
      </c>
      <c r="M8">
        <v>0.85</v>
      </c>
      <c r="N8">
        <f t="shared" si="1"/>
        <v>9.7750000000000004</v>
      </c>
      <c r="P8" s="2">
        <f>_xlfn.STDEV.P(D24:D28)</f>
        <v>2.4161125801584675</v>
      </c>
      <c r="Q8">
        <f t="shared" si="2"/>
        <v>34.816108181255537</v>
      </c>
      <c r="R8" s="2">
        <f>_xlfn.STDEV.P(E24:E28)</f>
        <v>1.2649110640673527</v>
      </c>
      <c r="S8">
        <f t="shared" si="3"/>
        <v>26.5168133245473</v>
      </c>
      <c r="T8" s="2">
        <f>_xlfn.STDEV.P(F24:F28)</f>
        <v>1.0419213022104885</v>
      </c>
      <c r="U8">
        <f t="shared" si="4"/>
        <v>15.23432710106429</v>
      </c>
      <c r="V8" s="2">
        <f>_xlfn.STDEV.P(G24:G28)</f>
        <v>1.1408768557561324</v>
      </c>
      <c r="W8">
        <f t="shared" si="5"/>
        <v>27.795728089042772</v>
      </c>
      <c r="AH8" t="s">
        <v>43</v>
      </c>
      <c r="AI8">
        <f>AVERAGE(L26,L62,L98,L134,L170,L206,L242)</f>
        <v>-0.19122504631143003</v>
      </c>
      <c r="AJ8">
        <f>AVERAGE(L12,L48,L84,L120,L156,L192,L228)</f>
        <v>-0.18366592942778243</v>
      </c>
      <c r="AK8">
        <f>AVERAGE(L26,L62,L98,L170,L206)</f>
        <v>-0.13153260869565156</v>
      </c>
      <c r="AL8">
        <f>AVERAGE(L12,L48,L84,L156,L192)</f>
        <v>-0.24196382605983172</v>
      </c>
    </row>
    <row r="9" spans="1:38" x14ac:dyDescent="0.45">
      <c r="A9" s="1">
        <v>5</v>
      </c>
      <c r="B9">
        <v>5</v>
      </c>
      <c r="C9">
        <v>0</v>
      </c>
      <c r="D9">
        <v>0</v>
      </c>
      <c r="E9">
        <v>4.3</v>
      </c>
      <c r="F9">
        <v>34.5</v>
      </c>
      <c r="G9">
        <v>50.2</v>
      </c>
      <c r="I9">
        <f t="shared" si="0"/>
        <v>20.907713887462688</v>
      </c>
      <c r="J9">
        <v>100</v>
      </c>
      <c r="K9">
        <f>_xlfn.STDEV.P(D29:G33)</f>
        <v>5.194639063496135</v>
      </c>
      <c r="L9">
        <f>AVERAGE((L8-L7), (L7-L6), (L6-L5), (L5-L4))</f>
        <v>-0.27118851791588749</v>
      </c>
      <c r="N9">
        <f t="shared" si="1"/>
        <v>22.25</v>
      </c>
      <c r="P9" s="2">
        <f>_xlfn.STDEV.P(D29:D33)</f>
        <v>1.9314243448812591</v>
      </c>
      <c r="R9" s="2">
        <f>_xlfn.STDEV.P(E29:E33)</f>
        <v>2.5466841186138498</v>
      </c>
      <c r="T9" s="2">
        <f>_xlfn.STDEV.P(F29:F33)</f>
        <v>3.0342050029620604</v>
      </c>
      <c r="V9" s="2">
        <f>_xlfn.STDEV.P(G29:G33)</f>
        <v>0.96871048306498775</v>
      </c>
      <c r="AH9" t="s">
        <v>28</v>
      </c>
      <c r="AI9">
        <f>_xlfn.STDEV.P(L26,L62,L98,L134,L170,L206,L242)</f>
        <v>0.17081334293924386</v>
      </c>
      <c r="AJ9">
        <f>_xlfn.STDEV.P(L12,L48,L84,L120,L156,L192,L228)</f>
        <v>0.19384242244208577</v>
      </c>
      <c r="AK9">
        <f>_xlfn.STDEV.P(L26,L62,L98,L170,L206)</f>
        <v>0.15105929116259192</v>
      </c>
      <c r="AL9">
        <f>_xlfn.STDEV.P(L12,L48,L84,L156,L192)</f>
        <v>0.1945536441489521</v>
      </c>
    </row>
    <row r="10" spans="1:38" x14ac:dyDescent="0.45">
      <c r="A10" s="1">
        <v>6</v>
      </c>
      <c r="B10">
        <v>5</v>
      </c>
      <c r="C10">
        <v>0.2</v>
      </c>
      <c r="D10">
        <v>0</v>
      </c>
      <c r="E10">
        <v>4.9000000000000004</v>
      </c>
      <c r="F10">
        <v>36.799999999999997</v>
      </c>
      <c r="G10">
        <v>50.5</v>
      </c>
      <c r="I10">
        <f t="shared" si="0"/>
        <v>21.232581096042001</v>
      </c>
      <c r="K10">
        <f>AVERAGE(K4:K9)</f>
        <v>13.445102436430496</v>
      </c>
      <c r="N10">
        <f t="shared" si="1"/>
        <v>23.049999999999997</v>
      </c>
      <c r="P10" s="2">
        <f>AVERAGE(P4:P9)</f>
        <v>1.2111838860581858</v>
      </c>
      <c r="Q10">
        <f>AVERAGE(Q4:Q8)</f>
        <v>35.81151241436315</v>
      </c>
      <c r="R10" s="2">
        <f>AVERAGE(R4:R9)</f>
        <v>1.2348274882075534</v>
      </c>
      <c r="S10">
        <f>AVERAGE(S4:S8)</f>
        <v>27.36163613234039</v>
      </c>
      <c r="T10" s="2">
        <f>AVERAGE(T4:T9)</f>
        <v>1.9993454854624719</v>
      </c>
      <c r="U10">
        <f>AVERAGE(U4:U8)</f>
        <v>16.892247914964145</v>
      </c>
      <c r="V10" s="2">
        <f>AVERAGE(V4:V9)</f>
        <v>1.1115217429997937</v>
      </c>
      <c r="W10">
        <f>AVERAGE(W4:W8)</f>
        <v>28.055782132856592</v>
      </c>
    </row>
    <row r="11" spans="1:38" x14ac:dyDescent="0.45">
      <c r="A11" s="1">
        <v>7</v>
      </c>
      <c r="B11">
        <v>5</v>
      </c>
      <c r="C11">
        <v>0.45</v>
      </c>
      <c r="D11">
        <v>0</v>
      </c>
      <c r="E11">
        <v>6</v>
      </c>
      <c r="F11">
        <v>35.9</v>
      </c>
      <c r="G11">
        <v>52.1</v>
      </c>
      <c r="I11">
        <f t="shared" si="0"/>
        <v>21.390535290169812</v>
      </c>
      <c r="N11">
        <f t="shared" si="1"/>
        <v>23.5</v>
      </c>
      <c r="P11" s="2">
        <f>_xlfn.STDEV.P(P4:P9)</f>
        <v>1.2099450101084455</v>
      </c>
      <c r="Q11">
        <f>_xlfn.STDEV.P(Q4:Q8)</f>
        <v>0.96235863973355007</v>
      </c>
      <c r="R11" s="2">
        <f>_xlfn.STDEV.P(R4:R9)</f>
        <v>0.75868377758261496</v>
      </c>
      <c r="S11">
        <f>_xlfn.STDEV.P(S4:S8)</f>
        <v>0.56586349479184195</v>
      </c>
      <c r="T11" s="2">
        <f>_xlfn.STDEV.P(T4:T9)</f>
        <v>0.83047233333055626</v>
      </c>
      <c r="U11">
        <f>_xlfn.STDEV.P(U4:U8)</f>
        <v>0.97991742364717982</v>
      </c>
      <c r="V11" s="2">
        <f>_xlfn.STDEV.P(V4:V9)</f>
        <v>0.56990006273500937</v>
      </c>
      <c r="W11">
        <f>_xlfn.STDEV.P(W4:W8)</f>
        <v>0.4322165382165315</v>
      </c>
    </row>
    <row r="12" spans="1:38" x14ac:dyDescent="0.45">
      <c r="A12" s="1">
        <v>8</v>
      </c>
      <c r="B12">
        <v>5</v>
      </c>
      <c r="C12">
        <v>0.65</v>
      </c>
      <c r="D12">
        <v>0</v>
      </c>
      <c r="E12">
        <v>4.5999999999999996</v>
      </c>
      <c r="F12">
        <v>34.200000000000003</v>
      </c>
      <c r="G12">
        <v>48.6</v>
      </c>
      <c r="I12">
        <f t="shared" si="0"/>
        <v>20.267399931910358</v>
      </c>
      <c r="K12" cm="1">
        <f t="array" ref="K12">INDEX(LINEST(K4:K9),1)</f>
        <v>-2.9611976017861652</v>
      </c>
      <c r="L12" cm="1">
        <f t="array" ref="L12">INDEX(LINEST(L4:L8),1)</f>
        <v>-0.36469194296013141</v>
      </c>
      <c r="N12">
        <f t="shared" si="1"/>
        <v>21.85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</v>
      </c>
      <c r="E13">
        <v>4</v>
      </c>
      <c r="F13">
        <v>35.700000000000003</v>
      </c>
      <c r="G13">
        <v>49.3</v>
      </c>
      <c r="I13">
        <f t="shared" si="0"/>
        <v>20.861028258453608</v>
      </c>
      <c r="N13">
        <f t="shared" si="1"/>
        <v>22.25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0</v>
      </c>
      <c r="E14">
        <v>46.1</v>
      </c>
      <c r="F14">
        <v>33.1</v>
      </c>
      <c r="G14">
        <v>48.1</v>
      </c>
      <c r="I14">
        <f t="shared" si="0"/>
        <v>19.255567376735485</v>
      </c>
      <c r="N14">
        <f t="shared" si="1"/>
        <v>31.825000000000003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11.299999999999999</v>
      </c>
      <c r="AD14">
        <f t="shared" ref="AD14:AF29" si="8">AVERAGE(E4,E40,E76,E112,E148,E184,E220)</f>
        <v>30.11428571428571</v>
      </c>
      <c r="AE14">
        <f t="shared" si="8"/>
        <v>33.68571428571429</v>
      </c>
      <c r="AF14">
        <f t="shared" si="8"/>
        <v>0.24285714285714285</v>
      </c>
    </row>
    <row r="15" spans="1:38" x14ac:dyDescent="0.45">
      <c r="A15" s="1">
        <v>11</v>
      </c>
      <c r="B15">
        <v>10</v>
      </c>
      <c r="C15">
        <v>0.2</v>
      </c>
      <c r="D15">
        <v>0.2</v>
      </c>
      <c r="E15">
        <v>43.8</v>
      </c>
      <c r="F15">
        <v>38.700000000000003</v>
      </c>
      <c r="G15">
        <v>47.9</v>
      </c>
      <c r="I15">
        <f t="shared" si="0"/>
        <v>19.016374523026208</v>
      </c>
      <c r="J15" s="6"/>
      <c r="K15" t="s">
        <v>25</v>
      </c>
      <c r="L15" t="s">
        <v>26</v>
      </c>
      <c r="N15">
        <f t="shared" si="1"/>
        <v>32.65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11.071428571428571</v>
      </c>
      <c r="AD15">
        <f t="shared" si="8"/>
        <v>29.514285714285716</v>
      </c>
      <c r="AE15">
        <f t="shared" si="8"/>
        <v>31.642857142857142</v>
      </c>
      <c r="AF15">
        <f t="shared" si="8"/>
        <v>0.35714285714285715</v>
      </c>
    </row>
    <row r="16" spans="1:38" x14ac:dyDescent="0.45">
      <c r="A16" s="1">
        <v>12</v>
      </c>
      <c r="B16">
        <v>10</v>
      </c>
      <c r="C16">
        <v>0.45</v>
      </c>
      <c r="D16">
        <v>0.1</v>
      </c>
      <c r="E16">
        <v>45.2</v>
      </c>
      <c r="F16">
        <v>37.1</v>
      </c>
      <c r="G16">
        <v>49.9</v>
      </c>
      <c r="I16">
        <f t="shared" si="0"/>
        <v>19.580905877920959</v>
      </c>
      <c r="J16">
        <v>2</v>
      </c>
      <c r="K16">
        <f>AVERAGE(D4:G8)</f>
        <v>9.3049999999999997</v>
      </c>
      <c r="L16">
        <f>AVERAGE(D4:G4,D9:G9,D14:G14,D19:G19,D24:G24,D29:G29)</f>
        <v>44.916666666666664</v>
      </c>
      <c r="M16">
        <v>0</v>
      </c>
      <c r="N16">
        <f t="shared" si="1"/>
        <v>33.075000000000003</v>
      </c>
      <c r="P16" s="2">
        <f>AVERAGE(D4:D8)</f>
        <v>0</v>
      </c>
      <c r="Q16">
        <f>AVERAGE(D4,D9,D14,D19,D24,D29)</f>
        <v>35.033333333333331</v>
      </c>
      <c r="R16" s="2">
        <f>AVERAGE(E4:E8)</f>
        <v>0.24</v>
      </c>
      <c r="S16">
        <f>AVERAGE(E4,E9,E14,E19,E24,E29)</f>
        <v>40.25</v>
      </c>
      <c r="T16" s="2">
        <f>AVERAGE(F4:F8)</f>
        <v>36.980000000000004</v>
      </c>
      <c r="U16">
        <f>AVERAGE(F4,F9,F14,F19,F24,F29)</f>
        <v>48.716666666666669</v>
      </c>
      <c r="V16" s="2">
        <f>AVERAGE(G4:G8)</f>
        <v>0</v>
      </c>
      <c r="W16">
        <f>AVERAGE(G4,G9,G14,G19,G24,G29)</f>
        <v>55.666666666666664</v>
      </c>
      <c r="Z16" s="1">
        <v>2</v>
      </c>
      <c r="AA16">
        <v>2</v>
      </c>
      <c r="AB16">
        <v>0.45</v>
      </c>
      <c r="AC16">
        <f t="shared" si="9"/>
        <v>11.228571428571428</v>
      </c>
      <c r="AD16">
        <f t="shared" si="8"/>
        <v>30.471428571428568</v>
      </c>
      <c r="AE16">
        <f t="shared" si="8"/>
        <v>30.657142857142862</v>
      </c>
      <c r="AF16">
        <f t="shared" si="8"/>
        <v>0.47142857142857142</v>
      </c>
    </row>
    <row r="17" spans="1:32" x14ac:dyDescent="0.45">
      <c r="A17" s="1">
        <v>13</v>
      </c>
      <c r="B17">
        <v>10</v>
      </c>
      <c r="C17">
        <v>0.65</v>
      </c>
      <c r="D17">
        <v>0.2</v>
      </c>
      <c r="E17">
        <v>47.5</v>
      </c>
      <c r="F17">
        <v>31.8</v>
      </c>
      <c r="G17">
        <v>44.7</v>
      </c>
      <c r="I17">
        <f t="shared" si="0"/>
        <v>18.769722960129165</v>
      </c>
      <c r="J17">
        <v>5</v>
      </c>
      <c r="K17">
        <f>AVERAGE(D9:G13)</f>
        <v>22.580000000000002</v>
      </c>
      <c r="L17">
        <f t="shared" ref="L17:L20" si="10">AVERAGE(D5:G5,D10:G10,D15:G15,D20:G20,D25:G25,D30:G30)</f>
        <v>46.316666666666663</v>
      </c>
      <c r="M17">
        <v>0.2</v>
      </c>
      <c r="N17">
        <f t="shared" si="1"/>
        <v>31.05</v>
      </c>
      <c r="P17" s="2">
        <f>AVERAGE(D9:D13)</f>
        <v>0</v>
      </c>
      <c r="Q17">
        <f t="shared" ref="Q17:Q20" si="11">AVERAGE(D5,D10,D15,D20,D25,D30)</f>
        <v>36.366666666666667</v>
      </c>
      <c r="R17" s="2">
        <f>AVERAGE(E9:E13)</f>
        <v>4.76</v>
      </c>
      <c r="S17">
        <f t="shared" ref="S17:S20" si="12">AVERAGE(E5,E10,E15,E20,E25,E30)</f>
        <v>40.6</v>
      </c>
      <c r="T17" s="2">
        <f>AVERAGE(F9:F13)</f>
        <v>35.419999999999995</v>
      </c>
      <c r="U17">
        <f t="shared" ref="U17:U20" si="13">AVERAGE(F5,F10,F15,F20,F25,F30)</f>
        <v>51.783333333333331</v>
      </c>
      <c r="V17" s="2">
        <f>AVERAGE(G9:G13)</f>
        <v>50.14</v>
      </c>
      <c r="W17">
        <f t="shared" ref="W17:W20" si="14">AVERAGE(G5,G10,G15,G20,G25,G30)</f>
        <v>56.516666666666659</v>
      </c>
      <c r="Z17" s="1">
        <v>3</v>
      </c>
      <c r="AA17">
        <v>2</v>
      </c>
      <c r="AB17">
        <v>0.65</v>
      </c>
      <c r="AC17">
        <f t="shared" si="9"/>
        <v>9.4571428571428573</v>
      </c>
      <c r="AD17">
        <f t="shared" si="8"/>
        <v>28.842857142857145</v>
      </c>
      <c r="AE17">
        <f t="shared" si="8"/>
        <v>32.885714285714286</v>
      </c>
      <c r="AF17">
        <f t="shared" si="8"/>
        <v>0.35714285714285715</v>
      </c>
    </row>
    <row r="18" spans="1:32" x14ac:dyDescent="0.45">
      <c r="A18" s="1">
        <v>14</v>
      </c>
      <c r="B18">
        <v>10</v>
      </c>
      <c r="C18">
        <v>0.85</v>
      </c>
      <c r="D18">
        <v>0</v>
      </c>
      <c r="E18">
        <v>48.6</v>
      </c>
      <c r="F18">
        <v>35.4</v>
      </c>
      <c r="G18">
        <v>46</v>
      </c>
      <c r="I18">
        <f t="shared" si="0"/>
        <v>19.404380948641467</v>
      </c>
      <c r="J18">
        <v>10</v>
      </c>
      <c r="K18">
        <f>AVERAGE(D14:G18)</f>
        <v>32.22</v>
      </c>
      <c r="L18">
        <f t="shared" si="10"/>
        <v>45.137499999999996</v>
      </c>
      <c r="M18">
        <v>0.45</v>
      </c>
      <c r="N18">
        <f t="shared" si="1"/>
        <v>32.5</v>
      </c>
      <c r="P18" s="2">
        <f>AVERAGE(D14:D18)</f>
        <v>0.1</v>
      </c>
      <c r="Q18">
        <f t="shared" si="11"/>
        <v>34.233333333333334</v>
      </c>
      <c r="R18" s="2">
        <f>AVERAGE(E14:E18)</f>
        <v>46.24</v>
      </c>
      <c r="S18">
        <f t="shared" si="12"/>
        <v>40.016666666666666</v>
      </c>
      <c r="T18" s="2">
        <f>AVERAGE(F14:F18)</f>
        <v>35.220000000000006</v>
      </c>
      <c r="U18">
        <f t="shared" si="13"/>
        <v>50.25</v>
      </c>
      <c r="V18" s="2">
        <f>AVERAGE(G14:G18)</f>
        <v>47.320000000000007</v>
      </c>
      <c r="W18">
        <f t="shared" si="14"/>
        <v>56.04999999999999</v>
      </c>
      <c r="Z18" s="1">
        <v>4</v>
      </c>
      <c r="AA18">
        <v>2</v>
      </c>
      <c r="AB18">
        <v>0.85</v>
      </c>
      <c r="AC18">
        <f t="shared" si="9"/>
        <v>8.4</v>
      </c>
      <c r="AD18">
        <f t="shared" si="8"/>
        <v>28.857142857142861</v>
      </c>
      <c r="AE18">
        <f t="shared" si="8"/>
        <v>33.1</v>
      </c>
      <c r="AF18">
        <f t="shared" si="8"/>
        <v>0.31428571428571433</v>
      </c>
    </row>
    <row r="19" spans="1:32" x14ac:dyDescent="0.45">
      <c r="A19" s="1">
        <v>15</v>
      </c>
      <c r="B19">
        <v>20</v>
      </c>
      <c r="C19">
        <v>0</v>
      </c>
      <c r="D19">
        <v>53.2</v>
      </c>
      <c r="E19">
        <v>57.1</v>
      </c>
      <c r="F19">
        <v>39.4</v>
      </c>
      <c r="G19">
        <v>78.7</v>
      </c>
      <c r="I19">
        <f t="shared" si="0"/>
        <v>14.098404165010997</v>
      </c>
      <c r="J19">
        <v>20</v>
      </c>
      <c r="K19">
        <f>AVERAGE(D19:G23)</f>
        <v>57.565000000000012</v>
      </c>
      <c r="L19">
        <f t="shared" si="10"/>
        <v>44.104166666666664</v>
      </c>
      <c r="M19">
        <v>0.65</v>
      </c>
      <c r="N19">
        <f t="shared" si="1"/>
        <v>57.100000000000009</v>
      </c>
      <c r="P19" s="2">
        <f>AVERAGE(D19:D23)</f>
        <v>50.48</v>
      </c>
      <c r="Q19">
        <f t="shared" si="11"/>
        <v>33.916666666666664</v>
      </c>
      <c r="R19" s="2">
        <f>AVERAGE(E19:E23)</f>
        <v>57.179999999999993</v>
      </c>
      <c r="S19">
        <f t="shared" si="12"/>
        <v>39.883333333333333</v>
      </c>
      <c r="T19" s="2">
        <f>AVERAGE(F19:F23)</f>
        <v>44.68</v>
      </c>
      <c r="U19">
        <f t="shared" si="13"/>
        <v>48.716666666666669</v>
      </c>
      <c r="V19" s="2">
        <f>AVERAGE(G19:G23)</f>
        <v>77.92</v>
      </c>
      <c r="W19">
        <f t="shared" si="14"/>
        <v>53.9</v>
      </c>
      <c r="Z19" s="1">
        <v>5</v>
      </c>
      <c r="AA19">
        <v>5</v>
      </c>
      <c r="AB19">
        <v>0</v>
      </c>
      <c r="AC19">
        <f t="shared" si="9"/>
        <v>26.7</v>
      </c>
      <c r="AD19">
        <f t="shared" si="8"/>
        <v>32.142857142857146</v>
      </c>
      <c r="AE19">
        <f t="shared" si="8"/>
        <v>29.714285714285712</v>
      </c>
      <c r="AF19">
        <f t="shared" si="8"/>
        <v>46.457142857142856</v>
      </c>
    </row>
    <row r="20" spans="1:32" x14ac:dyDescent="0.45">
      <c r="A20" s="1">
        <v>16</v>
      </c>
      <c r="B20">
        <v>20</v>
      </c>
      <c r="C20">
        <v>0.2</v>
      </c>
      <c r="D20">
        <v>54</v>
      </c>
      <c r="E20">
        <v>58.4</v>
      </c>
      <c r="F20">
        <v>47.5</v>
      </c>
      <c r="G20">
        <v>80.400000000000006</v>
      </c>
      <c r="I20">
        <f t="shared" si="0"/>
        <v>12.358676102236844</v>
      </c>
      <c r="J20">
        <v>50</v>
      </c>
      <c r="K20">
        <f>AVERAGE(D24:G28)</f>
        <v>73.394999999999996</v>
      </c>
      <c r="L20">
        <f t="shared" si="10"/>
        <v>44.008333333333333</v>
      </c>
      <c r="M20">
        <v>0.85</v>
      </c>
      <c r="N20">
        <f t="shared" si="1"/>
        <v>60.075000000000003</v>
      </c>
      <c r="P20" s="2">
        <f>AVERAGE(D24:D28)</f>
        <v>77.179999999999993</v>
      </c>
      <c r="Q20">
        <f t="shared" si="11"/>
        <v>33.383333333333333</v>
      </c>
      <c r="R20" s="2">
        <f>AVERAGE(E24:E28)</f>
        <v>62.7</v>
      </c>
      <c r="S20">
        <f t="shared" si="12"/>
        <v>38.916666666666664</v>
      </c>
      <c r="T20" s="2">
        <f>AVERAGE(F24:F28)</f>
        <v>75.02000000000001</v>
      </c>
      <c r="U20">
        <f t="shared" si="13"/>
        <v>49.183333333333337</v>
      </c>
      <c r="V20" s="2">
        <f>AVERAGE(G24:G28)</f>
        <v>78.680000000000007</v>
      </c>
      <c r="W20">
        <f t="shared" si="14"/>
        <v>54.54999999999999</v>
      </c>
      <c r="Z20" s="1">
        <v>6</v>
      </c>
      <c r="AA20">
        <v>5</v>
      </c>
      <c r="AB20">
        <v>0.2</v>
      </c>
      <c r="AC20">
        <f t="shared" si="9"/>
        <v>26.514285714285712</v>
      </c>
      <c r="AD20">
        <f t="shared" si="8"/>
        <v>32.157142857142858</v>
      </c>
      <c r="AE20">
        <f t="shared" si="8"/>
        <v>29.957142857142856</v>
      </c>
      <c r="AF20">
        <f t="shared" si="8"/>
        <v>47.157142857142858</v>
      </c>
    </row>
    <row r="21" spans="1:32" x14ac:dyDescent="0.45">
      <c r="A21" s="1">
        <v>17</v>
      </c>
      <c r="B21">
        <v>20</v>
      </c>
      <c r="C21">
        <v>0.45</v>
      </c>
      <c r="D21">
        <v>47.4</v>
      </c>
      <c r="E21">
        <v>57</v>
      </c>
      <c r="F21">
        <v>46.5</v>
      </c>
      <c r="G21">
        <v>78</v>
      </c>
      <c r="I21">
        <f t="shared" si="0"/>
        <v>12.680767918387282</v>
      </c>
      <c r="J21">
        <v>100</v>
      </c>
      <c r="K21">
        <f>AVERAGE(D29:G33)</f>
        <v>74.315000000000012</v>
      </c>
      <c r="L21">
        <f>AVERAGE((L20-L19), (L19-L18), (L18-L17), (L17-L16))</f>
        <v>-0.22708333333333286</v>
      </c>
      <c r="N21">
        <f t="shared" si="1"/>
        <v>57.225000000000001</v>
      </c>
      <c r="P21" s="2">
        <f>AVERAGE(D29:D33)</f>
        <v>79.760000000000005</v>
      </c>
      <c r="R21" s="2">
        <f>AVERAGE(E29:E33)</f>
        <v>68.47999999999999</v>
      </c>
      <c r="T21" s="2">
        <f>AVERAGE(F29:F33)</f>
        <v>71.059999999999988</v>
      </c>
      <c r="V21" s="2">
        <f>AVERAGE(G29:G33)</f>
        <v>77.959999999999994</v>
      </c>
      <c r="Z21" s="1">
        <v>7</v>
      </c>
      <c r="AA21">
        <v>5</v>
      </c>
      <c r="AB21">
        <v>0.45</v>
      </c>
      <c r="AC21">
        <f t="shared" si="9"/>
        <v>25.771428571428569</v>
      </c>
      <c r="AD21">
        <f t="shared" si="8"/>
        <v>31.2</v>
      </c>
      <c r="AE21">
        <f t="shared" si="8"/>
        <v>29.12857142857143</v>
      </c>
      <c r="AF21">
        <f t="shared" si="8"/>
        <v>48.142857142857146</v>
      </c>
    </row>
    <row r="22" spans="1:32" x14ac:dyDescent="0.45">
      <c r="A22" s="1">
        <v>18</v>
      </c>
      <c r="B22">
        <v>20</v>
      </c>
      <c r="C22">
        <v>0.65</v>
      </c>
      <c r="D22">
        <v>50.6</v>
      </c>
      <c r="E22">
        <v>58.1</v>
      </c>
      <c r="F22">
        <v>45</v>
      </c>
      <c r="G22">
        <v>76.2</v>
      </c>
      <c r="I22">
        <f t="shared" si="0"/>
        <v>11.767619767820539</v>
      </c>
      <c r="K22">
        <f>AVERAGE(K16:K21)</f>
        <v>44.896666666666668</v>
      </c>
      <c r="N22">
        <f t="shared" si="1"/>
        <v>57.474999999999994</v>
      </c>
      <c r="P22" s="2">
        <f>AVERAGE(P16:P21)</f>
        <v>34.586666666666666</v>
      </c>
      <c r="Q22">
        <f>AVERAGE(Q16:Q20)</f>
        <v>34.586666666666666</v>
      </c>
      <c r="R22" s="2">
        <f>AVERAGE(R16:R21)</f>
        <v>39.93333333333333</v>
      </c>
      <c r="S22">
        <f>AVERAGE(S16:S20)</f>
        <v>39.93333333333333</v>
      </c>
      <c r="T22" s="2">
        <f>AVERAGE(T16:T21)</f>
        <v>49.73</v>
      </c>
      <c r="U22">
        <f>AVERAGE(U16:U20)</f>
        <v>49.730000000000004</v>
      </c>
      <c r="V22" s="2">
        <f>AVERAGE(V16:V21)</f>
        <v>55.336666666666666</v>
      </c>
      <c r="W22">
        <f>AVERAGE(W16:W20)</f>
        <v>55.336666666666666</v>
      </c>
      <c r="Z22" s="1">
        <v>8</v>
      </c>
      <c r="AA22">
        <v>5</v>
      </c>
      <c r="AB22">
        <v>0.65</v>
      </c>
      <c r="AC22">
        <f t="shared" si="9"/>
        <v>27.014285714285712</v>
      </c>
      <c r="AD22">
        <f t="shared" si="8"/>
        <v>32.628571428571426</v>
      </c>
      <c r="AE22">
        <f t="shared" si="8"/>
        <v>30.771428571428572</v>
      </c>
      <c r="AF22">
        <f t="shared" si="8"/>
        <v>45.885714285714286</v>
      </c>
    </row>
    <row r="23" spans="1:32" x14ac:dyDescent="0.45">
      <c r="A23" s="1">
        <v>19</v>
      </c>
      <c r="B23">
        <v>20</v>
      </c>
      <c r="C23">
        <v>0.85</v>
      </c>
      <c r="D23">
        <v>47.2</v>
      </c>
      <c r="E23">
        <v>55.3</v>
      </c>
      <c r="F23">
        <v>45</v>
      </c>
      <c r="G23">
        <v>76.3</v>
      </c>
      <c r="I23">
        <f t="shared" si="0"/>
        <v>12.359308233068694</v>
      </c>
      <c r="N23">
        <f t="shared" si="1"/>
        <v>55.95</v>
      </c>
      <c r="P23" s="2">
        <f>_xlfn.STDEV.P(P16:P21)</f>
        <v>35.798569183077078</v>
      </c>
      <c r="Q23">
        <f>_xlfn.STDEV.P(Q16:Q20)</f>
        <v>1.0382356829416595</v>
      </c>
      <c r="R23" s="2">
        <f>_xlfn.STDEV.P(R16:R21)</f>
        <v>27.334895077334544</v>
      </c>
      <c r="S23">
        <f>_xlfn.STDEV.P(S16:S20)</f>
        <v>0.56352067890677882</v>
      </c>
      <c r="T23" s="2">
        <f>_xlfn.STDEV.P(T16:T21)</f>
        <v>16.822277887769332</v>
      </c>
      <c r="U23">
        <f>_xlfn.STDEV.P(U16:U20)</f>
        <v>1.1695393205113791</v>
      </c>
      <c r="V23" s="2">
        <f>_xlfn.STDEV.P(V16:V21)</f>
        <v>28.048031224233121</v>
      </c>
      <c r="W23">
        <f>_xlfn.STDEV.P(W16:W20)</f>
        <v>0.96881370758262764</v>
      </c>
      <c r="Z23" s="1">
        <v>9</v>
      </c>
      <c r="AA23">
        <v>5</v>
      </c>
      <c r="AB23">
        <v>0.85</v>
      </c>
      <c r="AC23">
        <f t="shared" si="9"/>
        <v>27.000000000000004</v>
      </c>
      <c r="AD23">
        <f t="shared" si="8"/>
        <v>32.657142857142858</v>
      </c>
      <c r="AE23">
        <f t="shared" si="8"/>
        <v>30.714285714285715</v>
      </c>
      <c r="AF23">
        <f t="shared" si="8"/>
        <v>46.085714285714289</v>
      </c>
    </row>
    <row r="24" spans="1:32" x14ac:dyDescent="0.45">
      <c r="A24" s="1">
        <v>20</v>
      </c>
      <c r="B24">
        <v>50</v>
      </c>
      <c r="C24">
        <v>0</v>
      </c>
      <c r="D24">
        <v>78.2</v>
      </c>
      <c r="E24">
        <v>63.4</v>
      </c>
      <c r="F24">
        <v>74.8</v>
      </c>
      <c r="G24">
        <v>79</v>
      </c>
      <c r="I24">
        <f t="shared" si="0"/>
        <v>6.235984284778147</v>
      </c>
      <c r="N24">
        <f t="shared" si="1"/>
        <v>73.849999999999994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27.028571428571421</v>
      </c>
      <c r="AD24">
        <f t="shared" si="8"/>
        <v>44.01428571428572</v>
      </c>
      <c r="AE24">
        <f t="shared" si="8"/>
        <v>34.914285714285711</v>
      </c>
      <c r="AF24">
        <f t="shared" si="8"/>
        <v>47.942857142857136</v>
      </c>
    </row>
    <row r="25" spans="1:32" x14ac:dyDescent="0.45">
      <c r="A25" s="1">
        <v>21</v>
      </c>
      <c r="B25">
        <v>50</v>
      </c>
      <c r="C25">
        <v>0.2</v>
      </c>
      <c r="D25">
        <v>80.5</v>
      </c>
      <c r="E25">
        <v>64</v>
      </c>
      <c r="F25">
        <v>76.5</v>
      </c>
      <c r="G25">
        <v>80.599999999999994</v>
      </c>
      <c r="I25">
        <f t="shared" si="0"/>
        <v>6.7863834256546376</v>
      </c>
      <c r="N25">
        <f t="shared" si="1"/>
        <v>75.400000000000006</v>
      </c>
      <c r="P25" s="2" cm="1">
        <f t="array" ref="P25">INDEX(LINEST(P16:P21), 1)</f>
        <v>19.449142857142856</v>
      </c>
      <c r="Q25" s="2" cm="1">
        <f t="array" ref="Q25">INDEX(LINEST(Q16:Q20), 1)</f>
        <v>-0.57499999999999984</v>
      </c>
      <c r="R25" s="2" cm="1">
        <f t="array" ref="R25">INDEX(LINEST(R16:R21), 1)</f>
        <v>15.027428571428572</v>
      </c>
      <c r="S25" s="2" cm="1">
        <f t="array" ref="S25">INDEX(LINEST(S16:S20), 1)</f>
        <v>-0.33833333333333399</v>
      </c>
      <c r="T25" s="2" cm="1">
        <f t="array" ref="T25">INDEX(LINEST(T16:T21), 1)</f>
        <v>8.533142857142856</v>
      </c>
      <c r="U25" s="2" cm="1">
        <f t="array" ref="U25">INDEX(LINEST(U16:U20), 1)</f>
        <v>-0.21333333333333243</v>
      </c>
      <c r="V25" s="2" cm="1">
        <f t="array" ref="V25">INDEX(LINEST(V16:V20), 1)</f>
        <v>18.513999999999999</v>
      </c>
      <c r="W25" s="2" cm="1">
        <f t="array" ref="W25">INDEX(LINEST(W16:W20), 1)</f>
        <v>-0.48500000000000087</v>
      </c>
      <c r="Z25" s="1">
        <v>11</v>
      </c>
      <c r="AA25">
        <v>10</v>
      </c>
      <c r="AB25">
        <v>0.2</v>
      </c>
      <c r="AC25">
        <f t="shared" si="9"/>
        <v>27.128571428571433</v>
      </c>
      <c r="AD25">
        <f t="shared" si="8"/>
        <v>43.371428571428567</v>
      </c>
      <c r="AE25">
        <f t="shared" si="8"/>
        <v>35.6</v>
      </c>
      <c r="AF25">
        <f t="shared" si="8"/>
        <v>48.814285714285724</v>
      </c>
    </row>
    <row r="26" spans="1:32" x14ac:dyDescent="0.45">
      <c r="A26" s="1">
        <v>22</v>
      </c>
      <c r="B26">
        <v>50</v>
      </c>
      <c r="C26">
        <v>0.45</v>
      </c>
      <c r="D26">
        <v>78.400000000000006</v>
      </c>
      <c r="E26">
        <v>63.7</v>
      </c>
      <c r="F26">
        <v>75.900000000000006</v>
      </c>
      <c r="G26">
        <v>78.400000000000006</v>
      </c>
      <c r="I26">
        <f t="shared" si="0"/>
        <v>6.0905664761169813</v>
      </c>
      <c r="K26" cm="1">
        <f t="array" ref="K26">INDEX(LINEST(K16:K21),1)</f>
        <v>14.366857142857143</v>
      </c>
      <c r="L26" cm="1">
        <f t="array" ref="L26">INDEX(LINEST(L16:L20),1)</f>
        <v>-0.40291666666666598</v>
      </c>
      <c r="N26">
        <f t="shared" si="1"/>
        <v>74.100000000000009</v>
      </c>
      <c r="Z26" s="1">
        <v>12</v>
      </c>
      <c r="AA26">
        <v>10</v>
      </c>
      <c r="AB26">
        <v>0.45</v>
      </c>
      <c r="AC26">
        <f t="shared" si="9"/>
        <v>26.900000000000002</v>
      </c>
      <c r="AD26">
        <f t="shared" si="8"/>
        <v>42.214285714285715</v>
      </c>
      <c r="AE26">
        <f t="shared" si="8"/>
        <v>35.542857142857137</v>
      </c>
      <c r="AF26">
        <f t="shared" si="8"/>
        <v>49.51428571428572</v>
      </c>
    </row>
    <row r="27" spans="1:32" x14ac:dyDescent="0.45">
      <c r="A27" s="1">
        <v>23</v>
      </c>
      <c r="B27">
        <v>50</v>
      </c>
      <c r="C27">
        <v>0.65</v>
      </c>
      <c r="D27">
        <v>74.7</v>
      </c>
      <c r="E27">
        <v>61.6</v>
      </c>
      <c r="F27">
        <v>74.2</v>
      </c>
      <c r="G27">
        <v>77.099999999999994</v>
      </c>
      <c r="I27">
        <f t="shared" si="0"/>
        <v>6.0469000322479278</v>
      </c>
      <c r="N27">
        <f t="shared" si="1"/>
        <v>71.900000000000006</v>
      </c>
      <c r="Z27" s="1">
        <v>13</v>
      </c>
      <c r="AA27">
        <v>10</v>
      </c>
      <c r="AB27">
        <v>0.65</v>
      </c>
      <c r="AC27">
        <f t="shared" si="9"/>
        <v>27.585714285714285</v>
      </c>
      <c r="AD27">
        <f t="shared" si="8"/>
        <v>45.042857142857144</v>
      </c>
      <c r="AE27">
        <f t="shared" si="8"/>
        <v>35.714285714285715</v>
      </c>
      <c r="AF27">
        <f t="shared" si="8"/>
        <v>47.771428571428565</v>
      </c>
    </row>
    <row r="28" spans="1:32" x14ac:dyDescent="0.45">
      <c r="A28" s="1">
        <v>24</v>
      </c>
      <c r="B28">
        <v>50</v>
      </c>
      <c r="C28">
        <v>0.85</v>
      </c>
      <c r="D28">
        <v>74.099999999999994</v>
      </c>
      <c r="E28">
        <v>60.8</v>
      </c>
      <c r="F28">
        <v>73.7</v>
      </c>
      <c r="G28">
        <v>78.3</v>
      </c>
      <c r="I28">
        <f t="shared" si="0"/>
        <v>6.5598685200238576</v>
      </c>
      <c r="N28">
        <f t="shared" si="1"/>
        <v>71.724999999999994</v>
      </c>
      <c r="Z28" s="1">
        <v>14</v>
      </c>
      <c r="AA28">
        <v>10</v>
      </c>
      <c r="AB28">
        <v>0.85</v>
      </c>
      <c r="AC28">
        <f t="shared" si="9"/>
        <v>27.25714285714286</v>
      </c>
      <c r="AD28">
        <f t="shared" si="8"/>
        <v>44.857142857142854</v>
      </c>
      <c r="AE28">
        <f t="shared" si="8"/>
        <v>35.657142857142858</v>
      </c>
      <c r="AF28">
        <f t="shared" si="8"/>
        <v>47.957142857142863</v>
      </c>
    </row>
    <row r="29" spans="1:32" x14ac:dyDescent="0.45">
      <c r="A29" s="1">
        <v>25</v>
      </c>
      <c r="B29">
        <v>100</v>
      </c>
      <c r="C29">
        <v>0</v>
      </c>
      <c r="D29">
        <v>78.8</v>
      </c>
      <c r="E29">
        <v>70.2</v>
      </c>
      <c r="F29">
        <v>74</v>
      </c>
      <c r="G29">
        <v>78</v>
      </c>
      <c r="I29">
        <f t="shared" si="0"/>
        <v>3.4362043012603296</v>
      </c>
      <c r="N29">
        <f t="shared" si="1"/>
        <v>75.25</v>
      </c>
      <c r="Z29" s="1">
        <v>15</v>
      </c>
      <c r="AA29">
        <v>20</v>
      </c>
      <c r="AB29">
        <v>0</v>
      </c>
      <c r="AC29">
        <f t="shared" si="9"/>
        <v>42.042857142857144</v>
      </c>
      <c r="AD29">
        <f t="shared" si="8"/>
        <v>44.100000000000009</v>
      </c>
      <c r="AE29">
        <f t="shared" si="8"/>
        <v>35.228571428571421</v>
      </c>
      <c r="AF29">
        <f t="shared" si="8"/>
        <v>65.685714285714297</v>
      </c>
    </row>
    <row r="30" spans="1:32" x14ac:dyDescent="0.45">
      <c r="A30" s="1">
        <v>26</v>
      </c>
      <c r="B30">
        <v>100</v>
      </c>
      <c r="C30">
        <v>0.2</v>
      </c>
      <c r="D30">
        <v>83.5</v>
      </c>
      <c r="E30">
        <v>72.099999999999994</v>
      </c>
      <c r="F30">
        <v>74.2</v>
      </c>
      <c r="G30">
        <v>79.7</v>
      </c>
      <c r="I30">
        <f t="shared" si="0"/>
        <v>4.4952057794944178</v>
      </c>
      <c r="N30" s="4">
        <f t="shared" si="1"/>
        <v>77.375</v>
      </c>
      <c r="Z30" s="1">
        <v>16</v>
      </c>
      <c r="AA30">
        <v>20</v>
      </c>
      <c r="AB30">
        <v>0.2</v>
      </c>
      <c r="AC30">
        <f t="shared" si="9"/>
        <v>43.3</v>
      </c>
      <c r="AD30">
        <f t="shared" si="9"/>
        <v>45.114285714285714</v>
      </c>
      <c r="AE30">
        <f t="shared" si="9"/>
        <v>39</v>
      </c>
      <c r="AF30">
        <f t="shared" si="9"/>
        <v>67.54285714285713</v>
      </c>
    </row>
    <row r="31" spans="1:32" x14ac:dyDescent="0.45">
      <c r="A31" s="1">
        <v>27</v>
      </c>
      <c r="B31">
        <v>100</v>
      </c>
      <c r="C31">
        <v>0.45</v>
      </c>
      <c r="D31">
        <v>79.5</v>
      </c>
      <c r="E31">
        <v>68.099999999999994</v>
      </c>
      <c r="F31">
        <v>71.900000000000006</v>
      </c>
      <c r="G31">
        <v>77.900000000000006</v>
      </c>
      <c r="I31">
        <f t="shared" si="0"/>
        <v>4.5877554424794722</v>
      </c>
      <c r="N31">
        <f t="shared" si="1"/>
        <v>74.349999999999994</v>
      </c>
      <c r="Z31" s="1">
        <v>17</v>
      </c>
      <c r="AA31">
        <v>20</v>
      </c>
      <c r="AB31">
        <v>0.45</v>
      </c>
      <c r="AC31">
        <f t="shared" ref="AC31:AF43" si="15">AVERAGE(D21,D57,D93,D129,D165,D201,D237)</f>
        <v>41.800000000000004</v>
      </c>
      <c r="AD31">
        <f t="shared" si="15"/>
        <v>43.042857142857144</v>
      </c>
      <c r="AE31">
        <f t="shared" si="15"/>
        <v>37.942857142857143</v>
      </c>
      <c r="AF31">
        <f t="shared" si="15"/>
        <v>65.8</v>
      </c>
    </row>
    <row r="32" spans="1:32" x14ac:dyDescent="0.45">
      <c r="A32" s="1">
        <v>28</v>
      </c>
      <c r="B32">
        <v>100</v>
      </c>
      <c r="C32">
        <v>0.65</v>
      </c>
      <c r="D32">
        <v>78</v>
      </c>
      <c r="E32">
        <v>67.400000000000006</v>
      </c>
      <c r="F32">
        <v>68.8</v>
      </c>
      <c r="G32">
        <v>76.8</v>
      </c>
      <c r="I32">
        <f t="shared" si="0"/>
        <v>4.6954765466350681</v>
      </c>
      <c r="N32">
        <f t="shared" si="1"/>
        <v>72.75</v>
      </c>
      <c r="Z32" s="1">
        <v>18</v>
      </c>
      <c r="AA32">
        <v>20</v>
      </c>
      <c r="AB32">
        <v>0.65</v>
      </c>
      <c r="AC32">
        <f t="shared" si="15"/>
        <v>42.314285714285724</v>
      </c>
      <c r="AD32">
        <f t="shared" si="15"/>
        <v>44.628571428571426</v>
      </c>
      <c r="AE32">
        <f t="shared" si="15"/>
        <v>37.800000000000004</v>
      </c>
      <c r="AF32">
        <f t="shared" si="15"/>
        <v>63.514285714285712</v>
      </c>
    </row>
    <row r="33" spans="1:32" x14ac:dyDescent="0.45">
      <c r="A33" s="1">
        <v>29</v>
      </c>
      <c r="B33">
        <v>100</v>
      </c>
      <c r="C33">
        <v>0.85</v>
      </c>
      <c r="D33">
        <v>79</v>
      </c>
      <c r="E33">
        <v>64.599999999999994</v>
      </c>
      <c r="F33">
        <v>66.400000000000006</v>
      </c>
      <c r="G33">
        <v>77.400000000000006</v>
      </c>
      <c r="I33">
        <f t="shared" si="0"/>
        <v>6.4068322906097688</v>
      </c>
      <c r="N33">
        <f t="shared" si="1"/>
        <v>71.849999999999994</v>
      </c>
      <c r="Z33" s="1">
        <v>19</v>
      </c>
      <c r="AA33">
        <v>20</v>
      </c>
      <c r="AB33">
        <v>0.85</v>
      </c>
      <c r="AC33">
        <f t="shared" si="15"/>
        <v>41.471428571428568</v>
      </c>
      <c r="AD33">
        <f t="shared" si="15"/>
        <v>45.028571428571425</v>
      </c>
      <c r="AE33">
        <f t="shared" si="15"/>
        <v>35.642857142857146</v>
      </c>
      <c r="AF33">
        <f t="shared" si="15"/>
        <v>64.871428571428552</v>
      </c>
    </row>
    <row r="34" spans="1:32" x14ac:dyDescent="0.45">
      <c r="Z34" s="1">
        <v>20</v>
      </c>
      <c r="AA34">
        <v>50</v>
      </c>
      <c r="AB34">
        <v>0</v>
      </c>
      <c r="AC34">
        <f>AVERAGE(D24,D60,D96,D132,D168,D204)</f>
        <v>58.516666666666673</v>
      </c>
      <c r="AD34">
        <f t="shared" si="15"/>
        <v>48.7</v>
      </c>
      <c r="AE34">
        <f t="shared" si="15"/>
        <v>67.599999999999994</v>
      </c>
      <c r="AF34">
        <f>AVERAGE(G24,G60,G96,G132,G168,G204)</f>
        <v>75.533333333333346</v>
      </c>
    </row>
    <row r="35" spans="1:32" x14ac:dyDescent="0.45">
      <c r="Z35" s="1">
        <v>21</v>
      </c>
      <c r="AA35">
        <v>50</v>
      </c>
      <c r="AB35">
        <v>0.2</v>
      </c>
      <c r="AC35">
        <f t="shared" ref="AC35:AC43" si="16">AVERAGE(D25,D61,D97,D133,D169,D205)</f>
        <v>60.849999999999994</v>
      </c>
      <c r="AD35">
        <f t="shared" si="15"/>
        <v>49.028571428571425</v>
      </c>
      <c r="AE35">
        <f t="shared" si="15"/>
        <v>68.085714285714275</v>
      </c>
      <c r="AF35">
        <f t="shared" ref="AF35:AF38" si="17">AVERAGE(G25,G61,G97,G133,G169,G205)</f>
        <v>77.316666666666663</v>
      </c>
    </row>
    <row r="36" spans="1:32" x14ac:dyDescent="0.45">
      <c r="Z36" s="1">
        <v>22</v>
      </c>
      <c r="AA36">
        <v>50</v>
      </c>
      <c r="AB36">
        <v>0.45</v>
      </c>
      <c r="AC36">
        <f t="shared" si="16"/>
        <v>58.333333333333336</v>
      </c>
      <c r="AD36">
        <f t="shared" si="15"/>
        <v>47.437142857142859</v>
      </c>
      <c r="AE36">
        <f t="shared" si="15"/>
        <v>67.55714285714285</v>
      </c>
      <c r="AF36">
        <f t="shared" si="17"/>
        <v>75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6"/>
        <v>56.833333333333336</v>
      </c>
      <c r="AD37">
        <f t="shared" si="15"/>
        <v>48.615714285714276</v>
      </c>
      <c r="AE37">
        <f t="shared" si="15"/>
        <v>66.242857142857147</v>
      </c>
      <c r="AF37">
        <f t="shared" si="17"/>
        <v>74.716666666666654</v>
      </c>
    </row>
    <row r="38" spans="1:32" x14ac:dyDescent="0.45">
      <c r="Z38" s="1">
        <v>24</v>
      </c>
      <c r="AA38">
        <v>50</v>
      </c>
      <c r="AB38">
        <v>0.85</v>
      </c>
      <c r="AC38">
        <f t="shared" si="16"/>
        <v>57.1</v>
      </c>
      <c r="AD38">
        <f t="shared" si="15"/>
        <v>48.600000000000009</v>
      </c>
      <c r="AE38">
        <f t="shared" si="15"/>
        <v>66.157142857142858</v>
      </c>
      <c r="AF38">
        <f t="shared" si="17"/>
        <v>75.3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6"/>
        <v>63.29999999999999</v>
      </c>
      <c r="AD39">
        <f t="shared" si="15"/>
        <v>50.442857142857143</v>
      </c>
      <c r="AE39">
        <f>AVERAGE(F29,F65,F101,F137,F173,F209)</f>
        <v>75.899999999999991</v>
      </c>
      <c r="AF39">
        <f>AVERAGE(G29,G65,G101,G137,G173)</f>
        <v>77.62</v>
      </c>
    </row>
    <row r="40" spans="1:32" x14ac:dyDescent="0.45">
      <c r="A40" s="1">
        <v>0</v>
      </c>
      <c r="B40">
        <v>0</v>
      </c>
      <c r="C40">
        <v>0</v>
      </c>
      <c r="D40">
        <v>7.6</v>
      </c>
      <c r="E40">
        <v>48.9</v>
      </c>
      <c r="F40">
        <v>50.5</v>
      </c>
      <c r="G40">
        <v>0</v>
      </c>
      <c r="I40">
        <f>_xlfn.STDEV.P(D40:G40)</f>
        <v>23.113686421685316</v>
      </c>
      <c r="J40">
        <v>2</v>
      </c>
      <c r="K40">
        <f>_xlfn.STDEV.P(D40:G44)</f>
        <v>23.050511924900931</v>
      </c>
      <c r="L40">
        <f>_xlfn.STDEV.P(D40:G40,D45:G45,D50:G50,D55:G55,D60:G60,D65:G65)</f>
        <v>20.530925183461409</v>
      </c>
      <c r="M40">
        <v>0</v>
      </c>
      <c r="N40">
        <f>AVERAGE(D40:G40)</f>
        <v>26.75</v>
      </c>
      <c r="P40" s="2">
        <f>_xlfn.STDEV.P(D40:D44)</f>
        <v>1.3481839637082147</v>
      </c>
      <c r="Q40">
        <f>_xlfn.STDEV.P(D40,D45,D50,D55,D60,D65)</f>
        <v>19.708183579416957</v>
      </c>
      <c r="R40" s="2">
        <f>_xlfn.STDEV.P(E40:E44)</f>
        <v>1.6654128617252846</v>
      </c>
      <c r="S40">
        <f>_xlfn.STDEV.P(E40,E45,E50,E55,E60,E65)</f>
        <v>2.2529610146057433</v>
      </c>
      <c r="T40" s="2">
        <f>_xlfn.STDEV.P(F40:F44)</f>
        <v>1.316662447250623</v>
      </c>
      <c r="U40">
        <f>_xlfn.STDEV.P(F40,F45,F50,F55,F60,F65)</f>
        <v>22.388464291534881</v>
      </c>
      <c r="V40" s="2">
        <f>_xlfn.STDEV.P(G40:G44)</f>
        <v>0</v>
      </c>
      <c r="W40">
        <f>_xlfn.STDEV.P(G40,G45,G50,G55,G60,G65)</f>
        <v>27.412324884174897</v>
      </c>
      <c r="Z40" s="1">
        <v>26</v>
      </c>
      <c r="AA40">
        <v>100</v>
      </c>
      <c r="AB40">
        <v>0.2</v>
      </c>
      <c r="AC40">
        <f t="shared" si="16"/>
        <v>65.833333333333329</v>
      </c>
      <c r="AD40">
        <f t="shared" si="15"/>
        <v>51.342857142857142</v>
      </c>
      <c r="AE40">
        <f t="shared" ref="AE40:AE43" si="18">AVERAGE(F30,F66,F102,F138,F174,F210)</f>
        <v>76.516666666666666</v>
      </c>
      <c r="AF40">
        <f t="shared" ref="AF40:AF43" si="19">AVERAGE(G30,G66,G102,G138,G174)</f>
        <v>79.240000000000009</v>
      </c>
    </row>
    <row r="41" spans="1:32" x14ac:dyDescent="0.45">
      <c r="A41" s="1">
        <v>1</v>
      </c>
      <c r="B41">
        <v>0</v>
      </c>
      <c r="C41">
        <v>0.2</v>
      </c>
      <c r="D41">
        <v>6.8</v>
      </c>
      <c r="E41">
        <v>48.5</v>
      </c>
      <c r="F41">
        <v>50.2</v>
      </c>
      <c r="G41">
        <v>0</v>
      </c>
      <c r="I41">
        <f t="shared" ref="I41:I69" si="20">_xlfn.STDEV.P(D41:G41)</f>
        <v>23.108264214345485</v>
      </c>
      <c r="J41">
        <v>5</v>
      </c>
      <c r="K41">
        <f>_xlfn.STDEV.P(D45:G49)</f>
        <v>11.225563460245516</v>
      </c>
      <c r="L41">
        <f>_xlfn.STDEV.P(D41:G41,D46:G46,D51:G51,D56:G56,D61:G61,D66:G66)</f>
        <v>20.753512085641987</v>
      </c>
      <c r="M41">
        <v>0.2</v>
      </c>
      <c r="N41">
        <f t="shared" ref="N41:N69" si="21">AVERAGE(D41:G41)</f>
        <v>26.375</v>
      </c>
      <c r="P41" s="2">
        <f>_xlfn.STDEV.P(D45:D49)</f>
        <v>1.1253443917308161</v>
      </c>
      <c r="Q41">
        <f t="shared" ref="Q41:Q44" si="22">_xlfn.STDEV.P(D41,D46,D51,D56,D61,D66)</f>
        <v>19.946651069512637</v>
      </c>
      <c r="R41" s="2">
        <f>_xlfn.STDEV.P(E45:E49)</f>
        <v>1.1892854997854809</v>
      </c>
      <c r="S41">
        <f t="shared" ref="S41:S44" si="23">_xlfn.STDEV.P(E41,E46,E51,E56,E61,E66)</f>
        <v>1.8642841938812744</v>
      </c>
      <c r="T41" s="2">
        <f>_xlfn.STDEV.P(F45:F49)</f>
        <v>3.0759713912843796</v>
      </c>
      <c r="U41">
        <f t="shared" ref="U41:U44" si="24">_xlfn.STDEV.P(F41,F46,F51,F56,F61,F66)</f>
        <v>21.721494730642569</v>
      </c>
      <c r="V41" s="2">
        <f>_xlfn.STDEV.P(G45:G49)</f>
        <v>1.075918212505022</v>
      </c>
      <c r="W41">
        <f t="shared" ref="W41:W44" si="25">_xlfn.STDEV.P(G41,G46,G51,G56,G61,G66)</f>
        <v>28.248185782453351</v>
      </c>
      <c r="Z41" s="1">
        <v>27</v>
      </c>
      <c r="AA41">
        <v>100</v>
      </c>
      <c r="AB41">
        <v>0.45</v>
      </c>
      <c r="AC41">
        <f t="shared" si="16"/>
        <v>63.866666666666674</v>
      </c>
      <c r="AD41">
        <f t="shared" si="15"/>
        <v>49.242857142857147</v>
      </c>
      <c r="AE41">
        <f t="shared" si="18"/>
        <v>74.733333333333334</v>
      </c>
      <c r="AF41">
        <f t="shared" si="19"/>
        <v>77.080000000000013</v>
      </c>
    </row>
    <row r="42" spans="1:32" x14ac:dyDescent="0.45">
      <c r="A42" s="1">
        <v>2</v>
      </c>
      <c r="B42">
        <v>0</v>
      </c>
      <c r="C42">
        <v>0.45</v>
      </c>
      <c r="D42">
        <v>5.0999999999999996</v>
      </c>
      <c r="E42">
        <v>49.6</v>
      </c>
      <c r="F42">
        <v>47</v>
      </c>
      <c r="G42">
        <v>0</v>
      </c>
      <c r="I42">
        <f t="shared" si="20"/>
        <v>22.964360975215484</v>
      </c>
      <c r="J42">
        <v>10</v>
      </c>
      <c r="K42">
        <f>_xlfn.STDEV.P(D50:G54)</f>
        <v>9.4089784248875876</v>
      </c>
      <c r="L42">
        <f t="shared" ref="L42:L44" si="26">_xlfn.STDEV.P(D42:G42,D47:G47,D52:G52,D57:G57,D62:G62,D67:G67)</f>
        <v>20.957476788328613</v>
      </c>
      <c r="M42">
        <v>0.45</v>
      </c>
      <c r="N42">
        <f t="shared" si="21"/>
        <v>25.425000000000001</v>
      </c>
      <c r="P42" s="2">
        <f>_xlfn.STDEV.P(D50:D54)</f>
        <v>0.67349832961930856</v>
      </c>
      <c r="Q42">
        <f t="shared" si="22"/>
        <v>20.319838417992752</v>
      </c>
      <c r="R42" s="2">
        <f>_xlfn.STDEV.P(E50:E54)</f>
        <v>1.2419339757008021</v>
      </c>
      <c r="S42">
        <f t="shared" si="23"/>
        <v>2.0829999733290654</v>
      </c>
      <c r="T42" s="2">
        <f>_xlfn.STDEV.P(F50:F54)</f>
        <v>3.17048892128645</v>
      </c>
      <c r="U42">
        <f t="shared" si="24"/>
        <v>22.854175402611528</v>
      </c>
      <c r="V42" s="2">
        <f>_xlfn.STDEV.P(G50:G54)</f>
        <v>0.80845531725630959</v>
      </c>
      <c r="W42">
        <f t="shared" si="25"/>
        <v>27.437408567298935</v>
      </c>
      <c r="Z42" s="1">
        <v>28</v>
      </c>
      <c r="AA42">
        <v>100</v>
      </c>
      <c r="AB42">
        <v>0.65</v>
      </c>
      <c r="AC42">
        <f t="shared" si="16"/>
        <v>62.983333333333327</v>
      </c>
      <c r="AD42">
        <f t="shared" si="15"/>
        <v>51.042857142857137</v>
      </c>
      <c r="AE42">
        <f t="shared" si="18"/>
        <v>73.48333333333332</v>
      </c>
      <c r="AF42">
        <f t="shared" si="19"/>
        <v>76.11999999999999</v>
      </c>
    </row>
    <row r="43" spans="1:32" x14ac:dyDescent="0.45">
      <c r="A43" s="1">
        <v>3</v>
      </c>
      <c r="B43">
        <v>0</v>
      </c>
      <c r="C43">
        <v>0.65</v>
      </c>
      <c r="D43">
        <v>4.2</v>
      </c>
      <c r="E43">
        <v>45.4</v>
      </c>
      <c r="F43">
        <v>50.3</v>
      </c>
      <c r="G43">
        <v>0</v>
      </c>
      <c r="I43">
        <f t="shared" si="20"/>
        <v>22.988516154810856</v>
      </c>
      <c r="J43">
        <v>20</v>
      </c>
      <c r="K43">
        <f>_xlfn.STDEV.P(D55:G59)</f>
        <v>18.113003616186884</v>
      </c>
      <c r="L43">
        <f t="shared" si="26"/>
        <v>19.995061456241828</v>
      </c>
      <c r="M43">
        <v>0.65</v>
      </c>
      <c r="N43">
        <f t="shared" si="21"/>
        <v>24.975000000000001</v>
      </c>
      <c r="P43" s="2">
        <f>_xlfn.STDEV.P(D55:D59)</f>
        <v>0.60133185513491771</v>
      </c>
      <c r="Q43">
        <f t="shared" si="22"/>
        <v>20.223782754195362</v>
      </c>
      <c r="R43" s="2">
        <f>_xlfn.STDEV.P(E55:E59)</f>
        <v>0.66211781428987393</v>
      </c>
      <c r="S43">
        <f t="shared" si="23"/>
        <v>3.1991752409366736</v>
      </c>
      <c r="T43" s="2">
        <f>_xlfn.STDEV.P(F55:F59)</f>
        <v>4.0736224665523642</v>
      </c>
      <c r="U43">
        <f t="shared" si="24"/>
        <v>20.899395259725171</v>
      </c>
      <c r="V43" s="2">
        <f>_xlfn.STDEV.P(G55:G59)</f>
        <v>2.1143320458244039</v>
      </c>
      <c r="W43">
        <f t="shared" si="25"/>
        <v>26.714207622328786</v>
      </c>
      <c r="Z43" s="1">
        <v>29</v>
      </c>
      <c r="AA43">
        <v>100</v>
      </c>
      <c r="AB43">
        <v>0.85</v>
      </c>
      <c r="AC43">
        <f t="shared" si="16"/>
        <v>62.466666666666661</v>
      </c>
      <c r="AD43">
        <f t="shared" si="15"/>
        <v>50.042857142857144</v>
      </c>
      <c r="AE43">
        <f t="shared" si="18"/>
        <v>71.816666666666663</v>
      </c>
      <c r="AF43">
        <f t="shared" si="19"/>
        <v>77.040000000000006</v>
      </c>
    </row>
    <row r="44" spans="1:32" x14ac:dyDescent="0.45">
      <c r="A44" s="1">
        <v>4</v>
      </c>
      <c r="B44">
        <v>0</v>
      </c>
      <c r="C44">
        <v>0.85</v>
      </c>
      <c r="D44">
        <v>4.4000000000000004</v>
      </c>
      <c r="E44">
        <v>46</v>
      </c>
      <c r="F44">
        <v>50.1</v>
      </c>
      <c r="G44">
        <v>0</v>
      </c>
      <c r="I44">
        <f t="shared" si="20"/>
        <v>23.023398424211837</v>
      </c>
      <c r="J44">
        <v>50</v>
      </c>
      <c r="K44">
        <f>_xlfn.STDEV.P(D61:G64)</f>
        <v>11.522055955318791</v>
      </c>
      <c r="L44">
        <f t="shared" si="26"/>
        <v>20.568600918633198</v>
      </c>
      <c r="M44">
        <v>0.85</v>
      </c>
      <c r="N44">
        <f t="shared" si="21"/>
        <v>25.125</v>
      </c>
      <c r="P44" s="2">
        <f>_xlfn.STDEV.P(D60:D64)</f>
        <v>1.6341358572652416</v>
      </c>
      <c r="Q44">
        <f t="shared" si="22"/>
        <v>20.718724756981448</v>
      </c>
      <c r="R44" s="2">
        <f>_xlfn.STDEV.P(E60:E64)</f>
        <v>1.1876026271442819</v>
      </c>
      <c r="S44">
        <f t="shared" si="23"/>
        <v>2.7781388654197166</v>
      </c>
      <c r="T44" s="2">
        <f>_xlfn.STDEV.P(F60:F64)</f>
        <v>1.1876026271442832</v>
      </c>
      <c r="U44">
        <f t="shared" si="24"/>
        <v>21.317787304398085</v>
      </c>
      <c r="V44" s="2">
        <f>_xlfn.STDEV.P(G60:G64)</f>
        <v>1.0609429767899912</v>
      </c>
      <c r="W44">
        <f t="shared" si="25"/>
        <v>27.386457521109886</v>
      </c>
    </row>
    <row r="45" spans="1:32" x14ac:dyDescent="0.45">
      <c r="A45" s="1">
        <v>5</v>
      </c>
      <c r="B45">
        <v>5</v>
      </c>
      <c r="C45">
        <v>0</v>
      </c>
      <c r="D45">
        <v>49.8</v>
      </c>
      <c r="E45">
        <v>49.7</v>
      </c>
      <c r="F45">
        <v>21.8</v>
      </c>
      <c r="G45">
        <v>49.8</v>
      </c>
      <c r="I45">
        <f t="shared" si="20"/>
        <v>12.109990710153314</v>
      </c>
      <c r="J45">
        <v>100</v>
      </c>
      <c r="K45">
        <f>_xlfn.STDEV.P(D65:G69)</f>
        <v>10.497066256816584</v>
      </c>
      <c r="N45">
        <f t="shared" si="21"/>
        <v>42.774999999999999</v>
      </c>
      <c r="P45" s="2">
        <f>_xlfn.STDEV.P(D65:D69)</f>
        <v>0.97652444925869786</v>
      </c>
      <c r="R45" s="2">
        <f>_xlfn.STDEV.P(E65:E69)</f>
        <v>1.5543487382180345</v>
      </c>
      <c r="T45" s="2">
        <f>_xlfn.STDEV.P(F65:F69)</f>
        <v>1.6017490440140745</v>
      </c>
      <c r="V45" s="2">
        <f>_xlfn.STDEV.P(G65:G69)</f>
        <v>0.99116093546910933</v>
      </c>
    </row>
    <row r="46" spans="1:32" x14ac:dyDescent="0.45">
      <c r="A46" s="1">
        <v>6</v>
      </c>
      <c r="B46">
        <v>5</v>
      </c>
      <c r="C46">
        <v>0.2</v>
      </c>
      <c r="D46">
        <v>50.1</v>
      </c>
      <c r="E46">
        <v>49.5</v>
      </c>
      <c r="F46">
        <v>27</v>
      </c>
      <c r="G46">
        <v>50.2</v>
      </c>
      <c r="I46">
        <f t="shared" si="20"/>
        <v>9.9340324138790663</v>
      </c>
      <c r="K46">
        <f>AVERAGE(K40:K45)</f>
        <v>13.96952993972605</v>
      </c>
      <c r="N46">
        <f t="shared" si="21"/>
        <v>44.2</v>
      </c>
      <c r="P46" s="2">
        <f>AVERAGE(P40:P45)</f>
        <v>1.0598364744528663</v>
      </c>
      <c r="Q46">
        <f>AVERAGE(Q40:Q44)</f>
        <v>20.183436115619831</v>
      </c>
      <c r="R46" s="2">
        <f>AVERAGE(R40:R45)</f>
        <v>1.250116919477293</v>
      </c>
      <c r="S46">
        <f>AVERAGE(S40:S44)</f>
        <v>2.4355118576344945</v>
      </c>
      <c r="T46" s="2">
        <f>AVERAGE(T40:T45)</f>
        <v>2.4043494829220289</v>
      </c>
      <c r="U46">
        <f>AVERAGE(U40:U44)</f>
        <v>21.836263397782446</v>
      </c>
      <c r="V46" s="2">
        <f>AVERAGE(V40:V45)</f>
        <v>1.0084682479741394</v>
      </c>
      <c r="W46">
        <f>AVERAGE(W40:W44)</f>
        <v>27.43971687547317</v>
      </c>
    </row>
    <row r="47" spans="1:32" x14ac:dyDescent="0.45">
      <c r="A47" s="1">
        <v>7</v>
      </c>
      <c r="B47">
        <v>5</v>
      </c>
      <c r="C47">
        <v>0.45</v>
      </c>
      <c r="D47">
        <v>50.1</v>
      </c>
      <c r="E47">
        <v>47.9</v>
      </c>
      <c r="F47">
        <v>19.600000000000001</v>
      </c>
      <c r="G47">
        <v>51.7</v>
      </c>
      <c r="I47">
        <f t="shared" si="20"/>
        <v>13.189460754708653</v>
      </c>
      <c r="N47">
        <f t="shared" si="21"/>
        <v>42.325000000000003</v>
      </c>
      <c r="P47" s="2">
        <f>_xlfn.STDEV.P(P40:P45)</f>
        <v>0.36140464037694114</v>
      </c>
      <c r="Q47">
        <f>_xlfn.STDEV.P(Q40:Q44)</f>
        <v>0.34313248174283778</v>
      </c>
      <c r="R47" s="2">
        <f>_xlfn.STDEV.P(R40:R45)</f>
        <v>0.32105194953974414</v>
      </c>
      <c r="S47">
        <f>_xlfn.STDEV.P(S40:S44)</f>
        <v>0.48671665518336688</v>
      </c>
      <c r="T47" s="2">
        <f>_xlfn.STDEV.P(T40:T45)</f>
        <v>1.0902768290542608</v>
      </c>
      <c r="U47">
        <f>_xlfn.STDEV.P(U40:U44)</f>
        <v>0.70721734864343166</v>
      </c>
      <c r="V47" s="2">
        <f>_xlfn.STDEV.P(V40:V45)</f>
        <v>0.61746130202194849</v>
      </c>
      <c r="W47">
        <f>_xlfn.STDEV.P(W40:W44)</f>
        <v>0.48653424509544174</v>
      </c>
    </row>
    <row r="48" spans="1:32" x14ac:dyDescent="0.45">
      <c r="A48" s="1">
        <v>8</v>
      </c>
      <c r="B48">
        <v>5</v>
      </c>
      <c r="C48">
        <v>0.65</v>
      </c>
      <c r="D48">
        <v>51.4</v>
      </c>
      <c r="E48">
        <v>51.4</v>
      </c>
      <c r="F48">
        <v>27.5</v>
      </c>
      <c r="G48">
        <v>48.5</v>
      </c>
      <c r="I48">
        <f t="shared" si="20"/>
        <v>10.000749971877102</v>
      </c>
      <c r="K48" cm="1">
        <f t="array" ref="K48">INDEX(LINEST(K40:K45),1)</f>
        <v>-1.5192493046829323</v>
      </c>
      <c r="L48" cm="1">
        <f t="array" ref="L48">INDEX(LINEST(L40:L44),1)</f>
        <v>-6.8309915905658131E-2</v>
      </c>
      <c r="N48">
        <f t="shared" si="21"/>
        <v>44.7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47.9</v>
      </c>
      <c r="E49">
        <v>50.7</v>
      </c>
      <c r="F49">
        <v>25.5</v>
      </c>
      <c r="G49">
        <v>49.2</v>
      </c>
      <c r="I49">
        <f t="shared" si="20"/>
        <v>10.338852692634701</v>
      </c>
      <c r="N49">
        <f t="shared" si="21"/>
        <v>43.325000000000003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51.4</v>
      </c>
      <c r="E50">
        <v>49.8</v>
      </c>
      <c r="F50">
        <v>32.700000000000003</v>
      </c>
      <c r="G50">
        <v>53.6</v>
      </c>
      <c r="I50">
        <f t="shared" si="20"/>
        <v>8.2943881630895753</v>
      </c>
      <c r="N50">
        <f t="shared" si="21"/>
        <v>46.874999999999993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52.4</v>
      </c>
      <c r="E51">
        <v>49.4</v>
      </c>
      <c r="F51">
        <v>27.1</v>
      </c>
      <c r="G51">
        <v>55.2</v>
      </c>
      <c r="I51">
        <f t="shared" si="20"/>
        <v>11.117188268622584</v>
      </c>
      <c r="J51" s="6"/>
      <c r="K51" t="s">
        <v>25</v>
      </c>
      <c r="L51" t="s">
        <v>26</v>
      </c>
      <c r="N51">
        <f t="shared" si="21"/>
        <v>46.025000000000006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53.3</v>
      </c>
      <c r="E52">
        <v>47.8</v>
      </c>
      <c r="F52">
        <v>28.1</v>
      </c>
      <c r="G52">
        <v>55.5</v>
      </c>
      <c r="I52">
        <f t="shared" si="20"/>
        <v>10.805872246144698</v>
      </c>
      <c r="J52">
        <v>2</v>
      </c>
      <c r="K52">
        <f>AVERAGE(D40:G44)</f>
        <v>25.729999999999997</v>
      </c>
      <c r="L52">
        <f>AVERAGE(D40:G40,D45:G45,D50:G50,D55:G55,D60:G60,D65:G65)</f>
        <v>50.383333333333326</v>
      </c>
      <c r="M52">
        <v>0</v>
      </c>
      <c r="N52">
        <f t="shared" si="21"/>
        <v>46.174999999999997</v>
      </c>
      <c r="P52" s="2">
        <f>AVERAGE(D40:D44)</f>
        <v>5.62</v>
      </c>
      <c r="Q52">
        <f>AVERAGE(D40,D45,D50,D55,D60,D65)</f>
        <v>49.449999999999996</v>
      </c>
      <c r="R52" s="2">
        <f>AVERAGE(E40:E44)</f>
        <v>47.68</v>
      </c>
      <c r="S52">
        <f>AVERAGE(E40,E45,E50,E55,E60,E65)</f>
        <v>48.75</v>
      </c>
      <c r="T52" s="2">
        <f>AVERAGE(F40:F44)</f>
        <v>49.62</v>
      </c>
      <c r="U52">
        <f>AVERAGE(F40,F45,F50,F55,F60,F65)</f>
        <v>47.6</v>
      </c>
      <c r="V52" s="2">
        <f>AVERAGE(G40:G44)</f>
        <v>0</v>
      </c>
      <c r="W52">
        <f>AVERAGE(G40,G45,G50,G55,G60,G65)</f>
        <v>55.733333333333341</v>
      </c>
    </row>
    <row r="53" spans="1:32" x14ac:dyDescent="0.45">
      <c r="A53" s="1">
        <v>13</v>
      </c>
      <c r="B53">
        <v>10</v>
      </c>
      <c r="C53">
        <v>0.65</v>
      </c>
      <c r="D53">
        <v>52.6</v>
      </c>
      <c r="E53">
        <v>51.4</v>
      </c>
      <c r="F53">
        <v>35.4</v>
      </c>
      <c r="G53">
        <v>53.8</v>
      </c>
      <c r="I53">
        <f t="shared" si="20"/>
        <v>7.4959989327640688</v>
      </c>
      <c r="J53">
        <v>5</v>
      </c>
      <c r="K53">
        <f>AVERAGE(D45:G49)</f>
        <v>43.465000000000003</v>
      </c>
      <c r="L53">
        <f>AVERAGE(D41:G41,D46:G46,D51:G51,D56:G56,D61:G61,D66:G66)</f>
        <v>51.008333333333347</v>
      </c>
      <c r="M53">
        <v>0.2</v>
      </c>
      <c r="N53">
        <f t="shared" si="21"/>
        <v>48.3</v>
      </c>
      <c r="P53" s="2">
        <f>AVERAGE(D45:D49)</f>
        <v>49.86</v>
      </c>
      <c r="Q53">
        <f t="shared" ref="Q53:Q56" si="27">AVERAGE(D41,D46,D51,D56,D61,D66)</f>
        <v>49.566666666666663</v>
      </c>
      <c r="R53" s="2">
        <f>AVERAGE(E45:E49)</f>
        <v>49.839999999999996</v>
      </c>
      <c r="S53">
        <f t="shared" ref="S53:S56" si="28">AVERAGE(E41,E46,E51,E56,E61,E66)</f>
        <v>48.566666666666663</v>
      </c>
      <c r="T53" s="2">
        <f>AVERAGE(F45:F49)</f>
        <v>24.28</v>
      </c>
      <c r="U53">
        <f t="shared" ref="U53:U56" si="29">AVERAGE(F41,F46,F51,F56,F61,F66)</f>
        <v>48.70000000000001</v>
      </c>
      <c r="V53" s="2">
        <f>AVERAGE(G45:G49)</f>
        <v>49.879999999999995</v>
      </c>
      <c r="W53">
        <f t="shared" ref="W53:W56" si="30">AVERAGE(G41,G46,G51,G56,G61,G66)</f>
        <v>57.20000000000001</v>
      </c>
    </row>
    <row r="54" spans="1:32" x14ac:dyDescent="0.45">
      <c r="A54" s="1">
        <v>14</v>
      </c>
      <c r="B54">
        <v>10</v>
      </c>
      <c r="C54">
        <v>0.85</v>
      </c>
      <c r="D54">
        <v>51.7</v>
      </c>
      <c r="E54">
        <v>50.8</v>
      </c>
      <c r="F54">
        <v>33.200000000000003</v>
      </c>
      <c r="G54">
        <v>55.3</v>
      </c>
      <c r="I54">
        <f t="shared" si="20"/>
        <v>8.5675258972471244</v>
      </c>
      <c r="J54">
        <v>10</v>
      </c>
      <c r="K54">
        <f>AVERAGE(D50:G54)</f>
        <v>47.024999999999991</v>
      </c>
      <c r="L54">
        <f t="shared" ref="L54:L56" si="31">AVERAGE(D42:G42,D47:G47,D52:G52,D57:G57,D62:G62,D67:G67)</f>
        <v>49.800000000000004</v>
      </c>
      <c r="M54">
        <v>0.45</v>
      </c>
      <c r="N54">
        <f t="shared" si="21"/>
        <v>47.75</v>
      </c>
      <c r="P54" s="2">
        <f>AVERAGE(D50:D54)</f>
        <v>52.279999999999994</v>
      </c>
      <c r="Q54">
        <f t="shared" si="27"/>
        <v>49.04999999999999</v>
      </c>
      <c r="R54" s="2">
        <f>AVERAGE(E50:E54)</f>
        <v>49.839999999999996</v>
      </c>
      <c r="S54">
        <f t="shared" si="28"/>
        <v>47.533333333333331</v>
      </c>
      <c r="T54" s="2">
        <f>AVERAGE(F50:F54)</f>
        <v>31.3</v>
      </c>
      <c r="U54">
        <f t="shared" si="29"/>
        <v>46.099999999999994</v>
      </c>
      <c r="V54" s="2">
        <f>AVERAGE(G50:G54)</f>
        <v>54.680000000000007</v>
      </c>
      <c r="W54">
        <f t="shared" si="30"/>
        <v>56.516666666666659</v>
      </c>
    </row>
    <row r="55" spans="1:32" x14ac:dyDescent="0.45">
      <c r="A55" s="1">
        <v>15</v>
      </c>
      <c r="B55">
        <v>20</v>
      </c>
      <c r="C55">
        <v>0</v>
      </c>
      <c r="D55">
        <v>57</v>
      </c>
      <c r="E55">
        <v>43.8</v>
      </c>
      <c r="F55">
        <v>27.2</v>
      </c>
      <c r="G55">
        <v>75.400000000000006</v>
      </c>
      <c r="I55">
        <f t="shared" si="20"/>
        <v>17.674487262718536</v>
      </c>
      <c r="J55">
        <v>20</v>
      </c>
      <c r="K55">
        <f>AVERAGE(D55:G59)</f>
        <v>51.110000000000007</v>
      </c>
      <c r="L55">
        <f t="shared" si="31"/>
        <v>50.020833333333343</v>
      </c>
      <c r="M55">
        <v>0.65</v>
      </c>
      <c r="N55">
        <f t="shared" si="21"/>
        <v>50.85</v>
      </c>
      <c r="P55" s="2">
        <f>AVERAGE(D55:D59)</f>
        <v>57.179999999999993</v>
      </c>
      <c r="Q55">
        <f t="shared" si="27"/>
        <v>48.316666666666663</v>
      </c>
      <c r="R55" s="2">
        <f>AVERAGE(E55:E59)</f>
        <v>44.260000000000005</v>
      </c>
      <c r="S55">
        <f t="shared" si="28"/>
        <v>49.583333333333336</v>
      </c>
      <c r="T55" s="2">
        <f>AVERAGE(F55:F59)</f>
        <v>26.939999999999998</v>
      </c>
      <c r="U55">
        <f t="shared" si="29"/>
        <v>47.616666666666653</v>
      </c>
      <c r="V55" s="2">
        <f>AVERAGE(G55:G59)</f>
        <v>76.060000000000016</v>
      </c>
      <c r="W55">
        <f t="shared" si="30"/>
        <v>54.566666666666663</v>
      </c>
    </row>
    <row r="56" spans="1:32" x14ac:dyDescent="0.45">
      <c r="A56" s="1">
        <v>16</v>
      </c>
      <c r="B56">
        <v>20</v>
      </c>
      <c r="C56">
        <v>0.2</v>
      </c>
      <c r="D56">
        <v>58.1</v>
      </c>
      <c r="E56">
        <v>44.6</v>
      </c>
      <c r="F56">
        <v>33.1</v>
      </c>
      <c r="G56">
        <v>79</v>
      </c>
      <c r="I56">
        <f t="shared" si="20"/>
        <v>17.077909708158071</v>
      </c>
      <c r="J56">
        <v>50</v>
      </c>
      <c r="K56">
        <f>AVERAGE(D60:G64)</f>
        <v>66.719999999999985</v>
      </c>
      <c r="L56">
        <f t="shared" si="31"/>
        <v>49.962500000000013</v>
      </c>
      <c r="M56">
        <v>0.85</v>
      </c>
      <c r="N56">
        <f t="shared" si="21"/>
        <v>53.7</v>
      </c>
      <c r="P56" s="2">
        <f>AVERAGE(D60:D64)</f>
        <v>63.46</v>
      </c>
      <c r="Q56">
        <f t="shared" si="27"/>
        <v>48.466666666666669</v>
      </c>
      <c r="R56" s="2">
        <f>AVERAGE(E60:E64)</f>
        <v>49.54</v>
      </c>
      <c r="S56">
        <f t="shared" si="28"/>
        <v>49.116666666666667</v>
      </c>
      <c r="T56" s="2">
        <f>AVERAGE(F60:F64)</f>
        <v>75.259999999999991</v>
      </c>
      <c r="U56">
        <f t="shared" si="29"/>
        <v>46.383333333333326</v>
      </c>
      <c r="V56" s="2">
        <f>AVERAGE(G60:G64)</f>
        <v>78.61999999999999</v>
      </c>
      <c r="W56">
        <f t="shared" si="30"/>
        <v>55.883333333333326</v>
      </c>
    </row>
    <row r="57" spans="1:32" x14ac:dyDescent="0.45">
      <c r="A57" s="1">
        <v>17</v>
      </c>
      <c r="B57">
        <v>20</v>
      </c>
      <c r="C57">
        <v>0.45</v>
      </c>
      <c r="D57">
        <v>57.6</v>
      </c>
      <c r="E57">
        <v>43.2</v>
      </c>
      <c r="F57">
        <v>29.3</v>
      </c>
      <c r="G57">
        <v>77.2</v>
      </c>
      <c r="I57">
        <f t="shared" si="20"/>
        <v>17.741247842246032</v>
      </c>
      <c r="J57">
        <v>100</v>
      </c>
      <c r="K57">
        <f>AVERAGE(D65:G69)</f>
        <v>67.360000000000014</v>
      </c>
      <c r="L57">
        <f>AVERAGE((L56-L55), (L55-L54), (L54-L53), (L53-L52))</f>
        <v>-0.10520833333332824</v>
      </c>
      <c r="N57">
        <f t="shared" si="21"/>
        <v>51.825000000000003</v>
      </c>
      <c r="P57" s="2">
        <f>AVERAGE(D65:D69)</f>
        <v>65.419999999999987</v>
      </c>
      <c r="R57" s="2">
        <f>AVERAGE(E65:E69)</f>
        <v>51.1</v>
      </c>
      <c r="T57" s="2">
        <f>AVERAGE(F65:F69)</f>
        <v>76.28</v>
      </c>
      <c r="V57" s="2">
        <f>AVERAGE(G65:G69)</f>
        <v>76.639999999999986</v>
      </c>
    </row>
    <row r="58" spans="1:32" x14ac:dyDescent="0.45">
      <c r="A58" s="1">
        <v>18</v>
      </c>
      <c r="B58">
        <v>20</v>
      </c>
      <c r="C58">
        <v>0.65</v>
      </c>
      <c r="D58">
        <v>56.8</v>
      </c>
      <c r="E58">
        <v>45</v>
      </c>
      <c r="F58">
        <v>23.2</v>
      </c>
      <c r="G58">
        <v>72.599999999999994</v>
      </c>
      <c r="I58">
        <f t="shared" si="20"/>
        <v>18.019433953373781</v>
      </c>
      <c r="K58">
        <f>AVERAGE(K52:K57)</f>
        <v>50.234999999999992</v>
      </c>
      <c r="N58">
        <f t="shared" si="21"/>
        <v>49.4</v>
      </c>
      <c r="P58" s="2">
        <f>AVERAGE(P52:P57)</f>
        <v>48.97</v>
      </c>
      <c r="Q58">
        <f>AVERAGE(Q52:Q56)</f>
        <v>48.969999999999992</v>
      </c>
      <c r="R58" s="2">
        <f>AVERAGE(R52:R57)</f>
        <v>48.71</v>
      </c>
      <c r="S58">
        <f>AVERAGE(S52:S56)</f>
        <v>48.71</v>
      </c>
      <c r="T58" s="2">
        <f>AVERAGE(T52:T57)</f>
        <v>47.279999999999994</v>
      </c>
      <c r="U58">
        <f>AVERAGE(U52:U56)</f>
        <v>47.279999999999994</v>
      </c>
      <c r="V58" s="2">
        <f>AVERAGE(V52:V57)</f>
        <v>55.98</v>
      </c>
      <c r="W58">
        <f>AVERAGE(W52:W56)</f>
        <v>55.98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56.4</v>
      </c>
      <c r="E59">
        <v>44.7</v>
      </c>
      <c r="F59">
        <v>21.9</v>
      </c>
      <c r="G59">
        <v>76.099999999999994</v>
      </c>
      <c r="I59">
        <f t="shared" si="20"/>
        <v>19.619298534861024</v>
      </c>
      <c r="N59">
        <f t="shared" si="21"/>
        <v>49.774999999999999</v>
      </c>
      <c r="P59" s="2">
        <f>_xlfn.STDEV.P(P52:P57)</f>
        <v>20.161586412449449</v>
      </c>
      <c r="Q59">
        <f>_xlfn.STDEV.P(Q52:Q56)</f>
        <v>0.5045790324617131</v>
      </c>
      <c r="R59" s="2">
        <f>_xlfn.STDEV.P(R52:R57)</f>
        <v>2.2292823957498049</v>
      </c>
      <c r="S59">
        <f>_xlfn.STDEV.P(S52:S56)</f>
        <v>0.68334146336627166</v>
      </c>
      <c r="T59" s="2">
        <f>_xlfn.STDEV.P(T52:T57)</f>
        <v>21.708032307573784</v>
      </c>
      <c r="U59">
        <f>_xlfn.STDEV.P(U52:U56)</f>
        <v>0.9411222615107564</v>
      </c>
      <c r="V59" s="2">
        <f>_xlfn.STDEV.P(V52:V57)</f>
        <v>27.432559729878175</v>
      </c>
      <c r="W59">
        <f>_xlfn.STDEV.P(W52:W56)</f>
        <v>0.87682508074428789</v>
      </c>
      <c r="Z59" s="1">
        <v>0</v>
      </c>
      <c r="AA59">
        <v>2</v>
      </c>
      <c r="AB59">
        <v>0</v>
      </c>
      <c r="AC59">
        <f>AVERAGE(D4,D40,D76,D148,D220)</f>
        <v>14.26</v>
      </c>
      <c r="AD59">
        <f t="shared" ref="AD59:AF74" si="32">AVERAGE(E4,E40,E76,E148,E220)</f>
        <v>32.619999999999997</v>
      </c>
      <c r="AE59">
        <f t="shared" si="32"/>
        <v>37</v>
      </c>
      <c r="AF59">
        <f t="shared" si="32"/>
        <v>0</v>
      </c>
    </row>
    <row r="60" spans="1:32" x14ac:dyDescent="0.45">
      <c r="A60" s="1">
        <v>20</v>
      </c>
      <c r="B60">
        <v>50</v>
      </c>
      <c r="C60">
        <v>0</v>
      </c>
      <c r="D60">
        <v>63.7</v>
      </c>
      <c r="E60">
        <v>50.2</v>
      </c>
      <c r="F60">
        <v>75.8</v>
      </c>
      <c r="G60">
        <v>78.8</v>
      </c>
      <c r="I60">
        <f t="shared" si="20"/>
        <v>11.288794222590839</v>
      </c>
      <c r="N60">
        <f t="shared" si="21"/>
        <v>67.125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3">AVERAGE(D5,D41,D77,D149,D221)</f>
        <v>14.26</v>
      </c>
      <c r="AD60">
        <f t="shared" si="32"/>
        <v>31.78</v>
      </c>
      <c r="AE60">
        <f t="shared" si="32"/>
        <v>34.239999999999995</v>
      </c>
      <c r="AF60">
        <f t="shared" si="32"/>
        <v>0</v>
      </c>
    </row>
    <row r="61" spans="1:32" x14ac:dyDescent="0.45">
      <c r="A61" s="1">
        <v>21</v>
      </c>
      <c r="B61">
        <v>50</v>
      </c>
      <c r="C61">
        <v>0.2</v>
      </c>
      <c r="D61">
        <v>64.400000000000006</v>
      </c>
      <c r="E61">
        <v>49</v>
      </c>
      <c r="F61">
        <v>76.900000000000006</v>
      </c>
      <c r="G61">
        <v>80.400000000000006</v>
      </c>
      <c r="I61">
        <f t="shared" si="20"/>
        <v>12.31368649105535</v>
      </c>
      <c r="N61">
        <f t="shared" si="21"/>
        <v>67.675000000000011</v>
      </c>
      <c r="P61" s="2" cm="1">
        <f t="array" ref="P61">INDEX(LINEST(P52:P57), 1)</f>
        <v>9.8485714285714288</v>
      </c>
      <c r="Q61" s="2" cm="1">
        <f t="array" ref="Q61">INDEX(LINEST(Q52:Q56), 1)</f>
        <v>-0.32166666666666538</v>
      </c>
      <c r="R61" s="2" cm="1">
        <f t="array" ref="R61">INDEX(LINEST(R52:R57), 1)</f>
        <v>0.30342857142857221</v>
      </c>
      <c r="S61" s="2" cm="1">
        <f t="array" ref="S61">INDEX(LINEST(S52:S56), 1)</f>
        <v>0.17500000000000068</v>
      </c>
      <c r="T61" s="2" cm="1">
        <f t="array" ref="T61">INDEX(LINEST(T52:T57), 1)</f>
        <v>8.0537142857142854</v>
      </c>
      <c r="U61" s="2" cm="1">
        <f t="array" ref="U61">INDEX(LINEST(U52:U56), 1)</f>
        <v>-0.35166666666667079</v>
      </c>
      <c r="V61" s="2" cm="1">
        <f t="array" ref="V61">INDEX(LINEST(V52:V56), 1)</f>
        <v>18.341999999999999</v>
      </c>
      <c r="W61" s="2" cm="1">
        <f t="array" ref="W61">INDEX(LINEST(W52:W56), 1)</f>
        <v>-0.23333333333333775</v>
      </c>
      <c r="Z61" s="1">
        <v>2</v>
      </c>
      <c r="AA61">
        <v>2</v>
      </c>
      <c r="AB61">
        <v>0.45</v>
      </c>
      <c r="AC61">
        <f t="shared" si="33"/>
        <v>14.62</v>
      </c>
      <c r="AD61">
        <f t="shared" si="32"/>
        <v>32.6</v>
      </c>
      <c r="AE61">
        <f t="shared" si="32"/>
        <v>33.120000000000005</v>
      </c>
      <c r="AF61">
        <f t="shared" si="32"/>
        <v>0</v>
      </c>
    </row>
    <row r="62" spans="1:32" x14ac:dyDescent="0.45">
      <c r="A62" s="1">
        <v>22</v>
      </c>
      <c r="B62">
        <v>50</v>
      </c>
      <c r="C62">
        <v>0.45</v>
      </c>
      <c r="D62">
        <v>63.6</v>
      </c>
      <c r="E62">
        <v>47.5</v>
      </c>
      <c r="F62">
        <v>75.8</v>
      </c>
      <c r="G62">
        <v>78.5</v>
      </c>
      <c r="I62">
        <f t="shared" si="20"/>
        <v>12.245509380993521</v>
      </c>
      <c r="K62" cm="1">
        <f t="array" ref="K62">INDEX(LINEST(K52:K57),1)</f>
        <v>8.0571428571428587</v>
      </c>
      <c r="L62" cm="1">
        <f t="array" ref="L62">INDEX(LINEST(L52:L56),1)</f>
        <v>-0.18291666666666298</v>
      </c>
      <c r="N62">
        <f t="shared" si="21"/>
        <v>66.349999999999994</v>
      </c>
      <c r="Z62" s="1">
        <v>3</v>
      </c>
      <c r="AA62">
        <v>2</v>
      </c>
      <c r="AB62">
        <v>0.65</v>
      </c>
      <c r="AC62">
        <f t="shared" si="33"/>
        <v>12.34</v>
      </c>
      <c r="AD62">
        <f t="shared" si="32"/>
        <v>31.380000000000003</v>
      </c>
      <c r="AE62">
        <f t="shared" si="32"/>
        <v>35.72</v>
      </c>
      <c r="AF62">
        <f t="shared" si="32"/>
        <v>0</v>
      </c>
    </row>
    <row r="63" spans="1:32" x14ac:dyDescent="0.45">
      <c r="A63" s="1">
        <v>23</v>
      </c>
      <c r="B63">
        <v>50</v>
      </c>
      <c r="C63">
        <v>0.65</v>
      </c>
      <c r="D63">
        <v>60.4</v>
      </c>
      <c r="E63">
        <v>50.9</v>
      </c>
      <c r="F63">
        <v>73.7</v>
      </c>
      <c r="G63">
        <v>77.099999999999994</v>
      </c>
      <c r="I63">
        <f t="shared" si="20"/>
        <v>10.499613088109427</v>
      </c>
      <c r="N63">
        <f t="shared" si="21"/>
        <v>65.525000000000006</v>
      </c>
      <c r="Z63" s="1">
        <v>4</v>
      </c>
      <c r="AA63">
        <v>2</v>
      </c>
      <c r="AB63">
        <v>0.85</v>
      </c>
      <c r="AC63">
        <f t="shared" si="33"/>
        <v>10.92</v>
      </c>
      <c r="AD63">
        <f t="shared" si="32"/>
        <v>31.380000000000006</v>
      </c>
      <c r="AE63">
        <f t="shared" si="32"/>
        <v>36.58</v>
      </c>
      <c r="AF63">
        <f t="shared" si="32"/>
        <v>0</v>
      </c>
    </row>
    <row r="64" spans="1:32" x14ac:dyDescent="0.45">
      <c r="A64" s="1">
        <v>24</v>
      </c>
      <c r="B64">
        <v>50</v>
      </c>
      <c r="C64">
        <v>0.85</v>
      </c>
      <c r="D64">
        <v>65.2</v>
      </c>
      <c r="E64">
        <v>50.1</v>
      </c>
      <c r="F64">
        <v>74.099999999999994</v>
      </c>
      <c r="G64">
        <v>78.3</v>
      </c>
      <c r="I64">
        <f t="shared" si="20"/>
        <v>10.804252634958162</v>
      </c>
      <c r="N64">
        <f t="shared" si="21"/>
        <v>66.924999999999997</v>
      </c>
      <c r="Z64" s="1">
        <v>5</v>
      </c>
      <c r="AA64">
        <v>5</v>
      </c>
      <c r="AB64">
        <v>0</v>
      </c>
      <c r="AC64">
        <f t="shared" si="33"/>
        <v>30.5</v>
      </c>
      <c r="AD64">
        <f t="shared" si="32"/>
        <v>34.18</v>
      </c>
      <c r="AE64">
        <f t="shared" si="32"/>
        <v>28.179999999999996</v>
      </c>
      <c r="AF64">
        <f t="shared" si="32"/>
        <v>44.12</v>
      </c>
    </row>
    <row r="65" spans="1:32" x14ac:dyDescent="0.45">
      <c r="A65" s="1">
        <v>25</v>
      </c>
      <c r="B65">
        <v>100</v>
      </c>
      <c r="C65">
        <v>0</v>
      </c>
      <c r="D65">
        <v>67.2</v>
      </c>
      <c r="E65">
        <v>50.1</v>
      </c>
      <c r="F65">
        <v>77.599999999999994</v>
      </c>
      <c r="G65">
        <v>76.8</v>
      </c>
      <c r="I65">
        <f t="shared" si="20"/>
        <v>11.075056433264784</v>
      </c>
      <c r="N65">
        <f t="shared" si="21"/>
        <v>67.924999999999997</v>
      </c>
      <c r="Z65" s="1">
        <v>6</v>
      </c>
      <c r="AA65">
        <v>5</v>
      </c>
      <c r="AB65">
        <v>0.2</v>
      </c>
      <c r="AC65">
        <f t="shared" si="33"/>
        <v>30.1</v>
      </c>
      <c r="AD65">
        <f t="shared" si="32"/>
        <v>34.36</v>
      </c>
      <c r="AE65">
        <f t="shared" si="32"/>
        <v>29.24</v>
      </c>
      <c r="AF65">
        <f t="shared" si="32"/>
        <v>45.320000000000007</v>
      </c>
    </row>
    <row r="66" spans="1:32" x14ac:dyDescent="0.45">
      <c r="A66" s="1">
        <v>26</v>
      </c>
      <c r="B66">
        <v>100</v>
      </c>
      <c r="C66">
        <v>0.2</v>
      </c>
      <c r="D66">
        <v>65.599999999999994</v>
      </c>
      <c r="E66">
        <v>50.4</v>
      </c>
      <c r="F66">
        <v>77.900000000000006</v>
      </c>
      <c r="G66">
        <v>78.400000000000006</v>
      </c>
      <c r="I66">
        <f t="shared" si="20"/>
        <v>11.420020796828695</v>
      </c>
      <c r="N66">
        <f t="shared" si="21"/>
        <v>68.075000000000003</v>
      </c>
      <c r="Z66" s="1">
        <v>7</v>
      </c>
      <c r="AA66">
        <v>5</v>
      </c>
      <c r="AB66">
        <v>0.45</v>
      </c>
      <c r="AC66">
        <f t="shared" si="33"/>
        <v>29.74</v>
      </c>
      <c r="AD66">
        <f t="shared" si="32"/>
        <v>33.32</v>
      </c>
      <c r="AE66">
        <f t="shared" si="32"/>
        <v>28.580000000000002</v>
      </c>
      <c r="AF66">
        <f t="shared" si="32"/>
        <v>46.000000000000007</v>
      </c>
    </row>
    <row r="67" spans="1:32" x14ac:dyDescent="0.45">
      <c r="A67" s="1">
        <v>27</v>
      </c>
      <c r="B67">
        <v>100</v>
      </c>
      <c r="C67">
        <v>0.45</v>
      </c>
      <c r="D67">
        <v>64.599999999999994</v>
      </c>
      <c r="E67">
        <v>49.2</v>
      </c>
      <c r="F67">
        <v>76.8</v>
      </c>
      <c r="G67">
        <v>76.2</v>
      </c>
      <c r="I67">
        <f t="shared" si="20"/>
        <v>11.212938954618435</v>
      </c>
      <c r="N67">
        <f t="shared" si="21"/>
        <v>66.7</v>
      </c>
      <c r="Z67" s="1">
        <v>8</v>
      </c>
      <c r="AA67">
        <v>5</v>
      </c>
      <c r="AB67">
        <v>0.65</v>
      </c>
      <c r="AC67">
        <f t="shared" si="33"/>
        <v>31.18</v>
      </c>
      <c r="AD67">
        <f t="shared" si="32"/>
        <v>34.9</v>
      </c>
      <c r="AE67">
        <f t="shared" si="32"/>
        <v>30.46</v>
      </c>
      <c r="AF67">
        <f t="shared" si="32"/>
        <v>43.519999999999996</v>
      </c>
    </row>
    <row r="68" spans="1:32" x14ac:dyDescent="0.45">
      <c r="A68" s="1">
        <v>28</v>
      </c>
      <c r="B68">
        <v>100</v>
      </c>
      <c r="C68">
        <v>0.65</v>
      </c>
      <c r="D68">
        <v>64.5</v>
      </c>
      <c r="E68">
        <v>53.4</v>
      </c>
      <c r="F68">
        <v>75.599999999999994</v>
      </c>
      <c r="G68">
        <v>75.400000000000006</v>
      </c>
      <c r="I68">
        <f t="shared" si="20"/>
        <v>9.1587048756906686</v>
      </c>
      <c r="N68">
        <f t="shared" si="21"/>
        <v>67.224999999999994</v>
      </c>
      <c r="Z68" s="1">
        <v>9</v>
      </c>
      <c r="AA68">
        <v>5</v>
      </c>
      <c r="AB68">
        <v>0.85</v>
      </c>
      <c r="AC68">
        <f t="shared" si="33"/>
        <v>30.520000000000003</v>
      </c>
      <c r="AD68">
        <f t="shared" si="32"/>
        <v>34.600000000000009</v>
      </c>
      <c r="AE68">
        <f t="shared" si="32"/>
        <v>31.060000000000002</v>
      </c>
      <c r="AF68">
        <f t="shared" si="32"/>
        <v>43.92</v>
      </c>
    </row>
    <row r="69" spans="1:32" x14ac:dyDescent="0.45">
      <c r="A69" s="1">
        <v>29</v>
      </c>
      <c r="B69">
        <v>100</v>
      </c>
      <c r="C69">
        <v>0.85</v>
      </c>
      <c r="D69">
        <v>65.2</v>
      </c>
      <c r="E69">
        <v>52.4</v>
      </c>
      <c r="F69">
        <v>73.5</v>
      </c>
      <c r="G69">
        <v>76.400000000000006</v>
      </c>
      <c r="I69">
        <f t="shared" si="20"/>
        <v>9.3132633915293361</v>
      </c>
      <c r="N69">
        <f t="shared" si="21"/>
        <v>66.875</v>
      </c>
      <c r="Z69" s="1">
        <v>10</v>
      </c>
      <c r="AA69">
        <v>10</v>
      </c>
      <c r="AB69">
        <v>0</v>
      </c>
      <c r="AC69">
        <f t="shared" si="33"/>
        <v>30.819999999999993</v>
      </c>
      <c r="AD69">
        <f t="shared" si="32"/>
        <v>42.12</v>
      </c>
      <c r="AE69">
        <f t="shared" si="32"/>
        <v>32.26</v>
      </c>
      <c r="AF69">
        <f t="shared" si="32"/>
        <v>46.800000000000004</v>
      </c>
    </row>
    <row r="70" spans="1:32" x14ac:dyDescent="0.45">
      <c r="Z70" s="1">
        <v>11</v>
      </c>
      <c r="AA70">
        <v>10</v>
      </c>
      <c r="AB70">
        <v>0.2</v>
      </c>
      <c r="AC70">
        <f t="shared" si="33"/>
        <v>31.100000000000005</v>
      </c>
      <c r="AD70">
        <f t="shared" si="32"/>
        <v>41.72</v>
      </c>
      <c r="AE70">
        <f t="shared" si="32"/>
        <v>34.400000000000006</v>
      </c>
      <c r="AF70">
        <f t="shared" si="32"/>
        <v>47.58</v>
      </c>
    </row>
    <row r="71" spans="1:32" x14ac:dyDescent="0.45">
      <c r="Z71" s="1">
        <v>12</v>
      </c>
      <c r="AA71">
        <v>10</v>
      </c>
      <c r="AB71">
        <v>0.45</v>
      </c>
      <c r="AC71">
        <f t="shared" si="33"/>
        <v>30.560000000000002</v>
      </c>
      <c r="AD71">
        <f t="shared" si="32"/>
        <v>40.620000000000005</v>
      </c>
      <c r="AE71">
        <f t="shared" si="32"/>
        <v>34.239999999999995</v>
      </c>
      <c r="AF71">
        <f t="shared" si="32"/>
        <v>48</v>
      </c>
    </row>
    <row r="72" spans="1:32" x14ac:dyDescent="0.45">
      <c r="Z72" s="1">
        <v>13</v>
      </c>
      <c r="AA72">
        <v>10</v>
      </c>
      <c r="AB72">
        <v>0.65</v>
      </c>
      <c r="AC72">
        <f t="shared" si="33"/>
        <v>31.32</v>
      </c>
      <c r="AD72">
        <f t="shared" si="32"/>
        <v>43.58</v>
      </c>
      <c r="AE72">
        <f t="shared" si="32"/>
        <v>34.22</v>
      </c>
      <c r="AF72">
        <f t="shared" si="32"/>
        <v>45.8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3"/>
        <v>31.46</v>
      </c>
      <c r="AD73">
        <f t="shared" si="32"/>
        <v>42.9</v>
      </c>
      <c r="AE73">
        <f t="shared" si="32"/>
        <v>34.380000000000003</v>
      </c>
      <c r="AF73">
        <f t="shared" si="32"/>
        <v>46.379999999999995</v>
      </c>
    </row>
    <row r="74" spans="1:32" x14ac:dyDescent="0.45">
      <c r="Z74" s="1">
        <v>15</v>
      </c>
      <c r="AA74">
        <v>20</v>
      </c>
      <c r="AB74">
        <v>0</v>
      </c>
      <c r="AC74">
        <f t="shared" si="33"/>
        <v>48.019999999999996</v>
      </c>
      <c r="AD74">
        <f t="shared" si="32"/>
        <v>40.64</v>
      </c>
      <c r="AE74">
        <f t="shared" si="32"/>
        <v>28.4</v>
      </c>
      <c r="AF74">
        <f t="shared" si="32"/>
        <v>61.42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3"/>
        <v>48.679999999999993</v>
      </c>
      <c r="AD75">
        <f t="shared" si="33"/>
        <v>41.379999999999995</v>
      </c>
      <c r="AE75">
        <f t="shared" si="33"/>
        <v>35.28</v>
      </c>
      <c r="AF75">
        <f t="shared" si="33"/>
        <v>63.61999999999999</v>
      </c>
    </row>
    <row r="76" spans="1:32" x14ac:dyDescent="0.45">
      <c r="A76" s="1">
        <v>0</v>
      </c>
      <c r="B76">
        <v>0</v>
      </c>
      <c r="C76">
        <v>0</v>
      </c>
      <c r="D76">
        <v>50</v>
      </c>
      <c r="E76">
        <v>50.1</v>
      </c>
      <c r="F76">
        <v>35.5</v>
      </c>
      <c r="G76">
        <v>0</v>
      </c>
      <c r="I76">
        <f>_xlfn.STDEV.P(D76:G76)</f>
        <v>20.453728266504381</v>
      </c>
      <c r="J76">
        <v>2</v>
      </c>
      <c r="K76">
        <f>_xlfn.STDEV.P(D76:G80)</f>
        <v>20.673903235722069</v>
      </c>
      <c r="L76">
        <f>_xlfn.STDEV.P(D76:G76,D81:G81,D86:G86,D91:G91,D96:G96,D101:G101)</f>
        <v>19.210883778617625</v>
      </c>
      <c r="M76">
        <v>0</v>
      </c>
      <c r="N76">
        <f>AVERAGE(D76:G76)</f>
        <v>33.9</v>
      </c>
      <c r="P76" s="2">
        <f>_xlfn.STDEV.P(D76:D80)</f>
        <v>1.1617228585166075</v>
      </c>
      <c r="Q76">
        <f>_xlfn.STDEV.P(D76,D81,D86,D91,D96,D101)</f>
        <v>13.102925881903916</v>
      </c>
      <c r="R76" s="2">
        <f>_xlfn.STDEV.P(E76:E80)</f>
        <v>1.178134118001851</v>
      </c>
      <c r="S76">
        <f>_xlfn.STDEV.P(E76,E81,E86,E91,E96,E101)</f>
        <v>3.0484968973796471</v>
      </c>
      <c r="T76" s="2">
        <f>_xlfn.STDEV.P(F76:F80)</f>
        <v>4.1877917808792677</v>
      </c>
      <c r="U76">
        <f>_xlfn.STDEV.P(F76,F81,F86,F91,F96,F101)</f>
        <v>20.075690108520146</v>
      </c>
      <c r="V76" s="2">
        <f>_xlfn.STDEV.P(G76:G80)</f>
        <v>0</v>
      </c>
      <c r="W76">
        <f>_xlfn.STDEV.P(G76,G81,G86,G91,G96,G101)</f>
        <v>27.391949344449518</v>
      </c>
      <c r="Z76" s="1">
        <v>17</v>
      </c>
      <c r="AA76">
        <v>20</v>
      </c>
      <c r="AB76">
        <v>0.45</v>
      </c>
      <c r="AC76">
        <f t="shared" ref="AC76:AF88" si="34">AVERAGE(D21,D57,D93,D165,D237)</f>
        <v>46.92</v>
      </c>
      <c r="AD76">
        <f t="shared" si="34"/>
        <v>39.94</v>
      </c>
      <c r="AE76">
        <f t="shared" si="34"/>
        <v>33.28</v>
      </c>
      <c r="AF76">
        <f t="shared" si="34"/>
        <v>62.120000000000005</v>
      </c>
    </row>
    <row r="77" spans="1:32" x14ac:dyDescent="0.45">
      <c r="A77" s="1">
        <v>1</v>
      </c>
      <c r="B77">
        <v>0</v>
      </c>
      <c r="C77">
        <v>0.2</v>
      </c>
      <c r="D77">
        <v>50.5</v>
      </c>
      <c r="E77">
        <v>50.2</v>
      </c>
      <c r="F77">
        <v>25.5</v>
      </c>
      <c r="G77">
        <v>0</v>
      </c>
      <c r="I77">
        <f t="shared" ref="I77:I105" si="35">_xlfn.STDEV.P(D77:G77)</f>
        <v>20.850239806774411</v>
      </c>
      <c r="J77">
        <v>5</v>
      </c>
      <c r="K77">
        <f>_xlfn.STDEV.P(D81:G85)</f>
        <v>9.0589444749374692</v>
      </c>
      <c r="L77">
        <f>_xlfn.STDEV.P(D77:G77,D82:G82,D87:G87,D92:G92,D97:G97,D102:G102)</f>
        <v>20.152991230970024</v>
      </c>
      <c r="M77">
        <v>0.2</v>
      </c>
      <c r="N77">
        <f t="shared" ref="N77:N105" si="36">AVERAGE(D77:G77)</f>
        <v>31.55</v>
      </c>
      <c r="P77" s="2">
        <f>_xlfn.STDEV.P(D81:D85)</f>
        <v>1.0910545357588703</v>
      </c>
      <c r="Q77">
        <f t="shared" ref="Q77:Q80" si="37">_xlfn.STDEV.P(D77,D82,D87,D92,D97,D102)</f>
        <v>14.286434902459817</v>
      </c>
      <c r="R77" s="2">
        <f>_xlfn.STDEV.P(E81:E85)</f>
        <v>1.1876026271442823</v>
      </c>
      <c r="S77">
        <f t="shared" ref="S77:S80" si="38">_xlfn.STDEV.P(E77,E82,E87,E92,E97,E102)</f>
        <v>2.3844403023677407</v>
      </c>
      <c r="T77" s="2">
        <f>_xlfn.STDEV.P(F81:F85)</f>
        <v>3.6691143345499282</v>
      </c>
      <c r="U77">
        <f t="shared" ref="U77:U80" si="39">_xlfn.STDEV.P(F77,F82,F87,F92,F97,F102)</f>
        <v>21.275840497824966</v>
      </c>
      <c r="V77" s="2">
        <f>_xlfn.STDEV.P(G81:G85)</f>
        <v>1.0248902380255163</v>
      </c>
      <c r="W77">
        <f t="shared" ref="W77:W80" si="40">_xlfn.STDEV.P(G77,G82,G87,G92,G97,G102)</f>
        <v>28.222021543468518</v>
      </c>
      <c r="Z77" s="1">
        <v>18</v>
      </c>
      <c r="AA77">
        <v>20</v>
      </c>
      <c r="AB77">
        <v>0.65</v>
      </c>
      <c r="AC77">
        <f t="shared" si="34"/>
        <v>47.2</v>
      </c>
      <c r="AD77">
        <f t="shared" si="34"/>
        <v>41.58</v>
      </c>
      <c r="AE77">
        <f t="shared" si="34"/>
        <v>32.54</v>
      </c>
      <c r="AF77">
        <f t="shared" si="34"/>
        <v>59.44</v>
      </c>
    </row>
    <row r="78" spans="1:32" x14ac:dyDescent="0.45">
      <c r="A78" s="1">
        <v>2</v>
      </c>
      <c r="B78">
        <v>0</v>
      </c>
      <c r="C78">
        <v>0.45</v>
      </c>
      <c r="D78">
        <v>51.9</v>
      </c>
      <c r="E78">
        <v>52</v>
      </c>
      <c r="F78">
        <v>23.2</v>
      </c>
      <c r="G78">
        <v>0</v>
      </c>
      <c r="I78">
        <f t="shared" si="35"/>
        <v>21.778702325896273</v>
      </c>
      <c r="J78">
        <v>10</v>
      </c>
      <c r="K78">
        <f>_xlfn.STDEV.P(D86:G90)</f>
        <v>6.2611879863169948</v>
      </c>
      <c r="L78">
        <f t="shared" ref="L78:L80" si="41">_xlfn.STDEV.P(D78:G78,D83:G83,D88:G88,D93:G93,D98:G98,D103:G103)</f>
        <v>19.718355450358086</v>
      </c>
      <c r="M78">
        <v>0.45</v>
      </c>
      <c r="N78">
        <f t="shared" si="36"/>
        <v>31.775000000000002</v>
      </c>
      <c r="P78" s="2">
        <f>_xlfn.STDEV.P(D86:D90)</f>
        <v>1.3934130758680281</v>
      </c>
      <c r="Q78">
        <f t="shared" si="37"/>
        <v>13.198200634935013</v>
      </c>
      <c r="R78" s="2">
        <f>_xlfn.STDEV.P(E86:E90)</f>
        <v>1.2208193969625492</v>
      </c>
      <c r="S78">
        <f t="shared" si="38"/>
        <v>3.3223569277781637</v>
      </c>
      <c r="T78" s="2">
        <f>_xlfn.STDEV.P(F86:F90)</f>
        <v>2.3129202320875653</v>
      </c>
      <c r="U78">
        <f t="shared" si="39"/>
        <v>21.356393786300984</v>
      </c>
      <c r="V78" s="2">
        <f>_xlfn.STDEV.P(G86:G90)</f>
        <v>1.2734205903785292</v>
      </c>
      <c r="W78">
        <f t="shared" si="40"/>
        <v>27.373770900870294</v>
      </c>
      <c r="Z78" s="1">
        <v>19</v>
      </c>
      <c r="AA78">
        <v>20</v>
      </c>
      <c r="AB78">
        <v>0.85</v>
      </c>
      <c r="AC78">
        <f t="shared" si="34"/>
        <v>45.86</v>
      </c>
      <c r="AD78">
        <f t="shared" si="34"/>
        <v>41.160000000000004</v>
      </c>
      <c r="AE78">
        <f t="shared" si="34"/>
        <v>31.080000000000002</v>
      </c>
      <c r="AF78">
        <f t="shared" si="34"/>
        <v>61.099999999999987</v>
      </c>
    </row>
    <row r="79" spans="1:32" x14ac:dyDescent="0.45">
      <c r="A79" s="1">
        <v>3</v>
      </c>
      <c r="B79">
        <v>0</v>
      </c>
      <c r="C79">
        <v>0.65</v>
      </c>
      <c r="D79">
        <v>48.5</v>
      </c>
      <c r="E79">
        <v>48.5</v>
      </c>
      <c r="F79">
        <v>26.7</v>
      </c>
      <c r="G79">
        <v>0</v>
      </c>
      <c r="I79">
        <f t="shared" si="35"/>
        <v>19.949733707495948</v>
      </c>
      <c r="J79">
        <v>20</v>
      </c>
      <c r="K79">
        <f>_xlfn.STDEV.P(D91:G95)</f>
        <v>16.040245478171428</v>
      </c>
      <c r="L79">
        <f t="shared" si="41"/>
        <v>18.171146236700523</v>
      </c>
      <c r="M79">
        <v>0.65</v>
      </c>
      <c r="N79">
        <f t="shared" si="36"/>
        <v>30.925000000000001</v>
      </c>
      <c r="P79" s="2">
        <f>_xlfn.STDEV.P(D91:D95)</f>
        <v>1.3371611720357395</v>
      </c>
      <c r="Q79">
        <f t="shared" si="37"/>
        <v>12.331891807648834</v>
      </c>
      <c r="R79" s="2">
        <f>_xlfn.STDEV.P(E91:E95)</f>
        <v>0.86394444265820725</v>
      </c>
      <c r="S79">
        <f t="shared" si="38"/>
        <v>3.3516165253998444</v>
      </c>
      <c r="T79" s="2">
        <f>_xlfn.STDEV.P(F91:F95)</f>
        <v>4.7578986958530436</v>
      </c>
      <c r="U79">
        <f t="shared" si="39"/>
        <v>18.48314547545052</v>
      </c>
      <c r="V79" s="2">
        <f>_xlfn.STDEV.P(G91:G95)</f>
        <v>1.8497567407634978</v>
      </c>
      <c r="W79">
        <f t="shared" si="40"/>
        <v>26.718158619186301</v>
      </c>
      <c r="Z79" s="1">
        <v>20</v>
      </c>
      <c r="AA79">
        <v>50</v>
      </c>
      <c r="AB79">
        <v>0</v>
      </c>
      <c r="AC79">
        <f t="shared" si="34"/>
        <v>58.8</v>
      </c>
      <c r="AD79">
        <f t="shared" si="34"/>
        <v>45.180000000000007</v>
      </c>
      <c r="AE79">
        <f t="shared" si="34"/>
        <v>65.62</v>
      </c>
      <c r="AF79">
        <f t="shared" si="34"/>
        <v>63.04</v>
      </c>
    </row>
    <row r="80" spans="1:32" x14ac:dyDescent="0.45">
      <c r="A80" s="1">
        <v>4</v>
      </c>
      <c r="B80">
        <v>0</v>
      </c>
      <c r="C80">
        <v>0.85</v>
      </c>
      <c r="D80">
        <v>49.2</v>
      </c>
      <c r="E80">
        <v>49.2</v>
      </c>
      <c r="F80">
        <v>28.7</v>
      </c>
      <c r="G80">
        <v>0</v>
      </c>
      <c r="I80">
        <f t="shared" si="35"/>
        <v>20.164123462228652</v>
      </c>
      <c r="J80">
        <v>50</v>
      </c>
      <c r="K80">
        <f>_xlfn.STDEV.P(D97:G100)</f>
        <v>11.649408179710274</v>
      </c>
      <c r="L80">
        <f t="shared" si="41"/>
        <v>17.99184807689922</v>
      </c>
      <c r="M80">
        <v>0.85</v>
      </c>
      <c r="N80">
        <f t="shared" si="36"/>
        <v>31.775000000000002</v>
      </c>
      <c r="P80" s="2">
        <f>_xlfn.STDEV.P(D96:D100)</f>
        <v>2.2659214461229671</v>
      </c>
      <c r="Q80">
        <f t="shared" si="37"/>
        <v>11.210362269892162</v>
      </c>
      <c r="R80" s="2">
        <f>_xlfn.STDEV.P(E96:E100)</f>
        <v>0.79749608149507678</v>
      </c>
      <c r="S80">
        <f t="shared" si="38"/>
        <v>3.0151930102215512</v>
      </c>
      <c r="T80" s="2">
        <f>_xlfn.STDEV.P(F96:F100)</f>
        <v>1.0961751684835792</v>
      </c>
      <c r="U80">
        <f t="shared" si="39"/>
        <v>17.773833763897606</v>
      </c>
      <c r="V80" s="2">
        <f>_xlfn.STDEV.P(G96:G100)</f>
        <v>1.2172099243762358</v>
      </c>
      <c r="W80">
        <f t="shared" si="40"/>
        <v>27.254602057878834</v>
      </c>
      <c r="Z80" s="1">
        <v>21</v>
      </c>
      <c r="AA80">
        <v>50</v>
      </c>
      <c r="AB80">
        <v>0.2</v>
      </c>
      <c r="AC80">
        <f t="shared" si="34"/>
        <v>60.739999999999995</v>
      </c>
      <c r="AD80">
        <f t="shared" si="34"/>
        <v>44.64</v>
      </c>
      <c r="AE80">
        <f t="shared" si="34"/>
        <v>65.72</v>
      </c>
      <c r="AF80">
        <f t="shared" si="34"/>
        <v>64.38</v>
      </c>
    </row>
    <row r="81" spans="1:32" x14ac:dyDescent="0.45">
      <c r="A81" s="1">
        <v>5</v>
      </c>
      <c r="B81">
        <v>5</v>
      </c>
      <c r="C81">
        <v>0</v>
      </c>
      <c r="D81">
        <v>48.5</v>
      </c>
      <c r="E81">
        <v>49.8</v>
      </c>
      <c r="F81">
        <v>33.299999999999997</v>
      </c>
      <c r="G81">
        <v>55.5</v>
      </c>
      <c r="I81">
        <f t="shared" si="35"/>
        <v>8.2132134393305432</v>
      </c>
      <c r="J81">
        <v>100</v>
      </c>
      <c r="K81">
        <f>_xlfn.STDEV.P(D101:G105)</f>
        <v>12.074099345292828</v>
      </c>
      <c r="N81">
        <f t="shared" si="36"/>
        <v>46.774999999999999</v>
      </c>
      <c r="P81" s="2">
        <f>_xlfn.STDEV.P(D101:D105)</f>
        <v>1.9863534428696239</v>
      </c>
      <c r="R81" s="2">
        <f>_xlfn.STDEV.P(E101:E105)</f>
        <v>1.5011995203836155</v>
      </c>
      <c r="T81" s="2">
        <f>_xlfn.STDEV.P(F101:F105)</f>
        <v>1.5967466924969671</v>
      </c>
      <c r="V81" s="2">
        <f>_xlfn.STDEV.P(G101:G105)</f>
        <v>1.1124747188138726</v>
      </c>
      <c r="Z81" s="1">
        <v>22</v>
      </c>
      <c r="AA81">
        <v>50</v>
      </c>
      <c r="AB81">
        <v>0.45</v>
      </c>
      <c r="AC81">
        <f t="shared" si="34"/>
        <v>58.239999999999995</v>
      </c>
      <c r="AD81">
        <f t="shared" si="34"/>
        <v>43.931999999999995</v>
      </c>
      <c r="AE81">
        <f t="shared" si="34"/>
        <v>65.460000000000008</v>
      </c>
      <c r="AF81">
        <f t="shared" si="34"/>
        <v>62.740000000000009</v>
      </c>
    </row>
    <row r="82" spans="1:32" x14ac:dyDescent="0.45">
      <c r="A82" s="1">
        <v>6</v>
      </c>
      <c r="B82">
        <v>5</v>
      </c>
      <c r="C82">
        <v>0.2</v>
      </c>
      <c r="D82">
        <v>48.3</v>
      </c>
      <c r="E82">
        <v>49.5</v>
      </c>
      <c r="F82">
        <v>27.2</v>
      </c>
      <c r="G82">
        <v>55.9</v>
      </c>
      <c r="I82">
        <f t="shared" si="35"/>
        <v>10.800318282347039</v>
      </c>
      <c r="K82">
        <f>AVERAGE(K76:K81)</f>
        <v>12.626298116691842</v>
      </c>
      <c r="N82">
        <f t="shared" si="36"/>
        <v>45.225000000000001</v>
      </c>
      <c r="P82" s="2">
        <f>AVERAGE(P76:P81)</f>
        <v>1.5392710885286391</v>
      </c>
      <c r="Q82">
        <f>AVERAGE(Q76:Q80)</f>
        <v>12.825963099367948</v>
      </c>
      <c r="R82" s="2">
        <f>AVERAGE(R76:R81)</f>
        <v>1.1248660311075971</v>
      </c>
      <c r="S82">
        <f>AVERAGE(S76:S80)</f>
        <v>3.0244207326293897</v>
      </c>
      <c r="T82" s="2">
        <f>AVERAGE(T76:T81)</f>
        <v>2.9367744840583918</v>
      </c>
      <c r="U82">
        <f>AVERAGE(U76:U80)</f>
        <v>19.792980726398845</v>
      </c>
      <c r="V82" s="2">
        <f>AVERAGE(V76:V81)</f>
        <v>1.0796253687262753</v>
      </c>
      <c r="W82">
        <f>AVERAGE(W76:W80)</f>
        <v>27.392100493170695</v>
      </c>
      <c r="Z82" s="1">
        <v>23</v>
      </c>
      <c r="AA82">
        <v>50</v>
      </c>
      <c r="AB82">
        <v>0.65</v>
      </c>
      <c r="AC82">
        <f t="shared" si="34"/>
        <v>56.54</v>
      </c>
      <c r="AD82">
        <f t="shared" si="34"/>
        <v>45.362000000000002</v>
      </c>
      <c r="AE82">
        <f t="shared" si="34"/>
        <v>64.059999999999988</v>
      </c>
      <c r="AF82">
        <f t="shared" si="34"/>
        <v>61.620000000000005</v>
      </c>
    </row>
    <row r="83" spans="1:32" x14ac:dyDescent="0.45">
      <c r="A83" s="1">
        <v>7</v>
      </c>
      <c r="B83">
        <v>5</v>
      </c>
      <c r="C83">
        <v>0.45</v>
      </c>
      <c r="D83">
        <v>47.3</v>
      </c>
      <c r="E83">
        <v>47.9</v>
      </c>
      <c r="F83">
        <v>27.1</v>
      </c>
      <c r="G83">
        <v>55.9</v>
      </c>
      <c r="I83">
        <f t="shared" si="35"/>
        <v>10.631439225241328</v>
      </c>
      <c r="N83">
        <f t="shared" si="36"/>
        <v>44.55</v>
      </c>
      <c r="P83" s="2">
        <f>_xlfn.STDEV.P(P76:P81)</f>
        <v>0.4346391407668258</v>
      </c>
      <c r="Q83">
        <f>_xlfn.STDEV.P(Q76:Q80)</f>
        <v>1.0200509335249259</v>
      </c>
      <c r="R83" s="2">
        <f>_xlfn.STDEV.P(R76:R81)</f>
        <v>0.23553431185337528</v>
      </c>
      <c r="S83">
        <f>_xlfn.STDEV.P(S76:S80)</f>
        <v>0.34815594979095688</v>
      </c>
      <c r="T83" s="2">
        <f>_xlfn.STDEV.P(T76:T81)</f>
        <v>1.3534236697293027</v>
      </c>
      <c r="U83">
        <f>_xlfn.STDEV.P(U76:U80)</f>
        <v>1.4502193581062655</v>
      </c>
      <c r="V83" s="2">
        <f>_xlfn.STDEV.P(V76:V81)</f>
        <v>0.55064422561455695</v>
      </c>
      <c r="W83">
        <f>_xlfn.STDEV.P(W76:W80)</f>
        <v>0.48212206249965017</v>
      </c>
      <c r="Z83" s="1">
        <v>24</v>
      </c>
      <c r="AA83">
        <v>50</v>
      </c>
      <c r="AB83">
        <v>0.85</v>
      </c>
      <c r="AC83">
        <f t="shared" si="34"/>
        <v>56.56</v>
      </c>
      <c r="AD83">
        <f t="shared" si="34"/>
        <v>44.86</v>
      </c>
      <c r="AE83">
        <f t="shared" si="34"/>
        <v>63.759999999999991</v>
      </c>
      <c r="AF83">
        <f t="shared" si="34"/>
        <v>62.48</v>
      </c>
    </row>
    <row r="84" spans="1:32" x14ac:dyDescent="0.45">
      <c r="A84" s="1">
        <v>8</v>
      </c>
      <c r="B84">
        <v>5</v>
      </c>
      <c r="C84">
        <v>0.65</v>
      </c>
      <c r="D84">
        <v>50.1</v>
      </c>
      <c r="E84">
        <v>51.4</v>
      </c>
      <c r="F84">
        <v>34.700000000000003</v>
      </c>
      <c r="G84">
        <v>53.6</v>
      </c>
      <c r="I84">
        <f t="shared" si="35"/>
        <v>7.4667596720398404</v>
      </c>
      <c r="K84" cm="1">
        <f t="array" ref="K84">INDEX(LINEST(K76:K81),1)</f>
        <v>-0.72710202417066772</v>
      </c>
      <c r="L84" cm="1">
        <f t="array" ref="L84">INDEX(LINEST(L76:L80),1)</f>
        <v>-0.44199163977063072</v>
      </c>
      <c r="N84">
        <f t="shared" si="36"/>
        <v>47.449999999999996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4"/>
        <v>61.339999999999996</v>
      </c>
      <c r="AD84">
        <f t="shared" si="34"/>
        <v>45.62</v>
      </c>
      <c r="AE84">
        <f t="shared" si="34"/>
        <v>61.320000000000007</v>
      </c>
      <c r="AF84">
        <f t="shared" si="34"/>
        <v>62.02</v>
      </c>
    </row>
    <row r="85" spans="1:32" x14ac:dyDescent="0.45">
      <c r="A85" s="1">
        <v>9</v>
      </c>
      <c r="B85">
        <v>5</v>
      </c>
      <c r="C85">
        <v>0.85</v>
      </c>
      <c r="D85">
        <v>50.1</v>
      </c>
      <c r="E85">
        <v>50.7</v>
      </c>
      <c r="F85">
        <v>35.5</v>
      </c>
      <c r="G85">
        <v>53.8</v>
      </c>
      <c r="I85">
        <f t="shared" si="35"/>
        <v>7.0832107832535307</v>
      </c>
      <c r="N85">
        <f t="shared" si="36"/>
        <v>47.525000000000006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4"/>
        <v>63.04</v>
      </c>
      <c r="AD85">
        <f t="shared" si="34"/>
        <v>45.8</v>
      </c>
      <c r="AE85">
        <f t="shared" si="34"/>
        <v>61.680000000000007</v>
      </c>
      <c r="AF85">
        <f t="shared" si="34"/>
        <v>63.36</v>
      </c>
    </row>
    <row r="86" spans="1:32" x14ac:dyDescent="0.45">
      <c r="A86" s="1">
        <v>10</v>
      </c>
      <c r="B86">
        <v>10</v>
      </c>
      <c r="C86">
        <v>0</v>
      </c>
      <c r="D86">
        <v>50.2</v>
      </c>
      <c r="E86">
        <v>49.8</v>
      </c>
      <c r="F86">
        <v>38.6</v>
      </c>
      <c r="G86">
        <v>60.2</v>
      </c>
      <c r="I86">
        <f t="shared" si="35"/>
        <v>7.64395185751453</v>
      </c>
      <c r="N86">
        <f t="shared" si="36"/>
        <v>49.7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4"/>
        <v>60.940000000000012</v>
      </c>
      <c r="AD86">
        <f t="shared" si="34"/>
        <v>44.18</v>
      </c>
      <c r="AE86">
        <f t="shared" si="34"/>
        <v>60.419999999999995</v>
      </c>
      <c r="AF86">
        <f t="shared" si="34"/>
        <v>61.640000000000008</v>
      </c>
    </row>
    <row r="87" spans="1:32" x14ac:dyDescent="0.45">
      <c r="A87" s="1">
        <v>11</v>
      </c>
      <c r="B87">
        <v>10</v>
      </c>
      <c r="C87">
        <v>0.2</v>
      </c>
      <c r="D87">
        <v>50.2</v>
      </c>
      <c r="E87">
        <v>49.5</v>
      </c>
      <c r="F87">
        <v>44.5</v>
      </c>
      <c r="G87">
        <v>61.2</v>
      </c>
      <c r="I87">
        <f t="shared" si="35"/>
        <v>6.0969254546862421</v>
      </c>
      <c r="J87" s="6"/>
      <c r="K87" t="s">
        <v>25</v>
      </c>
      <c r="L87" t="s">
        <v>26</v>
      </c>
      <c r="N87">
        <f t="shared" si="36"/>
        <v>51.349999999999994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4"/>
        <v>59.86</v>
      </c>
      <c r="AD87">
        <f t="shared" si="34"/>
        <v>46.760000000000005</v>
      </c>
      <c r="AE87">
        <f t="shared" si="34"/>
        <v>59.11999999999999</v>
      </c>
      <c r="AF87">
        <f t="shared" si="34"/>
        <v>60.839999999999996</v>
      </c>
    </row>
    <row r="88" spans="1:32" x14ac:dyDescent="0.45">
      <c r="A88" s="1">
        <v>12</v>
      </c>
      <c r="B88">
        <v>10</v>
      </c>
      <c r="C88">
        <v>0.45</v>
      </c>
      <c r="D88">
        <v>47.9</v>
      </c>
      <c r="E88">
        <v>47.8</v>
      </c>
      <c r="F88">
        <v>44.9</v>
      </c>
      <c r="G88">
        <v>61.6</v>
      </c>
      <c r="I88">
        <f t="shared" si="35"/>
        <v>6.492495668077118</v>
      </c>
      <c r="J88">
        <v>2</v>
      </c>
      <c r="K88">
        <f>AVERAGE(D76:G80)</f>
        <v>31.985000000000007</v>
      </c>
      <c r="L88">
        <f>AVERAGE(D76:G76,D81:G81,D86:G86,D91:G91,D96:G96,D101:G101)</f>
        <v>54.133333333333347</v>
      </c>
      <c r="M88">
        <v>0</v>
      </c>
      <c r="N88">
        <f t="shared" si="36"/>
        <v>50.55</v>
      </c>
      <c r="P88" s="2">
        <f>AVERAGE(D76:D80)</f>
        <v>50.02</v>
      </c>
      <c r="Q88">
        <f>AVERAGE(D76,D81,D86,D91,D96,D101)</f>
        <v>61.9</v>
      </c>
      <c r="R88" s="2">
        <f>AVERAGE(E76:E80)</f>
        <v>50</v>
      </c>
      <c r="S88">
        <f>AVERAGE(E76,E81,E86,E91,E96,E101)</f>
        <v>48.699999999999996</v>
      </c>
      <c r="T88" s="2">
        <f>AVERAGE(F76:F80)</f>
        <v>27.919999999999998</v>
      </c>
      <c r="U88">
        <f>AVERAGE(F76,F81,F86,F91,F96,F101)</f>
        <v>48</v>
      </c>
      <c r="V88" s="2">
        <f>AVERAGE(G76:G80)</f>
        <v>0</v>
      </c>
      <c r="W88">
        <f>AVERAGE(G76,G81,G86,G91,G96,G101)</f>
        <v>57.933333333333337</v>
      </c>
      <c r="Z88" s="1">
        <v>29</v>
      </c>
      <c r="AA88">
        <v>100</v>
      </c>
      <c r="AB88">
        <v>0.85</v>
      </c>
      <c r="AC88">
        <f t="shared" si="34"/>
        <v>60.259999999999991</v>
      </c>
      <c r="AD88">
        <f t="shared" si="34"/>
        <v>45.399999999999991</v>
      </c>
      <c r="AE88">
        <f t="shared" si="34"/>
        <v>57.459999999999994</v>
      </c>
      <c r="AF88">
        <f t="shared" si="34"/>
        <v>61.580000000000005</v>
      </c>
    </row>
    <row r="89" spans="1:32" x14ac:dyDescent="0.45">
      <c r="A89" s="1">
        <v>13</v>
      </c>
      <c r="B89">
        <v>10</v>
      </c>
      <c r="C89">
        <v>0.65</v>
      </c>
      <c r="D89">
        <v>50.3</v>
      </c>
      <c r="E89">
        <v>51.4</v>
      </c>
      <c r="F89">
        <v>43.4</v>
      </c>
      <c r="G89">
        <v>58.1</v>
      </c>
      <c r="I89">
        <f t="shared" si="35"/>
        <v>5.2120053722151862</v>
      </c>
      <c r="J89">
        <v>5</v>
      </c>
      <c r="K89">
        <f>AVERAGE(D81:G85)</f>
        <v>46.305</v>
      </c>
      <c r="L89">
        <f>AVERAGE(D77:G77,D82:G82,D87:G87,D92:G92,D97:G97,D102:G102)</f>
        <v>54.833333333333336</v>
      </c>
      <c r="M89">
        <v>0.2</v>
      </c>
      <c r="N89">
        <f t="shared" si="36"/>
        <v>50.8</v>
      </c>
      <c r="P89" s="2">
        <f>AVERAGE(D81:D85)</f>
        <v>48.86</v>
      </c>
      <c r="Q89">
        <f t="shared" ref="Q89:Q92" si="42">AVERAGE(D77,D82,D87,D92,D97,D102)</f>
        <v>62.933333333333337</v>
      </c>
      <c r="R89" s="2">
        <f>AVERAGE(E81:E85)</f>
        <v>49.86</v>
      </c>
      <c r="S89">
        <f t="shared" ref="S89:S92" si="43">AVERAGE(E77,E82,E87,E92,E97,E102)</f>
        <v>48.666666666666664</v>
      </c>
      <c r="T89" s="2">
        <f>AVERAGE(F81:F85)</f>
        <v>31.560000000000002</v>
      </c>
      <c r="U89">
        <f t="shared" ref="U89:U92" si="44">AVERAGE(F77,F82,F87,F92,F97,F102)</f>
        <v>48.383333333333333</v>
      </c>
      <c r="V89" s="2">
        <f>AVERAGE(G81:G85)</f>
        <v>54.94</v>
      </c>
      <c r="W89">
        <f t="shared" ref="W89:W92" si="45">AVERAGE(G77,G82,G87,G92,G97,G102)</f>
        <v>59.349999999999994</v>
      </c>
    </row>
    <row r="90" spans="1:32" x14ac:dyDescent="0.45">
      <c r="A90" s="1">
        <v>14</v>
      </c>
      <c r="B90">
        <v>10</v>
      </c>
      <c r="C90">
        <v>0.85</v>
      </c>
      <c r="D90">
        <v>52.3</v>
      </c>
      <c r="E90">
        <v>50.7</v>
      </c>
      <c r="F90">
        <v>44.2</v>
      </c>
      <c r="G90">
        <v>59.3</v>
      </c>
      <c r="I90">
        <f t="shared" si="35"/>
        <v>5.3699976722527509</v>
      </c>
      <c r="J90">
        <v>10</v>
      </c>
      <c r="K90">
        <f>AVERAGE(D86:G90)</f>
        <v>50.804999999999993</v>
      </c>
      <c r="L90">
        <f t="shared" ref="L90:L92" si="46">AVERAGE(D78:G78,D83:G83,D88:G88,D93:G93,D98:G98,D103:G103)</f>
        <v>53.574999999999996</v>
      </c>
      <c r="M90">
        <v>0.45</v>
      </c>
      <c r="N90">
        <f t="shared" si="36"/>
        <v>51.625</v>
      </c>
      <c r="P90" s="2">
        <f>AVERAGE(D86:D90)</f>
        <v>50.180000000000007</v>
      </c>
      <c r="Q90">
        <f t="shared" si="42"/>
        <v>61.550000000000004</v>
      </c>
      <c r="R90" s="2">
        <f>AVERAGE(E86:E90)</f>
        <v>49.839999999999996</v>
      </c>
      <c r="S90">
        <f t="shared" si="43"/>
        <v>47.616666666666667</v>
      </c>
      <c r="T90" s="2">
        <f>AVERAGE(F86:F90)</f>
        <v>43.120000000000005</v>
      </c>
      <c r="U90">
        <f t="shared" si="44"/>
        <v>46.933333333333337</v>
      </c>
      <c r="V90" s="2">
        <f>AVERAGE(G86:G90)</f>
        <v>60.08</v>
      </c>
      <c r="W90">
        <f t="shared" si="45"/>
        <v>58.20000000000001</v>
      </c>
    </row>
    <row r="91" spans="1:32" x14ac:dyDescent="0.45">
      <c r="A91" s="1">
        <v>15</v>
      </c>
      <c r="B91">
        <v>20</v>
      </c>
      <c r="C91">
        <v>0</v>
      </c>
      <c r="D91">
        <v>66</v>
      </c>
      <c r="E91">
        <v>41.9</v>
      </c>
      <c r="F91">
        <v>28.5</v>
      </c>
      <c r="G91">
        <v>74.8</v>
      </c>
      <c r="I91">
        <f t="shared" si="35"/>
        <v>18.490132503581478</v>
      </c>
      <c r="J91">
        <v>20</v>
      </c>
      <c r="K91">
        <f>AVERAGE(D91:G95)</f>
        <v>54.995000000000005</v>
      </c>
      <c r="L91">
        <f t="shared" si="46"/>
        <v>54.033333333333339</v>
      </c>
      <c r="M91">
        <v>0.65</v>
      </c>
      <c r="N91">
        <f t="shared" si="36"/>
        <v>52.8</v>
      </c>
      <c r="P91" s="2">
        <f>AVERAGE(D91:D95)</f>
        <v>65.400000000000006</v>
      </c>
      <c r="Q91">
        <f t="shared" si="42"/>
        <v>61.233333333333327</v>
      </c>
      <c r="R91" s="2">
        <f>AVERAGE(E91:E95)</f>
        <v>42.339999999999996</v>
      </c>
      <c r="S91">
        <f t="shared" si="43"/>
        <v>49.599999999999994</v>
      </c>
      <c r="T91" s="2">
        <f>AVERAGE(F91:F95)</f>
        <v>37.019999999999996</v>
      </c>
      <c r="U91">
        <f t="shared" si="44"/>
        <v>49</v>
      </c>
      <c r="V91" s="2">
        <f>AVERAGE(G91:G95)</f>
        <v>75.22</v>
      </c>
      <c r="W91">
        <f t="shared" si="45"/>
        <v>56.300000000000004</v>
      </c>
    </row>
    <row r="92" spans="1:32" x14ac:dyDescent="0.45">
      <c r="A92" s="1">
        <v>16</v>
      </c>
      <c r="B92">
        <v>20</v>
      </c>
      <c r="C92">
        <v>0.2</v>
      </c>
      <c r="D92">
        <v>66</v>
      </c>
      <c r="E92">
        <v>43.4</v>
      </c>
      <c r="F92">
        <v>39.1</v>
      </c>
      <c r="G92">
        <v>78.3</v>
      </c>
      <c r="I92">
        <f t="shared" si="35"/>
        <v>16.1221896775841</v>
      </c>
      <c r="J92">
        <v>50</v>
      </c>
      <c r="K92">
        <f>AVERAGE(D96:G100)</f>
        <v>69.35499999999999</v>
      </c>
      <c r="L92">
        <f t="shared" si="46"/>
        <v>54.191666666666663</v>
      </c>
      <c r="M92">
        <v>0.85</v>
      </c>
      <c r="N92">
        <f t="shared" si="36"/>
        <v>56.7</v>
      </c>
      <c r="P92" s="2">
        <f>AVERAGE(D96:D100)</f>
        <v>75.360000000000014</v>
      </c>
      <c r="Q92">
        <f t="shared" si="42"/>
        <v>60.833333333333336</v>
      </c>
      <c r="R92" s="2">
        <f>AVERAGE(E96:E100)</f>
        <v>49.6</v>
      </c>
      <c r="S92">
        <f t="shared" si="43"/>
        <v>49.183333333333337</v>
      </c>
      <c r="T92" s="2">
        <f>AVERAGE(F96:F100)</f>
        <v>74.08</v>
      </c>
      <c r="U92">
        <f t="shared" si="44"/>
        <v>49.449999999999996</v>
      </c>
      <c r="V92" s="2">
        <f>AVERAGE(G96:G100)</f>
        <v>78.38000000000001</v>
      </c>
      <c r="W92">
        <f t="shared" si="45"/>
        <v>57.300000000000004</v>
      </c>
    </row>
    <row r="93" spans="1:32" x14ac:dyDescent="0.45">
      <c r="A93" s="1">
        <v>17</v>
      </c>
      <c r="B93">
        <v>20</v>
      </c>
      <c r="C93">
        <v>0.45</v>
      </c>
      <c r="D93">
        <v>67.099999999999994</v>
      </c>
      <c r="E93">
        <v>40.9</v>
      </c>
      <c r="F93">
        <v>35.299999999999997</v>
      </c>
      <c r="G93">
        <v>75.400000000000006</v>
      </c>
      <c r="I93">
        <f t="shared" si="35"/>
        <v>16.948801580052784</v>
      </c>
      <c r="J93">
        <v>100</v>
      </c>
      <c r="K93">
        <f>AVERAGE(D101:G105)</f>
        <v>71.474999999999994</v>
      </c>
      <c r="L93">
        <f>AVERAGE((L92-L91), (L91-L90), (L90-L89), (L89-L88))</f>
        <v>1.4583333333328952E-2</v>
      </c>
      <c r="N93">
        <f t="shared" si="36"/>
        <v>54.675000000000004</v>
      </c>
      <c r="P93" s="2">
        <f>AVERAGE(D101:D105)</f>
        <v>80.320000000000007</v>
      </c>
      <c r="R93" s="2">
        <f>AVERAGE(E101:E105)</f>
        <v>50.88000000000001</v>
      </c>
      <c r="T93" s="2">
        <f>AVERAGE(F101:F105)</f>
        <v>76.42</v>
      </c>
      <c r="V93" s="2">
        <f>AVERAGE(G101:G105)</f>
        <v>78.28</v>
      </c>
    </row>
    <row r="94" spans="1:32" x14ac:dyDescent="0.45">
      <c r="A94" s="1">
        <v>18</v>
      </c>
      <c r="B94">
        <v>20</v>
      </c>
      <c r="C94">
        <v>0.65</v>
      </c>
      <c r="D94">
        <v>64.7</v>
      </c>
      <c r="E94">
        <v>42.7</v>
      </c>
      <c r="F94">
        <v>41.2</v>
      </c>
      <c r="G94">
        <v>72.5</v>
      </c>
      <c r="I94">
        <f t="shared" si="35"/>
        <v>13.617704468815553</v>
      </c>
      <c r="K94">
        <f>AVERAGE(K88:K93)</f>
        <v>54.153333333333329</v>
      </c>
      <c r="N94">
        <f t="shared" si="36"/>
        <v>55.275000000000006</v>
      </c>
      <c r="P94" s="2">
        <f>AVERAGE(P88:P93)</f>
        <v>61.690000000000005</v>
      </c>
      <c r="Q94">
        <f>AVERAGE(Q88:Q92)</f>
        <v>61.69</v>
      </c>
      <c r="R94" s="2">
        <f>AVERAGE(R88:R93)</f>
        <v>48.75333333333333</v>
      </c>
      <c r="S94">
        <f>AVERAGE(S88:S92)</f>
        <v>48.75333333333333</v>
      </c>
      <c r="T94" s="2">
        <f>AVERAGE(T88:T93)</f>
        <v>48.353333333333332</v>
      </c>
      <c r="U94">
        <f>AVERAGE(U88:U92)</f>
        <v>48.353333333333332</v>
      </c>
      <c r="V94" s="2">
        <f>AVERAGE(V88:V93)</f>
        <v>57.816666666666663</v>
      </c>
      <c r="W94">
        <f>AVERAGE(W88:W92)</f>
        <v>57.816666666666677</v>
      </c>
    </row>
    <row r="95" spans="1:32" x14ac:dyDescent="0.45">
      <c r="A95" s="1">
        <v>19</v>
      </c>
      <c r="B95">
        <v>20</v>
      </c>
      <c r="C95">
        <v>0.85</v>
      </c>
      <c r="D95">
        <v>63.2</v>
      </c>
      <c r="E95">
        <v>42.8</v>
      </c>
      <c r="F95">
        <v>41</v>
      </c>
      <c r="G95">
        <v>75.099999999999994</v>
      </c>
      <c r="I95">
        <f t="shared" si="35"/>
        <v>14.273992959224838</v>
      </c>
      <c r="N95">
        <f t="shared" si="36"/>
        <v>55.524999999999999</v>
      </c>
      <c r="P95" s="2">
        <f>_xlfn.STDEV.P(P88:P93)</f>
        <v>12.786632342672025</v>
      </c>
      <c r="Q95">
        <f>_xlfn.STDEV.P(Q88:Q92)</f>
        <v>0.71442284397967126</v>
      </c>
      <c r="R95" s="2">
        <f>_xlfn.STDEV.P(R88:R93)</f>
        <v>2.8962657950463679</v>
      </c>
      <c r="S95">
        <f>_xlfn.STDEV.P(S88:S92)</f>
        <v>0.66394444212013781</v>
      </c>
      <c r="T95" s="2">
        <f>_xlfn.STDEV.P(T88:T93)</f>
        <v>19.600036281145556</v>
      </c>
      <c r="U95">
        <f>_xlfn.STDEV.P(U88:U92)</f>
        <v>0.86752521577185071</v>
      </c>
      <c r="V95" s="2">
        <f>_xlfn.STDEV.P(V88:V93)</f>
        <v>27.388073844082012</v>
      </c>
      <c r="W95">
        <f>_xlfn.STDEV.P(W88:W92)</f>
        <v>1.0078580146914407</v>
      </c>
    </row>
    <row r="96" spans="1:32" x14ac:dyDescent="0.45">
      <c r="A96" s="1">
        <v>20</v>
      </c>
      <c r="B96">
        <v>50</v>
      </c>
      <c r="C96">
        <v>0</v>
      </c>
      <c r="D96">
        <v>75.7</v>
      </c>
      <c r="E96">
        <v>50.2</v>
      </c>
      <c r="F96">
        <v>74.7</v>
      </c>
      <c r="G96">
        <v>78.599999999999994</v>
      </c>
      <c r="I96">
        <f t="shared" si="35"/>
        <v>11.406357876202142</v>
      </c>
      <c r="N96">
        <f t="shared" si="36"/>
        <v>69.800000000000011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79.099999999999994</v>
      </c>
      <c r="E97">
        <v>49.2</v>
      </c>
      <c r="F97">
        <v>75.5</v>
      </c>
      <c r="G97">
        <v>80.5</v>
      </c>
      <c r="I97">
        <f t="shared" si="35"/>
        <v>12.760559352943735</v>
      </c>
      <c r="N97">
        <f t="shared" si="36"/>
        <v>71.075000000000003</v>
      </c>
      <c r="P97" s="2" cm="1">
        <f t="array" ref="P97">INDEX(LINEST(P88:P93), 1)</f>
        <v>7.0348571428571436</v>
      </c>
      <c r="Q97" s="2" cm="1">
        <f t="array" ref="Q97">INDEX(LINEST(Q88:Q92), 1)</f>
        <v>-0.38333333333333347</v>
      </c>
      <c r="R97" s="2" cm="1">
        <f t="array" ref="R97">INDEX(LINEST(R88:R93), 1)</f>
        <v>-0.11085714285714135</v>
      </c>
      <c r="S97" s="2" cm="1">
        <f t="array" ref="S97">INDEX(LINEST(S88:S92), 1)</f>
        <v>0.19000000000000125</v>
      </c>
      <c r="T97" s="2" cm="1">
        <f t="array" ref="T97">INDEX(LINEST(T88:T93), 1)</f>
        <v>10.398857142857141</v>
      </c>
      <c r="U97" s="2" cm="1">
        <f t="array" ref="U97">INDEX(LINEST(U88:U92), 1)</f>
        <v>0.35166666666666579</v>
      </c>
      <c r="V97" s="2" cm="1">
        <f t="array" ref="V97">INDEX(LINEST(V88:V92), 1)</f>
        <v>17.704000000000001</v>
      </c>
      <c r="W97" s="2" cm="1">
        <f t="array" ref="W97">INDEX(LINEST(W88:W92), 1)</f>
        <v>-0.43166666666666548</v>
      </c>
    </row>
    <row r="98" spans="1:23" x14ac:dyDescent="0.45">
      <c r="A98" s="1">
        <v>22</v>
      </c>
      <c r="B98">
        <v>50</v>
      </c>
      <c r="C98">
        <v>0.45</v>
      </c>
      <c r="D98">
        <v>74.400000000000006</v>
      </c>
      <c r="E98">
        <v>48.4</v>
      </c>
      <c r="F98">
        <v>74.400000000000006</v>
      </c>
      <c r="G98">
        <v>78.2</v>
      </c>
      <c r="I98">
        <f t="shared" si="35"/>
        <v>11.908295427977885</v>
      </c>
      <c r="K98" cm="1">
        <f t="array" ref="K98">INDEX(LINEST(K88:K93),1)</f>
        <v>7.7368571428571427</v>
      </c>
      <c r="L98" cm="1">
        <f t="array" ref="L98">INDEX(LINEST(L88:L92),1)</f>
        <v>-6.8333333333336549E-2</v>
      </c>
      <c r="N98">
        <f t="shared" si="36"/>
        <v>68.850000000000009</v>
      </c>
    </row>
    <row r="99" spans="1:23" x14ac:dyDescent="0.45">
      <c r="A99" s="1">
        <v>23</v>
      </c>
      <c r="B99">
        <v>50</v>
      </c>
      <c r="C99">
        <v>0.65</v>
      </c>
      <c r="D99">
        <v>75.5</v>
      </c>
      <c r="E99">
        <v>50.7</v>
      </c>
      <c r="F99">
        <v>72.3</v>
      </c>
      <c r="G99">
        <v>76.8</v>
      </c>
      <c r="I99">
        <f t="shared" si="35"/>
        <v>10.591830578327738</v>
      </c>
      <c r="N99">
        <f t="shared" si="36"/>
        <v>68.825000000000003</v>
      </c>
    </row>
    <row r="100" spans="1:23" x14ac:dyDescent="0.45">
      <c r="A100" s="1">
        <v>24</v>
      </c>
      <c r="B100">
        <v>50</v>
      </c>
      <c r="C100">
        <v>0.85</v>
      </c>
      <c r="D100">
        <v>72.099999999999994</v>
      </c>
      <c r="E100">
        <v>49.5</v>
      </c>
      <c r="F100">
        <v>73.5</v>
      </c>
      <c r="G100">
        <v>77.8</v>
      </c>
      <c r="I100">
        <f t="shared" si="35"/>
        <v>11.013032052981627</v>
      </c>
      <c r="N100">
        <f t="shared" si="36"/>
        <v>68.224999999999994</v>
      </c>
    </row>
    <row r="101" spans="1:23" x14ac:dyDescent="0.45">
      <c r="A101" s="1">
        <v>25</v>
      </c>
      <c r="B101">
        <v>100</v>
      </c>
      <c r="C101">
        <v>0</v>
      </c>
      <c r="D101">
        <v>81</v>
      </c>
      <c r="E101">
        <v>50.4</v>
      </c>
      <c r="F101">
        <v>77.400000000000006</v>
      </c>
      <c r="G101">
        <v>78.5</v>
      </c>
      <c r="I101">
        <f t="shared" si="35"/>
        <v>12.438322837103078</v>
      </c>
      <c r="N101">
        <f t="shared" si="36"/>
        <v>71.825000000000003</v>
      </c>
    </row>
    <row r="102" spans="1:23" x14ac:dyDescent="0.45">
      <c r="A102" s="1">
        <v>26</v>
      </c>
      <c r="B102">
        <v>100</v>
      </c>
      <c r="C102">
        <v>0.2</v>
      </c>
      <c r="D102">
        <v>83.5</v>
      </c>
      <c r="E102">
        <v>50.2</v>
      </c>
      <c r="F102">
        <v>78.5</v>
      </c>
      <c r="G102">
        <v>80.2</v>
      </c>
      <c r="I102">
        <f t="shared" si="35"/>
        <v>13.342975680109804</v>
      </c>
      <c r="N102">
        <f t="shared" si="36"/>
        <v>73.099999999999994</v>
      </c>
    </row>
    <row r="103" spans="1:23" x14ac:dyDescent="0.45">
      <c r="A103" s="1">
        <v>27</v>
      </c>
      <c r="B103">
        <v>100</v>
      </c>
      <c r="C103">
        <v>0.45</v>
      </c>
      <c r="D103">
        <v>80.7</v>
      </c>
      <c r="E103">
        <v>48.7</v>
      </c>
      <c r="F103">
        <v>76.7</v>
      </c>
      <c r="G103">
        <v>78.099999999999994</v>
      </c>
      <c r="I103">
        <f t="shared" si="35"/>
        <v>12.983354728266431</v>
      </c>
      <c r="N103">
        <f t="shared" si="36"/>
        <v>71.050000000000011</v>
      </c>
    </row>
    <row r="104" spans="1:23" x14ac:dyDescent="0.45">
      <c r="A104" s="1">
        <v>28</v>
      </c>
      <c r="B104">
        <v>100</v>
      </c>
      <c r="C104">
        <v>0.65</v>
      </c>
      <c r="D104">
        <v>78.3</v>
      </c>
      <c r="E104">
        <v>52.9</v>
      </c>
      <c r="F104">
        <v>75.7</v>
      </c>
      <c r="G104">
        <v>76.8</v>
      </c>
      <c r="I104">
        <f t="shared" si="35"/>
        <v>10.44757747039956</v>
      </c>
      <c r="N104">
        <f t="shared" si="36"/>
        <v>70.924999999999997</v>
      </c>
    </row>
    <row r="105" spans="1:23" x14ac:dyDescent="0.45">
      <c r="A105" s="1">
        <v>29</v>
      </c>
      <c r="B105">
        <v>100</v>
      </c>
      <c r="C105">
        <v>0.85</v>
      </c>
      <c r="D105">
        <v>78.099999999999994</v>
      </c>
      <c r="E105">
        <v>52.2</v>
      </c>
      <c r="F105">
        <v>73.8</v>
      </c>
      <c r="G105">
        <v>77.8</v>
      </c>
      <c r="I105">
        <f t="shared" si="35"/>
        <v>10.686761670403198</v>
      </c>
      <c r="N105">
        <f t="shared" si="36"/>
        <v>70.475000000000009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_xlfn.STDEV.P(E112:G116)</f>
        <v>0</v>
      </c>
      <c r="L112">
        <f>_xlfn.STDEV.P(E112:G112,E117:G117, E122:G122,E127:G127,E132:G132,E137:G137)</f>
        <v>28.779446541062544</v>
      </c>
      <c r="M112">
        <v>0</v>
      </c>
      <c r="N112">
        <f>AVERAGE(E112:G112)</f>
        <v>0</v>
      </c>
      <c r="P112" s="2">
        <f>_xlfn.STDEV.P(D112:D116)</f>
        <v>0</v>
      </c>
      <c r="Q112">
        <f>_xlfn.STDEV.P(D112,D117,D122,D127,D132,D137)</f>
        <v>0</v>
      </c>
      <c r="R112" s="2">
        <f>_xlfn.STDEV.P(E112:E116)</f>
        <v>0</v>
      </c>
      <c r="S112">
        <f>_xlfn.STDEV.P(E112,E117,E122,E127,E132,E137)</f>
        <v>26.138567715584994</v>
      </c>
      <c r="T112" s="2">
        <f>_xlfn.STDEV.P(F112:F116)</f>
        <v>0</v>
      </c>
      <c r="U112">
        <f>_xlfn.STDEV.P(F112,F117,F122,F127,F132,F137)</f>
        <v>28.147449065392927</v>
      </c>
      <c r="V112" s="2">
        <f>_xlfn.STDEV.P(G112:G116)</f>
        <v>0</v>
      </c>
      <c r="W112">
        <f>_xlfn.STDEV.P(G112,G117,G122,G127,G132,G137)</f>
        <v>28.178740015992336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16" si="47">_xlfn.STDEV.P(D113:G113)</f>
        <v>0</v>
      </c>
      <c r="J113">
        <v>5</v>
      </c>
      <c r="K113">
        <f>_xlfn.STDEV.P(E117:G121)</f>
        <v>20.375399109928836</v>
      </c>
      <c r="L113">
        <f t="shared" ref="L113:L116" si="48">_xlfn.STDEV.P(E113:G113,E118:G118, E123:G123,E128:G128,E133:G133,E138:G138)</f>
        <v>30.019479786742927</v>
      </c>
      <c r="M113">
        <v>0.2</v>
      </c>
      <c r="N113">
        <f t="shared" ref="N113:N141" si="49">AVERAGE(E113:G113)</f>
        <v>0</v>
      </c>
      <c r="P113" s="2">
        <f>_xlfn.STDEV.P(D117:D121)</f>
        <v>0</v>
      </c>
      <c r="Q113">
        <f t="shared" ref="Q113:Q116" si="50">_xlfn.STDEV.P(D113,D118,D123,D128,D133,D138)</f>
        <v>0</v>
      </c>
      <c r="R113" s="2">
        <f>_xlfn.STDEV.P(E117:E121)</f>
        <v>0.162480768092719</v>
      </c>
      <c r="S113">
        <f t="shared" ref="S113:S116" si="51">_xlfn.STDEV.P(E113,E118,E123,E128,E133,E138)</f>
        <v>26.78984571313044</v>
      </c>
      <c r="T113" s="2">
        <f>_xlfn.STDEV.P(F117:F121)</f>
        <v>3.0239047604049989</v>
      </c>
      <c r="U113">
        <f t="shared" ref="U113:U116" si="52">_xlfn.STDEV.P(F113,F118,F123,F128,F133,F138)</f>
        <v>30.06681448596332</v>
      </c>
      <c r="V113" s="2">
        <f>_xlfn.STDEV.P(G117:G121)</f>
        <v>1.1876026271442823</v>
      </c>
      <c r="W113">
        <f t="shared" ref="W113:W116" si="53">_xlfn.STDEV.P(G113,G118,G123,G128,G133,G138)</f>
        <v>28.705167943537067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18.773392740791419</v>
      </c>
      <c r="L114">
        <f t="shared" si="48"/>
        <v>29.016493819554544</v>
      </c>
      <c r="M114">
        <v>0.45</v>
      </c>
      <c r="N114">
        <f t="shared" si="49"/>
        <v>0</v>
      </c>
      <c r="P114" s="2">
        <f>_xlfn.STDEV.P(D122:D126)</f>
        <v>0</v>
      </c>
      <c r="Q114">
        <f t="shared" si="50"/>
        <v>0</v>
      </c>
      <c r="R114" s="2">
        <f>_xlfn.STDEV.P(E122:E126)</f>
        <v>1.1740528097151328</v>
      </c>
      <c r="S114">
        <f t="shared" si="51"/>
        <v>25.19567864182709</v>
      </c>
      <c r="T114" s="2">
        <f>_xlfn.STDEV.P(F122:F126)</f>
        <v>2.3370066324253416</v>
      </c>
      <c r="U114">
        <f t="shared" si="52"/>
        <v>29.181924580503985</v>
      </c>
      <c r="V114" s="2">
        <f>_xlfn.STDEV.P(G122:G126)</f>
        <v>2.1039011383617821</v>
      </c>
      <c r="W114">
        <f t="shared" si="53"/>
        <v>27.668559172220501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_xlfn.STDEV.P(E127:G131)</f>
        <v>19.274362938023803</v>
      </c>
      <c r="L115">
        <f t="shared" si="48"/>
        <v>28.47577051060847</v>
      </c>
      <c r="M115">
        <v>0.65</v>
      </c>
      <c r="N115">
        <f t="shared" si="49"/>
        <v>0</v>
      </c>
      <c r="P115" s="2">
        <f>_xlfn.STDEV.P(D127:D131)</f>
        <v>0</v>
      </c>
      <c r="Q115">
        <f t="shared" si="50"/>
        <v>0</v>
      </c>
      <c r="R115" s="2">
        <f>_xlfn.STDEV.P(E127:E131)</f>
        <v>1.0855413396089539</v>
      </c>
      <c r="S115">
        <f t="shared" si="51"/>
        <v>26.275379265684357</v>
      </c>
      <c r="T115" s="2">
        <f>_xlfn.STDEV.P(F127:F131)</f>
        <v>3.6796738985948396</v>
      </c>
      <c r="U115">
        <f t="shared" si="52"/>
        <v>28.246046921059001</v>
      </c>
      <c r="V115" s="2">
        <f>_xlfn.STDEV.P(G127:G131)</f>
        <v>1.4620533505997662</v>
      </c>
      <c r="W115">
        <f t="shared" si="53"/>
        <v>27.493054678510259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_xlfn.STDEV.P(E133:G136)</f>
        <v>9.041152059088299</v>
      </c>
      <c r="L116">
        <f t="shared" si="48"/>
        <v>28.939020605062755</v>
      </c>
      <c r="M116">
        <v>0.85</v>
      </c>
      <c r="N116">
        <f t="shared" si="49"/>
        <v>0</v>
      </c>
      <c r="P116" s="2">
        <f>_xlfn.STDEV.P(D132:D136)</f>
        <v>0</v>
      </c>
      <c r="Q116">
        <f t="shared" si="50"/>
        <v>0</v>
      </c>
      <c r="R116" s="2">
        <f>_xlfn.STDEV.P(E132:E136)</f>
        <v>1.2843675486401853</v>
      </c>
      <c r="S116">
        <f t="shared" si="51"/>
        <v>26.012844049729651</v>
      </c>
      <c r="T116" s="2">
        <f>_xlfn.STDEV.P(F132:F136)</f>
        <v>0.98305645819555976</v>
      </c>
      <c r="U116">
        <f t="shared" si="52"/>
        <v>28.752937048045869</v>
      </c>
      <c r="V116" s="2">
        <f>_xlfn.STDEV.P(G132:G136)</f>
        <v>1.230609605033212</v>
      </c>
      <c r="W116">
        <f t="shared" si="53"/>
        <v>27.749154141262675</v>
      </c>
    </row>
    <row r="117" spans="1:23" x14ac:dyDescent="0.45">
      <c r="A117" s="1">
        <v>5</v>
      </c>
      <c r="B117">
        <v>5</v>
      </c>
      <c r="C117">
        <v>0</v>
      </c>
      <c r="D117">
        <v>0</v>
      </c>
      <c r="E117">
        <v>0.3</v>
      </c>
      <c r="F117">
        <v>27.5</v>
      </c>
      <c r="G117">
        <v>50.2</v>
      </c>
      <c r="I117">
        <f>_xlfn.STDEV.P(E117:G117)</f>
        <v>20.399182990175532</v>
      </c>
      <c r="J117">
        <v>100</v>
      </c>
      <c r="K117">
        <f>_xlfn.STDEV.P(E137:G141)</f>
        <v>6.3283699849698021</v>
      </c>
      <c r="N117">
        <f t="shared" si="49"/>
        <v>26</v>
      </c>
      <c r="P117" s="2">
        <f>_xlfn.STDEV.P(D137:D141)</f>
        <v>0</v>
      </c>
      <c r="R117" s="2">
        <f>_xlfn.STDEV.P(E137:E141)</f>
        <v>1.5409088227406607</v>
      </c>
      <c r="T117" s="2">
        <f>_xlfn.STDEV.P(F137:F141)</f>
        <v>1.7141761869772889</v>
      </c>
      <c r="V117" s="2">
        <f>_xlfn.STDEV.P(G137:G141)</f>
        <v>1.0071742649611342</v>
      </c>
    </row>
    <row r="118" spans="1:23" x14ac:dyDescent="0.45">
      <c r="A118" s="1">
        <v>6</v>
      </c>
      <c r="B118">
        <v>5</v>
      </c>
      <c r="C118">
        <v>0.2</v>
      </c>
      <c r="D118">
        <v>0</v>
      </c>
      <c r="E118">
        <v>0.8</v>
      </c>
      <c r="F118">
        <v>22.9</v>
      </c>
      <c r="G118">
        <v>50.5</v>
      </c>
      <c r="I118">
        <f t="shared" ref="I118:I141" si="54">_xlfn.STDEV.P(E118:G118)</f>
        <v>20.33131137487748</v>
      </c>
      <c r="K118">
        <f>AVERAGE(K112:K117)</f>
        <v>12.298779472133694</v>
      </c>
      <c r="N118">
        <f t="shared" si="49"/>
        <v>24.733333333333334</v>
      </c>
      <c r="P118" s="2">
        <f>AVERAGE(P112:P117)</f>
        <v>0</v>
      </c>
      <c r="Q118">
        <f>AVERAGE(Q112:Q116)</f>
        <v>0</v>
      </c>
      <c r="R118" s="2">
        <f>AVERAGE(R112:R117)</f>
        <v>0.87455854813294198</v>
      </c>
      <c r="S118">
        <f>AVERAGE(S112:S116)</f>
        <v>26.082463077191299</v>
      </c>
      <c r="T118" s="2">
        <f>AVERAGE(T112:T117)</f>
        <v>1.9563029894330048</v>
      </c>
      <c r="U118">
        <f>AVERAGE(U112:U116)</f>
        <v>28.879034420193022</v>
      </c>
      <c r="V118" s="2">
        <f>AVERAGE(V112:V117)</f>
        <v>1.1652234976833629</v>
      </c>
      <c r="W118">
        <f>AVERAGE(W112:W116)</f>
        <v>27.958935190304565</v>
      </c>
    </row>
    <row r="119" spans="1:23" x14ac:dyDescent="0.45">
      <c r="A119" s="1">
        <v>7</v>
      </c>
      <c r="B119">
        <v>5</v>
      </c>
      <c r="C119">
        <v>0.45</v>
      </c>
      <c r="D119">
        <v>0</v>
      </c>
      <c r="E119">
        <v>0.6</v>
      </c>
      <c r="F119">
        <v>21.5</v>
      </c>
      <c r="G119">
        <v>52.1</v>
      </c>
      <c r="I119">
        <f t="shared" si="54"/>
        <v>21.148732559869611</v>
      </c>
      <c r="N119">
        <f t="shared" si="49"/>
        <v>24.733333333333334</v>
      </c>
      <c r="P119" s="2">
        <f>_xlfn.STDEV.P(P112:P117)</f>
        <v>0</v>
      </c>
      <c r="Q119">
        <f>_xlfn.STDEV.P(Q112:Q116)</f>
        <v>0</v>
      </c>
      <c r="R119" s="2">
        <f>_xlfn.STDEV.P(R112:R117)</f>
        <v>0.57995460674746091</v>
      </c>
      <c r="S119">
        <f>_xlfn.STDEV.P(S112:S116)</f>
        <v>0.51613719564648852</v>
      </c>
      <c r="T119" s="2">
        <f>_xlfn.STDEV.P(T112:T117)</f>
        <v>1.2306957166045769</v>
      </c>
      <c r="U119">
        <f>_xlfn.STDEV.P(U112:U116)</f>
        <v>0.70062183616196771</v>
      </c>
      <c r="V119" s="2">
        <f>_xlfn.STDEV.P(V112:V117)</f>
        <v>0.62672763923404906</v>
      </c>
      <c r="W119">
        <f>_xlfn.STDEV.P(W112:W116)</f>
        <v>0.4360157004232274</v>
      </c>
    </row>
    <row r="120" spans="1:23" x14ac:dyDescent="0.45">
      <c r="A120" s="1">
        <v>8</v>
      </c>
      <c r="B120">
        <v>5</v>
      </c>
      <c r="C120">
        <v>0.65</v>
      </c>
      <c r="D120">
        <v>0</v>
      </c>
      <c r="E120">
        <v>0.5</v>
      </c>
      <c r="F120">
        <v>22</v>
      </c>
      <c r="G120">
        <v>48.6</v>
      </c>
      <c r="I120">
        <f t="shared" si="54"/>
        <v>19.673501637142962</v>
      </c>
      <c r="K120" cm="1">
        <f t="array" ref="K120">INDEX(LINEST(K112:K117),1)</f>
        <v>-5.3140600869719688E-2</v>
      </c>
      <c r="L120" cm="1">
        <f t="array" ref="L120">INDEX(LINEST(L112:L116),1)</f>
        <v>-0.12245611481340359</v>
      </c>
      <c r="N120">
        <f t="shared" si="49"/>
        <v>23.7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0</v>
      </c>
      <c r="E121">
        <v>0.6</v>
      </c>
      <c r="F121">
        <v>18.100000000000001</v>
      </c>
      <c r="G121">
        <v>49.3</v>
      </c>
      <c r="I121">
        <f t="shared" si="54"/>
        <v>20.142216583308031</v>
      </c>
      <c r="N121">
        <f t="shared" si="49"/>
        <v>22.666666666666668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0</v>
      </c>
      <c r="E122">
        <v>41</v>
      </c>
      <c r="F122">
        <v>25.4</v>
      </c>
      <c r="G122">
        <v>47.8</v>
      </c>
      <c r="I122">
        <f t="shared" si="54"/>
        <v>9.3770405186758552</v>
      </c>
      <c r="N122">
        <f t="shared" si="49"/>
        <v>38.06666666666667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0</v>
      </c>
      <c r="E123">
        <v>39.1</v>
      </c>
      <c r="F123">
        <v>19.100000000000001</v>
      </c>
      <c r="G123">
        <v>49.5</v>
      </c>
      <c r="I123">
        <f t="shared" si="54"/>
        <v>12.615334584015869</v>
      </c>
      <c r="J123" s="6"/>
      <c r="K123" t="s">
        <v>25</v>
      </c>
      <c r="L123" t="s">
        <v>26</v>
      </c>
      <c r="N123">
        <f t="shared" si="49"/>
        <v>35.9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0</v>
      </c>
      <c r="E124">
        <v>39.4</v>
      </c>
      <c r="F124">
        <v>19</v>
      </c>
      <c r="G124">
        <v>51.5</v>
      </c>
      <c r="I124">
        <f t="shared" si="54"/>
        <v>13.411520752281914</v>
      </c>
      <c r="J124">
        <v>2</v>
      </c>
      <c r="K124">
        <f>AVERAGE(E112:G116)</f>
        <v>0</v>
      </c>
      <c r="L124">
        <f>AVERAGE(E112:G112,E117:G117,E122:G122,E127:G127,E132:G132,E137:G137)</f>
        <v>43.988888888888887</v>
      </c>
      <c r="M124">
        <v>0</v>
      </c>
      <c r="N124">
        <f t="shared" si="49"/>
        <v>36.633333333333333</v>
      </c>
      <c r="P124" s="2">
        <f>AVERAGE(D112:D116)</f>
        <v>0</v>
      </c>
      <c r="Q124">
        <f>AVERAGE(D112,D117,D122,D127,D132,D137)</f>
        <v>0</v>
      </c>
      <c r="R124" s="2">
        <f>AVERAGE(E112:E116)</f>
        <v>0</v>
      </c>
      <c r="S124">
        <f>AVERAGE(E112,E117,E122,E127,E132,E137)</f>
        <v>35.68333333333333</v>
      </c>
      <c r="T124" s="2">
        <f>AVERAGE(F112:F116)</f>
        <v>0</v>
      </c>
      <c r="U124">
        <f>AVERAGE(F112,F117,F122,F127,F132,F137)</f>
        <v>40.666666666666664</v>
      </c>
      <c r="V124" s="2">
        <f>AVERAGE(G112:G116)</f>
        <v>0</v>
      </c>
      <c r="W124">
        <f>AVERAGE(G112,G117,G122,G127,G132,G137)</f>
        <v>55.616666666666674</v>
      </c>
    </row>
    <row r="125" spans="1:23" x14ac:dyDescent="0.45">
      <c r="A125" s="1">
        <v>13</v>
      </c>
      <c r="B125">
        <v>10</v>
      </c>
      <c r="C125">
        <v>0.65</v>
      </c>
      <c r="D125">
        <v>0</v>
      </c>
      <c r="E125">
        <v>42.3</v>
      </c>
      <c r="F125">
        <v>21.5</v>
      </c>
      <c r="G125">
        <v>45.3</v>
      </c>
      <c r="I125">
        <f t="shared" si="54"/>
        <v>10.583425196451699</v>
      </c>
      <c r="J125">
        <v>5</v>
      </c>
      <c r="K125">
        <f>AVERAGE(E117:G121)</f>
        <v>24.366666666666671</v>
      </c>
      <c r="L125">
        <f t="shared" ref="L125:L128" si="55">AVERAGE(E113:G113,E118:G118,E123:G123,E128:G128,E133:G133,E138:G138)</f>
        <v>43.61666666666666</v>
      </c>
      <c r="M125">
        <v>0.2</v>
      </c>
      <c r="N125">
        <f t="shared" si="49"/>
        <v>36.366666666666667</v>
      </c>
      <c r="P125" s="2">
        <f>AVERAGE(D117:D121)</f>
        <v>0</v>
      </c>
      <c r="Q125">
        <f t="shared" ref="Q125:Q128" si="56">AVERAGE(D113,D118,D123,D128,D133,D138)</f>
        <v>0</v>
      </c>
      <c r="R125" s="2">
        <f>AVERAGE(E117:E121)</f>
        <v>0.56000000000000005</v>
      </c>
      <c r="S125">
        <f t="shared" ref="S125:S128" si="57">AVERAGE(E113,E118,E123,E128,E133,E138)</f>
        <v>36.35</v>
      </c>
      <c r="T125" s="2">
        <f>AVERAGE(F117:F121)</f>
        <v>22.4</v>
      </c>
      <c r="U125">
        <f t="shared" ref="U125:U128" si="58">AVERAGE(F113,F118,F123,F128,F133,F138)</f>
        <v>37.799999999999997</v>
      </c>
      <c r="V125" s="2">
        <f>AVERAGE(G117:G121)</f>
        <v>50.14</v>
      </c>
      <c r="W125">
        <f t="shared" ref="W125:W128" si="59">AVERAGE(G113,G118,G123,G128,G133,G138)</f>
        <v>56.699999999999989</v>
      </c>
    </row>
    <row r="126" spans="1:23" x14ac:dyDescent="0.45">
      <c r="A126" s="1">
        <v>14</v>
      </c>
      <c r="B126">
        <v>10</v>
      </c>
      <c r="C126">
        <v>0.85</v>
      </c>
      <c r="D126">
        <v>0</v>
      </c>
      <c r="E126">
        <v>41</v>
      </c>
      <c r="F126">
        <v>20.6</v>
      </c>
      <c r="G126">
        <v>47.2</v>
      </c>
      <c r="I126">
        <f t="shared" si="54"/>
        <v>11.363489291977569</v>
      </c>
      <c r="J126">
        <v>10</v>
      </c>
      <c r="K126">
        <f>AVERAGE(E122:G126)</f>
        <v>36.646666666666668</v>
      </c>
      <c r="L126">
        <f t="shared" si="55"/>
        <v>42.74444444444444</v>
      </c>
      <c r="M126">
        <v>0.45</v>
      </c>
      <c r="N126">
        <f t="shared" si="49"/>
        <v>36.266666666666673</v>
      </c>
      <c r="P126" s="2">
        <f>AVERAGE(D122:D126)</f>
        <v>0</v>
      </c>
      <c r="Q126">
        <f t="shared" si="56"/>
        <v>0</v>
      </c>
      <c r="R126" s="2">
        <f>AVERAGE(E122:E126)</f>
        <v>40.56</v>
      </c>
      <c r="S126">
        <f t="shared" si="57"/>
        <v>34.56666666666667</v>
      </c>
      <c r="T126" s="2">
        <f>AVERAGE(F122:F126)</f>
        <v>21.119999999999997</v>
      </c>
      <c r="U126">
        <f t="shared" si="58"/>
        <v>37.516666666666666</v>
      </c>
      <c r="V126" s="2">
        <f>AVERAGE(G122:G126)</f>
        <v>48.260000000000005</v>
      </c>
      <c r="W126">
        <f t="shared" si="59"/>
        <v>56.15</v>
      </c>
    </row>
    <row r="127" spans="1:23" x14ac:dyDescent="0.45">
      <c r="A127" s="1">
        <v>15</v>
      </c>
      <c r="B127">
        <v>20</v>
      </c>
      <c r="C127">
        <v>0</v>
      </c>
      <c r="D127">
        <v>0</v>
      </c>
      <c r="E127">
        <v>49.8</v>
      </c>
      <c r="F127">
        <v>36.6</v>
      </c>
      <c r="G127">
        <v>78.8</v>
      </c>
      <c r="I127">
        <f t="shared" si="54"/>
        <v>17.625990909890863</v>
      </c>
      <c r="J127">
        <v>20</v>
      </c>
      <c r="K127">
        <f>AVERAGE(E127:G131)</f>
        <v>53.260000000000005</v>
      </c>
      <c r="L127">
        <f t="shared" si="55"/>
        <v>42.722222222222221</v>
      </c>
      <c r="M127">
        <v>0.65</v>
      </c>
      <c r="N127">
        <f t="shared" si="49"/>
        <v>55.066666666666663</v>
      </c>
      <c r="P127" s="2">
        <f>AVERAGE(D127:D131)</f>
        <v>0</v>
      </c>
      <c r="Q127">
        <f t="shared" si="56"/>
        <v>0</v>
      </c>
      <c r="R127" s="2">
        <f>AVERAGE(E127:E131)</f>
        <v>50.56</v>
      </c>
      <c r="S127">
        <f t="shared" si="57"/>
        <v>36.233333333333334</v>
      </c>
      <c r="T127" s="2">
        <f>AVERAGE(F127:F131)</f>
        <v>31.3</v>
      </c>
      <c r="U127">
        <f t="shared" si="58"/>
        <v>38.049999999999997</v>
      </c>
      <c r="V127" s="2">
        <f>AVERAGE(G127:G131)</f>
        <v>77.92</v>
      </c>
      <c r="W127">
        <f t="shared" si="59"/>
        <v>53.883333333333347</v>
      </c>
    </row>
    <row r="128" spans="1:23" x14ac:dyDescent="0.45">
      <c r="A128" s="1">
        <v>16</v>
      </c>
      <c r="B128">
        <v>20</v>
      </c>
      <c r="C128">
        <v>0.2</v>
      </c>
      <c r="D128">
        <v>0</v>
      </c>
      <c r="E128">
        <v>51.1</v>
      </c>
      <c r="F128">
        <v>27.7</v>
      </c>
      <c r="G128">
        <v>80.2</v>
      </c>
      <c r="I128">
        <f t="shared" si="54"/>
        <v>21.475101862389391</v>
      </c>
      <c r="J128">
        <v>50</v>
      </c>
      <c r="K128">
        <f>AVERAGE(E132:G136)</f>
        <v>71.606666666666655</v>
      </c>
      <c r="L128">
        <f t="shared" si="55"/>
        <v>42.144444444444446</v>
      </c>
      <c r="M128">
        <v>0.85</v>
      </c>
      <c r="N128">
        <f t="shared" si="49"/>
        <v>53</v>
      </c>
      <c r="P128" s="2">
        <f>AVERAGE(D132:D136)</f>
        <v>0</v>
      </c>
      <c r="Q128">
        <f t="shared" si="56"/>
        <v>0</v>
      </c>
      <c r="R128" s="2">
        <f>AVERAGE(E132:E136)</f>
        <v>58.92</v>
      </c>
      <c r="S128">
        <f t="shared" si="57"/>
        <v>35.783333333333331</v>
      </c>
      <c r="T128" s="2">
        <f>AVERAGE(F132:F136)</f>
        <v>77.34</v>
      </c>
      <c r="U128">
        <f t="shared" si="58"/>
        <v>35.883333333333333</v>
      </c>
      <c r="V128" s="2">
        <f>AVERAGE(G132:G136)</f>
        <v>78.56</v>
      </c>
      <c r="W128">
        <f t="shared" si="59"/>
        <v>54.766666666666673</v>
      </c>
    </row>
    <row r="129" spans="1:23" x14ac:dyDescent="0.45">
      <c r="A129" s="1">
        <v>17</v>
      </c>
      <c r="B129">
        <v>20</v>
      </c>
      <c r="C129">
        <v>0.45</v>
      </c>
      <c r="D129">
        <v>0</v>
      </c>
      <c r="E129">
        <v>48.9</v>
      </c>
      <c r="F129">
        <v>31.3</v>
      </c>
      <c r="G129">
        <v>77.8</v>
      </c>
      <c r="I129">
        <f t="shared" si="54"/>
        <v>19.169478054680805</v>
      </c>
      <c r="J129">
        <v>100</v>
      </c>
      <c r="K129">
        <f>AVERAGE(E137:G141)</f>
        <v>72.38000000000001</v>
      </c>
      <c r="N129">
        <f t="shared" si="49"/>
        <v>52.666666666666664</v>
      </c>
      <c r="P129" s="2">
        <f>AVERAGE(D137:D141)</f>
        <v>0</v>
      </c>
      <c r="R129" s="2">
        <f>AVERAGE(E137:E141)</f>
        <v>63.739999999999995</v>
      </c>
      <c r="T129" s="2">
        <f>AVERAGE(F137:F141)</f>
        <v>75.739999999999995</v>
      </c>
      <c r="V129" s="2">
        <f>AVERAGE(G137:G141)</f>
        <v>77.66</v>
      </c>
    </row>
    <row r="130" spans="1:23" x14ac:dyDescent="0.45">
      <c r="A130" s="1">
        <v>18</v>
      </c>
      <c r="B130">
        <v>20</v>
      </c>
      <c r="C130">
        <v>0.65</v>
      </c>
      <c r="D130">
        <v>0</v>
      </c>
      <c r="E130">
        <v>52</v>
      </c>
      <c r="F130">
        <v>34</v>
      </c>
      <c r="G130">
        <v>76.2</v>
      </c>
      <c r="I130">
        <f t="shared" si="54"/>
        <v>17.289945697492012</v>
      </c>
      <c r="K130">
        <f>AVERAGE(K124:K129)</f>
        <v>43.043333333333329</v>
      </c>
      <c r="N130">
        <f t="shared" si="49"/>
        <v>54.066666666666663</v>
      </c>
      <c r="P130" s="2">
        <f>AVERAGE(P124:P129)</f>
        <v>0</v>
      </c>
      <c r="Q130">
        <f>AVERAGE(Q124:Q128)</f>
        <v>0</v>
      </c>
      <c r="R130" s="2">
        <f>AVERAGE(R124:R129)</f>
        <v>35.723333333333336</v>
      </c>
      <c r="S130">
        <f>AVERAGE(S124:S128)</f>
        <v>35.723333333333329</v>
      </c>
      <c r="T130" s="2">
        <f>AVERAGE(T124:T129)</f>
        <v>37.983333333333327</v>
      </c>
      <c r="U130">
        <f>AVERAGE(U124:U128)</f>
        <v>37.983333333333334</v>
      </c>
      <c r="V130" s="2">
        <f>AVERAGE(V124:V129)</f>
        <v>55.423333333333325</v>
      </c>
      <c r="W130">
        <f>AVERAGE(W124:W128)</f>
        <v>55.423333333333332</v>
      </c>
    </row>
    <row r="131" spans="1:23" x14ac:dyDescent="0.45">
      <c r="A131" s="1">
        <v>19</v>
      </c>
      <c r="B131">
        <v>20</v>
      </c>
      <c r="C131">
        <v>0.85</v>
      </c>
      <c r="D131">
        <v>0</v>
      </c>
      <c r="E131">
        <v>51</v>
      </c>
      <c r="F131">
        <v>26.9</v>
      </c>
      <c r="G131">
        <v>76.599999999999994</v>
      </c>
      <c r="I131">
        <f t="shared" si="54"/>
        <v>20.293020146510131</v>
      </c>
      <c r="N131">
        <f t="shared" si="49"/>
        <v>51.5</v>
      </c>
      <c r="P131" s="2">
        <f>_xlfn.STDEV.P(P124:P129)</f>
        <v>0</v>
      </c>
      <c r="Q131">
        <f>_xlfn.STDEV.P(Q124:Q128)</f>
        <v>0</v>
      </c>
      <c r="R131" s="2">
        <f>_xlfn.STDEV.P(R124:R129)</f>
        <v>26.074110829624765</v>
      </c>
      <c r="S131">
        <f>_xlfn.STDEV.P(S124:S128)</f>
        <v>0.63180517390867952</v>
      </c>
      <c r="T131" s="2">
        <f>_xlfn.STDEV.P(T124:T129)</f>
        <v>28.836105647068379</v>
      </c>
      <c r="U131">
        <f>_xlfn.STDEV.P(U124:U128)</f>
        <v>1.5405266054898956</v>
      </c>
      <c r="V131" s="2">
        <f>_xlfn.STDEV.P(V124:V129)</f>
        <v>27.948904371290777</v>
      </c>
      <c r="W131">
        <f>_xlfn.STDEV.P(W124:W128)</f>
        <v>0.99981109326822659</v>
      </c>
    </row>
    <row r="132" spans="1:23" x14ac:dyDescent="0.45">
      <c r="A132" s="1">
        <v>20</v>
      </c>
      <c r="B132">
        <v>50</v>
      </c>
      <c r="C132">
        <v>0</v>
      </c>
      <c r="D132">
        <v>0</v>
      </c>
      <c r="E132">
        <v>58.9</v>
      </c>
      <c r="F132">
        <v>77.599999999999994</v>
      </c>
      <c r="G132">
        <v>78.900000000000006</v>
      </c>
      <c r="I132">
        <f t="shared" si="54"/>
        <v>9.1371038445815191</v>
      </c>
      <c r="N132">
        <f t="shared" si="49"/>
        <v>71.8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0</v>
      </c>
      <c r="E133">
        <v>60.7</v>
      </c>
      <c r="F133">
        <v>79</v>
      </c>
      <c r="G133">
        <v>80.599999999999994</v>
      </c>
      <c r="I133">
        <f t="shared" si="54"/>
        <v>9.0274888842665586</v>
      </c>
      <c r="N133">
        <f t="shared" si="49"/>
        <v>73.433333333333323</v>
      </c>
      <c r="P133" s="2" cm="1">
        <f t="array" ref="P133">INDEX(LINEST(P124:P129), 1)</f>
        <v>0</v>
      </c>
      <c r="Q133" s="2" cm="1">
        <f t="array" ref="Q133">INDEX(LINEST(Q124:Q128), 1)</f>
        <v>0</v>
      </c>
      <c r="R133" s="2" cm="1">
        <f t="array" ref="R133">INDEX(LINEST(R124:R129), 1)</f>
        <v>14.393714285714283</v>
      </c>
      <c r="S133" s="2" cm="1">
        <f t="array" ref="S133">INDEX(LINEST(S124:S128), 1)</f>
        <v>8.3333333333336038E-3</v>
      </c>
      <c r="T133" s="2" cm="1">
        <f t="array" ref="T133">INDEX(LINEST(T124:T129), 1)</f>
        <v>15.819999999999999</v>
      </c>
      <c r="U133" s="2" cm="1">
        <f t="array" ref="U133">INDEX(LINEST(U124:U128), 1)</f>
        <v>-0.93166666666666609</v>
      </c>
      <c r="V133" s="2" cm="1">
        <f t="array" ref="V133">INDEX(LINEST(V124:V128), 1)</f>
        <v>18.489999999999998</v>
      </c>
      <c r="W133" s="2" cm="1">
        <f t="array" ref="W133">INDEX(LINEST(W124:W128), 1)</f>
        <v>-0.45166666666666422</v>
      </c>
    </row>
    <row r="134" spans="1:23" x14ac:dyDescent="0.45">
      <c r="A134" s="1">
        <v>22</v>
      </c>
      <c r="B134">
        <v>50</v>
      </c>
      <c r="C134">
        <v>0.45</v>
      </c>
      <c r="D134">
        <v>0</v>
      </c>
      <c r="E134">
        <v>56.7</v>
      </c>
      <c r="F134">
        <v>77.400000000000006</v>
      </c>
      <c r="G134">
        <v>78.3</v>
      </c>
      <c r="I134">
        <f t="shared" si="54"/>
        <v>9.9769734889894561</v>
      </c>
      <c r="K134" cm="1">
        <f t="array" ref="K134">INDEX(LINEST(K124:K129),1)</f>
        <v>14.863809523809524</v>
      </c>
      <c r="L134" cm="1">
        <f t="array" ref="L134">INDEX(LINEST(L124:L128),1)</f>
        <v>-0.45833333333333215</v>
      </c>
      <c r="N134">
        <f t="shared" si="49"/>
        <v>70.800000000000011</v>
      </c>
    </row>
    <row r="135" spans="1:23" x14ac:dyDescent="0.45">
      <c r="A135" s="1">
        <v>23</v>
      </c>
      <c r="B135">
        <v>50</v>
      </c>
      <c r="C135">
        <v>0.65</v>
      </c>
      <c r="D135">
        <v>0</v>
      </c>
      <c r="E135">
        <v>59</v>
      </c>
      <c r="F135">
        <v>76.2</v>
      </c>
      <c r="G135">
        <v>76.8</v>
      </c>
      <c r="I135">
        <f t="shared" si="54"/>
        <v>8.2532148618314576</v>
      </c>
      <c r="N135">
        <f t="shared" si="49"/>
        <v>70.666666666666671</v>
      </c>
    </row>
    <row r="136" spans="1:23" x14ac:dyDescent="0.45">
      <c r="A136" s="1">
        <v>24</v>
      </c>
      <c r="B136">
        <v>50</v>
      </c>
      <c r="C136">
        <v>0.85</v>
      </c>
      <c r="D136">
        <v>0</v>
      </c>
      <c r="E136">
        <v>59.3</v>
      </c>
      <c r="F136">
        <v>76.5</v>
      </c>
      <c r="G136">
        <v>78.2</v>
      </c>
      <c r="I136">
        <f t="shared" si="54"/>
        <v>8.5371085399110669</v>
      </c>
      <c r="N136">
        <f t="shared" si="49"/>
        <v>71.333333333333329</v>
      </c>
    </row>
    <row r="137" spans="1:23" x14ac:dyDescent="0.45">
      <c r="A137" s="1">
        <v>25</v>
      </c>
      <c r="B137">
        <v>100</v>
      </c>
      <c r="C137">
        <v>0</v>
      </c>
      <c r="D137">
        <v>0</v>
      </c>
      <c r="E137">
        <v>64.099999999999994</v>
      </c>
      <c r="F137">
        <v>76.900000000000006</v>
      </c>
      <c r="G137">
        <v>78</v>
      </c>
      <c r="I137">
        <f t="shared" si="54"/>
        <v>6.3092524649649837</v>
      </c>
      <c r="N137">
        <f t="shared" si="49"/>
        <v>73</v>
      </c>
    </row>
    <row r="138" spans="1:23" x14ac:dyDescent="0.45">
      <c r="A138" s="1">
        <v>26</v>
      </c>
      <c r="B138">
        <v>100</v>
      </c>
      <c r="C138">
        <v>0.2</v>
      </c>
      <c r="D138">
        <v>0</v>
      </c>
      <c r="E138">
        <v>66.400000000000006</v>
      </c>
      <c r="F138">
        <v>78.099999999999994</v>
      </c>
      <c r="G138">
        <v>79.400000000000006</v>
      </c>
      <c r="I138">
        <f t="shared" si="54"/>
        <v>5.8459862774005487</v>
      </c>
      <c r="N138" s="7">
        <f t="shared" si="49"/>
        <v>74.63333333333334</v>
      </c>
    </row>
    <row r="139" spans="1:23" x14ac:dyDescent="0.45">
      <c r="A139" s="1">
        <v>27</v>
      </c>
      <c r="B139">
        <v>100</v>
      </c>
      <c r="C139">
        <v>0.45</v>
      </c>
      <c r="D139">
        <v>0</v>
      </c>
      <c r="E139">
        <v>61.8</v>
      </c>
      <c r="F139">
        <v>75.900000000000006</v>
      </c>
      <c r="G139">
        <v>77.2</v>
      </c>
      <c r="I139">
        <f t="shared" si="54"/>
        <v>6.9734416817586524</v>
      </c>
      <c r="N139">
        <f t="shared" si="49"/>
        <v>71.633333333333326</v>
      </c>
    </row>
    <row r="140" spans="1:23" x14ac:dyDescent="0.45">
      <c r="A140" s="1">
        <v>28</v>
      </c>
      <c r="B140">
        <v>100</v>
      </c>
      <c r="C140">
        <v>0.65</v>
      </c>
      <c r="D140">
        <v>0</v>
      </c>
      <c r="E140">
        <v>63.6</v>
      </c>
      <c r="F140">
        <v>74.599999999999994</v>
      </c>
      <c r="G140">
        <v>76.400000000000006</v>
      </c>
      <c r="I140">
        <f t="shared" si="54"/>
        <v>5.6576398691405672</v>
      </c>
      <c r="N140">
        <f t="shared" si="49"/>
        <v>71.533333333333331</v>
      </c>
    </row>
    <row r="141" spans="1:23" x14ac:dyDescent="0.45">
      <c r="A141" s="1">
        <v>29</v>
      </c>
      <c r="B141">
        <v>100</v>
      </c>
      <c r="C141">
        <v>0.85</v>
      </c>
      <c r="D141">
        <v>0</v>
      </c>
      <c r="E141">
        <v>62.8</v>
      </c>
      <c r="F141">
        <v>73.2</v>
      </c>
      <c r="G141">
        <v>77.3</v>
      </c>
      <c r="I141">
        <f t="shared" si="54"/>
        <v>6.1030047244506269</v>
      </c>
      <c r="N141">
        <f t="shared" si="49"/>
        <v>71.100000000000009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0.1</v>
      </c>
      <c r="E148">
        <v>52.8</v>
      </c>
      <c r="F148">
        <v>38.200000000000003</v>
      </c>
      <c r="G148">
        <v>0</v>
      </c>
      <c r="I148">
        <f>_xlfn.STDEV.P(D148:G148)</f>
        <v>23.303902570170518</v>
      </c>
      <c r="J148">
        <v>2</v>
      </c>
      <c r="K148">
        <f>_xlfn.STDEV.P(D148:G152)</f>
        <v>23.204221059970966</v>
      </c>
      <c r="L148">
        <f>_xlfn.STDEV.P(D148:G148,D153:G153,D158:G158,D163:G163,D168:G168,D173:G173)</f>
        <v>22.646004292516324</v>
      </c>
      <c r="M148">
        <v>0</v>
      </c>
      <c r="N148">
        <f>AVERAGE(D148:G148)</f>
        <v>22.774999999999999</v>
      </c>
      <c r="P148" s="2">
        <f>_xlfn.STDEV.P(D148:D152)</f>
        <v>0.04</v>
      </c>
      <c r="Q148">
        <f>_xlfn.STDEV.P(D148,D153,D158,D163,D168,D173)</f>
        <v>26.409389113217554</v>
      </c>
      <c r="R148" s="2">
        <f>_xlfn.STDEV.P(E148:E152)</f>
        <v>1.0326664514740465</v>
      </c>
      <c r="S148">
        <f>_xlfn.STDEV.P(E148,E153,E158,E163,E168,E173)</f>
        <v>1.8800856954464127</v>
      </c>
      <c r="T148" s="2">
        <f>_xlfn.STDEV.P(F148:F152)</f>
        <v>2.3208619088605862</v>
      </c>
      <c r="U148">
        <f>_xlfn.STDEV.P(F148,F153,F158,F163,F168,F173)</f>
        <v>23.038042210415576</v>
      </c>
      <c r="V148" s="2">
        <f>_xlfn.STDEV.P(G148:G152)</f>
        <v>0</v>
      </c>
      <c r="W148">
        <f>_xlfn.STDEV.P(G148,G153,G158,G163,G168,G173)</f>
        <v>27.437686977343148</v>
      </c>
    </row>
    <row r="149" spans="1:23" x14ac:dyDescent="0.45">
      <c r="A149" s="1">
        <v>1</v>
      </c>
      <c r="B149">
        <v>0</v>
      </c>
      <c r="C149">
        <v>0.2</v>
      </c>
      <c r="D149">
        <v>0</v>
      </c>
      <c r="E149">
        <v>50.5</v>
      </c>
      <c r="F149">
        <v>34.799999999999997</v>
      </c>
      <c r="G149">
        <v>0</v>
      </c>
      <c r="I149">
        <f t="shared" ref="I149:I177" si="60">_xlfn.STDEV.P(D149:G149)</f>
        <v>22.035582020904283</v>
      </c>
      <c r="J149">
        <v>5</v>
      </c>
      <c r="K149">
        <f>_xlfn.STDEV.P(D153:G157)</f>
        <v>10.347824650621003</v>
      </c>
      <c r="L149">
        <f>_xlfn.STDEV.P(D149:G149,D154:G154,D159:G159,D164:G164,D169:G169,D174:G174)</f>
        <v>22.881067804822589</v>
      </c>
      <c r="M149">
        <v>0.2</v>
      </c>
      <c r="N149">
        <f t="shared" ref="N149:N177" si="61">AVERAGE(D149:G149)</f>
        <v>21.324999999999999</v>
      </c>
      <c r="P149" s="2">
        <f>_xlfn.STDEV.P(D153:D157)</f>
        <v>1.1637869220780916</v>
      </c>
      <c r="Q149">
        <f t="shared" ref="Q149:Q152" si="62">_xlfn.STDEV.P(D149,D154,D159,D164,D169,D174)</f>
        <v>27.48899274659264</v>
      </c>
      <c r="R149" s="2">
        <f>_xlfn.STDEV.P(E153:E157)</f>
        <v>1.1876026271442823</v>
      </c>
      <c r="S149">
        <f t="shared" ref="S149:S152" si="63">_xlfn.STDEV.P(E149,E154,E159,E164,E169,E174)</f>
        <v>1.5359578987285654</v>
      </c>
      <c r="T149" s="2">
        <f>_xlfn.STDEV.P(F153:F157)</f>
        <v>2.2508664998173473</v>
      </c>
      <c r="U149">
        <f t="shared" ref="U149:U152" si="64">_xlfn.STDEV.P(F149,F154,F159,F164,F169,F174)</f>
        <v>21.808694749266095</v>
      </c>
      <c r="V149" s="2">
        <f>_xlfn.STDEV.P(G153:G157)</f>
        <v>1.0495713410721546</v>
      </c>
      <c r="W149">
        <f t="shared" ref="W149:W152" si="65">_xlfn.STDEV.P(G149,G154,G159,G164,G169,G174)</f>
        <v>28.19381827438222</v>
      </c>
    </row>
    <row r="150" spans="1:23" x14ac:dyDescent="0.45">
      <c r="A150" s="1">
        <v>2</v>
      </c>
      <c r="B150">
        <v>0</v>
      </c>
      <c r="C150">
        <v>0.45</v>
      </c>
      <c r="D150">
        <v>0</v>
      </c>
      <c r="E150">
        <v>51.4</v>
      </c>
      <c r="F150">
        <v>37.700000000000003</v>
      </c>
      <c r="G150">
        <v>0</v>
      </c>
      <c r="I150">
        <f t="shared" si="60"/>
        <v>22.795545069157704</v>
      </c>
      <c r="J150">
        <v>10</v>
      </c>
      <c r="K150">
        <f>_xlfn.STDEV.P(D158:G162)</f>
        <v>8.6626785695880528</v>
      </c>
      <c r="L150">
        <f t="shared" ref="L150:L152" si="66">_xlfn.STDEV.P(D150:G150,D155:G155,D160:G160,D165:G165,D170:G170,D175:G175)</f>
        <v>21.878693339005025</v>
      </c>
      <c r="M150">
        <v>0.45</v>
      </c>
      <c r="N150">
        <f t="shared" si="61"/>
        <v>22.274999999999999</v>
      </c>
      <c r="P150" s="2">
        <f>_xlfn.STDEV.P(D158:D162)</f>
        <v>1.0430723848324235</v>
      </c>
      <c r="Q150">
        <f t="shared" si="62"/>
        <v>26.229605834290066</v>
      </c>
      <c r="R150" s="2">
        <f>_xlfn.STDEV.P(E158:E162)</f>
        <v>1.1876026271442823</v>
      </c>
      <c r="S150">
        <f t="shared" si="63"/>
        <v>1.745470328211473</v>
      </c>
      <c r="T150" s="2">
        <f>_xlfn.STDEV.P(F158:F162)</f>
        <v>1.8358649187780671</v>
      </c>
      <c r="U150">
        <f t="shared" si="64"/>
        <v>20.557561463688572</v>
      </c>
      <c r="V150" s="2">
        <f>_xlfn.STDEV.P(G158:G162)</f>
        <v>0.72221880341071143</v>
      </c>
      <c r="W150">
        <f t="shared" si="65"/>
        <v>27.388906919083531</v>
      </c>
    </row>
    <row r="151" spans="1:23" x14ac:dyDescent="0.45">
      <c r="A151" s="1">
        <v>3</v>
      </c>
      <c r="B151">
        <v>0</v>
      </c>
      <c r="C151">
        <v>0.65</v>
      </c>
      <c r="D151">
        <v>0</v>
      </c>
      <c r="E151">
        <v>53.3</v>
      </c>
      <c r="F151">
        <v>40.9</v>
      </c>
      <c r="G151">
        <v>0</v>
      </c>
      <c r="I151">
        <f t="shared" si="60"/>
        <v>23.954592461571959</v>
      </c>
      <c r="J151">
        <v>20</v>
      </c>
      <c r="K151">
        <f>_xlfn.STDEV.P(D163:G167)</f>
        <v>17.404077108539827</v>
      </c>
      <c r="L151">
        <f t="shared" si="66"/>
        <v>21.294518318493729</v>
      </c>
      <c r="M151">
        <v>0.65</v>
      </c>
      <c r="N151">
        <f t="shared" si="61"/>
        <v>23.549999999999997</v>
      </c>
      <c r="P151" s="2">
        <f>_xlfn.STDEV.P(D163:D167)</f>
        <v>1.0888526071052937</v>
      </c>
      <c r="Q151">
        <f t="shared" si="62"/>
        <v>25.527594002482012</v>
      </c>
      <c r="R151" s="2">
        <f>_xlfn.STDEV.P(E163:E167)</f>
        <v>1.235151812531563</v>
      </c>
      <c r="S151">
        <f t="shared" si="63"/>
        <v>1.7231270024773748</v>
      </c>
      <c r="T151" s="2">
        <f>_xlfn.STDEV.P(F163:F167)</f>
        <v>3.9716998879572807</v>
      </c>
      <c r="U151">
        <f t="shared" si="64"/>
        <v>20.3291594076642</v>
      </c>
      <c r="V151" s="2">
        <f>_xlfn.STDEV.P(G163:G167)</f>
        <v>1.9693653800145876</v>
      </c>
      <c r="W151">
        <f t="shared" si="65"/>
        <v>26.672499362118703</v>
      </c>
    </row>
    <row r="152" spans="1:23" x14ac:dyDescent="0.45">
      <c r="A152" s="1">
        <v>4</v>
      </c>
      <c r="B152">
        <v>0</v>
      </c>
      <c r="C152">
        <v>0.85</v>
      </c>
      <c r="D152">
        <v>0</v>
      </c>
      <c r="E152">
        <v>52.7</v>
      </c>
      <c r="F152">
        <v>41.1</v>
      </c>
      <c r="G152">
        <v>0</v>
      </c>
      <c r="I152">
        <f t="shared" si="60"/>
        <v>23.805934134160747</v>
      </c>
      <c r="J152">
        <v>50</v>
      </c>
      <c r="K152">
        <f>_xlfn.STDEV.P(D169:G172)</f>
        <v>11.649651282334496</v>
      </c>
      <c r="L152">
        <f t="shared" si="66"/>
        <v>21.524538645204228</v>
      </c>
      <c r="M152">
        <v>0.85</v>
      </c>
      <c r="N152">
        <f t="shared" si="61"/>
        <v>23.450000000000003</v>
      </c>
      <c r="P152" s="2">
        <f>_xlfn.STDEV.P(D168:D172)</f>
        <v>3.0129055743584146</v>
      </c>
      <c r="Q152">
        <f t="shared" si="62"/>
        <v>25.482308677895649</v>
      </c>
      <c r="R152" s="2">
        <f>_xlfn.STDEV.P(E168:E172)</f>
        <v>0.84285230022821966</v>
      </c>
      <c r="S152">
        <f t="shared" si="63"/>
        <v>1.1911712256803757</v>
      </c>
      <c r="T152" s="2">
        <f>_xlfn.STDEV.P(F168:F172)</f>
        <v>1.2296340919151536</v>
      </c>
      <c r="U152">
        <f t="shared" si="64"/>
        <v>20.165516496126639</v>
      </c>
      <c r="V152" s="2">
        <f>_xlfn.STDEV.P(G168:G172)</f>
        <v>1.0851727973000462</v>
      </c>
      <c r="W152">
        <f t="shared" si="65"/>
        <v>27.332499987296359</v>
      </c>
    </row>
    <row r="153" spans="1:23" x14ac:dyDescent="0.45">
      <c r="A153" s="1">
        <v>5</v>
      </c>
      <c r="B153">
        <v>5</v>
      </c>
      <c r="C153">
        <v>0</v>
      </c>
      <c r="D153">
        <v>49.8</v>
      </c>
      <c r="E153">
        <v>49.8</v>
      </c>
      <c r="F153">
        <v>24.1</v>
      </c>
      <c r="G153">
        <v>49.9</v>
      </c>
      <c r="I153">
        <f t="shared" si="60"/>
        <v>11.142934981413109</v>
      </c>
      <c r="J153">
        <v>100</v>
      </c>
      <c r="K153">
        <f>_xlfn.STDEV.P(D173:G177)</f>
        <v>11.995353266994721</v>
      </c>
      <c r="N153">
        <f t="shared" si="61"/>
        <v>43.4</v>
      </c>
      <c r="P153" s="2">
        <f>_xlfn.STDEV.P(D173:D177)</f>
        <v>1.420704050814241</v>
      </c>
      <c r="R153" s="2">
        <f>_xlfn.STDEV.P(E173:E177)</f>
        <v>1.3154466921924302</v>
      </c>
      <c r="T153" s="2">
        <f>_xlfn.STDEV.P(F173:F177)</f>
        <v>1.5499677415998054</v>
      </c>
      <c r="V153" s="2">
        <f>_xlfn.STDEV.P(G173:G177)</f>
        <v>1.1001818031580046</v>
      </c>
    </row>
    <row r="154" spans="1:23" x14ac:dyDescent="0.45">
      <c r="A154" s="1">
        <v>6</v>
      </c>
      <c r="B154">
        <v>5</v>
      </c>
      <c r="C154">
        <v>0.2</v>
      </c>
      <c r="D154">
        <v>49.5</v>
      </c>
      <c r="E154">
        <v>49.5</v>
      </c>
      <c r="F154">
        <v>23.6</v>
      </c>
      <c r="G154">
        <v>50.2</v>
      </c>
      <c r="I154">
        <f t="shared" si="60"/>
        <v>11.31967314015735</v>
      </c>
      <c r="K154">
        <f>AVERAGE(K148:K153)</f>
        <v>13.877300989674845</v>
      </c>
      <c r="N154">
        <f t="shared" si="61"/>
        <v>43.2</v>
      </c>
      <c r="P154" s="2">
        <f>AVERAGE(P148:P153)</f>
        <v>1.2948869231980773</v>
      </c>
      <c r="Q154">
        <f>AVERAGE(Q148:Q152)</f>
        <v>26.227578074895582</v>
      </c>
      <c r="R154" s="2">
        <f>AVERAGE(R148:R153)</f>
        <v>1.1335537517858041</v>
      </c>
      <c r="S154">
        <f>AVERAGE(S148:S152)</f>
        <v>1.6151624301088403</v>
      </c>
      <c r="T154" s="2">
        <f>AVERAGE(T148:T153)</f>
        <v>2.1931491748213734</v>
      </c>
      <c r="U154">
        <f>AVERAGE(U148:U152)</f>
        <v>21.179794865432221</v>
      </c>
      <c r="V154" s="2">
        <f>AVERAGE(V148:V153)</f>
        <v>0.98775168749258402</v>
      </c>
      <c r="W154">
        <f>AVERAGE(W148:W152)</f>
        <v>27.40508230404479</v>
      </c>
    </row>
    <row r="155" spans="1:23" x14ac:dyDescent="0.45">
      <c r="A155" s="1">
        <v>7</v>
      </c>
      <c r="B155">
        <v>5</v>
      </c>
      <c r="C155">
        <v>0.45</v>
      </c>
      <c r="D155">
        <v>48.1</v>
      </c>
      <c r="E155">
        <v>47.9</v>
      </c>
      <c r="F155">
        <v>29</v>
      </c>
      <c r="G155">
        <v>51.7</v>
      </c>
      <c r="I155">
        <f t="shared" si="60"/>
        <v>8.8908309510416661</v>
      </c>
      <c r="N155">
        <f t="shared" si="61"/>
        <v>44.174999999999997</v>
      </c>
      <c r="P155" s="2">
        <f>_xlfn.STDEV.P(P148:P153)</f>
        <v>0.88177918029248226</v>
      </c>
      <c r="Q155">
        <f>_xlfn.STDEV.P(Q148:Q152)</f>
        <v>0.73070247230645147</v>
      </c>
      <c r="R155" s="2">
        <f>_xlfn.STDEV.P(R148:R153)</f>
        <v>0.15488455425142805</v>
      </c>
      <c r="S155">
        <f>_xlfn.STDEV.P(S148:S152)</f>
        <v>0.2386892259552727</v>
      </c>
      <c r="T155" s="2">
        <f>_xlfn.STDEV.P(T148:T153)</f>
        <v>0.88058505001711318</v>
      </c>
      <c r="U155">
        <f>_xlfn.STDEV.P(U148:U152)</f>
        <v>1.0943595348625443</v>
      </c>
      <c r="V155" s="2">
        <f>_xlfn.STDEV.P(V148:V153)</f>
        <v>0.58247741345814164</v>
      </c>
      <c r="W155">
        <f>_xlfn.STDEV.P(W148:W152)</f>
        <v>0.48277843742431481</v>
      </c>
    </row>
    <row r="156" spans="1:23" x14ac:dyDescent="0.45">
      <c r="A156" s="1">
        <v>8</v>
      </c>
      <c r="B156">
        <v>5</v>
      </c>
      <c r="C156">
        <v>0.65</v>
      </c>
      <c r="D156">
        <v>51.5</v>
      </c>
      <c r="E156">
        <v>51.4</v>
      </c>
      <c r="F156">
        <v>25.9</v>
      </c>
      <c r="G156">
        <v>48.6</v>
      </c>
      <c r="I156">
        <f t="shared" si="60"/>
        <v>10.715526118674704</v>
      </c>
      <c r="K156" cm="1">
        <f t="array" ref="K156">INDEX(LINEST(K148:K153),1)</f>
        <v>-1.2399274437368282</v>
      </c>
      <c r="L156" cm="1">
        <f t="array" ref="L156">INDEX(LINEST(L148:L152),1)</f>
        <v>-0.38294807809530501</v>
      </c>
      <c r="N156">
        <f t="shared" si="61"/>
        <v>44.35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50.8</v>
      </c>
      <c r="E157">
        <v>50.7</v>
      </c>
      <c r="F157">
        <v>28.7</v>
      </c>
      <c r="G157">
        <v>49.2</v>
      </c>
      <c r="I157">
        <f t="shared" si="60"/>
        <v>9.3457209459730937</v>
      </c>
      <c r="N157">
        <f t="shared" si="61"/>
        <v>44.849999999999994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48.8</v>
      </c>
      <c r="E158">
        <v>49.8</v>
      </c>
      <c r="F158">
        <v>28.7</v>
      </c>
      <c r="G158">
        <v>54.2</v>
      </c>
      <c r="I158">
        <f t="shared" si="60"/>
        <v>9.8393025667472926</v>
      </c>
      <c r="N158">
        <f t="shared" si="61"/>
        <v>45.375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49.8</v>
      </c>
      <c r="E159">
        <v>49.5</v>
      </c>
      <c r="F159">
        <v>33.799999999999997</v>
      </c>
      <c r="G159">
        <v>55.5</v>
      </c>
      <c r="I159">
        <f t="shared" si="60"/>
        <v>8.0698512997452401</v>
      </c>
      <c r="J159" s="6"/>
      <c r="K159" t="s">
        <v>25</v>
      </c>
      <c r="L159" t="s">
        <v>26</v>
      </c>
      <c r="N159">
        <f t="shared" si="61"/>
        <v>47.15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47.5</v>
      </c>
      <c r="E160">
        <v>47.9</v>
      </c>
      <c r="F160">
        <v>32.4</v>
      </c>
      <c r="G160">
        <v>55.6</v>
      </c>
      <c r="I160">
        <f t="shared" si="60"/>
        <v>8.4096670564297522</v>
      </c>
      <c r="J160">
        <v>2</v>
      </c>
      <c r="K160">
        <f>AVERAGE(D148:G152)</f>
        <v>22.675000000000001</v>
      </c>
      <c r="L160">
        <f>AVERAGE(D148:G148,D153:G153,D158:G158,D163:G163,D168:G168,D173:G173)</f>
        <v>50.86249999999999</v>
      </c>
      <c r="M160">
        <v>0</v>
      </c>
      <c r="N160">
        <f t="shared" si="61"/>
        <v>45.85</v>
      </c>
      <c r="P160" s="2">
        <f>AVERAGE(D148:D152)</f>
        <v>0.02</v>
      </c>
      <c r="Q160">
        <f>AVERAGE(D148,D153,D158,D163,D168,D173)</f>
        <v>52.949999999999996</v>
      </c>
      <c r="R160" s="2">
        <f>AVERAGE(E148:E152)</f>
        <v>52.14</v>
      </c>
      <c r="S160">
        <f>AVERAGE(E148,E153,E158,E163,E168,E173)</f>
        <v>49.716666666666669</v>
      </c>
      <c r="T160" s="2">
        <f>AVERAGE(F148:F152)</f>
        <v>38.54</v>
      </c>
      <c r="U160">
        <f>AVERAGE(F148,F153,F158,F163,F168,F173)</f>
        <v>44.883333333333326</v>
      </c>
      <c r="V160" s="2">
        <f>AVERAGE(G148:G152)</f>
        <v>0</v>
      </c>
      <c r="W160">
        <f>AVERAGE(G148,G153,G158,G163,G168,G173)</f>
        <v>55.900000000000006</v>
      </c>
    </row>
    <row r="161" spans="1:23" x14ac:dyDescent="0.45">
      <c r="A161" s="1">
        <v>13</v>
      </c>
      <c r="B161">
        <v>10</v>
      </c>
      <c r="C161">
        <v>0.65</v>
      </c>
      <c r="D161">
        <v>50</v>
      </c>
      <c r="E161">
        <v>51.4</v>
      </c>
      <c r="F161">
        <v>33.1</v>
      </c>
      <c r="G161">
        <v>54</v>
      </c>
      <c r="I161">
        <f t="shared" si="60"/>
        <v>8.2235561042653522</v>
      </c>
      <c r="J161">
        <v>5</v>
      </c>
      <c r="K161">
        <f>AVERAGE(D153:G157)</f>
        <v>43.995000000000005</v>
      </c>
      <c r="L161">
        <f>AVERAGE(D149:G149,D154:G154,D159:G159,D164:G164,D169:G169,D174:G174)</f>
        <v>51.891666666666673</v>
      </c>
      <c r="M161">
        <v>0.2</v>
      </c>
      <c r="N161">
        <f t="shared" si="61"/>
        <v>47.125</v>
      </c>
      <c r="P161" s="2">
        <f>AVERAGE(D153:D157)</f>
        <v>49.94</v>
      </c>
      <c r="Q161">
        <f t="shared" ref="Q161:Q164" si="67">AVERAGE(D149,D154,D159,D164,D169,D174)</f>
        <v>54.283333333333324</v>
      </c>
      <c r="R161" s="2">
        <f>AVERAGE(E153:E157)</f>
        <v>49.86</v>
      </c>
      <c r="S161">
        <f t="shared" ref="S161:S164" si="68">AVERAGE(E149,E154,E159,E164,E169,E174)</f>
        <v>49.15</v>
      </c>
      <c r="T161" s="2">
        <f>AVERAGE(F153:F157)</f>
        <v>26.259999999999998</v>
      </c>
      <c r="U161">
        <f t="shared" ref="U161:U164" si="69">AVERAGE(F149,F154,F159,F164,F169,F174)</f>
        <v>46.949999999999996</v>
      </c>
      <c r="V161" s="2">
        <f>AVERAGE(G153:G157)</f>
        <v>49.92</v>
      </c>
      <c r="W161">
        <f t="shared" ref="W161:W164" si="70">AVERAGE(G149,G154,G159,G164,G169,G174)</f>
        <v>57.183333333333337</v>
      </c>
    </row>
    <row r="162" spans="1:23" x14ac:dyDescent="0.45">
      <c r="A162" s="1">
        <v>14</v>
      </c>
      <c r="B162">
        <v>10</v>
      </c>
      <c r="C162">
        <v>0.85</v>
      </c>
      <c r="D162">
        <v>50.4</v>
      </c>
      <c r="E162">
        <v>50.7</v>
      </c>
      <c r="F162">
        <v>33.299999999999997</v>
      </c>
      <c r="G162">
        <v>55.6</v>
      </c>
      <c r="I162">
        <f t="shared" si="60"/>
        <v>8.4542888524109685</v>
      </c>
      <c r="J162">
        <v>10</v>
      </c>
      <c r="K162">
        <f>AVERAGE(D158:G162)</f>
        <v>46.6</v>
      </c>
      <c r="L162">
        <f t="shared" ref="L162:L164" si="71">AVERAGE(D150:G150,D155:G155,D160:G160,D165:G165,D170:G170,D175:G175)</f>
        <v>51.033333333333331</v>
      </c>
      <c r="M162">
        <v>0.45</v>
      </c>
      <c r="N162">
        <f t="shared" si="61"/>
        <v>47.499999999999993</v>
      </c>
      <c r="P162" s="2">
        <f>AVERAGE(D158:D162)</f>
        <v>49.3</v>
      </c>
      <c r="Q162">
        <f t="shared" si="67"/>
        <v>51.966666666666661</v>
      </c>
      <c r="R162" s="2">
        <f>AVERAGE(E158:E162)</f>
        <v>49.86</v>
      </c>
      <c r="S162">
        <f t="shared" si="68"/>
        <v>48.199999999999996</v>
      </c>
      <c r="T162" s="2">
        <f>AVERAGE(F158:F162)</f>
        <v>32.260000000000005</v>
      </c>
      <c r="U162">
        <f t="shared" si="69"/>
        <v>47.5</v>
      </c>
      <c r="V162" s="2">
        <f>AVERAGE(G158:G162)</f>
        <v>54.980000000000004</v>
      </c>
      <c r="W162">
        <f t="shared" si="70"/>
        <v>56.466666666666669</v>
      </c>
    </row>
    <row r="163" spans="1:23" x14ac:dyDescent="0.45">
      <c r="A163" s="1">
        <v>15</v>
      </c>
      <c r="B163">
        <v>20</v>
      </c>
      <c r="C163">
        <v>0</v>
      </c>
      <c r="D163">
        <v>62.9</v>
      </c>
      <c r="E163">
        <v>46.3</v>
      </c>
      <c r="F163">
        <v>24.7</v>
      </c>
      <c r="G163">
        <v>75.7</v>
      </c>
      <c r="I163">
        <f t="shared" si="60"/>
        <v>19.089525923919659</v>
      </c>
      <c r="J163">
        <v>20</v>
      </c>
      <c r="K163">
        <f>AVERAGE(D163:G167)</f>
        <v>53.69</v>
      </c>
      <c r="L163">
        <f t="shared" si="71"/>
        <v>51.13750000000001</v>
      </c>
      <c r="M163">
        <v>0.65</v>
      </c>
      <c r="N163">
        <f t="shared" si="61"/>
        <v>52.399999999999991</v>
      </c>
      <c r="P163" s="2">
        <f>AVERAGE(D163:D167)</f>
        <v>62.280000000000008</v>
      </c>
      <c r="Q163">
        <f t="shared" si="67"/>
        <v>52.316666666666663</v>
      </c>
      <c r="R163" s="2">
        <f>AVERAGE(E163:E167)</f>
        <v>46.779999999999994</v>
      </c>
      <c r="S163">
        <f t="shared" si="68"/>
        <v>51.150000000000006</v>
      </c>
      <c r="T163" s="2">
        <f>AVERAGE(F163:F167)</f>
        <v>29.76</v>
      </c>
      <c r="U163">
        <f t="shared" si="69"/>
        <v>46.516666666666673</v>
      </c>
      <c r="V163" s="2">
        <f>AVERAGE(G163:G167)</f>
        <v>75.940000000000012</v>
      </c>
      <c r="W163">
        <f t="shared" si="70"/>
        <v>54.566666666666663</v>
      </c>
    </row>
    <row r="164" spans="1:23" x14ac:dyDescent="0.45">
      <c r="A164" s="1">
        <v>16</v>
      </c>
      <c r="B164">
        <v>20</v>
      </c>
      <c r="C164">
        <v>0.2</v>
      </c>
      <c r="D164">
        <v>64.099999999999994</v>
      </c>
      <c r="E164">
        <v>45.8</v>
      </c>
      <c r="F164">
        <v>34.9</v>
      </c>
      <c r="G164">
        <v>78.5</v>
      </c>
      <c r="I164">
        <f t="shared" si="60"/>
        <v>16.740575706946291</v>
      </c>
      <c r="J164">
        <v>50</v>
      </c>
      <c r="K164">
        <f>AVERAGE(D168:G172)</f>
        <v>69.629999999999981</v>
      </c>
      <c r="L164">
        <f t="shared" si="71"/>
        <v>51.191666666666656</v>
      </c>
      <c r="M164">
        <v>0.85</v>
      </c>
      <c r="N164">
        <f t="shared" si="61"/>
        <v>55.824999999999996</v>
      </c>
      <c r="P164" s="2">
        <f>AVERAGE(D168:D172)</f>
        <v>74.88</v>
      </c>
      <c r="Q164">
        <f t="shared" si="67"/>
        <v>52.116666666666667</v>
      </c>
      <c r="R164" s="2">
        <f>AVERAGE(E168:E172)</f>
        <v>49.760000000000005</v>
      </c>
      <c r="S164">
        <f t="shared" si="68"/>
        <v>50.666666666666664</v>
      </c>
      <c r="T164" s="2">
        <f>AVERAGE(F168:F172)</f>
        <v>75.3</v>
      </c>
      <c r="U164">
        <f t="shared" si="69"/>
        <v>46.116666666666667</v>
      </c>
      <c r="V164" s="2">
        <f>AVERAGE(G168:G172)</f>
        <v>78.58</v>
      </c>
      <c r="W164">
        <f t="shared" si="70"/>
        <v>55.866666666666667</v>
      </c>
    </row>
    <row r="165" spans="1:23" x14ac:dyDescent="0.45">
      <c r="A165" s="1">
        <v>17</v>
      </c>
      <c r="B165">
        <v>20</v>
      </c>
      <c r="C165">
        <v>0.45</v>
      </c>
      <c r="D165">
        <v>61.5</v>
      </c>
      <c r="E165">
        <v>45.4</v>
      </c>
      <c r="F165">
        <v>33.200000000000003</v>
      </c>
      <c r="G165">
        <v>76.900000000000006</v>
      </c>
      <c r="I165">
        <f t="shared" si="60"/>
        <v>16.484917348898026</v>
      </c>
      <c r="J165">
        <v>100</v>
      </c>
      <c r="K165">
        <f>AVERAGE(D173:G177)</f>
        <v>70.75</v>
      </c>
      <c r="L165">
        <f>AVERAGE((L164-L163), (L163-L162), (L162-L161), (L161-L160))</f>
        <v>8.229166666666643E-2</v>
      </c>
      <c r="N165">
        <f t="shared" si="61"/>
        <v>54.250000000000007</v>
      </c>
      <c r="P165" s="2">
        <f>AVERAGE(D173:D177)</f>
        <v>79.940000000000012</v>
      </c>
      <c r="R165" s="2">
        <f>AVERAGE(E173:E177)</f>
        <v>50.26</v>
      </c>
      <c r="T165" s="2">
        <f>AVERAGE(F173:F177)</f>
        <v>76.239999999999981</v>
      </c>
      <c r="V165" s="2">
        <f>AVERAGE(G173:G177)</f>
        <v>76.56</v>
      </c>
    </row>
    <row r="166" spans="1:23" x14ac:dyDescent="0.45">
      <c r="A166" s="1">
        <v>18</v>
      </c>
      <c r="B166">
        <v>20</v>
      </c>
      <c r="C166">
        <v>0.65</v>
      </c>
      <c r="D166">
        <v>61.8</v>
      </c>
      <c r="E166">
        <v>47.7</v>
      </c>
      <c r="F166">
        <v>30.1</v>
      </c>
      <c r="G166">
        <v>72.5</v>
      </c>
      <c r="I166">
        <f t="shared" si="60"/>
        <v>15.89172347481545</v>
      </c>
      <c r="K166">
        <f>AVERAGE(K160:K165)</f>
        <v>51.223333333333329</v>
      </c>
      <c r="N166">
        <f t="shared" si="61"/>
        <v>53.024999999999999</v>
      </c>
      <c r="P166" s="2">
        <f>AVERAGE(P160:P165)</f>
        <v>52.726666666666667</v>
      </c>
      <c r="Q166">
        <f>AVERAGE(Q160:Q164)</f>
        <v>52.726666666666667</v>
      </c>
      <c r="R166" s="2">
        <f>AVERAGE(R160:R165)</f>
        <v>49.776666666666671</v>
      </c>
      <c r="S166">
        <f>AVERAGE(S160:S164)</f>
        <v>49.776666666666664</v>
      </c>
      <c r="T166" s="2">
        <f>AVERAGE(T160:T165)</f>
        <v>46.393333333333338</v>
      </c>
      <c r="U166">
        <f>AVERAGE(U160:U164)</f>
        <v>46.393333333333331</v>
      </c>
      <c r="V166" s="2">
        <f>AVERAGE(V160:V165)</f>
        <v>55.99666666666667</v>
      </c>
      <c r="W166">
        <f>AVERAGE(W160:W164)</f>
        <v>55.99666666666667</v>
      </c>
    </row>
    <row r="167" spans="1:23" x14ac:dyDescent="0.45">
      <c r="A167" s="1">
        <v>19</v>
      </c>
      <c r="B167">
        <v>20</v>
      </c>
      <c r="C167">
        <v>0.85</v>
      </c>
      <c r="D167">
        <v>61.1</v>
      </c>
      <c r="E167">
        <v>48.7</v>
      </c>
      <c r="F167">
        <v>25.9</v>
      </c>
      <c r="G167">
        <v>76.099999999999994</v>
      </c>
      <c r="I167">
        <f t="shared" si="60"/>
        <v>18.385524197041519</v>
      </c>
      <c r="N167">
        <f t="shared" si="61"/>
        <v>52.95</v>
      </c>
      <c r="P167" s="2">
        <f>_xlfn.STDEV.P(P160:P165)</f>
        <v>26.204650138646937</v>
      </c>
      <c r="Q167">
        <f>_xlfn.STDEV.P(Q160:Q164)</f>
        <v>0.84745370243912077</v>
      </c>
      <c r="R167" s="2">
        <f>_xlfn.STDEV.P(R160:R165)</f>
        <v>1.571259226084468</v>
      </c>
      <c r="S167">
        <f>_xlfn.STDEV.P(S160:S164)</f>
        <v>1.0545457157784446</v>
      </c>
      <c r="T167" s="2">
        <f>_xlfn.STDEV.P(T160:T165)</f>
        <v>21.094484797901281</v>
      </c>
      <c r="U167">
        <f>_xlfn.STDEV.P(U160:U164)</f>
        <v>0.88390547508706652</v>
      </c>
      <c r="V167" s="2">
        <f>_xlfn.STDEV.P(V160:V165)</f>
        <v>27.39884527169388</v>
      </c>
      <c r="W167">
        <f>_xlfn.STDEV.P(W160:W164)</f>
        <v>0.86025835912500637</v>
      </c>
    </row>
    <row r="168" spans="1:23" x14ac:dyDescent="0.45">
      <c r="A168" s="1">
        <v>20</v>
      </c>
      <c r="B168">
        <v>50</v>
      </c>
      <c r="C168">
        <v>0</v>
      </c>
      <c r="D168">
        <v>76.400000000000006</v>
      </c>
      <c r="E168">
        <v>49.8</v>
      </c>
      <c r="F168">
        <v>76</v>
      </c>
      <c r="G168">
        <v>78.8</v>
      </c>
      <c r="I168">
        <f t="shared" si="60"/>
        <v>11.855273088377158</v>
      </c>
      <c r="N168">
        <f t="shared" si="61"/>
        <v>70.25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79.7</v>
      </c>
      <c r="E169">
        <v>49.7</v>
      </c>
      <c r="F169">
        <v>76.8</v>
      </c>
      <c r="G169">
        <v>80.400000000000006</v>
      </c>
      <c r="I169">
        <f t="shared" si="60"/>
        <v>12.744508621363151</v>
      </c>
      <c r="N169">
        <f t="shared" si="61"/>
        <v>71.650000000000006</v>
      </c>
      <c r="P169" s="2" cm="1">
        <f t="array" ref="P169">INDEX(LINEST(P160:P165), 1)</f>
        <v>13.925714285714287</v>
      </c>
      <c r="Q169" s="2" cm="1">
        <f t="array" ref="Q169">INDEX(LINEST(Q160:Q164), 1)</f>
        <v>-0.3633333333333319</v>
      </c>
      <c r="R169" s="2" cm="1">
        <f t="array" ref="R169">INDEX(LINEST(R160:R165), 1)</f>
        <v>-0.36514285714285721</v>
      </c>
      <c r="S169" s="2" cm="1">
        <f t="array" ref="S169">INDEX(LINEST(S160:S164), 1)</f>
        <v>0.38999999999999979</v>
      </c>
      <c r="T169" s="2" cm="1">
        <f t="array" ref="T169">INDEX(LINEST(T160:T165), 1)</f>
        <v>9.5177142857142822</v>
      </c>
      <c r="U169" s="2" cm="1">
        <f t="array" ref="U169">INDEX(LINEST(U160:U164), 1)</f>
        <v>0.20333333333333597</v>
      </c>
      <c r="V169" s="2" cm="1">
        <f t="array" ref="V169">INDEX(LINEST(V160:V164), 1)</f>
        <v>18.317999999999994</v>
      </c>
      <c r="W169" s="2" cm="1">
        <f t="array" ref="W169">INDEX(LINEST(W160:W164), 1)</f>
        <v>-0.26833333333333509</v>
      </c>
    </row>
    <row r="170" spans="1:23" x14ac:dyDescent="0.45">
      <c r="A170" s="1">
        <v>22</v>
      </c>
      <c r="B170">
        <v>50</v>
      </c>
      <c r="C170">
        <v>0.45</v>
      </c>
      <c r="D170">
        <v>74.8</v>
      </c>
      <c r="E170">
        <v>48.3</v>
      </c>
      <c r="F170">
        <v>76</v>
      </c>
      <c r="G170">
        <v>78.599999999999994</v>
      </c>
      <c r="I170">
        <f t="shared" si="60"/>
        <v>12.273625177591185</v>
      </c>
      <c r="K170" cm="1">
        <f t="array" ref="K170">INDEX(LINEST(K160:K165),1)</f>
        <v>9.2677142857142858</v>
      </c>
      <c r="L170" cm="1">
        <f t="array" ref="L170">INDEX(LINEST(L160:L164),1)</f>
        <v>-9.5833333333331504E-3</v>
      </c>
      <c r="N170">
        <f t="shared" si="61"/>
        <v>69.424999999999997</v>
      </c>
    </row>
    <row r="171" spans="1:23" x14ac:dyDescent="0.45">
      <c r="A171" s="1">
        <v>23</v>
      </c>
      <c r="B171">
        <v>50</v>
      </c>
      <c r="C171">
        <v>0.65</v>
      </c>
      <c r="D171">
        <v>72.099999999999994</v>
      </c>
      <c r="E171">
        <v>50.9</v>
      </c>
      <c r="F171">
        <v>73.599999999999994</v>
      </c>
      <c r="G171">
        <v>77.099999999999994</v>
      </c>
      <c r="I171">
        <f t="shared" si="60"/>
        <v>10.279439430241315</v>
      </c>
      <c r="N171">
        <f t="shared" si="61"/>
        <v>68.424999999999997</v>
      </c>
    </row>
    <row r="172" spans="1:23" x14ac:dyDescent="0.45">
      <c r="A172" s="1">
        <v>24</v>
      </c>
      <c r="B172">
        <v>50</v>
      </c>
      <c r="C172">
        <v>0.85</v>
      </c>
      <c r="D172">
        <v>71.400000000000006</v>
      </c>
      <c r="E172">
        <v>50.1</v>
      </c>
      <c r="F172">
        <v>74.099999999999994</v>
      </c>
      <c r="G172">
        <v>78</v>
      </c>
      <c r="I172">
        <f t="shared" si="60"/>
        <v>10.822892404528435</v>
      </c>
      <c r="N172">
        <f t="shared" si="61"/>
        <v>68.400000000000006</v>
      </c>
    </row>
    <row r="173" spans="1:23" x14ac:dyDescent="0.45">
      <c r="A173" s="1">
        <v>25</v>
      </c>
      <c r="B173">
        <v>100</v>
      </c>
      <c r="C173">
        <v>0</v>
      </c>
      <c r="D173">
        <v>79.7</v>
      </c>
      <c r="E173">
        <v>49.8</v>
      </c>
      <c r="F173">
        <v>77.599999999999994</v>
      </c>
      <c r="G173">
        <v>76.8</v>
      </c>
      <c r="I173">
        <f t="shared" si="60"/>
        <v>12.271180668542039</v>
      </c>
      <c r="N173">
        <f t="shared" si="61"/>
        <v>70.974999999999994</v>
      </c>
    </row>
    <row r="174" spans="1:23" x14ac:dyDescent="0.45">
      <c r="A174" s="1">
        <v>26</v>
      </c>
      <c r="B174">
        <v>100</v>
      </c>
      <c r="C174">
        <v>0.2</v>
      </c>
      <c r="D174">
        <v>82.6</v>
      </c>
      <c r="E174">
        <v>49.9</v>
      </c>
      <c r="F174">
        <v>77.8</v>
      </c>
      <c r="G174">
        <v>78.5</v>
      </c>
      <c r="I174">
        <f t="shared" si="60"/>
        <v>13.004806803639918</v>
      </c>
      <c r="N174">
        <f t="shared" si="61"/>
        <v>72.2</v>
      </c>
    </row>
    <row r="175" spans="1:23" x14ac:dyDescent="0.45">
      <c r="A175" s="1">
        <v>27</v>
      </c>
      <c r="B175">
        <v>100</v>
      </c>
      <c r="C175">
        <v>0.45</v>
      </c>
      <c r="D175">
        <v>79.900000000000006</v>
      </c>
      <c r="E175">
        <v>48.3</v>
      </c>
      <c r="F175">
        <v>76.7</v>
      </c>
      <c r="G175">
        <v>76</v>
      </c>
      <c r="I175">
        <f t="shared" si="60"/>
        <v>12.743503246752883</v>
      </c>
      <c r="N175">
        <f t="shared" si="61"/>
        <v>70.224999999999994</v>
      </c>
    </row>
    <row r="176" spans="1:23" x14ac:dyDescent="0.45">
      <c r="A176" s="1">
        <v>28</v>
      </c>
      <c r="B176">
        <v>100</v>
      </c>
      <c r="C176">
        <v>0.65</v>
      </c>
      <c r="D176">
        <v>78.5</v>
      </c>
      <c r="E176">
        <v>52.2</v>
      </c>
      <c r="F176">
        <v>75.5</v>
      </c>
      <c r="G176">
        <v>75.2</v>
      </c>
      <c r="I176">
        <f t="shared" si="60"/>
        <v>10.558053797930789</v>
      </c>
      <c r="N176">
        <f t="shared" si="61"/>
        <v>70.349999999999994</v>
      </c>
    </row>
    <row r="177" spans="1:23" x14ac:dyDescent="0.45">
      <c r="A177" s="1">
        <v>29</v>
      </c>
      <c r="B177">
        <v>100</v>
      </c>
      <c r="C177">
        <v>0.85</v>
      </c>
      <c r="D177">
        <v>79</v>
      </c>
      <c r="E177">
        <v>51.1</v>
      </c>
      <c r="F177">
        <v>73.599999999999994</v>
      </c>
      <c r="G177">
        <v>76.3</v>
      </c>
      <c r="I177">
        <f t="shared" si="60"/>
        <v>11.077680262582019</v>
      </c>
      <c r="N177">
        <f t="shared" si="61"/>
        <v>70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7.8</v>
      </c>
      <c r="E184">
        <v>47.7</v>
      </c>
      <c r="F184">
        <v>50.8</v>
      </c>
      <c r="G184">
        <v>1.7</v>
      </c>
      <c r="I184">
        <f>_xlfn.STDEV.P(D184:G184)</f>
        <v>22.381130445086999</v>
      </c>
      <c r="J184">
        <v>2</v>
      </c>
      <c r="K184">
        <f>_xlfn.STDEV.P(D184:G188)</f>
        <v>22.386720952386028</v>
      </c>
      <c r="L184">
        <f>_xlfn.STDEV.P(D184:G184,D189:G189,D194:G194,D199:G199,D204:G204,D209:F209)</f>
        <v>17.845525986408127</v>
      </c>
      <c r="M184">
        <v>0</v>
      </c>
      <c r="N184">
        <f>AVERAGE(D184:G184)</f>
        <v>27</v>
      </c>
      <c r="P184" s="2">
        <f>_xlfn.STDEV.P(D184:D188)</f>
        <v>1.2939860895697468</v>
      </c>
      <c r="Q184">
        <f>_xlfn.STDEV.P(D184,D189,D194,D199,D204,D209)</f>
        <v>20.830219767336963</v>
      </c>
      <c r="R184" s="2">
        <f>_xlfn.STDEV.P(E184:E188)</f>
        <v>1.9673332203772691</v>
      </c>
      <c r="S184">
        <f>_xlfn.STDEV.P(E184,E189,E194,E199,E204,E209)</f>
        <v>3.9456375347408112</v>
      </c>
      <c r="T184" s="2">
        <f>_xlfn.STDEV.P(F184:F188)</f>
        <v>1.065833007557939</v>
      </c>
      <c r="U184">
        <f>_xlfn.STDEV.P(F184,F189,F194,F199,F204,F209)</f>
        <v>11.288452802163235</v>
      </c>
      <c r="V184" s="2">
        <f>_xlfn.STDEV.P(G184:G188)</f>
        <v>0.52000000000000068</v>
      </c>
      <c r="W184">
        <f>_xlfn.STDEV.P(G184,G189,G194,G199,G204,G209)</f>
        <v>28.801933769955248</v>
      </c>
    </row>
    <row r="185" spans="1:23" x14ac:dyDescent="0.45">
      <c r="A185" s="1">
        <v>1</v>
      </c>
      <c r="B185">
        <v>0</v>
      </c>
      <c r="C185">
        <v>0.2</v>
      </c>
      <c r="D185">
        <v>6.2</v>
      </c>
      <c r="E185">
        <v>47.7</v>
      </c>
      <c r="F185">
        <v>50.3</v>
      </c>
      <c r="G185">
        <v>2.5</v>
      </c>
      <c r="I185">
        <f t="shared" ref="I185:I208" si="72">_xlfn.STDEV.P(D185:G185)</f>
        <v>22.382177619704475</v>
      </c>
      <c r="J185">
        <v>5</v>
      </c>
      <c r="K185">
        <f>_xlfn.STDEV.P(D189:G193)</f>
        <v>8.5721919600531731</v>
      </c>
      <c r="L185">
        <f t="shared" ref="L185:L188" si="73">_xlfn.STDEV.P(D185:G185,D190:G190,D195:G195,D200:G200,D205:G205,D210:F210)</f>
        <v>18.737964253029897</v>
      </c>
      <c r="M185">
        <v>0.2</v>
      </c>
      <c r="N185">
        <f t="shared" ref="N185:N208" si="74">AVERAGE(D185:G185)</f>
        <v>26.675000000000001</v>
      </c>
      <c r="P185" s="2">
        <f>_xlfn.STDEV.P(D189:D193)</f>
        <v>1.6082288394379696</v>
      </c>
      <c r="Q185">
        <f t="shared" ref="Q185:Q188" si="75">_xlfn.STDEV.P(D185,D190,D195,D200,D205,D210)</f>
        <v>23.820999139414784</v>
      </c>
      <c r="R185" s="2">
        <f>_xlfn.STDEV.P(E189:E193)</f>
        <v>1.274990196040737</v>
      </c>
      <c r="S185">
        <f t="shared" ref="S185:S188" si="76">_xlfn.STDEV.P(E185,E190,E195,E200,E205,E210)</f>
        <v>5.1484625536820854</v>
      </c>
      <c r="T185" s="2">
        <f>_xlfn.STDEV.P(F189:F193)</f>
        <v>0.82316462509026744</v>
      </c>
      <c r="U185">
        <f t="shared" ref="U185:U188" si="77">_xlfn.STDEV.P(F185,F190,F195,F200,F205,F210)</f>
        <v>11.496291672631745</v>
      </c>
      <c r="V185" s="2">
        <f>_xlfn.STDEV.P(G189:G193)</f>
        <v>0.75630681604756078</v>
      </c>
      <c r="W185">
        <f t="shared" ref="W185:W188" si="78">_xlfn.STDEV.P(G185,G190,G195,G200,G205,G210)</f>
        <v>28.932493267374433</v>
      </c>
    </row>
    <row r="186" spans="1:23" x14ac:dyDescent="0.45">
      <c r="A186" s="1">
        <v>2</v>
      </c>
      <c r="B186">
        <v>0</v>
      </c>
      <c r="C186">
        <v>0.45</v>
      </c>
      <c r="D186">
        <v>5.5</v>
      </c>
      <c r="E186">
        <v>50.3</v>
      </c>
      <c r="F186">
        <v>49</v>
      </c>
      <c r="G186">
        <v>3.3</v>
      </c>
      <c r="I186">
        <f t="shared" si="72"/>
        <v>22.643031488738433</v>
      </c>
      <c r="J186">
        <v>10</v>
      </c>
      <c r="K186">
        <f>_xlfn.STDEV.P(D194:G198)</f>
        <v>9.4788923403528234</v>
      </c>
      <c r="L186">
        <f t="shared" si="73"/>
        <v>18.231118621751587</v>
      </c>
      <c r="M186">
        <v>0.45</v>
      </c>
      <c r="N186">
        <f t="shared" si="74"/>
        <v>27.024999999999999</v>
      </c>
      <c r="P186" s="2">
        <f>_xlfn.STDEV.P(D194:D198)</f>
        <v>1.0119288512538815</v>
      </c>
      <c r="Q186">
        <f t="shared" si="75"/>
        <v>23.481955247002361</v>
      </c>
      <c r="R186" s="2">
        <f>_xlfn.STDEV.P(E194:E198)</f>
        <v>1.7955500549970751</v>
      </c>
      <c r="S186">
        <f t="shared" si="76"/>
        <v>3.8939054944875076</v>
      </c>
      <c r="T186" s="2">
        <f>_xlfn.STDEV.P(F194:F198)</f>
        <v>0.52687759489277997</v>
      </c>
      <c r="U186">
        <f t="shared" si="77"/>
        <v>11.359235107269393</v>
      </c>
      <c r="V186" s="2">
        <f>_xlfn.STDEV.P(G194:G198)</f>
        <v>2.267509647168013</v>
      </c>
      <c r="W186">
        <f t="shared" si="78"/>
        <v>28.153473241423615</v>
      </c>
    </row>
    <row r="187" spans="1:23" x14ac:dyDescent="0.45">
      <c r="A187" s="1">
        <v>3</v>
      </c>
      <c r="B187">
        <v>0</v>
      </c>
      <c r="C187">
        <v>0.65</v>
      </c>
      <c r="D187">
        <v>4.5</v>
      </c>
      <c r="E187">
        <v>45</v>
      </c>
      <c r="F187">
        <v>51.6</v>
      </c>
      <c r="G187">
        <v>2.5</v>
      </c>
      <c r="I187">
        <f t="shared" si="72"/>
        <v>22.532310134560102</v>
      </c>
      <c r="J187">
        <v>20</v>
      </c>
      <c r="K187">
        <f>_xlfn.STDEV.P(D199:G203)</f>
        <v>7.2206284352539321</v>
      </c>
      <c r="L187">
        <f t="shared" si="73"/>
        <v>18.413619928351501</v>
      </c>
      <c r="M187">
        <v>0.65</v>
      </c>
      <c r="N187">
        <f t="shared" si="74"/>
        <v>25.9</v>
      </c>
      <c r="P187" s="2">
        <f>_xlfn.STDEV.P(D199:D203)</f>
        <v>2.4185946332529555</v>
      </c>
      <c r="Q187">
        <f t="shared" si="75"/>
        <v>23.763937430952449</v>
      </c>
      <c r="R187" s="2">
        <f>_xlfn.STDEV.P(E199:E203)</f>
        <v>2.4717605061979597</v>
      </c>
      <c r="S187">
        <f t="shared" si="76"/>
        <v>4.4294469180700204</v>
      </c>
      <c r="T187" s="2">
        <f>_xlfn.STDEV.P(F199:F203)</f>
        <v>0.54184868736576342</v>
      </c>
      <c r="U187">
        <f t="shared" si="77"/>
        <v>10.491808974412216</v>
      </c>
      <c r="V187" s="2">
        <f>_xlfn.STDEV.P(G199:G203)</f>
        <v>1.2370933675353692</v>
      </c>
      <c r="W187">
        <f t="shared" si="78"/>
        <v>29.244524653723161</v>
      </c>
    </row>
    <row r="188" spans="1:23" x14ac:dyDescent="0.45">
      <c r="A188" s="1">
        <v>4</v>
      </c>
      <c r="B188">
        <v>0</v>
      </c>
      <c r="C188">
        <v>0.85</v>
      </c>
      <c r="D188">
        <v>4.2</v>
      </c>
      <c r="E188">
        <v>45.1</v>
      </c>
      <c r="F188">
        <v>48.8</v>
      </c>
      <c r="G188">
        <v>2.2000000000000002</v>
      </c>
      <c r="I188">
        <f t="shared" si="72"/>
        <v>21.925484601257963</v>
      </c>
      <c r="J188">
        <v>50</v>
      </c>
      <c r="K188">
        <f>_xlfn.STDEV.P(D205:G208)</f>
        <v>4.4754713438921723</v>
      </c>
      <c r="L188">
        <f t="shared" si="73"/>
        <v>18.248310380910159</v>
      </c>
      <c r="M188">
        <v>0.85</v>
      </c>
      <c r="N188">
        <f t="shared" si="74"/>
        <v>25.074999999999999</v>
      </c>
      <c r="P188" s="2">
        <f>_xlfn.STDEV.P(D204:D208)</f>
        <v>1.4496896219536088</v>
      </c>
      <c r="Q188">
        <f t="shared" si="75"/>
        <v>22.940914444623953</v>
      </c>
      <c r="R188" s="2">
        <f>_xlfn.STDEV.P(E204:E208)</f>
        <v>1.589465318904441</v>
      </c>
      <c r="S188">
        <f t="shared" si="76"/>
        <v>5.030379928218367</v>
      </c>
      <c r="T188" s="2">
        <f>_xlfn.STDEV.P(F204:F208)</f>
        <v>0.62481997407253209</v>
      </c>
      <c r="U188">
        <f t="shared" si="77"/>
        <v>10.683697341692584</v>
      </c>
      <c r="V188" s="2">
        <f>_xlfn.STDEV.P(G204:G208)</f>
        <v>1.8893385085791263</v>
      </c>
      <c r="W188">
        <f t="shared" si="78"/>
        <v>28.752144847529784</v>
      </c>
    </row>
    <row r="189" spans="1:23" x14ac:dyDescent="0.45">
      <c r="A189" s="1">
        <v>5</v>
      </c>
      <c r="B189">
        <v>5</v>
      </c>
      <c r="C189">
        <v>0</v>
      </c>
      <c r="D189">
        <v>34.4</v>
      </c>
      <c r="E189">
        <v>53.8</v>
      </c>
      <c r="F189">
        <v>39.6</v>
      </c>
      <c r="G189">
        <v>54.4</v>
      </c>
      <c r="I189">
        <f t="shared" si="72"/>
        <v>8.7479997713763193</v>
      </c>
      <c r="J189">
        <v>100</v>
      </c>
      <c r="K189">
        <f>_xlfn.STDEV.P(D209:F213)</f>
        <v>6.5811717970451289</v>
      </c>
      <c r="N189">
        <f t="shared" si="74"/>
        <v>45.55</v>
      </c>
      <c r="P189" s="2">
        <f>_xlfn.STDEV.P(D209:D213)</f>
        <v>2.8163806560903661</v>
      </c>
      <c r="R189" s="2">
        <f>_xlfn.STDEV.P(E209:E213)</f>
        <v>1.4430523206037962</v>
      </c>
      <c r="T189" s="2">
        <f>_xlfn.STDEV.P(F209:F213)</f>
        <v>0.8921883209278153</v>
      </c>
      <c r="V189" s="2">
        <f>_xlfn.STDEV.P(G209:G213)</f>
        <v>0</v>
      </c>
    </row>
    <row r="190" spans="1:23" x14ac:dyDescent="0.45">
      <c r="A190" s="1">
        <v>6</v>
      </c>
      <c r="B190">
        <v>5</v>
      </c>
      <c r="C190">
        <v>0.2</v>
      </c>
      <c r="D190">
        <v>35.1</v>
      </c>
      <c r="E190">
        <v>52.5</v>
      </c>
      <c r="F190">
        <v>40.6</v>
      </c>
      <c r="G190">
        <v>53</v>
      </c>
      <c r="I190">
        <f t="shared" si="72"/>
        <v>7.7016232055327469</v>
      </c>
      <c r="K190">
        <f>AVERAGE(K184:K189)</f>
        <v>9.7858461381638779</v>
      </c>
      <c r="N190">
        <f t="shared" si="74"/>
        <v>45.3</v>
      </c>
      <c r="P190" s="2">
        <f>AVERAGE(P184:P189)</f>
        <v>1.7664681152597546</v>
      </c>
      <c r="Q190">
        <f>AVERAGE(Q184:Q188)</f>
        <v>22.967605205866104</v>
      </c>
      <c r="R190" s="2">
        <f>AVERAGE(R184:R189)</f>
        <v>1.7570252695202129</v>
      </c>
      <c r="S190">
        <f>AVERAGE(S184:S188)</f>
        <v>4.4895664858397577</v>
      </c>
      <c r="T190" s="2">
        <f>AVERAGE(T184:T189)</f>
        <v>0.74578870165118294</v>
      </c>
      <c r="U190">
        <f>AVERAGE(U184:U188)</f>
        <v>11.063897179633836</v>
      </c>
      <c r="V190" s="2">
        <f>AVERAGE(V184:V189)</f>
        <v>1.1117080565550117</v>
      </c>
      <c r="W190">
        <f>AVERAGE(W184:W188)</f>
        <v>28.776913956001248</v>
      </c>
    </row>
    <row r="191" spans="1:23" x14ac:dyDescent="0.45">
      <c r="A191" s="1">
        <v>7</v>
      </c>
      <c r="B191">
        <v>5</v>
      </c>
      <c r="C191">
        <v>0.45</v>
      </c>
      <c r="D191">
        <v>31.7</v>
      </c>
      <c r="E191">
        <v>51.2</v>
      </c>
      <c r="F191">
        <v>39.5</v>
      </c>
      <c r="G191">
        <v>54.9</v>
      </c>
      <c r="I191">
        <f t="shared" si="72"/>
        <v>9.243477430058439</v>
      </c>
      <c r="N191">
        <f t="shared" si="74"/>
        <v>44.325000000000003</v>
      </c>
      <c r="P191" s="2">
        <f>_xlfn.STDEV.P(P184:P189)</f>
        <v>0.63842806781238137</v>
      </c>
      <c r="Q191">
        <f>_xlfn.STDEV.P(Q184:Q188)</f>
        <v>1.1132035836196019</v>
      </c>
      <c r="R191" s="2">
        <f>_xlfn.STDEV.P(R184:R189)</f>
        <v>0.39063478544639785</v>
      </c>
      <c r="S191">
        <f>_xlfn.STDEV.P(S184:S188)</f>
        <v>0.52552988317823812</v>
      </c>
      <c r="T191" s="2">
        <f>_xlfn.STDEV.P(T184:T189)</f>
        <v>0.1974821827138909</v>
      </c>
      <c r="U191">
        <f>_xlfn.STDEV.P(U184:U188)</f>
        <v>0.39911190110263556</v>
      </c>
      <c r="V191" s="2">
        <f>_xlfn.STDEV.P(V184:V189)</f>
        <v>0.78194534995996523</v>
      </c>
      <c r="W191">
        <f>_xlfn.STDEV.P(W184:W188)</f>
        <v>0.35574780706819881</v>
      </c>
    </row>
    <row r="192" spans="1:23" x14ac:dyDescent="0.45">
      <c r="A192" s="1">
        <v>8</v>
      </c>
      <c r="B192">
        <v>5</v>
      </c>
      <c r="C192">
        <v>0.65</v>
      </c>
      <c r="D192">
        <v>33.200000000000003</v>
      </c>
      <c r="E192">
        <v>53.4</v>
      </c>
      <c r="F192">
        <v>41.1</v>
      </c>
      <c r="G192">
        <v>55</v>
      </c>
      <c r="I192">
        <f t="shared" si="72"/>
        <v>8.988708194173423</v>
      </c>
      <c r="K192" cm="1">
        <f t="array" ref="K192">INDEX(LINEST(K184:K189),1)</f>
        <v>-2.6736049008653255</v>
      </c>
      <c r="L192" cm="1">
        <f t="array" ref="L192">INDEX(LINEST(L184:L188),1)</f>
        <v>4.8122446432566704E-2</v>
      </c>
      <c r="N192">
        <f t="shared" si="74"/>
        <v>45.674999999999997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36.4</v>
      </c>
      <c r="E193">
        <v>55</v>
      </c>
      <c r="F193">
        <v>41.6</v>
      </c>
      <c r="G193">
        <v>53.7</v>
      </c>
      <c r="I193">
        <f t="shared" si="72"/>
        <v>7.9054965055966431</v>
      </c>
      <c r="N193">
        <f t="shared" si="74"/>
        <v>46.674999999999997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35.1</v>
      </c>
      <c r="E194">
        <v>56.5</v>
      </c>
      <c r="F194">
        <v>57.7</v>
      </c>
      <c r="G194">
        <v>53.8</v>
      </c>
      <c r="I194">
        <f t="shared" si="72"/>
        <v>9.1595237321598724</v>
      </c>
      <c r="N194">
        <f t="shared" si="74"/>
        <v>50.775000000000006</v>
      </c>
      <c r="P194" s="2" t="s">
        <v>35</v>
      </c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34.4</v>
      </c>
      <c r="E195">
        <v>55.9</v>
      </c>
      <c r="F195">
        <v>58.1</v>
      </c>
      <c r="G195">
        <v>54.3</v>
      </c>
      <c r="I195">
        <f t="shared" si="72"/>
        <v>9.4927274794971606</v>
      </c>
      <c r="J195" s="6"/>
      <c r="K195" t="s">
        <v>25</v>
      </c>
      <c r="L195" t="s">
        <v>26</v>
      </c>
      <c r="N195">
        <f t="shared" si="74"/>
        <v>50.674999999999997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35.5</v>
      </c>
      <c r="E196">
        <v>53</v>
      </c>
      <c r="F196">
        <v>58.6</v>
      </c>
      <c r="G196">
        <v>55.1</v>
      </c>
      <c r="I196">
        <f t="shared" si="72"/>
        <v>8.9164174419999256</v>
      </c>
      <c r="J196">
        <v>2</v>
      </c>
      <c r="K196">
        <f>AVERAGE(D184:G188)</f>
        <v>26.335000000000001</v>
      </c>
      <c r="L196">
        <f>AVERAGE(D184:G184,D189:G189,D194:G194,D199:G199,D204:G204,D209:F209)</f>
        <v>51.773913043478267</v>
      </c>
      <c r="M196">
        <v>0</v>
      </c>
      <c r="N196">
        <f t="shared" si="74"/>
        <v>50.55</v>
      </c>
      <c r="P196" s="2">
        <f>AVERAGE(D184:D188)</f>
        <v>5.64</v>
      </c>
      <c r="Q196">
        <f>AVERAGE(D184,D189,D194,D199,D204,D209)</f>
        <v>43.616666666666667</v>
      </c>
      <c r="R196" s="2">
        <f>AVERAGE(E184:E188)</f>
        <v>47.16</v>
      </c>
      <c r="S196">
        <f>AVERAGE(E184,E189,E194,E199,E204,E209)</f>
        <v>55.116666666666667</v>
      </c>
      <c r="T196" s="2">
        <f>AVERAGE(F184:F188)</f>
        <v>50.1</v>
      </c>
      <c r="U196">
        <f>AVERAGE(F184,F189,F194,F199,F204,F209)</f>
        <v>59.25</v>
      </c>
      <c r="V196" s="2">
        <f>AVERAGE(G184:G188)</f>
        <v>2.44</v>
      </c>
      <c r="W196">
        <f>AVERAGE(G184,G189,G194,G199,G204)</f>
        <v>48.58</v>
      </c>
    </row>
    <row r="197" spans="1:23" x14ac:dyDescent="0.45">
      <c r="A197" s="1">
        <v>13</v>
      </c>
      <c r="B197">
        <v>10</v>
      </c>
      <c r="C197">
        <v>0.65</v>
      </c>
      <c r="D197">
        <v>36.5</v>
      </c>
      <c r="E197">
        <v>55.1</v>
      </c>
      <c r="F197">
        <v>57.4</v>
      </c>
      <c r="G197">
        <v>60.1</v>
      </c>
      <c r="I197">
        <f t="shared" si="72"/>
        <v>9.2780318494818879</v>
      </c>
      <c r="J197">
        <v>5</v>
      </c>
      <c r="K197">
        <f>AVERAGE(D189:G193)</f>
        <v>45.505000000000003</v>
      </c>
      <c r="L197">
        <f t="shared" ref="L197:L200" si="79">AVERAGE(D185:G185,D190:G190,D195:G195,D200:G200,D205:G205,D210:F210)</f>
        <v>52.999999999999993</v>
      </c>
      <c r="M197">
        <v>0.2</v>
      </c>
      <c r="N197">
        <f t="shared" si="74"/>
        <v>52.274999999999999</v>
      </c>
      <c r="P197" s="2">
        <f>AVERAGE(D189:D193)</f>
        <v>34.160000000000004</v>
      </c>
      <c r="Q197">
        <f t="shared" ref="Q197:Q200" si="80">AVERAGE(D185,D190,D195,D200,D205,D210)</f>
        <v>46.1</v>
      </c>
      <c r="R197" s="2">
        <f>AVERAGE(E189:E193)</f>
        <v>53.179999999999993</v>
      </c>
      <c r="S197">
        <f t="shared" ref="S197:S200" si="81">AVERAGE(E185,E190,E195,E200,E205,E210)</f>
        <v>56.199999999999996</v>
      </c>
      <c r="T197" s="2">
        <f>AVERAGE(F189:F193)</f>
        <v>40.480000000000004</v>
      </c>
      <c r="U197">
        <f t="shared" ref="U197:U200" si="82">AVERAGE(F185,F190,F195,F200,F205,F210)</f>
        <v>59.916666666666664</v>
      </c>
      <c r="V197" s="2">
        <f>AVERAGE(G189:G193)</f>
        <v>54.2</v>
      </c>
      <c r="W197">
        <f>AVERAGE(G185,G190,G195,G200,G205)</f>
        <v>49.14</v>
      </c>
    </row>
    <row r="198" spans="1:23" x14ac:dyDescent="0.45">
      <c r="A198" s="1">
        <v>14</v>
      </c>
      <c r="B198">
        <v>10</v>
      </c>
      <c r="C198">
        <v>0.85</v>
      </c>
      <c r="D198">
        <v>33.5</v>
      </c>
      <c r="E198">
        <v>58.5</v>
      </c>
      <c r="F198">
        <v>57.1</v>
      </c>
      <c r="G198">
        <v>56.6</v>
      </c>
      <c r="I198">
        <f t="shared" si="72"/>
        <v>10.372409315101288</v>
      </c>
      <c r="J198">
        <v>10</v>
      </c>
      <c r="K198">
        <f>AVERAGE(D194:G198)</f>
        <v>51.140000000000008</v>
      </c>
      <c r="L198">
        <f t="shared" si="79"/>
        <v>51.739130434782616</v>
      </c>
      <c r="M198">
        <v>0.45</v>
      </c>
      <c r="N198">
        <f t="shared" si="74"/>
        <v>51.424999999999997</v>
      </c>
      <c r="P198" s="2">
        <f>AVERAGE(D194:D198)</f>
        <v>35</v>
      </c>
      <c r="Q198">
        <f t="shared" si="80"/>
        <v>44.666666666666664</v>
      </c>
      <c r="R198" s="2">
        <f>AVERAGE(E194:E198)</f>
        <v>55.8</v>
      </c>
      <c r="S198">
        <f t="shared" si="81"/>
        <v>54.15</v>
      </c>
      <c r="T198" s="2">
        <f>AVERAGE(F194:F198)</f>
        <v>57.780000000000008</v>
      </c>
      <c r="U198">
        <f t="shared" si="82"/>
        <v>58.933333333333337</v>
      </c>
      <c r="V198" s="2">
        <f>AVERAGE(G194:G198)</f>
        <v>55.98</v>
      </c>
      <c r="W198">
        <f>AVERAGE(G186,G191,G196,G201,G206)</f>
        <v>48.7</v>
      </c>
    </row>
    <row r="199" spans="1:23" x14ac:dyDescent="0.45">
      <c r="A199" s="1">
        <v>15</v>
      </c>
      <c r="B199">
        <v>20</v>
      </c>
      <c r="C199">
        <v>0</v>
      </c>
      <c r="D199">
        <v>54.2</v>
      </c>
      <c r="E199">
        <v>55.7</v>
      </c>
      <c r="F199">
        <v>68</v>
      </c>
      <c r="G199">
        <v>73.900000000000006</v>
      </c>
      <c r="I199">
        <f t="shared" si="72"/>
        <v>8.2844734292530724</v>
      </c>
      <c r="J199">
        <v>20</v>
      </c>
      <c r="K199">
        <f>AVERAGE(D199:G203)</f>
        <v>63.695000000000014</v>
      </c>
      <c r="L199">
        <f t="shared" si="79"/>
        <v>52.165217391304353</v>
      </c>
      <c r="M199">
        <v>0.65</v>
      </c>
      <c r="N199">
        <f t="shared" si="74"/>
        <v>62.95</v>
      </c>
      <c r="P199" s="2">
        <f>AVERAGE(D199:D203)</f>
        <v>58.620000000000005</v>
      </c>
      <c r="Q199">
        <f t="shared" si="80"/>
        <v>45.216666666666661</v>
      </c>
      <c r="R199" s="2">
        <f>AVERAGE(E199:E203)</f>
        <v>55.419999999999995</v>
      </c>
      <c r="S199">
        <f t="shared" si="81"/>
        <v>53.4</v>
      </c>
      <c r="T199" s="2">
        <f>AVERAGE(F199:F203)</f>
        <v>67.98</v>
      </c>
      <c r="U199">
        <f t="shared" si="82"/>
        <v>59.316666666666663</v>
      </c>
      <c r="V199" s="2">
        <f>AVERAGE(G199:G203)</f>
        <v>72.760000000000005</v>
      </c>
      <c r="W199">
        <f>AVERAGE(G187,G192,G197,G202,G207)</f>
        <v>50.440000000000005</v>
      </c>
    </row>
    <row r="200" spans="1:23" x14ac:dyDescent="0.45">
      <c r="A200" s="1">
        <v>16</v>
      </c>
      <c r="B200">
        <v>20</v>
      </c>
      <c r="C200">
        <v>0.2</v>
      </c>
      <c r="D200">
        <v>59.7</v>
      </c>
      <c r="E200">
        <v>57.8</v>
      </c>
      <c r="F200">
        <v>68.900000000000006</v>
      </c>
      <c r="G200">
        <v>74.5</v>
      </c>
      <c r="I200">
        <f t="shared" si="72"/>
        <v>6.8041807001284811</v>
      </c>
      <c r="J200">
        <v>50</v>
      </c>
      <c r="K200">
        <f>AVERAGE(D204:G208)</f>
        <v>61.019999999999996</v>
      </c>
      <c r="L200">
        <f t="shared" si="79"/>
        <v>52.221739130434791</v>
      </c>
      <c r="M200">
        <v>0.85</v>
      </c>
      <c r="N200">
        <f t="shared" si="74"/>
        <v>65.224999999999994</v>
      </c>
      <c r="P200" s="2">
        <f>AVERAGE(D204:D208)</f>
        <v>59.080000000000005</v>
      </c>
      <c r="Q200">
        <f t="shared" si="80"/>
        <v>44.733333333333327</v>
      </c>
      <c r="R200" s="2">
        <f>AVERAGE(E204:E208)</f>
        <v>56.440000000000012</v>
      </c>
      <c r="S200">
        <f t="shared" si="81"/>
        <v>55.683333333333337</v>
      </c>
      <c r="T200" s="2">
        <f>AVERAGE(F204:F208)</f>
        <v>67.94</v>
      </c>
      <c r="U200">
        <f t="shared" si="82"/>
        <v>58.816666666666663</v>
      </c>
      <c r="V200" s="2">
        <f>AVERAGE(G204:G208)</f>
        <v>60.620000000000005</v>
      </c>
      <c r="W200">
        <f>AVERAGE(G188,G193,G198,G203,G208)</f>
        <v>49.14</v>
      </c>
    </row>
    <row r="201" spans="1:23" x14ac:dyDescent="0.45">
      <c r="A201" s="1">
        <v>17</v>
      </c>
      <c r="B201">
        <v>20</v>
      </c>
      <c r="C201">
        <v>0.45</v>
      </c>
      <c r="D201">
        <v>58</v>
      </c>
      <c r="E201">
        <v>52.7</v>
      </c>
      <c r="F201">
        <v>67.900000000000006</v>
      </c>
      <c r="G201">
        <v>72.2</v>
      </c>
      <c r="I201">
        <f t="shared" si="72"/>
        <v>7.7359550153810872</v>
      </c>
      <c r="J201">
        <v>100</v>
      </c>
      <c r="K201">
        <f>AVERAGE(D209:F213)</f>
        <v>69.786666666666662</v>
      </c>
      <c r="N201">
        <f t="shared" si="74"/>
        <v>62.7</v>
      </c>
      <c r="P201" s="2">
        <f>AVERAGE(D209:D213)</f>
        <v>76.7</v>
      </c>
      <c r="R201" s="2">
        <f>AVERAGE(E209:E213)</f>
        <v>61.46</v>
      </c>
      <c r="T201" s="2">
        <f>AVERAGE(F209:F213)</f>
        <v>71.2</v>
      </c>
      <c r="V201" s="2"/>
    </row>
    <row r="202" spans="1:23" x14ac:dyDescent="0.45">
      <c r="A202" s="1">
        <v>18</v>
      </c>
      <c r="B202">
        <v>20</v>
      </c>
      <c r="C202">
        <v>0.65</v>
      </c>
      <c r="D202">
        <v>60.2</v>
      </c>
      <c r="E202">
        <v>52.5</v>
      </c>
      <c r="F202">
        <v>67.900000000000006</v>
      </c>
      <c r="G202">
        <v>71.2</v>
      </c>
      <c r="I202">
        <f t="shared" si="72"/>
        <v>7.2341205408812463</v>
      </c>
      <c r="K202">
        <f>AVERAGE(K196:K201)</f>
        <v>52.913611111111116</v>
      </c>
      <c r="N202">
        <f t="shared" si="74"/>
        <v>62.95</v>
      </c>
      <c r="P202" s="2">
        <f>AVERAGE(P196:P201)</f>
        <v>44.866666666666674</v>
      </c>
      <c r="Q202">
        <f>AVERAGE(Q196:Q200)</f>
        <v>44.86666666666666</v>
      </c>
      <c r="R202" s="2">
        <f>AVERAGE(R196:R201)</f>
        <v>54.91</v>
      </c>
      <c r="S202">
        <f>AVERAGE(S196:S200)</f>
        <v>54.910000000000004</v>
      </c>
      <c r="T202" s="2">
        <f>AVERAGE(T196:T201)</f>
        <v>59.24666666666667</v>
      </c>
      <c r="U202">
        <f>AVERAGE(U196:U200)</f>
        <v>59.24666666666667</v>
      </c>
      <c r="V202" s="2">
        <f>AVERAGE(V196:V200)</f>
        <v>49.2</v>
      </c>
      <c r="W202">
        <f>AVERAGE(W196:W200)</f>
        <v>49.2</v>
      </c>
    </row>
    <row r="203" spans="1:23" x14ac:dyDescent="0.45">
      <c r="A203" s="1">
        <v>19</v>
      </c>
      <c r="B203">
        <v>20</v>
      </c>
      <c r="C203">
        <v>0.85</v>
      </c>
      <c r="D203">
        <v>61</v>
      </c>
      <c r="E203">
        <v>58.4</v>
      </c>
      <c r="F203">
        <v>67.2</v>
      </c>
      <c r="G203">
        <v>72</v>
      </c>
      <c r="I203">
        <f t="shared" si="72"/>
        <v>5.3129558627942703</v>
      </c>
      <c r="N203">
        <f t="shared" si="74"/>
        <v>64.650000000000006</v>
      </c>
      <c r="P203" s="2">
        <f>_xlfn.STDEV.P(P196:P201)</f>
        <v>22.931962168311916</v>
      </c>
      <c r="Q203">
        <f>_xlfn.STDEV.P(Q196:Q200)</f>
        <v>0.80794664290272167</v>
      </c>
      <c r="R203" s="2">
        <f>_xlfn.STDEV.P(R196:R201)</f>
        <v>4.2690943614151564</v>
      </c>
      <c r="S203">
        <f>_xlfn.STDEV.P(S196:S200)</f>
        <v>1.0161255390507176</v>
      </c>
      <c r="T203" s="2">
        <f>_xlfn.STDEV.P(T196:T201)</f>
        <v>11.050850143264512</v>
      </c>
      <c r="U203">
        <f>_xlfn.STDEV.P(U196:U200)</f>
        <v>0.38389813463701178</v>
      </c>
      <c r="V203" s="2">
        <f>_xlfn.STDEV.P(V196:V200)</f>
        <v>24.260898581874496</v>
      </c>
      <c r="W203">
        <f>_xlfn.STDEV.P(W196:W200)</f>
        <v>0.66018179314489001</v>
      </c>
    </row>
    <row r="204" spans="1:23" x14ac:dyDescent="0.45">
      <c r="A204" s="1">
        <v>20</v>
      </c>
      <c r="B204">
        <v>50</v>
      </c>
      <c r="C204">
        <v>0</v>
      </c>
      <c r="D204">
        <v>57.1</v>
      </c>
      <c r="E204">
        <v>56.1</v>
      </c>
      <c r="F204">
        <v>67.5</v>
      </c>
      <c r="G204">
        <v>59.1</v>
      </c>
      <c r="I204">
        <f t="shared" si="72"/>
        <v>4.4908239778463814</v>
      </c>
      <c r="N204">
        <f t="shared" si="74"/>
        <v>59.949999999999996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61.4</v>
      </c>
      <c r="E205">
        <v>59.3</v>
      </c>
      <c r="F205">
        <v>69</v>
      </c>
      <c r="G205">
        <v>61.4</v>
      </c>
      <c r="I205">
        <f t="shared" si="72"/>
        <v>3.6948443810260816</v>
      </c>
      <c r="N205">
        <f t="shared" si="74"/>
        <v>62.774999999999999</v>
      </c>
      <c r="P205" s="2" cm="1">
        <f t="array" ref="P205">INDEX(LINEST(P196:P201), 1)</f>
        <v>12.962285714285715</v>
      </c>
      <c r="Q205" s="2" cm="1">
        <f t="array" ref="Q205">INDEX(LINEST(Q196:Q200), 1)</f>
        <v>0.13499999999999801</v>
      </c>
      <c r="R205" s="2" cm="1">
        <f t="array" ref="R205">INDEX(LINEST(R196:R201), 1)</f>
        <v>2.3114285714285736</v>
      </c>
      <c r="S205" s="2" cm="1">
        <f t="array" ref="S205">INDEX(LINEST(S196:S200), 1)</f>
        <v>-0.1666666666666656</v>
      </c>
      <c r="T205" s="2" cm="1">
        <f t="array" ref="T205">INDEX(LINEST(T196:T201), 1)</f>
        <v>5.6594285714285721</v>
      </c>
      <c r="U205" s="2" cm="1">
        <f t="array" ref="U205">INDEX(LINEST(U196:U200), 1)</f>
        <v>-0.14666666666666747</v>
      </c>
      <c r="V205" s="2" cm="1">
        <f t="array" ref="V205">INDEX(LINEST(V196:V200), 1)</f>
        <v>13.492000000000001</v>
      </c>
      <c r="W205" s="2" cm="1">
        <f t="array" ref="W205">INDEX(LINEST(W196:W200), 1)</f>
        <v>0.2420000000000008</v>
      </c>
    </row>
    <row r="206" spans="1:23" x14ac:dyDescent="0.45">
      <c r="A206" s="1">
        <v>22</v>
      </c>
      <c r="B206">
        <v>50</v>
      </c>
      <c r="C206">
        <v>0.45</v>
      </c>
      <c r="D206">
        <v>58.8</v>
      </c>
      <c r="E206">
        <v>55.7</v>
      </c>
      <c r="F206">
        <v>68.2</v>
      </c>
      <c r="G206">
        <v>58</v>
      </c>
      <c r="I206">
        <f t="shared" si="72"/>
        <v>4.7709406829261676</v>
      </c>
      <c r="K206" cm="1">
        <f t="array" ref="K206">INDEX(LINEST(K196:K201),1)</f>
        <v>7.8959523809523811</v>
      </c>
      <c r="L206" cm="1">
        <f t="array" ref="L206">INDEX(LINEST(L196:L200),1)</f>
        <v>6.0869565217409631E-3</v>
      </c>
      <c r="N206">
        <f t="shared" si="74"/>
        <v>60.174999999999997</v>
      </c>
    </row>
    <row r="207" spans="1:23" x14ac:dyDescent="0.45">
      <c r="A207" s="1">
        <v>23</v>
      </c>
      <c r="B207">
        <v>50</v>
      </c>
      <c r="C207">
        <v>0.65</v>
      </c>
      <c r="D207">
        <v>58.3</v>
      </c>
      <c r="E207">
        <v>54.5</v>
      </c>
      <c r="F207">
        <v>67.2</v>
      </c>
      <c r="G207">
        <v>63.4</v>
      </c>
      <c r="I207">
        <f t="shared" si="72"/>
        <v>4.8386465049639673</v>
      </c>
      <c r="N207">
        <f t="shared" si="74"/>
        <v>60.85</v>
      </c>
    </row>
    <row r="208" spans="1:23" x14ac:dyDescent="0.45">
      <c r="A208" s="1">
        <v>24</v>
      </c>
      <c r="B208">
        <v>50</v>
      </c>
      <c r="C208">
        <v>0.85</v>
      </c>
      <c r="D208">
        <v>59.8</v>
      </c>
      <c r="E208">
        <v>56.6</v>
      </c>
      <c r="F208">
        <v>67.8</v>
      </c>
      <c r="G208">
        <v>61.2</v>
      </c>
      <c r="I208">
        <f t="shared" si="72"/>
        <v>4.0801348016946681</v>
      </c>
      <c r="N208">
        <f t="shared" si="74"/>
        <v>61.349999999999994</v>
      </c>
    </row>
    <row r="209" spans="1:23" x14ac:dyDescent="0.45">
      <c r="A209" s="1">
        <v>25</v>
      </c>
      <c r="B209">
        <v>100</v>
      </c>
      <c r="C209">
        <v>0</v>
      </c>
      <c r="D209">
        <v>73.099999999999994</v>
      </c>
      <c r="E209">
        <v>60.9</v>
      </c>
      <c r="F209">
        <v>71.900000000000006</v>
      </c>
      <c r="G209">
        <v>0</v>
      </c>
      <c r="I209">
        <f>_xlfn.STDEV.P(D209:F209)</f>
        <v>5.49019327731021</v>
      </c>
      <c r="N209">
        <f>AVERAGEIF(D209:G209, "&lt;&gt;0", D209:G209)</f>
        <v>68.63333333333334</v>
      </c>
    </row>
    <row r="210" spans="1:23" x14ac:dyDescent="0.45">
      <c r="A210" s="1">
        <v>26</v>
      </c>
      <c r="B210">
        <v>100</v>
      </c>
      <c r="C210">
        <v>0.2</v>
      </c>
      <c r="D210">
        <v>79.8</v>
      </c>
      <c r="E210">
        <v>64</v>
      </c>
      <c r="F210">
        <v>72.599999999999994</v>
      </c>
      <c r="G210">
        <v>0</v>
      </c>
      <c r="I210">
        <f t="shared" ref="I210:I213" si="83">_xlfn.STDEV.P(D210:F210)</f>
        <v>6.4587580505508599</v>
      </c>
      <c r="N210">
        <f t="shared" ref="N210:N213" si="84">AVERAGEIF(D210:G210, "&lt;&gt;0", D210:G210)</f>
        <v>72.13333333333334</v>
      </c>
    </row>
    <row r="211" spans="1:23" x14ac:dyDescent="0.45">
      <c r="A211" s="1">
        <v>27</v>
      </c>
      <c r="B211">
        <v>100</v>
      </c>
      <c r="C211">
        <v>0.45</v>
      </c>
      <c r="D211">
        <v>78.5</v>
      </c>
      <c r="E211">
        <v>62</v>
      </c>
      <c r="F211">
        <v>70.400000000000006</v>
      </c>
      <c r="G211">
        <v>0</v>
      </c>
      <c r="I211">
        <f t="shared" si="83"/>
        <v>6.7364679172397155</v>
      </c>
      <c r="N211">
        <f t="shared" si="84"/>
        <v>70.3</v>
      </c>
    </row>
    <row r="212" spans="1:23" x14ac:dyDescent="0.45">
      <c r="A212" s="1">
        <v>28</v>
      </c>
      <c r="B212">
        <v>100</v>
      </c>
      <c r="C212">
        <v>0.65</v>
      </c>
      <c r="D212">
        <v>78.599999999999994</v>
      </c>
      <c r="E212">
        <v>59.9</v>
      </c>
      <c r="F212">
        <v>70.7</v>
      </c>
      <c r="G212">
        <v>0</v>
      </c>
      <c r="I212">
        <f t="shared" si="83"/>
        <v>7.664782377138275</v>
      </c>
      <c r="N212">
        <f t="shared" si="84"/>
        <v>69.733333333333334</v>
      </c>
    </row>
    <row r="213" spans="1:23" x14ac:dyDescent="0.45">
      <c r="A213" s="1">
        <v>29</v>
      </c>
      <c r="B213">
        <v>100</v>
      </c>
      <c r="C213">
        <v>0.85</v>
      </c>
      <c r="D213">
        <v>73.5</v>
      </c>
      <c r="E213">
        <v>60.5</v>
      </c>
      <c r="F213">
        <v>70.400000000000006</v>
      </c>
      <c r="G213">
        <v>0</v>
      </c>
      <c r="I213">
        <f t="shared" si="83"/>
        <v>5.5439656885261801</v>
      </c>
      <c r="N213">
        <f t="shared" si="84"/>
        <v>68.13333333333334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13.6</v>
      </c>
      <c r="E220">
        <v>10.9</v>
      </c>
      <c r="F220">
        <v>24.3</v>
      </c>
      <c r="G220">
        <v>0</v>
      </c>
      <c r="I220">
        <f>_xlfn.STDEV.P(D220:G220)</f>
        <v>8.6443623246599302</v>
      </c>
      <c r="J220">
        <v>2</v>
      </c>
      <c r="K220">
        <f>_xlfn.STDEV.P(D220:G224)</f>
        <v>8.8251855504572827</v>
      </c>
      <c r="L220">
        <f>_xlfn.STDEV.P(D220:G220,D225:G225,D230:G230,D235:G235,E240:F240,E245:E245)</f>
        <v>8.8578775369630005</v>
      </c>
      <c r="M220">
        <v>0</v>
      </c>
      <c r="N220">
        <f>AVERAGE(D220:G220)</f>
        <v>12.2</v>
      </c>
      <c r="P220" s="2">
        <f>_xlfn.STDEV.P(D220:D224)</f>
        <v>5.3931808795923022</v>
      </c>
      <c r="Q220">
        <f>_xlfn.STDEV.P(D220,D225,D230,D235,D240,D245)</f>
        <v>4.7104198916397628</v>
      </c>
      <c r="R220" s="2">
        <f>_xlfn.STDEV.P(E220:E224)</f>
        <v>0.70142711667000712</v>
      </c>
      <c r="S220">
        <f>_xlfn.STDEV.P(E220,E225,E230,E235,E240,E245)</f>
        <v>3.1114930321131817</v>
      </c>
      <c r="T220" s="2">
        <f>_xlfn.STDEV.P(F220:F224)</f>
        <v>0.66332495807108083</v>
      </c>
      <c r="U220">
        <f>_xlfn.STDEV.P(F220,F225,F230,F235,F240,F245)</f>
        <v>9.7982566476559025</v>
      </c>
      <c r="V220" s="2">
        <f>_xlfn.STDEV.P(G220:G224)</f>
        <v>0</v>
      </c>
      <c r="W220">
        <f>_xlfn.STDEV.P(G220,G225,G230,G235,G240,G245)</f>
        <v>7.599049648183354</v>
      </c>
    </row>
    <row r="221" spans="1:23" x14ac:dyDescent="0.45">
      <c r="A221" s="1">
        <v>1</v>
      </c>
      <c r="B221">
        <v>0</v>
      </c>
      <c r="C221">
        <v>0.2</v>
      </c>
      <c r="D221">
        <v>14</v>
      </c>
      <c r="E221">
        <v>9.3000000000000007</v>
      </c>
      <c r="F221">
        <v>23.7</v>
      </c>
      <c r="G221">
        <v>0</v>
      </c>
      <c r="I221">
        <f t="shared" ref="I221:I239" si="85">_xlfn.STDEV.P(D221:G221)</f>
        <v>8.5429795738957495</v>
      </c>
      <c r="J221">
        <v>5</v>
      </c>
      <c r="K221">
        <f>_xlfn.STDEV.P(D225:G229)</f>
        <v>9.5047080439117124</v>
      </c>
      <c r="L221">
        <f t="shared" ref="L221:L224" si="86">_xlfn.STDEV.P(D221:G221,D226:G226,D231:G231,D236:G236,E241:F241,E246:E246)</f>
        <v>9.3461681306170448</v>
      </c>
      <c r="M221">
        <v>0.2</v>
      </c>
      <c r="N221">
        <f t="shared" ref="N221:N239" si="87">AVERAGE(D221:G221)</f>
        <v>11.75</v>
      </c>
      <c r="P221" s="2">
        <f>_xlfn.STDEV.P(D225:D229)</f>
        <v>0.64621977685614396</v>
      </c>
      <c r="Q221">
        <f t="shared" ref="Q221:Q224" si="88">_xlfn.STDEV.P(D221,D226,D231,D236,D241,D246)</f>
        <v>4.8510308182900665</v>
      </c>
      <c r="R221" s="2">
        <f>_xlfn.STDEV.P(E225:E229)</f>
        <v>0.86625631310830842</v>
      </c>
      <c r="S221">
        <f t="shared" ref="S221:S224" si="89">_xlfn.STDEV.P(E221,E226,E231,E236,E241,E246)</f>
        <v>4.1508031351374237</v>
      </c>
      <c r="T221" s="2">
        <f>_xlfn.STDEV.P(F225:F229)</f>
        <v>1.5556349186104053</v>
      </c>
      <c r="U221">
        <f t="shared" ref="U221:U224" si="90">_xlfn.STDEV.P(F221,F226,F231,F236,F241,F246)</f>
        <v>10.098748547331114</v>
      </c>
      <c r="V221" s="2">
        <f>_xlfn.STDEV.P(G225:G229)</f>
        <v>1.5192103211866359</v>
      </c>
      <c r="W221">
        <f t="shared" ref="W221:W224" si="91">_xlfn.STDEV.P(G221,G226,G231,G236,G241,G246)</f>
        <v>8.748841193107932</v>
      </c>
    </row>
    <row r="222" spans="1:23" x14ac:dyDescent="0.45">
      <c r="A222" s="1">
        <v>2</v>
      </c>
      <c r="B222">
        <v>0</v>
      </c>
      <c r="C222">
        <v>0.45</v>
      </c>
      <c r="D222">
        <v>16.100000000000001</v>
      </c>
      <c r="E222">
        <v>9.9</v>
      </c>
      <c r="F222">
        <v>23.5</v>
      </c>
      <c r="G222">
        <v>0</v>
      </c>
      <c r="I222">
        <f t="shared" si="85"/>
        <v>8.6155020167138261</v>
      </c>
      <c r="J222">
        <v>10</v>
      </c>
      <c r="K222">
        <f>_xlfn.STDEV.P(D230:G234)</f>
        <v>8.6517209270757256</v>
      </c>
      <c r="L222">
        <f t="shared" si="86"/>
        <v>9.2338310881831163</v>
      </c>
      <c r="M222">
        <v>0.45</v>
      </c>
      <c r="N222">
        <f t="shared" si="87"/>
        <v>12.375</v>
      </c>
      <c r="P222" s="2">
        <f>_xlfn.STDEV.P(D230:D234)</f>
        <v>0.4381780460041334</v>
      </c>
      <c r="Q222">
        <f t="shared" si="88"/>
        <v>5.5981395719173239</v>
      </c>
      <c r="R222" s="2">
        <f>_xlfn.STDEV.P(E230:E234)</f>
        <v>1.0326664514740465</v>
      </c>
      <c r="S222">
        <f t="shared" si="89"/>
        <v>3.2848473666552995</v>
      </c>
      <c r="T222" s="2">
        <f>_xlfn.STDEV.P(F230:F234)</f>
        <v>0.99398189118313363</v>
      </c>
      <c r="U222">
        <f t="shared" si="90"/>
        <v>10.227740056662897</v>
      </c>
      <c r="V222" s="2">
        <f>_xlfn.STDEV.P(G230:G234)</f>
        <v>0.95707888912043193</v>
      </c>
      <c r="W222">
        <f t="shared" si="91"/>
        <v>8.2008976473446022</v>
      </c>
    </row>
    <row r="223" spans="1:23" x14ac:dyDescent="0.45">
      <c r="A223" s="1">
        <v>3</v>
      </c>
      <c r="B223">
        <v>0</v>
      </c>
      <c r="C223">
        <v>0.65</v>
      </c>
      <c r="D223">
        <v>9</v>
      </c>
      <c r="E223">
        <v>9.6</v>
      </c>
      <c r="F223">
        <v>22.4</v>
      </c>
      <c r="G223">
        <v>0</v>
      </c>
      <c r="I223">
        <f t="shared" si="85"/>
        <v>7.9791916883854839</v>
      </c>
      <c r="J223">
        <v>20</v>
      </c>
      <c r="K223">
        <f>_xlfn.STDEV.P(D235:G239)</f>
        <v>8.6158850386945165</v>
      </c>
      <c r="L223">
        <f t="shared" si="86"/>
        <v>9.0586203874596549</v>
      </c>
      <c r="M223">
        <v>0.65</v>
      </c>
      <c r="N223">
        <f t="shared" si="87"/>
        <v>10.25</v>
      </c>
      <c r="P223" s="2">
        <f>_xlfn.STDEV.P(D235:D239)</f>
        <v>0.40792156108742195</v>
      </c>
      <c r="Q223">
        <f t="shared" si="88"/>
        <v>3.0284301030218428</v>
      </c>
      <c r="R223" s="2">
        <f>_xlfn.STDEV.P(E235:E239)</f>
        <v>0.50833060108555361</v>
      </c>
      <c r="S223">
        <f t="shared" si="89"/>
        <v>3.0760928500651938</v>
      </c>
      <c r="T223" s="2">
        <f>_xlfn.STDEV.P(F235:F239)</f>
        <v>0.55281099844340942</v>
      </c>
      <c r="U223">
        <f t="shared" si="90"/>
        <v>9.9830550879422137</v>
      </c>
      <c r="V223" s="2">
        <f>_xlfn.STDEV.P(G235:G239)</f>
        <v>0.61188234163113275</v>
      </c>
      <c r="W223">
        <f t="shared" si="91"/>
        <v>8.3367492998703554</v>
      </c>
    </row>
    <row r="224" spans="1:23" x14ac:dyDescent="0.45">
      <c r="A224" s="1">
        <v>4</v>
      </c>
      <c r="B224">
        <v>0</v>
      </c>
      <c r="C224">
        <v>0.85</v>
      </c>
      <c r="D224">
        <v>1</v>
      </c>
      <c r="E224">
        <v>8.8000000000000007</v>
      </c>
      <c r="F224">
        <v>24.1</v>
      </c>
      <c r="G224">
        <v>0</v>
      </c>
      <c r="I224">
        <f t="shared" si="85"/>
        <v>9.6429702374320332</v>
      </c>
      <c r="J224">
        <v>50</v>
      </c>
      <c r="K224">
        <f>_xlfn.STDEV.P(D241:F244)</f>
        <v>10.051905395661729</v>
      </c>
      <c r="L224">
        <f t="shared" si="86"/>
        <v>9.234720104132121</v>
      </c>
      <c r="M224">
        <v>0.85</v>
      </c>
      <c r="N224">
        <f t="shared" si="87"/>
        <v>8.4750000000000014</v>
      </c>
      <c r="P224" s="2">
        <f>_xlfn.STDEV.P(D240:D244)</f>
        <v>0</v>
      </c>
      <c r="Q224">
        <f t="shared" si="88"/>
        <v>1.4147045235274005</v>
      </c>
      <c r="R224" s="2">
        <f>_xlfn.STDEV.P(E240:E244)</f>
        <v>0.85817480736735696</v>
      </c>
      <c r="S224">
        <f t="shared" si="89"/>
        <v>3.4869598347111586</v>
      </c>
      <c r="T224" s="2">
        <f>_xlfn.STDEV.P(F240:F244)</f>
        <v>1.5806327846783397</v>
      </c>
      <c r="U224">
        <f t="shared" si="90"/>
        <v>9.6500431777963183</v>
      </c>
      <c r="V224" s="2">
        <f>_xlfn.STDEV.P(G240:G244)</f>
        <v>0</v>
      </c>
      <c r="W224">
        <f t="shared" si="91"/>
        <v>7.802723883362785</v>
      </c>
    </row>
    <row r="225" spans="1:23" x14ac:dyDescent="0.45">
      <c r="A225" s="1">
        <v>5</v>
      </c>
      <c r="B225">
        <v>5</v>
      </c>
      <c r="C225">
        <v>0</v>
      </c>
      <c r="D225">
        <v>4.4000000000000004</v>
      </c>
      <c r="E225">
        <v>17.3</v>
      </c>
      <c r="F225">
        <v>27.2</v>
      </c>
      <c r="G225">
        <v>15.2</v>
      </c>
      <c r="I225">
        <f t="shared" si="85"/>
        <v>8.0982637027945632</v>
      </c>
      <c r="J225">
        <v>100</v>
      </c>
      <c r="K225">
        <f>_xlfn.STDEV.P(E245:E249)</f>
        <v>0.59531504264548862</v>
      </c>
      <c r="N225">
        <f t="shared" si="87"/>
        <v>16.025000000000002</v>
      </c>
      <c r="P225" s="2">
        <f>_xlfn.STDEV.P(D245:D249)</f>
        <v>0</v>
      </c>
      <c r="R225" s="2">
        <f>_xlfn.STDEV.P(E245:E249)</f>
        <v>0.59531504264548862</v>
      </c>
      <c r="T225" s="2">
        <f>_xlfn.STDEV.P(F245:F249)</f>
        <v>0</v>
      </c>
      <c r="V225" s="2">
        <f>_xlfn.STDEV.P(G245:G249)</f>
        <v>0</v>
      </c>
    </row>
    <row r="226" spans="1:23" x14ac:dyDescent="0.45">
      <c r="A226" s="1">
        <v>6</v>
      </c>
      <c r="B226">
        <v>5</v>
      </c>
      <c r="C226">
        <v>0.2</v>
      </c>
      <c r="D226">
        <v>2.6</v>
      </c>
      <c r="E226">
        <v>18.399999999999999</v>
      </c>
      <c r="F226">
        <v>31.6</v>
      </c>
      <c r="G226">
        <v>19.8</v>
      </c>
      <c r="I226">
        <f t="shared" si="85"/>
        <v>10.313583276436951</v>
      </c>
      <c r="K226">
        <f>AVERAGE(K220:K225)</f>
        <v>7.7074533330744091</v>
      </c>
      <c r="N226">
        <f t="shared" si="87"/>
        <v>18.100000000000001</v>
      </c>
      <c r="P226" s="2">
        <f>AVERAGE(P220:P225)</f>
        <v>1.147583377256667</v>
      </c>
      <c r="Q226">
        <f>AVERAGE(Q220:Q224)</f>
        <v>3.9205449816792792</v>
      </c>
      <c r="R226" s="2">
        <f>AVERAGE(R220:R225)</f>
        <v>0.7603617220584602</v>
      </c>
      <c r="S226">
        <f>AVERAGE(S220:S224)</f>
        <v>3.4220392437364517</v>
      </c>
      <c r="T226" s="2">
        <f>AVERAGE(T220:T225)</f>
        <v>0.89106425849772819</v>
      </c>
      <c r="U226">
        <f>AVERAGE(U220:U224)</f>
        <v>9.9515687034776885</v>
      </c>
      <c r="V226" s="2">
        <f>AVERAGE(V220:V225)</f>
        <v>0.51469525865636678</v>
      </c>
      <c r="W226">
        <f>AVERAGE(W220:W224)</f>
        <v>8.1376523343738061</v>
      </c>
    </row>
    <row r="227" spans="1:23" x14ac:dyDescent="0.45">
      <c r="A227" s="1">
        <v>7</v>
      </c>
      <c r="B227">
        <v>5</v>
      </c>
      <c r="C227">
        <v>0.45</v>
      </c>
      <c r="D227">
        <v>3.2</v>
      </c>
      <c r="E227">
        <v>16.899999999999999</v>
      </c>
      <c r="F227">
        <v>31.3</v>
      </c>
      <c r="G227">
        <v>18.600000000000001</v>
      </c>
      <c r="I227">
        <f t="shared" si="85"/>
        <v>9.9561538758699388</v>
      </c>
      <c r="N227">
        <f t="shared" si="87"/>
        <v>17.5</v>
      </c>
      <c r="P227" s="2">
        <f>_xlfn.STDEV.P(P220:P225)</f>
        <v>1.9131437632626695</v>
      </c>
      <c r="Q227">
        <f>_xlfn.STDEV.P(Q220:Q224)</f>
        <v>1.5085844512752409</v>
      </c>
      <c r="R227" s="2">
        <f>_xlfn.STDEV.P(R220:R225)</f>
        <v>0.17755952512221407</v>
      </c>
      <c r="S227">
        <f>_xlfn.STDEV.P(S220:S224)</f>
        <v>0.39249228286098614</v>
      </c>
      <c r="T227" s="2">
        <f>_xlfn.STDEV.P(T220:T225)</f>
        <v>0.5609555721218582</v>
      </c>
      <c r="U227">
        <f>_xlfn.STDEV.P(U220:U224)</f>
        <v>0.20656531376842777</v>
      </c>
      <c r="V227" s="2">
        <f>_xlfn.STDEV.P(V220:V225)</f>
        <v>0.5786381633196942</v>
      </c>
      <c r="W227">
        <f>_xlfn.STDEV.P(W220:W224)</f>
        <v>0.4048360935469178</v>
      </c>
    </row>
    <row r="228" spans="1:23" x14ac:dyDescent="0.45">
      <c r="A228" s="1">
        <v>8</v>
      </c>
      <c r="B228">
        <v>5</v>
      </c>
      <c r="C228">
        <v>0.65</v>
      </c>
      <c r="D228">
        <v>2.9</v>
      </c>
      <c r="E228">
        <v>15.7</v>
      </c>
      <c r="F228">
        <v>30</v>
      </c>
      <c r="G228">
        <v>18.3</v>
      </c>
      <c r="I228">
        <f t="shared" si="85"/>
        <v>9.6292198541730336</v>
      </c>
      <c r="K228" cm="1">
        <f t="array" ref="K228">INDEX(LINEST(K220:K225),1)</f>
        <v>-1.1298170392054323</v>
      </c>
      <c r="L228" cm="1">
        <f t="array" ref="L228">INDEX(LINEST(L220:L224),1)</f>
        <v>4.6613739118085099E-2</v>
      </c>
      <c r="N228">
        <f t="shared" si="87"/>
        <v>16.724999999999998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3.8</v>
      </c>
      <c r="E229">
        <v>16.899999999999999</v>
      </c>
      <c r="F229">
        <v>29.9</v>
      </c>
      <c r="G229">
        <v>18.100000000000001</v>
      </c>
      <c r="I229">
        <f t="shared" si="85"/>
        <v>9.243206965117686</v>
      </c>
      <c r="N229">
        <f t="shared" si="87"/>
        <v>17.174999999999997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3.7</v>
      </c>
      <c r="E230">
        <v>15.1</v>
      </c>
      <c r="F230">
        <v>28.2</v>
      </c>
      <c r="G230">
        <v>17.899999999999999</v>
      </c>
      <c r="I230">
        <f t="shared" si="85"/>
        <v>8.7227790869653408</v>
      </c>
      <c r="N230">
        <f t="shared" si="87"/>
        <v>16.225000000000001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2.9</v>
      </c>
      <c r="E231">
        <v>16.399999999999999</v>
      </c>
      <c r="F231">
        <v>27.9</v>
      </c>
      <c r="G231">
        <v>18.100000000000001</v>
      </c>
      <c r="I231">
        <f t="shared" si="85"/>
        <v>8.9074056267804522</v>
      </c>
      <c r="J231" s="6"/>
      <c r="K231" t="s">
        <v>25</v>
      </c>
      <c r="L231" t="s">
        <v>26</v>
      </c>
      <c r="N231">
        <f t="shared" si="87"/>
        <v>16.324999999999999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4</v>
      </c>
      <c r="E232">
        <v>14.4</v>
      </c>
      <c r="F232">
        <v>28.7</v>
      </c>
      <c r="G232">
        <v>17.399999999999999</v>
      </c>
      <c r="I232">
        <f t="shared" si="85"/>
        <v>8.7998224413905071</v>
      </c>
      <c r="J232">
        <v>2</v>
      </c>
      <c r="K232">
        <f>AVERAGE(D220:G224)</f>
        <v>11.010000000000002</v>
      </c>
      <c r="L232">
        <f>AVERAGE(D220:G220,D225:G225,D230:G230,D235:G235,E240:F240,E245:E245)</f>
        <v>13.910526315789474</v>
      </c>
      <c r="M232">
        <v>0</v>
      </c>
      <c r="N232">
        <f t="shared" si="87"/>
        <v>16.125</v>
      </c>
      <c r="P232" s="2">
        <f>AVERAGE(D220:D224)</f>
        <v>10.74</v>
      </c>
      <c r="Q232">
        <f>AVERAGE(D220,D225,D230,D235)</f>
        <v>5.6749999999999998</v>
      </c>
      <c r="R232" s="2">
        <f>AVERAGE(E220:E224)</f>
        <v>9.6999999999999993</v>
      </c>
      <c r="S232">
        <f>AVERAGE(E220,E225,E230,E235,E240,E245)</f>
        <v>12.883333333333333</v>
      </c>
      <c r="T232" s="2">
        <f>AVERAGE(F220:F224)</f>
        <v>23.6</v>
      </c>
      <c r="U232">
        <f>AVERAGE(F220,F225,F230,F235,F240)</f>
        <v>25.740000000000002</v>
      </c>
      <c r="V232" s="2">
        <f>AVERAGE(G220:G224)</f>
        <v>0</v>
      </c>
      <c r="W232">
        <f>AVERAGE(G220,G225,G230,G235)</f>
        <v>8.8999999999999986</v>
      </c>
    </row>
    <row r="233" spans="1:23" x14ac:dyDescent="0.45">
      <c r="A233" s="1">
        <v>13</v>
      </c>
      <c r="B233">
        <v>10</v>
      </c>
      <c r="C233">
        <v>0.65</v>
      </c>
      <c r="D233">
        <v>3.5</v>
      </c>
      <c r="E233">
        <v>16.2</v>
      </c>
      <c r="F233">
        <v>27.4</v>
      </c>
      <c r="G233">
        <v>18.399999999999999</v>
      </c>
      <c r="I233">
        <f t="shared" si="85"/>
        <v>8.5359167638865792</v>
      </c>
      <c r="J233">
        <v>5</v>
      </c>
      <c r="K233">
        <f>AVERAGE(D225:G229)</f>
        <v>17.104999999999997</v>
      </c>
      <c r="L233">
        <f t="shared" ref="L233:L236" si="92">AVERAGE(D221:G221,D226:G226,D231:G231,D236:G236,E241:F241,E246:E246)</f>
        <v>13.942105263157893</v>
      </c>
      <c r="M233">
        <v>0.2</v>
      </c>
      <c r="N233">
        <f t="shared" si="87"/>
        <v>16.375</v>
      </c>
      <c r="P233" s="2">
        <f>AVERAGE(D225:D229)</f>
        <v>3.38</v>
      </c>
      <c r="Q233">
        <f>AVERAGE(D221,D226,D231,D236)</f>
        <v>5.1749999999999998</v>
      </c>
      <c r="R233" s="2">
        <f>AVERAGE(E225:E229)</f>
        <v>17.04</v>
      </c>
      <c r="S233">
        <f t="shared" ref="S233:S236" si="93">AVERAGE(E221,E226,E231,E236,E241,E246)</f>
        <v>12.75</v>
      </c>
      <c r="T233" s="2">
        <f>AVERAGE(F225:F229)</f>
        <v>30</v>
      </c>
      <c r="U233">
        <f t="shared" ref="U233:U236" si="94">AVERAGE(F221,F226,F231,F236,F241)</f>
        <v>25.579999999999995</v>
      </c>
      <c r="V233" s="2">
        <f>AVERAGE(G225:G229)</f>
        <v>18</v>
      </c>
      <c r="W233">
        <f t="shared" ref="W233:W236" si="95">AVERAGE(G221,G226,G231,G236)</f>
        <v>9.9500000000000011</v>
      </c>
    </row>
    <row r="234" spans="1:23" x14ac:dyDescent="0.45">
      <c r="A234" s="1">
        <v>14</v>
      </c>
      <c r="B234">
        <v>10</v>
      </c>
      <c r="C234">
        <v>0.85</v>
      </c>
      <c r="D234">
        <v>2.9</v>
      </c>
      <c r="E234">
        <v>13.7</v>
      </c>
      <c r="F234">
        <v>25.8</v>
      </c>
      <c r="G234">
        <v>15.7</v>
      </c>
      <c r="I234">
        <f t="shared" si="85"/>
        <v>8.1290759007405047</v>
      </c>
      <c r="J234">
        <v>10</v>
      </c>
      <c r="K234">
        <f>AVERAGE(D230:G234)</f>
        <v>15.914999999999997</v>
      </c>
      <c r="L234">
        <f t="shared" si="92"/>
        <v>14.050526315789472</v>
      </c>
      <c r="M234">
        <v>0.45</v>
      </c>
      <c r="N234">
        <f t="shared" si="87"/>
        <v>14.524999999999999</v>
      </c>
      <c r="P234" s="2">
        <f>AVERAGE(D230:D234)</f>
        <v>3.4</v>
      </c>
      <c r="Q234">
        <f>AVERAGE(D222,D227,D232,D237)</f>
        <v>6.0750000000000002</v>
      </c>
      <c r="R234" s="2">
        <f>AVERAGE(E230:E234)</f>
        <v>15.16</v>
      </c>
      <c r="S234">
        <f t="shared" si="93"/>
        <v>12.126666666666665</v>
      </c>
      <c r="T234" s="2">
        <f>AVERAGE(F230:F234)</f>
        <v>27.6</v>
      </c>
      <c r="U234">
        <f t="shared" si="94"/>
        <v>26.159999999999997</v>
      </c>
      <c r="V234" s="2">
        <f>AVERAGE(G230:G234)</f>
        <v>17.5</v>
      </c>
      <c r="W234">
        <f t="shared" si="95"/>
        <v>9.7750000000000004</v>
      </c>
    </row>
    <row r="235" spans="1:23" x14ac:dyDescent="0.45">
      <c r="A235" s="1">
        <v>15</v>
      </c>
      <c r="B235">
        <v>20</v>
      </c>
      <c r="C235">
        <v>0</v>
      </c>
      <c r="D235">
        <v>1</v>
      </c>
      <c r="E235">
        <v>14.1</v>
      </c>
      <c r="F235">
        <v>22.2</v>
      </c>
      <c r="G235">
        <v>2.5</v>
      </c>
      <c r="I235">
        <f t="shared" si="85"/>
        <v>8.7018676156328656</v>
      </c>
      <c r="J235">
        <v>20</v>
      </c>
      <c r="K235">
        <f>AVERAGE(D235:G239)</f>
        <v>10.055000000000001</v>
      </c>
      <c r="L235">
        <f t="shared" si="92"/>
        <v>13.874210526315791</v>
      </c>
      <c r="M235">
        <v>0.65</v>
      </c>
      <c r="N235">
        <f t="shared" si="87"/>
        <v>9.9499999999999993</v>
      </c>
      <c r="P235" s="2">
        <f>AVERAGE(D235:D239)</f>
        <v>1.3400000000000003</v>
      </c>
      <c r="Q235">
        <f>AVERAGE(D223,D228,D233,D238)</f>
        <v>4.375</v>
      </c>
      <c r="R235" s="2">
        <f>AVERAGE(E235:E239)</f>
        <v>14.14</v>
      </c>
      <c r="S235">
        <f t="shared" si="93"/>
        <v>12.751666666666667</v>
      </c>
      <c r="T235" s="2">
        <f>AVERAGE(F235:F239)</f>
        <v>22.18</v>
      </c>
      <c r="U235">
        <f t="shared" si="94"/>
        <v>25.9</v>
      </c>
      <c r="V235" s="2">
        <f>AVERAGE(G235:G239)</f>
        <v>2.56</v>
      </c>
      <c r="W235">
        <f t="shared" si="95"/>
        <v>10.025</v>
      </c>
    </row>
    <row r="236" spans="1:23" x14ac:dyDescent="0.45">
      <c r="A236" s="1">
        <v>16</v>
      </c>
      <c r="B236">
        <v>20</v>
      </c>
      <c r="C236">
        <v>0.2</v>
      </c>
      <c r="D236">
        <v>1.2</v>
      </c>
      <c r="E236">
        <v>14.7</v>
      </c>
      <c r="F236">
        <v>21.8</v>
      </c>
      <c r="G236">
        <v>1.9</v>
      </c>
      <c r="I236">
        <f t="shared" si="85"/>
        <v>8.7226716090885823</v>
      </c>
      <c r="J236">
        <v>50</v>
      </c>
      <c r="K236">
        <f>AVERAGE(E240:F244)</f>
        <v>18.667000000000005</v>
      </c>
      <c r="L236">
        <f t="shared" si="92"/>
        <v>12.831578947368422</v>
      </c>
      <c r="M236">
        <v>0.85</v>
      </c>
      <c r="N236">
        <f t="shared" si="87"/>
        <v>9.9</v>
      </c>
      <c r="P236" s="2"/>
      <c r="Q236">
        <f>AVERAGE(D224,D229,D234,D239)</f>
        <v>2.2749999999999999</v>
      </c>
      <c r="R236" s="2">
        <f>AVERAGE(E240:E244)</f>
        <v>12.374000000000001</v>
      </c>
      <c r="S236">
        <f t="shared" si="93"/>
        <v>12.366666666666667</v>
      </c>
      <c r="T236" s="2">
        <f>AVERAGE(F240:F244)</f>
        <v>24.96</v>
      </c>
      <c r="U236">
        <f t="shared" si="94"/>
        <v>24.96</v>
      </c>
      <c r="V236" s="2"/>
      <c r="W236">
        <f t="shared" si="95"/>
        <v>8.9249999999999989</v>
      </c>
    </row>
    <row r="237" spans="1:23" x14ac:dyDescent="0.45">
      <c r="A237" s="1">
        <v>17</v>
      </c>
      <c r="B237">
        <v>20</v>
      </c>
      <c r="C237">
        <v>0.45</v>
      </c>
      <c r="D237">
        <v>1</v>
      </c>
      <c r="E237">
        <v>13.2</v>
      </c>
      <c r="F237">
        <v>22.1</v>
      </c>
      <c r="G237">
        <v>3.1</v>
      </c>
      <c r="I237">
        <f t="shared" si="85"/>
        <v>8.4434886154953759</v>
      </c>
      <c r="J237">
        <v>100</v>
      </c>
      <c r="K237">
        <f>AVERAGE(E245:E249)</f>
        <v>7.0400000000000009</v>
      </c>
      <c r="N237">
        <f t="shared" si="87"/>
        <v>9.85</v>
      </c>
      <c r="P237" s="2"/>
      <c r="R237" s="2">
        <f>AVERAGE(E245:E249)</f>
        <v>7.0400000000000009</v>
      </c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2.1</v>
      </c>
      <c r="E238">
        <v>14.4</v>
      </c>
      <c r="F238">
        <v>23.2</v>
      </c>
      <c r="G238">
        <v>3.4</v>
      </c>
      <c r="I238">
        <f t="shared" si="85"/>
        <v>8.6192734612611037</v>
      </c>
      <c r="K238">
        <f>AVERAGE(K232:K237)</f>
        <v>13.298666666666668</v>
      </c>
      <c r="N238">
        <f t="shared" si="87"/>
        <v>10.775</v>
      </c>
      <c r="P238" s="2">
        <f>AVERAGE(P232:P237)</f>
        <v>4.7149999999999999</v>
      </c>
      <c r="Q238">
        <f>AVERAGE(Q232:Q236)</f>
        <v>4.7149999999999999</v>
      </c>
      <c r="R238" s="2">
        <f>AVERAGE(R232:R237)</f>
        <v>12.575666666666669</v>
      </c>
      <c r="S238">
        <f>AVERAGE(S232:S236)</f>
        <v>12.575666666666667</v>
      </c>
      <c r="T238" s="2">
        <f>AVERAGE(T232:T237)</f>
        <v>25.667999999999999</v>
      </c>
      <c r="U238">
        <f>AVERAGE(U232:U236)</f>
        <v>25.667999999999999</v>
      </c>
      <c r="V238" s="2">
        <f>AVERAGE(V232:V237)</f>
        <v>9.5150000000000006</v>
      </c>
      <c r="W238">
        <f>AVERAGE(W232:W236)</f>
        <v>9.5149999999999988</v>
      </c>
    </row>
    <row r="239" spans="1:23" x14ac:dyDescent="0.45">
      <c r="A239" s="1">
        <v>19</v>
      </c>
      <c r="B239">
        <v>20</v>
      </c>
      <c r="C239">
        <v>0.85</v>
      </c>
      <c r="D239">
        <v>1.4</v>
      </c>
      <c r="E239">
        <v>14.3</v>
      </c>
      <c r="F239">
        <v>21.6</v>
      </c>
      <c r="G239">
        <v>1.9</v>
      </c>
      <c r="I239">
        <f t="shared" si="85"/>
        <v>8.5507309629060373</v>
      </c>
      <c r="N239">
        <f t="shared" si="87"/>
        <v>9.8000000000000007</v>
      </c>
      <c r="P239" s="2">
        <f>_xlfn.STDEV.P(P232:P237)</f>
        <v>3.5778030968738346</v>
      </c>
      <c r="Q239">
        <f>_xlfn.STDEV.P(Q232:Q236)</f>
        <v>1.3455110553243328</v>
      </c>
      <c r="R239" s="2">
        <f>_xlfn.STDEV.P(R232:R237)</f>
        <v>3.3667472762626804</v>
      </c>
      <c r="S239">
        <f>_xlfn.STDEV.P(S232:S236)</f>
        <v>0.28330509663219611</v>
      </c>
      <c r="T239" s="2">
        <f>_xlfn.STDEV.P(T232:T237)</f>
        <v>2.8086608908873334</v>
      </c>
      <c r="U239">
        <f>_xlfn.STDEV.P(U232:U236)</f>
        <v>0.40251211161901601</v>
      </c>
      <c r="V239" s="2">
        <f>_xlfn.STDEV.P(V232:V237)</f>
        <v>8.2864754268627365</v>
      </c>
      <c r="W239">
        <f>_xlfn.STDEV.P(W232:W236)</f>
        <v>0.49864817256258032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12.3</v>
      </c>
      <c r="F240">
        <v>26.8</v>
      </c>
      <c r="G240">
        <v>0</v>
      </c>
      <c r="I240">
        <f>_xlfn.STDEV.P(E240:F240)</f>
        <v>7.2499999999999964</v>
      </c>
      <c r="N240">
        <f>AVERAGEIF(D240:G240, "&lt;&gt;0", D240:G240)</f>
        <v>19.55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11.3</v>
      </c>
      <c r="F241">
        <v>22.9</v>
      </c>
      <c r="G241">
        <v>0</v>
      </c>
      <c r="I241">
        <f t="shared" ref="I241:I244" si="96">_xlfn.STDEV.P(E241:F241)</f>
        <v>5.7999999999999989</v>
      </c>
      <c r="N241">
        <f t="shared" ref="N241:N249" si="97">AVERAGEIF(D241:G241, "&lt;&gt;0", D241:G241)</f>
        <v>17.100000000000001</v>
      </c>
      <c r="P241" s="2" cm="1">
        <f t="array" ref="P241">INDEX(LINEST(P232:P235), 1)</f>
        <v>-2.8179999999999996</v>
      </c>
      <c r="Q241" s="2" cm="1">
        <f t="array" ref="Q241">INDEX(LINEST(Q232:Q236), 1)</f>
        <v>-0.7599999999999999</v>
      </c>
      <c r="R241" s="2" cm="1">
        <f t="array" ref="R241">INDEX(LINEST(R232:R237), 1)</f>
        <v>-0.80908571428571396</v>
      </c>
      <c r="S241" s="2" cm="1">
        <f t="array" ref="S241">INDEX(LINEST(S232:S236), 1)</f>
        <v>-0.10316666666666648</v>
      </c>
      <c r="T241" s="2" cm="1">
        <f t="array" ref="T241">INDEX(LINEST(T232:T236), 1)</f>
        <v>-0.50999999999999979</v>
      </c>
      <c r="U241" s="2" cm="1">
        <f t="array" ref="U241">INDEX(LINEST(U232:U236), 1)</f>
        <v>-0.12399999999999983</v>
      </c>
      <c r="V241" s="2" cm="1">
        <f t="array" ref="V241">INDEX(LINEST(V232:V235), 1)</f>
        <v>0.71799999999999931</v>
      </c>
      <c r="W241" s="2" cm="1">
        <f t="array" ref="W241">INDEX(LINEST(W232:W236), 1)</f>
        <v>1.2500000000000072E-2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11.76</v>
      </c>
      <c r="F242">
        <v>25.2</v>
      </c>
      <c r="G242">
        <v>0</v>
      </c>
      <c r="I242">
        <f t="shared" si="96"/>
        <v>6.719999999999998</v>
      </c>
      <c r="K242" cm="1">
        <f t="array" ref="K242">INDEX(LINEST(K232:K237),1)</f>
        <v>-0.60068571428571371</v>
      </c>
      <c r="L242" cm="1">
        <f t="array" ref="L242">INDEX(LINEST(L232:L236),1)</f>
        <v>-0.22257894736842049</v>
      </c>
      <c r="N242">
        <f t="shared" si="97"/>
        <v>18.48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12.71</v>
      </c>
      <c r="F243">
        <v>26.5</v>
      </c>
      <c r="G243">
        <v>0</v>
      </c>
      <c r="I243">
        <f t="shared" si="96"/>
        <v>6.8949999999999996</v>
      </c>
      <c r="N243">
        <f t="shared" si="97"/>
        <v>19.605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13.8</v>
      </c>
      <c r="F244">
        <v>23.4</v>
      </c>
      <c r="G244">
        <v>0</v>
      </c>
      <c r="I244">
        <f t="shared" si="96"/>
        <v>4.7999999999999963</v>
      </c>
      <c r="N244">
        <f t="shared" si="97"/>
        <v>18.600000000000001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7.6</v>
      </c>
      <c r="F245">
        <v>0</v>
      </c>
      <c r="G245">
        <v>0</v>
      </c>
      <c r="I245">
        <f>_xlfn.STDEV.P(E245:E245)</f>
        <v>0</v>
      </c>
      <c r="N245">
        <f t="shared" si="97"/>
        <v>7.6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6.4</v>
      </c>
      <c r="F246">
        <v>0</v>
      </c>
      <c r="G246">
        <v>0</v>
      </c>
      <c r="I246">
        <f t="shared" ref="I246:I249" si="98">_xlfn.STDEV.P(E246:E246)</f>
        <v>0</v>
      </c>
      <c r="N246">
        <f t="shared" si="97"/>
        <v>6.4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6.6</v>
      </c>
      <c r="F247">
        <v>0</v>
      </c>
      <c r="G247">
        <v>0</v>
      </c>
      <c r="I247">
        <f t="shared" si="98"/>
        <v>0</v>
      </c>
      <c r="N247">
        <f t="shared" si="97"/>
        <v>6.6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7.9</v>
      </c>
      <c r="F248">
        <v>0</v>
      </c>
      <c r="G248">
        <v>0</v>
      </c>
      <c r="I248">
        <f t="shared" si="98"/>
        <v>0</v>
      </c>
      <c r="N248">
        <f t="shared" si="97"/>
        <v>7.9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6.7</v>
      </c>
      <c r="F249">
        <v>0</v>
      </c>
      <c r="G249">
        <v>0</v>
      </c>
      <c r="I249">
        <f t="shared" si="98"/>
        <v>0</v>
      </c>
      <c r="N249">
        <f t="shared" si="97"/>
        <v>6.7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49"/>
  <sheetViews>
    <sheetView workbookViewId="0">
      <selection activeCell="P21" sqref="P21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99.5</v>
      </c>
      <c r="F4">
        <v>1.1000000000000001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99.4</v>
      </c>
      <c r="F5">
        <v>1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99.9</v>
      </c>
      <c r="F6">
        <v>1.9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99.5</v>
      </c>
      <c r="F7">
        <v>1.4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99.7</v>
      </c>
      <c r="F8">
        <v>1.3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100</v>
      </c>
      <c r="E9">
        <v>94.1</v>
      </c>
      <c r="F9">
        <v>31.1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100</v>
      </c>
      <c r="E10">
        <v>94.4</v>
      </c>
      <c r="F10">
        <v>28.6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100</v>
      </c>
      <c r="E11">
        <v>92.9</v>
      </c>
      <c r="F11">
        <v>30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100</v>
      </c>
      <c r="E12">
        <v>92.8</v>
      </c>
      <c r="F12">
        <v>28.9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100</v>
      </c>
      <c r="E13">
        <v>94.2</v>
      </c>
      <c r="F13">
        <v>28.9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100</v>
      </c>
      <c r="E14">
        <v>10.3</v>
      </c>
      <c r="F14">
        <v>32.299999999999997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99.8</v>
      </c>
      <c r="E15">
        <v>11.4</v>
      </c>
      <c r="F15">
        <v>24.2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99.9</v>
      </c>
      <c r="E16">
        <v>8.5</v>
      </c>
      <c r="F16">
        <v>27.4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99.8</v>
      </c>
      <c r="E17">
        <v>8</v>
      </c>
      <c r="F17">
        <v>28.9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99.9</v>
      </c>
      <c r="E18">
        <v>5.9</v>
      </c>
      <c r="F18">
        <v>28.8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15.8</v>
      </c>
      <c r="E19">
        <v>0</v>
      </c>
      <c r="F19">
        <v>43.1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16.8</v>
      </c>
      <c r="E20">
        <v>0</v>
      </c>
      <c r="F20">
        <v>33.299999999999997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23.1</v>
      </c>
      <c r="E21">
        <v>0</v>
      </c>
      <c r="F21">
        <v>33.4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24.9</v>
      </c>
      <c r="E22">
        <v>0</v>
      </c>
      <c r="F22">
        <v>34.6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30.8</v>
      </c>
      <c r="E23">
        <v>0</v>
      </c>
      <c r="F23">
        <v>32.1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0.2</v>
      </c>
      <c r="E24">
        <v>0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0.2</v>
      </c>
      <c r="E25">
        <v>0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0.2</v>
      </c>
      <c r="E26">
        <v>0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0.3</v>
      </c>
      <c r="E27">
        <v>0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1</v>
      </c>
      <c r="E28">
        <v>0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0.2</v>
      </c>
      <c r="E29">
        <v>0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0.2</v>
      </c>
      <c r="E31">
        <v>0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0.3</v>
      </c>
      <c r="E32">
        <v>0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0.2</v>
      </c>
      <c r="E33">
        <v>0</v>
      </c>
      <c r="F33">
        <v>0</v>
      </c>
      <c r="G33">
        <v>0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2.8</v>
      </c>
      <c r="E40">
        <v>0</v>
      </c>
      <c r="F40">
        <v>1.8</v>
      </c>
      <c r="G40">
        <v>100</v>
      </c>
    </row>
    <row r="41" spans="1:7" x14ac:dyDescent="0.45">
      <c r="A41" s="1">
        <v>1</v>
      </c>
      <c r="B41">
        <v>0</v>
      </c>
      <c r="C41">
        <v>0.2</v>
      </c>
      <c r="D41">
        <v>4</v>
      </c>
      <c r="E41">
        <v>0</v>
      </c>
      <c r="F41">
        <v>1.5</v>
      </c>
      <c r="G41">
        <v>100</v>
      </c>
    </row>
    <row r="42" spans="1:7" x14ac:dyDescent="0.45">
      <c r="A42" s="1">
        <v>2</v>
      </c>
      <c r="B42">
        <v>0</v>
      </c>
      <c r="C42">
        <v>0.45</v>
      </c>
      <c r="D42">
        <v>3.6</v>
      </c>
      <c r="E42">
        <v>0</v>
      </c>
      <c r="F42">
        <v>2.2000000000000002</v>
      </c>
      <c r="G42">
        <v>100</v>
      </c>
    </row>
    <row r="43" spans="1:7" x14ac:dyDescent="0.45">
      <c r="A43" s="1">
        <v>3</v>
      </c>
      <c r="B43">
        <v>0</v>
      </c>
      <c r="C43">
        <v>0.65</v>
      </c>
      <c r="D43">
        <v>5.2</v>
      </c>
      <c r="E43">
        <v>0</v>
      </c>
      <c r="F43">
        <v>3.6</v>
      </c>
      <c r="G43">
        <v>100</v>
      </c>
    </row>
    <row r="44" spans="1:7" x14ac:dyDescent="0.45">
      <c r="A44" s="1">
        <v>4</v>
      </c>
      <c r="B44">
        <v>0</v>
      </c>
      <c r="C44">
        <v>0.85</v>
      </c>
      <c r="D44">
        <v>7.8</v>
      </c>
      <c r="E44">
        <v>0</v>
      </c>
      <c r="F44">
        <v>3.2</v>
      </c>
      <c r="G44">
        <v>100</v>
      </c>
    </row>
    <row r="45" spans="1:7" x14ac:dyDescent="0.45">
      <c r="A45" s="1">
        <v>5</v>
      </c>
      <c r="B45">
        <v>5</v>
      </c>
      <c r="C45">
        <v>0</v>
      </c>
      <c r="D45">
        <v>0.2</v>
      </c>
      <c r="E45">
        <v>0</v>
      </c>
      <c r="F45">
        <v>53.9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0.3</v>
      </c>
      <c r="E46">
        <v>0</v>
      </c>
      <c r="F46">
        <v>47.4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0.9</v>
      </c>
      <c r="E47">
        <v>0</v>
      </c>
      <c r="F47">
        <v>54.5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1.5</v>
      </c>
      <c r="E48">
        <v>0</v>
      </c>
      <c r="F48">
        <v>46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3.5</v>
      </c>
      <c r="E49">
        <v>0</v>
      </c>
      <c r="F49">
        <v>49.4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0.4</v>
      </c>
      <c r="E50">
        <v>0</v>
      </c>
      <c r="F50">
        <v>51.6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0.3</v>
      </c>
      <c r="E51">
        <v>0.2</v>
      </c>
      <c r="F51">
        <v>58.4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0.8</v>
      </c>
      <c r="E52">
        <v>0</v>
      </c>
      <c r="F52">
        <v>55.5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0.9</v>
      </c>
      <c r="E53">
        <v>0</v>
      </c>
      <c r="F53">
        <v>44.4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0.4</v>
      </c>
      <c r="E54">
        <v>0</v>
      </c>
      <c r="F54">
        <v>47.4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0.1</v>
      </c>
      <c r="E55">
        <v>0</v>
      </c>
      <c r="F55">
        <v>58.6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0.2</v>
      </c>
      <c r="E56">
        <v>0</v>
      </c>
      <c r="F56">
        <v>48.5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0.9</v>
      </c>
      <c r="E57">
        <v>0</v>
      </c>
      <c r="F57">
        <v>55.1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1</v>
      </c>
      <c r="E58">
        <v>0</v>
      </c>
      <c r="F58">
        <v>59.3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1.3</v>
      </c>
      <c r="E59">
        <v>0</v>
      </c>
      <c r="F59">
        <v>63.1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1.6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1.3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1.2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1.3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1.3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1.1000000000000001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6.8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5.6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7.8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5.3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0.3</v>
      </c>
      <c r="E76">
        <v>0</v>
      </c>
      <c r="F76">
        <v>23.5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0</v>
      </c>
      <c r="F77">
        <v>41.5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0.2</v>
      </c>
      <c r="E78">
        <v>0</v>
      </c>
      <c r="F78">
        <v>41.1</v>
      </c>
      <c r="G78">
        <v>100</v>
      </c>
    </row>
    <row r="79" spans="1:7" x14ac:dyDescent="0.45">
      <c r="A79" s="1">
        <v>3</v>
      </c>
      <c r="B79">
        <v>0</v>
      </c>
      <c r="C79">
        <v>0.65</v>
      </c>
      <c r="D79">
        <v>0.2</v>
      </c>
      <c r="E79">
        <v>0</v>
      </c>
      <c r="F79">
        <v>41.9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0.1</v>
      </c>
      <c r="E80">
        <v>0</v>
      </c>
      <c r="F80">
        <v>33.4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33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0.1</v>
      </c>
      <c r="E82">
        <v>0</v>
      </c>
      <c r="F82">
        <v>47.8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44.6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0.1</v>
      </c>
      <c r="E84">
        <v>0</v>
      </c>
      <c r="F84">
        <v>32.9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30.4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41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33.5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0.1</v>
      </c>
      <c r="E88">
        <v>0</v>
      </c>
      <c r="F88">
        <v>32.299999999999997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33.200000000000003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0.2</v>
      </c>
      <c r="E90">
        <v>0</v>
      </c>
      <c r="F90">
        <v>32.200000000000003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0.2</v>
      </c>
      <c r="E91">
        <v>0</v>
      </c>
      <c r="F91">
        <v>53.9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0.1</v>
      </c>
      <c r="E92">
        <v>0</v>
      </c>
      <c r="F92">
        <v>41.7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0.2</v>
      </c>
      <c r="E93">
        <v>0</v>
      </c>
      <c r="F93">
        <v>46.8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0.1</v>
      </c>
      <c r="E94">
        <v>0</v>
      </c>
      <c r="F94">
        <v>34.6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31.4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0.2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0.2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0.6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0.7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0.8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0</v>
      </c>
      <c r="E117">
        <v>99.3</v>
      </c>
      <c r="F117">
        <v>43.2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0</v>
      </c>
      <c r="E118">
        <v>98.8</v>
      </c>
      <c r="F118">
        <v>54.2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0</v>
      </c>
      <c r="E119">
        <v>99.3</v>
      </c>
      <c r="F119">
        <v>57.4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0</v>
      </c>
      <c r="E120">
        <v>99.3</v>
      </c>
      <c r="F120">
        <v>56.1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0</v>
      </c>
      <c r="E121">
        <v>99.2</v>
      </c>
      <c r="F121">
        <v>63.2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0</v>
      </c>
      <c r="E122">
        <v>16.399999999999999</v>
      </c>
      <c r="F122">
        <v>51.6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0</v>
      </c>
      <c r="E123">
        <v>17.8</v>
      </c>
      <c r="F123">
        <v>64.2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0</v>
      </c>
      <c r="E124">
        <v>18.8</v>
      </c>
      <c r="F124">
        <v>64.3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0</v>
      </c>
      <c r="E125">
        <v>15.7</v>
      </c>
      <c r="F125">
        <v>56.5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0</v>
      </c>
      <c r="E126">
        <v>16.7</v>
      </c>
      <c r="F126">
        <v>58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0</v>
      </c>
      <c r="F127">
        <v>48.5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0</v>
      </c>
      <c r="F128">
        <v>59.5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0</v>
      </c>
      <c r="F129">
        <v>54.5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0</v>
      </c>
      <c r="F130">
        <v>51.7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</v>
      </c>
      <c r="E131">
        <v>0</v>
      </c>
      <c r="F131">
        <v>60.1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0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0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0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0</v>
      </c>
      <c r="F141">
        <v>0</v>
      </c>
      <c r="G141">
        <v>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99.9</v>
      </c>
      <c r="E148">
        <v>0</v>
      </c>
      <c r="F148">
        <v>21.2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100</v>
      </c>
      <c r="E149">
        <v>0</v>
      </c>
      <c r="F149">
        <v>25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100</v>
      </c>
      <c r="E150">
        <v>0</v>
      </c>
      <c r="F150">
        <v>19.399999999999999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100</v>
      </c>
      <c r="E151">
        <v>0</v>
      </c>
      <c r="F151">
        <v>17.5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100</v>
      </c>
      <c r="E152">
        <v>0</v>
      </c>
      <c r="F152">
        <v>17.100000000000001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50.5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51.4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40.5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46.1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42.4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55.4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49.7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50.6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46.3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48.1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60.4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46.9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46.2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49.6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57.2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0.2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0.1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0.1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0.3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83.1</v>
      </c>
      <c r="E184">
        <v>0</v>
      </c>
      <c r="F184">
        <v>0</v>
      </c>
      <c r="G184">
        <v>97.2</v>
      </c>
    </row>
    <row r="185" spans="1:7" x14ac:dyDescent="0.45">
      <c r="A185" s="1">
        <v>1</v>
      </c>
      <c r="B185">
        <v>0</v>
      </c>
      <c r="C185">
        <v>0.2</v>
      </c>
      <c r="D185">
        <v>84.3</v>
      </c>
      <c r="E185">
        <v>0</v>
      </c>
      <c r="F185">
        <v>0</v>
      </c>
      <c r="G185">
        <v>95.6</v>
      </c>
    </row>
    <row r="186" spans="1:7" x14ac:dyDescent="0.45">
      <c r="A186" s="1">
        <v>2</v>
      </c>
      <c r="B186">
        <v>0</v>
      </c>
      <c r="C186">
        <v>0.45</v>
      </c>
      <c r="D186">
        <v>84.8</v>
      </c>
      <c r="E186">
        <v>0</v>
      </c>
      <c r="F186">
        <v>0.4</v>
      </c>
      <c r="G186">
        <v>95</v>
      </c>
    </row>
    <row r="187" spans="1:7" x14ac:dyDescent="0.45">
      <c r="A187" s="1">
        <v>3</v>
      </c>
      <c r="B187">
        <v>0</v>
      </c>
      <c r="C187">
        <v>0.65</v>
      </c>
      <c r="D187">
        <v>87.6</v>
      </c>
      <c r="E187">
        <v>0.1</v>
      </c>
      <c r="F187">
        <v>0</v>
      </c>
      <c r="G187">
        <v>94.9</v>
      </c>
    </row>
    <row r="188" spans="1:7" x14ac:dyDescent="0.45">
      <c r="A188" s="1">
        <v>4</v>
      </c>
      <c r="B188">
        <v>0</v>
      </c>
      <c r="C188">
        <v>0.85</v>
      </c>
      <c r="D188">
        <v>87.5</v>
      </c>
      <c r="E188">
        <v>0</v>
      </c>
      <c r="F188">
        <v>0.2</v>
      </c>
      <c r="G188">
        <v>95.4</v>
      </c>
    </row>
    <row r="189" spans="1:7" x14ac:dyDescent="0.45">
      <c r="A189" s="1">
        <v>5</v>
      </c>
      <c r="B189">
        <v>5</v>
      </c>
      <c r="C189">
        <v>0</v>
      </c>
      <c r="D189">
        <v>33.6</v>
      </c>
      <c r="E189">
        <v>0</v>
      </c>
      <c r="F189">
        <v>20.6</v>
      </c>
      <c r="G189">
        <v>17.100000000000001</v>
      </c>
    </row>
    <row r="190" spans="1:7" x14ac:dyDescent="0.45">
      <c r="A190" s="1">
        <v>6</v>
      </c>
      <c r="B190">
        <v>5</v>
      </c>
      <c r="C190">
        <v>0.2</v>
      </c>
      <c r="D190">
        <v>33.700000000000003</v>
      </c>
      <c r="E190">
        <v>0</v>
      </c>
      <c r="F190">
        <v>19.5</v>
      </c>
      <c r="G190">
        <v>17.399999999999999</v>
      </c>
    </row>
    <row r="191" spans="1:7" x14ac:dyDescent="0.45">
      <c r="A191" s="1">
        <v>7</v>
      </c>
      <c r="B191">
        <v>5</v>
      </c>
      <c r="C191">
        <v>0.45</v>
      </c>
      <c r="D191">
        <v>34.299999999999997</v>
      </c>
      <c r="E191">
        <v>0</v>
      </c>
      <c r="F191">
        <v>20.100000000000001</v>
      </c>
      <c r="G191">
        <v>16.2</v>
      </c>
    </row>
    <row r="192" spans="1:7" x14ac:dyDescent="0.45">
      <c r="A192" s="1">
        <v>8</v>
      </c>
      <c r="B192">
        <v>5</v>
      </c>
      <c r="C192">
        <v>0.65</v>
      </c>
      <c r="D192">
        <v>31.7</v>
      </c>
      <c r="E192">
        <v>0</v>
      </c>
      <c r="F192">
        <v>19.399999999999999</v>
      </c>
      <c r="G192">
        <v>16.5</v>
      </c>
    </row>
    <row r="193" spans="1:7" x14ac:dyDescent="0.45">
      <c r="A193" s="1">
        <v>9</v>
      </c>
      <c r="B193">
        <v>5</v>
      </c>
      <c r="C193">
        <v>0.85</v>
      </c>
      <c r="D193">
        <v>31.4</v>
      </c>
      <c r="E193">
        <v>0</v>
      </c>
      <c r="F193">
        <v>19.7</v>
      </c>
      <c r="G193">
        <v>17.7</v>
      </c>
    </row>
    <row r="194" spans="1:7" x14ac:dyDescent="0.45">
      <c r="A194" s="1">
        <v>10</v>
      </c>
      <c r="B194">
        <v>10</v>
      </c>
      <c r="C194">
        <v>0</v>
      </c>
      <c r="D194">
        <v>31.2</v>
      </c>
      <c r="E194">
        <v>0</v>
      </c>
      <c r="F194">
        <v>0</v>
      </c>
      <c r="G194">
        <v>19.899999999999999</v>
      </c>
    </row>
    <row r="195" spans="1:7" x14ac:dyDescent="0.45">
      <c r="A195" s="1">
        <v>11</v>
      </c>
      <c r="B195">
        <v>10</v>
      </c>
      <c r="C195">
        <v>0.2</v>
      </c>
      <c r="D195">
        <v>29.1</v>
      </c>
      <c r="E195">
        <v>0</v>
      </c>
      <c r="F195">
        <v>0</v>
      </c>
      <c r="G195">
        <v>21.4</v>
      </c>
    </row>
    <row r="196" spans="1:7" x14ac:dyDescent="0.45">
      <c r="A196" s="1">
        <v>12</v>
      </c>
      <c r="B196">
        <v>10</v>
      </c>
      <c r="C196">
        <v>0.45</v>
      </c>
      <c r="D196">
        <v>31.7</v>
      </c>
      <c r="E196">
        <v>0</v>
      </c>
      <c r="F196">
        <v>0.1</v>
      </c>
      <c r="G196">
        <v>17.399999999999999</v>
      </c>
    </row>
    <row r="197" spans="1:7" x14ac:dyDescent="0.45">
      <c r="A197" s="1">
        <v>13</v>
      </c>
      <c r="B197">
        <v>10</v>
      </c>
      <c r="C197">
        <v>0.65</v>
      </c>
      <c r="D197">
        <v>29</v>
      </c>
      <c r="E197">
        <v>0</v>
      </c>
      <c r="F197">
        <v>0</v>
      </c>
      <c r="G197">
        <v>16.100000000000001</v>
      </c>
    </row>
    <row r="198" spans="1:7" x14ac:dyDescent="0.45">
      <c r="A198" s="1">
        <v>14</v>
      </c>
      <c r="B198">
        <v>10</v>
      </c>
      <c r="C198">
        <v>0.85</v>
      </c>
      <c r="D198">
        <v>30.8</v>
      </c>
      <c r="E198">
        <v>0</v>
      </c>
      <c r="F198">
        <v>0</v>
      </c>
      <c r="G198">
        <v>17.2</v>
      </c>
    </row>
    <row r="199" spans="1:7" x14ac:dyDescent="0.45">
      <c r="A199" s="1">
        <v>15</v>
      </c>
      <c r="B199">
        <v>20</v>
      </c>
      <c r="C199">
        <v>0</v>
      </c>
      <c r="D199">
        <v>7.4</v>
      </c>
      <c r="E199">
        <v>0</v>
      </c>
      <c r="F199">
        <v>0</v>
      </c>
      <c r="G199">
        <v>1.8</v>
      </c>
    </row>
    <row r="200" spans="1:7" x14ac:dyDescent="0.45">
      <c r="A200" s="1">
        <v>16</v>
      </c>
      <c r="B200">
        <v>20</v>
      </c>
      <c r="C200">
        <v>0.2</v>
      </c>
      <c r="D200">
        <v>4.0999999999999996</v>
      </c>
      <c r="E200">
        <v>0.1</v>
      </c>
      <c r="F200">
        <v>0.1</v>
      </c>
      <c r="G200">
        <v>2.2999999999999998</v>
      </c>
    </row>
    <row r="201" spans="1:7" x14ac:dyDescent="0.45">
      <c r="A201" s="1">
        <v>17</v>
      </c>
      <c r="B201">
        <v>20</v>
      </c>
      <c r="C201">
        <v>0.45</v>
      </c>
      <c r="D201">
        <v>5.4</v>
      </c>
      <c r="E201">
        <v>0.2</v>
      </c>
      <c r="F201">
        <v>0</v>
      </c>
      <c r="G201">
        <v>1.8</v>
      </c>
    </row>
    <row r="202" spans="1:7" x14ac:dyDescent="0.45">
      <c r="A202" s="1">
        <v>18</v>
      </c>
      <c r="B202">
        <v>20</v>
      </c>
      <c r="C202">
        <v>0.65</v>
      </c>
      <c r="D202">
        <v>2.6</v>
      </c>
      <c r="E202">
        <v>0</v>
      </c>
      <c r="F202">
        <v>0</v>
      </c>
      <c r="G202">
        <v>2.9</v>
      </c>
    </row>
    <row r="203" spans="1:7" x14ac:dyDescent="0.45">
      <c r="A203" s="1">
        <v>19</v>
      </c>
      <c r="B203">
        <v>20</v>
      </c>
      <c r="C203">
        <v>0.85</v>
      </c>
      <c r="D203">
        <v>3.4</v>
      </c>
      <c r="E203">
        <v>0.1</v>
      </c>
      <c r="F203">
        <v>0</v>
      </c>
      <c r="G203">
        <v>1.2</v>
      </c>
    </row>
    <row r="204" spans="1:7" x14ac:dyDescent="0.45">
      <c r="A204" s="1">
        <v>20</v>
      </c>
      <c r="B204">
        <v>50</v>
      </c>
      <c r="C204">
        <v>0</v>
      </c>
      <c r="D204">
        <v>9.4</v>
      </c>
      <c r="E204">
        <v>0</v>
      </c>
      <c r="F204">
        <v>0</v>
      </c>
      <c r="G204">
        <v>2.5</v>
      </c>
    </row>
    <row r="205" spans="1:7" x14ac:dyDescent="0.45">
      <c r="A205" s="1">
        <v>21</v>
      </c>
      <c r="B205">
        <v>50</v>
      </c>
      <c r="C205">
        <v>0.2</v>
      </c>
      <c r="D205">
        <v>6.6</v>
      </c>
      <c r="E205">
        <v>0</v>
      </c>
      <c r="F205">
        <v>0</v>
      </c>
      <c r="G205">
        <v>3.3</v>
      </c>
    </row>
    <row r="206" spans="1:7" x14ac:dyDescent="0.45">
      <c r="A206" s="1">
        <v>22</v>
      </c>
      <c r="B206">
        <v>50</v>
      </c>
      <c r="C206">
        <v>0.45</v>
      </c>
      <c r="D206">
        <v>6</v>
      </c>
      <c r="E206">
        <v>0</v>
      </c>
      <c r="F206">
        <v>0</v>
      </c>
      <c r="G206">
        <v>2</v>
      </c>
    </row>
    <row r="207" spans="1:7" x14ac:dyDescent="0.45">
      <c r="A207" s="1">
        <v>23</v>
      </c>
      <c r="B207">
        <v>50</v>
      </c>
      <c r="C207">
        <v>0.65</v>
      </c>
      <c r="D207">
        <v>6.9</v>
      </c>
      <c r="E207">
        <v>0.1</v>
      </c>
      <c r="F207">
        <v>0</v>
      </c>
      <c r="G207">
        <v>1.7</v>
      </c>
    </row>
    <row r="208" spans="1:7" x14ac:dyDescent="0.45">
      <c r="A208" s="1">
        <v>24</v>
      </c>
      <c r="B208">
        <v>50</v>
      </c>
      <c r="C208">
        <v>0.85</v>
      </c>
      <c r="D208">
        <v>6</v>
      </c>
      <c r="E208">
        <v>0</v>
      </c>
      <c r="F208">
        <v>0</v>
      </c>
      <c r="G208">
        <v>0.8</v>
      </c>
    </row>
    <row r="209" spans="1:7" x14ac:dyDescent="0.45">
      <c r="A209" s="1">
        <v>25</v>
      </c>
      <c r="B209">
        <v>100</v>
      </c>
      <c r="C209">
        <v>0</v>
      </c>
      <c r="D209">
        <v>3.3</v>
      </c>
      <c r="E209">
        <v>0</v>
      </c>
      <c r="F209">
        <v>0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2.5</v>
      </c>
      <c r="E210">
        <v>0</v>
      </c>
      <c r="F210">
        <v>0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2.1</v>
      </c>
      <c r="E211">
        <v>0</v>
      </c>
      <c r="F211">
        <v>0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2.1</v>
      </c>
      <c r="E212">
        <v>0</v>
      </c>
      <c r="F212">
        <v>0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4.5999999999999996</v>
      </c>
      <c r="E213">
        <v>0</v>
      </c>
      <c r="F213">
        <v>0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72.2</v>
      </c>
      <c r="E220">
        <v>81.599999999999994</v>
      </c>
      <c r="F220">
        <v>51.4</v>
      </c>
      <c r="G220">
        <v>100</v>
      </c>
    </row>
    <row r="221" spans="1:7" x14ac:dyDescent="0.45">
      <c r="A221" s="1">
        <v>1</v>
      </c>
      <c r="B221">
        <v>0</v>
      </c>
      <c r="C221">
        <v>0.2</v>
      </c>
      <c r="D221">
        <v>73.5</v>
      </c>
      <c r="E221">
        <v>83.5</v>
      </c>
      <c r="F221">
        <v>52.5</v>
      </c>
      <c r="G221">
        <v>100</v>
      </c>
    </row>
    <row r="222" spans="1:7" x14ac:dyDescent="0.45">
      <c r="A222" s="1">
        <v>2</v>
      </c>
      <c r="B222">
        <v>0</v>
      </c>
      <c r="C222">
        <v>0.45</v>
      </c>
      <c r="D222">
        <v>67.8</v>
      </c>
      <c r="E222">
        <v>82.5</v>
      </c>
      <c r="F222">
        <v>53.7</v>
      </c>
      <c r="G222">
        <v>100</v>
      </c>
    </row>
    <row r="223" spans="1:7" x14ac:dyDescent="0.45">
      <c r="A223" s="1">
        <v>3</v>
      </c>
      <c r="B223">
        <v>0</v>
      </c>
      <c r="C223">
        <v>0.65</v>
      </c>
      <c r="D223">
        <v>80.2</v>
      </c>
      <c r="E223">
        <v>83.9</v>
      </c>
      <c r="F223">
        <v>56.1</v>
      </c>
      <c r="G223">
        <v>100</v>
      </c>
    </row>
    <row r="224" spans="1:7" x14ac:dyDescent="0.45">
      <c r="A224" s="1">
        <v>4</v>
      </c>
      <c r="B224">
        <v>0</v>
      </c>
      <c r="C224">
        <v>0.85</v>
      </c>
      <c r="D224">
        <v>98.3</v>
      </c>
      <c r="E224">
        <v>84.3</v>
      </c>
      <c r="F224">
        <v>53.9</v>
      </c>
      <c r="G224">
        <v>100</v>
      </c>
    </row>
    <row r="225" spans="1:7" x14ac:dyDescent="0.45">
      <c r="A225" s="1">
        <v>5</v>
      </c>
      <c r="B225">
        <v>5</v>
      </c>
      <c r="C225">
        <v>0</v>
      </c>
      <c r="D225">
        <v>91.4</v>
      </c>
      <c r="E225">
        <v>74.900000000000006</v>
      </c>
      <c r="F225">
        <v>39.200000000000003</v>
      </c>
      <c r="G225">
        <v>67.5</v>
      </c>
    </row>
    <row r="226" spans="1:7" x14ac:dyDescent="0.45">
      <c r="A226" s="1">
        <v>6</v>
      </c>
      <c r="B226">
        <v>5</v>
      </c>
      <c r="C226">
        <v>0.2</v>
      </c>
      <c r="D226">
        <v>94</v>
      </c>
      <c r="E226">
        <v>73.599999999999994</v>
      </c>
      <c r="F226">
        <v>41.3</v>
      </c>
      <c r="G226">
        <v>62.3</v>
      </c>
    </row>
    <row r="227" spans="1:7" x14ac:dyDescent="0.45">
      <c r="A227" s="1">
        <v>7</v>
      </c>
      <c r="B227">
        <v>5</v>
      </c>
      <c r="C227">
        <v>0.45</v>
      </c>
      <c r="D227">
        <v>93.5</v>
      </c>
      <c r="E227">
        <v>74.2</v>
      </c>
      <c r="F227">
        <v>39.1</v>
      </c>
      <c r="G227">
        <v>63.2</v>
      </c>
    </row>
    <row r="228" spans="1:7" x14ac:dyDescent="0.45">
      <c r="A228" s="1">
        <v>8</v>
      </c>
      <c r="B228">
        <v>5</v>
      </c>
      <c r="C228">
        <v>0.65</v>
      </c>
      <c r="D228">
        <v>93.2</v>
      </c>
      <c r="E228">
        <v>74.900000000000006</v>
      </c>
      <c r="F228">
        <v>37.1</v>
      </c>
      <c r="G228">
        <v>62.4</v>
      </c>
    </row>
    <row r="229" spans="1:7" x14ac:dyDescent="0.45">
      <c r="A229" s="1">
        <v>9</v>
      </c>
      <c r="B229">
        <v>5</v>
      </c>
      <c r="C229">
        <v>0.85</v>
      </c>
      <c r="D229">
        <v>93.1</v>
      </c>
      <c r="E229">
        <v>73.900000000000006</v>
      </c>
      <c r="F229">
        <v>39.9</v>
      </c>
      <c r="G229">
        <v>63.4</v>
      </c>
    </row>
    <row r="230" spans="1:7" x14ac:dyDescent="0.45">
      <c r="A230" s="1">
        <v>10</v>
      </c>
      <c r="B230">
        <v>10</v>
      </c>
      <c r="C230">
        <v>0</v>
      </c>
      <c r="D230">
        <v>94.6</v>
      </c>
      <c r="E230">
        <v>76.099999999999994</v>
      </c>
      <c r="F230">
        <v>46.8</v>
      </c>
      <c r="G230">
        <v>63.4</v>
      </c>
    </row>
    <row r="231" spans="1:7" x14ac:dyDescent="0.45">
      <c r="A231" s="1">
        <v>11</v>
      </c>
      <c r="B231">
        <v>10</v>
      </c>
      <c r="C231">
        <v>0.2</v>
      </c>
      <c r="D231">
        <v>94.2</v>
      </c>
      <c r="E231">
        <v>76.8</v>
      </c>
      <c r="F231">
        <v>44.2</v>
      </c>
      <c r="G231">
        <v>61.6</v>
      </c>
    </row>
    <row r="232" spans="1:7" x14ac:dyDescent="0.45">
      <c r="A232" s="1">
        <v>12</v>
      </c>
      <c r="B232">
        <v>10</v>
      </c>
      <c r="C232">
        <v>0.45</v>
      </c>
      <c r="D232">
        <v>92.1</v>
      </c>
      <c r="E232">
        <v>76.7</v>
      </c>
      <c r="F232">
        <v>40.299999999999997</v>
      </c>
      <c r="G232">
        <v>64.5</v>
      </c>
    </row>
    <row r="233" spans="1:7" x14ac:dyDescent="0.45">
      <c r="A233" s="1">
        <v>13</v>
      </c>
      <c r="B233">
        <v>10</v>
      </c>
      <c r="C233">
        <v>0.65</v>
      </c>
      <c r="D233">
        <v>91.9</v>
      </c>
      <c r="E233">
        <v>75.2</v>
      </c>
      <c r="F233">
        <v>43.2</v>
      </c>
      <c r="G233">
        <v>65</v>
      </c>
    </row>
    <row r="234" spans="1:7" x14ac:dyDescent="0.45">
      <c r="A234" s="1">
        <v>14</v>
      </c>
      <c r="B234">
        <v>10</v>
      </c>
      <c r="C234">
        <v>0.85</v>
      </c>
      <c r="D234">
        <v>94.4</v>
      </c>
      <c r="E234">
        <v>76.400000000000006</v>
      </c>
      <c r="F234">
        <v>47.5</v>
      </c>
      <c r="G234">
        <v>64.900000000000006</v>
      </c>
    </row>
    <row r="235" spans="1:7" x14ac:dyDescent="0.45">
      <c r="A235" s="1">
        <v>15</v>
      </c>
      <c r="B235">
        <v>20</v>
      </c>
      <c r="C235">
        <v>0</v>
      </c>
      <c r="D235">
        <v>97.7</v>
      </c>
      <c r="E235">
        <v>75.900000000000006</v>
      </c>
      <c r="F235">
        <v>52.1</v>
      </c>
      <c r="G235">
        <v>94.8</v>
      </c>
    </row>
    <row r="236" spans="1:7" x14ac:dyDescent="0.45">
      <c r="A236" s="1">
        <v>16</v>
      </c>
      <c r="B236">
        <v>20</v>
      </c>
      <c r="C236">
        <v>0.2</v>
      </c>
      <c r="D236">
        <v>97.7</v>
      </c>
      <c r="E236">
        <v>74.900000000000006</v>
      </c>
      <c r="F236">
        <v>56.9</v>
      </c>
      <c r="G236">
        <v>95.2</v>
      </c>
    </row>
    <row r="237" spans="1:7" x14ac:dyDescent="0.45">
      <c r="A237" s="1">
        <v>17</v>
      </c>
      <c r="B237">
        <v>20</v>
      </c>
      <c r="C237">
        <v>0.45</v>
      </c>
      <c r="D237">
        <v>97.3</v>
      </c>
      <c r="E237">
        <v>74.599999999999994</v>
      </c>
      <c r="F237">
        <v>54.1</v>
      </c>
      <c r="G237">
        <v>95.4</v>
      </c>
    </row>
    <row r="238" spans="1:7" x14ac:dyDescent="0.45">
      <c r="A238" s="1">
        <v>18</v>
      </c>
      <c r="B238">
        <v>20</v>
      </c>
      <c r="C238">
        <v>0.65</v>
      </c>
      <c r="D238">
        <v>96.9</v>
      </c>
      <c r="E238">
        <v>75.599999999999994</v>
      </c>
      <c r="F238">
        <v>55</v>
      </c>
      <c r="G238">
        <v>94.2</v>
      </c>
    </row>
    <row r="239" spans="1:7" x14ac:dyDescent="0.45">
      <c r="A239" s="1">
        <v>19</v>
      </c>
      <c r="B239">
        <v>20</v>
      </c>
      <c r="C239">
        <v>0.85</v>
      </c>
      <c r="D239">
        <v>97.7</v>
      </c>
      <c r="E239">
        <v>74.3</v>
      </c>
      <c r="F239">
        <v>56.5</v>
      </c>
      <c r="G239">
        <v>95.6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77.400000000000006</v>
      </c>
      <c r="F240">
        <v>44.8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79.400000000000006</v>
      </c>
      <c r="F241">
        <v>50.7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79.099999999999994</v>
      </c>
      <c r="F242">
        <v>49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77.08</v>
      </c>
      <c r="F243">
        <v>46.7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73.099999999999994</v>
      </c>
      <c r="F244">
        <v>49.1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85.8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89.1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87.2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86.1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87.9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67C8-2F59-4BF7-A977-5D04C51FF9AA}">
  <dimension ref="A1:AL249"/>
  <sheetViews>
    <sheetView topLeftCell="A29" zoomScale="85" workbookViewId="0">
      <selection activeCell="AO165" sqref="AO165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0.1</v>
      </c>
      <c r="F4">
        <v>50.9</v>
      </c>
      <c r="G4">
        <v>50.6</v>
      </c>
      <c r="I4">
        <f>_xlfn.STDEV.P(D4:G4)</f>
        <v>25.350246547124549</v>
      </c>
      <c r="J4">
        <v>2</v>
      </c>
      <c r="K4">
        <f>_xlfn.STDEV.P(D4:G8)</f>
        <v>24.319835525759633</v>
      </c>
      <c r="L4">
        <f>_xlfn.STDEV.P(D4:G4,D9:G9,D14:G14,D19:G19,D24:G24,D29:G29)</f>
        <v>22.310068728416475</v>
      </c>
      <c r="M4">
        <v>0</v>
      </c>
      <c r="N4">
        <f>AVERAGE(D4:G4)</f>
        <v>25.4</v>
      </c>
      <c r="P4" s="2">
        <f>_xlfn.STDEV.P(D4:D8)</f>
        <v>0</v>
      </c>
      <c r="Q4">
        <f>_xlfn.STDEV.P(D4,D9,D14,D19,D24,D29)</f>
        <v>22.339681933476331</v>
      </c>
      <c r="R4" s="2">
        <f>_xlfn.STDEV.P(E4:E8)</f>
        <v>4.8989794855663557E-2</v>
      </c>
      <c r="S4">
        <f>_xlfn.STDEV.P(E4,E9,E14,E19,E24,E29)</f>
        <v>26.330511452179071</v>
      </c>
      <c r="T4" s="2">
        <f>_xlfn.STDEV.P(F4:F8)</f>
        <v>2.4375397432657375</v>
      </c>
      <c r="U4">
        <f>_xlfn.STDEV.P(F4,F9,F14,F19,F24,F29)</f>
        <v>3.9570260999335782</v>
      </c>
      <c r="V4" s="2">
        <f>_xlfn.STDEV.P(G4:G8)</f>
        <v>0.90994505328618669</v>
      </c>
      <c r="W4">
        <f>_xlfn.STDEV.P(G4,G9,G14,G19,G24,G29)</f>
        <v>1.4256577429383257</v>
      </c>
      <c r="AA4" t="s">
        <v>32</v>
      </c>
      <c r="AB4">
        <f>AVERAGE(P25,P61,P97,P169,P205)</f>
        <v>7.1712571428571419</v>
      </c>
      <c r="AC4">
        <f>AVERAGE(R25,R61,R97,R169,R205)</f>
        <v>3.7608571428571445</v>
      </c>
      <c r="AD4">
        <f>AVERAGE(T25,T61,T97,T169,T205)</f>
        <v>4.0347428571428567</v>
      </c>
      <c r="AE4">
        <f>AVERAGE(V25,V61,V97,V169,V205)</f>
        <v>11.403600000000001</v>
      </c>
      <c r="AF4">
        <f>AVERAGE(AB4:AE4)</f>
        <v>6.5926142857142862</v>
      </c>
      <c r="AG4">
        <f>_xlfn.STDEV.P(AB4:AE4)</f>
        <v>3.0839084722316326</v>
      </c>
      <c r="AH4" t="s">
        <v>43</v>
      </c>
      <c r="AI4">
        <f>AVERAGE(K26,K62,K98,K134,K170,K206,K242)</f>
        <v>6.3760972789115655</v>
      </c>
      <c r="AJ4">
        <f>AVERAGE(K12,K48,K84,K120,K156,K192,K228)</f>
        <v>-2.5393470263160851</v>
      </c>
      <c r="AK4">
        <f>AVERAGE(K26,K62,K98,K170,K206)</f>
        <v>5.7861714285714294</v>
      </c>
      <c r="AL4">
        <f>AVERAGE(K12,K48,K84,K156,K192)</f>
        <v>-4.2801932641745193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0.1</v>
      </c>
      <c r="F5">
        <v>46.1</v>
      </c>
      <c r="G5">
        <v>50.5</v>
      </c>
      <c r="I5">
        <f t="shared" ref="I5:I33" si="0">_xlfn.STDEV.P(D5:G5)</f>
        <v>24.175129265424829</v>
      </c>
      <c r="J5">
        <v>5</v>
      </c>
      <c r="K5">
        <f>_xlfn.STDEV.P(D9:G13)</f>
        <v>22.972402464696625</v>
      </c>
      <c r="L5">
        <f>_xlfn.STDEV.P(D5:G5,D10:G10,D15:G15,D20:G20,D25:G25,D30:G30)</f>
        <v>21.946393021785305</v>
      </c>
      <c r="M5">
        <v>0.2</v>
      </c>
      <c r="N5">
        <f t="shared" ref="N5:N33" si="1">AVERAGE(D5:G5)</f>
        <v>24.175000000000001</v>
      </c>
      <c r="P5" s="2">
        <f>_xlfn.STDEV.P(D9:D13)</f>
        <v>0</v>
      </c>
      <c r="Q5">
        <f t="shared" ref="Q5:Q8" si="2">_xlfn.STDEV.P(D5,D10,D15,D20,D25,D30)</f>
        <v>21.492356522468373</v>
      </c>
      <c r="R5" s="2">
        <f>_xlfn.STDEV.P(E9:E13)</f>
        <v>0</v>
      </c>
      <c r="S5">
        <f t="shared" ref="S5:S8" si="3">_xlfn.STDEV.P(E5,E10,E15,E20,E25,E30)</f>
        <v>26.85146902664524</v>
      </c>
      <c r="T5" s="2">
        <f>_xlfn.STDEV.P(F9:F13)</f>
        <v>3.8097768963549572</v>
      </c>
      <c r="U5">
        <f t="shared" ref="U5:U8" si="4">_xlfn.STDEV.P(F5,F10,F15,F20,F25,F30)</f>
        <v>7.040221745245093</v>
      </c>
      <c r="V5" s="2">
        <f>_xlfn.STDEV.P(G9:G13)</f>
        <v>0.43817804600413196</v>
      </c>
      <c r="W5">
        <f t="shared" ref="W5:W8" si="5">_xlfn.STDEV.P(G5,G10,G15,G20,G25,G30)</f>
        <v>1.0807661891248972</v>
      </c>
      <c r="AA5" t="s">
        <v>33</v>
      </c>
      <c r="AB5">
        <f>AVERAGE(Q25,Q61,Q97,Q169,Q205)</f>
        <v>-5.733333333333257E-2</v>
      </c>
      <c r="AC5">
        <f>AVERAGE(S25,S61,S97,S169,S205)</f>
        <v>-0.25659999999999927</v>
      </c>
      <c r="AD5">
        <f>AVERAGE(U25,U61,U97,U169,U205)</f>
        <v>-0.64433333333333265</v>
      </c>
      <c r="AE5">
        <f>AVERAGE(W25,W61,W97,W169,W205)</f>
        <v>-0.3133333333333328</v>
      </c>
      <c r="AH5" t="s">
        <v>28</v>
      </c>
      <c r="AI5">
        <f>_xlfn.STDEV.P(K26,K62,K98,K134,K170,K206,K242)</f>
        <v>1.9718444499297756</v>
      </c>
      <c r="AJ5">
        <f>_xlfn.STDEV.P(K12,K48,K84,K120,K156,K192,K228)</f>
        <v>3.0468793828207659</v>
      </c>
      <c r="AK5">
        <f>_xlfn.STDEV.P(K26,K62,K98,K170,K206)</f>
        <v>1.200964192230729</v>
      </c>
      <c r="AL5">
        <f>_xlfn.STDEV.P(K12,K48,K84,K156,K192)</f>
        <v>1.1859513784125164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0.1</v>
      </c>
      <c r="F6">
        <v>44.6</v>
      </c>
      <c r="G6">
        <v>51.4</v>
      </c>
      <c r="I6">
        <f t="shared" si="0"/>
        <v>24.095266651357068</v>
      </c>
      <c r="J6">
        <v>10</v>
      </c>
      <c r="K6">
        <f>_xlfn.STDEV.P(D14:G18)</f>
        <v>20.525725322141483</v>
      </c>
      <c r="L6">
        <f t="shared" ref="L6:L8" si="6">_xlfn.STDEV.P(D6:G6,D11:G11,D16:G16,D21:G21,D26:G26,D31:G31)</f>
        <v>21.98819127521762</v>
      </c>
      <c r="M6">
        <v>0.45</v>
      </c>
      <c r="N6">
        <f t="shared" si="1"/>
        <v>24.024999999999999</v>
      </c>
      <c r="P6" s="2">
        <f>_xlfn.STDEV.P(D14:D18)</f>
        <v>0</v>
      </c>
      <c r="Q6">
        <f t="shared" si="2"/>
        <v>21.137880688470165</v>
      </c>
      <c r="R6" s="2">
        <f>_xlfn.STDEV.P(E14:E18)</f>
        <v>0.99719606898543278</v>
      </c>
      <c r="S6">
        <f t="shared" si="3"/>
        <v>26.092953497490896</v>
      </c>
      <c r="T6" s="2">
        <f>_xlfn.STDEV.P(F14:F18)</f>
        <v>4.6203895939628481</v>
      </c>
      <c r="U6">
        <f t="shared" si="4"/>
        <v>7.9414524280301588</v>
      </c>
      <c r="V6" s="2">
        <f>_xlfn.STDEV.P(G14:G18)</f>
        <v>0.90994505328618669</v>
      </c>
      <c r="W6">
        <f t="shared" si="5"/>
        <v>2.225608531016479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</v>
      </c>
      <c r="F7">
        <v>44.3</v>
      </c>
      <c r="G7">
        <v>49.4</v>
      </c>
      <c r="I7">
        <f t="shared" si="0"/>
        <v>23.494294520159571</v>
      </c>
      <c r="J7">
        <v>20</v>
      </c>
      <c r="K7">
        <f>_xlfn.STDEV.P(D19:G23)</f>
        <v>16.783142584152703</v>
      </c>
      <c r="L7">
        <f t="shared" si="6"/>
        <v>21.880448131075067</v>
      </c>
      <c r="M7">
        <v>0.65</v>
      </c>
      <c r="N7">
        <f t="shared" si="1"/>
        <v>23.424999999999997</v>
      </c>
      <c r="P7" s="2">
        <f>_xlfn.STDEV.P(D19:D23)</f>
        <v>2.5182533629482231</v>
      </c>
      <c r="Q7">
        <f t="shared" si="2"/>
        <v>22.237630769086493</v>
      </c>
      <c r="R7" s="2">
        <f>_xlfn.STDEV.P(E19:E23)</f>
        <v>0.84947042326381117</v>
      </c>
      <c r="S7">
        <f t="shared" si="3"/>
        <v>26.286730915468024</v>
      </c>
      <c r="T7" s="2">
        <f>_xlfn.STDEV.P(F19:F23)</f>
        <v>1.049571341072153</v>
      </c>
      <c r="U7">
        <f t="shared" si="4"/>
        <v>6.9442222186664946</v>
      </c>
      <c r="V7" s="2">
        <f>_xlfn.STDEV.P(G19:G23)</f>
        <v>0.89532117142397549</v>
      </c>
      <c r="W7">
        <f t="shared" si="5"/>
        <v>1.1866151674218384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45</v>
      </c>
      <c r="G8">
        <v>52.1</v>
      </c>
      <c r="I8">
        <f t="shared" si="0"/>
        <v>24.404443755185245</v>
      </c>
      <c r="J8">
        <v>50</v>
      </c>
      <c r="K8">
        <f>_xlfn.STDEV.P(D25:G28)</f>
        <v>5.3187426556940602</v>
      </c>
      <c r="L8">
        <f t="shared" si="6"/>
        <v>21.956527439971516</v>
      </c>
      <c r="M8">
        <v>0.85</v>
      </c>
      <c r="N8">
        <f t="shared" si="1"/>
        <v>24.274999999999999</v>
      </c>
      <c r="P8" s="2">
        <f>_xlfn.STDEV.P(D24:D28)</f>
        <v>1.3778243719719871</v>
      </c>
      <c r="Q8">
        <f t="shared" si="2"/>
        <v>20.831226560142831</v>
      </c>
      <c r="R8" s="2">
        <f>_xlfn.STDEV.P(E24:E28)</f>
        <v>0.74939975980780804</v>
      </c>
      <c r="S8">
        <f t="shared" si="3"/>
        <v>26.28145205695877</v>
      </c>
      <c r="T8" s="2">
        <f>_xlfn.STDEV.P(F24:F28)</f>
        <v>0.60464865831323866</v>
      </c>
      <c r="U8">
        <f t="shared" si="4"/>
        <v>6.9916021053832944</v>
      </c>
      <c r="V8" s="2">
        <f>_xlfn.STDEV.P(G24:G28)</f>
        <v>0.60860496218811821</v>
      </c>
      <c r="W8">
        <f t="shared" si="5"/>
        <v>1.471582670309608</v>
      </c>
      <c r="AH8" t="s">
        <v>43</v>
      </c>
      <c r="AI8">
        <f>AVERAGE(L26,L62,L98,L134,L170,L206,L242)</f>
        <v>-0.29621088435374149</v>
      </c>
      <c r="AJ8">
        <f>AVERAGE(L12,L48,L84,L120,L156,L192,L228)</f>
        <v>-0.147706878297927</v>
      </c>
      <c r="AK8">
        <f>AVERAGE(L26,L62,L98,L170,L206)</f>
        <v>-0.31589999999999951</v>
      </c>
      <c r="AL8">
        <f>AVERAGE(L12,L48,L84,L156,L192)</f>
        <v>-0.17803043026122087</v>
      </c>
    </row>
    <row r="9" spans="1:38" x14ac:dyDescent="0.45">
      <c r="A9" s="1">
        <v>5</v>
      </c>
      <c r="B9">
        <v>5</v>
      </c>
      <c r="C9">
        <v>0</v>
      </c>
      <c r="D9">
        <v>0</v>
      </c>
      <c r="E9">
        <v>0</v>
      </c>
      <c r="F9">
        <v>49.7</v>
      </c>
      <c r="G9">
        <v>49</v>
      </c>
      <c r="I9">
        <f t="shared" si="0"/>
        <v>24.676241103539251</v>
      </c>
      <c r="J9">
        <v>100</v>
      </c>
      <c r="K9">
        <f>_xlfn.STDEV.P(D29:G33)</f>
        <v>3.4735392613298615</v>
      </c>
      <c r="L9">
        <f>AVERAGE((L8-L7), (L7-L6), (L6-L5), (L5-L4))</f>
        <v>-8.8385322111239617E-2</v>
      </c>
      <c r="N9">
        <f t="shared" si="1"/>
        <v>24.675000000000001</v>
      </c>
      <c r="P9" s="2">
        <f>_xlfn.STDEV.P(D29:D33)</f>
        <v>1.5740393895960809</v>
      </c>
      <c r="R9" s="2">
        <f>_xlfn.STDEV.P(E29:E33)</f>
        <v>1.0552724766618327</v>
      </c>
      <c r="T9" s="2">
        <f>_xlfn.STDEV.P(F29:F33)</f>
        <v>1.3876599006961299</v>
      </c>
      <c r="V9" s="2">
        <f>_xlfn.STDEV.P(G29:G33)</f>
        <v>1.4374978260853124</v>
      </c>
      <c r="AH9" t="s">
        <v>28</v>
      </c>
      <c r="AI9">
        <f>_xlfn.STDEV.P(L26,L62,L98,L134,L170,L206,L242)</f>
        <v>0.22552705741140469</v>
      </c>
      <c r="AJ9">
        <f>_xlfn.STDEV.P(L12,L48,L84,L120,L156,L192,L228)</f>
        <v>0.13415470572799587</v>
      </c>
      <c r="AK9">
        <f>_xlfn.STDEV.P(L26,L62,L98,L170,L206)</f>
        <v>0.26200652769645932</v>
      </c>
      <c r="AL9">
        <f>_xlfn.STDEV.P(L12,L48,L84,L156,L192)</f>
        <v>0.1482503498366006</v>
      </c>
    </row>
    <row r="10" spans="1:38" x14ac:dyDescent="0.45">
      <c r="A10" s="1">
        <v>6</v>
      </c>
      <c r="B10">
        <v>5</v>
      </c>
      <c r="C10">
        <v>0.2</v>
      </c>
      <c r="D10">
        <v>0</v>
      </c>
      <c r="E10">
        <v>0</v>
      </c>
      <c r="F10">
        <v>42.2</v>
      </c>
      <c r="G10">
        <v>49.3</v>
      </c>
      <c r="I10">
        <f t="shared" si="0"/>
        <v>23.012320069910377</v>
      </c>
      <c r="K10">
        <f>AVERAGE(K4:K9)</f>
        <v>15.565564635629061</v>
      </c>
      <c r="N10">
        <f t="shared" si="1"/>
        <v>22.875</v>
      </c>
      <c r="P10" s="2">
        <f>AVERAGE(P4:P9)</f>
        <v>0.91168618741938179</v>
      </c>
      <c r="Q10">
        <f>AVERAGE(Q4:Q8)</f>
        <v>21.60775529472884</v>
      </c>
      <c r="R10" s="2">
        <f>AVERAGE(R4:R9)</f>
        <v>0.61672142059575807</v>
      </c>
      <c r="S10">
        <f>AVERAGE(S4:S8)</f>
        <v>26.368623389748404</v>
      </c>
      <c r="T10" s="2">
        <f>AVERAGE(T4:T9)</f>
        <v>2.318264355610844</v>
      </c>
      <c r="U10">
        <f>AVERAGE(U4:U8)</f>
        <v>6.5749049194517237</v>
      </c>
      <c r="V10" s="2">
        <f>AVERAGE(V4:V9)</f>
        <v>0.86658201871231855</v>
      </c>
      <c r="W10">
        <f>AVERAGE(W4:W8)</f>
        <v>1.4780460601622298</v>
      </c>
    </row>
    <row r="11" spans="1:38" x14ac:dyDescent="0.45">
      <c r="A11" s="1">
        <v>7</v>
      </c>
      <c r="B11">
        <v>5</v>
      </c>
      <c r="C11">
        <v>0.45</v>
      </c>
      <c r="D11">
        <v>0</v>
      </c>
      <c r="E11">
        <v>0</v>
      </c>
      <c r="F11">
        <v>40.9</v>
      </c>
      <c r="G11">
        <v>48</v>
      </c>
      <c r="I11">
        <f t="shared" si="0"/>
        <v>22.366311162102701</v>
      </c>
      <c r="N11">
        <f t="shared" si="1"/>
        <v>22.225000000000001</v>
      </c>
      <c r="P11" s="2">
        <f>_xlfn.STDEV.P(P4:P9)</f>
        <v>0.97728960003439358</v>
      </c>
      <c r="Q11">
        <f>_xlfn.STDEV.P(Q4:Q8)</f>
        <v>0.59490429744442019</v>
      </c>
      <c r="R11" s="2">
        <f>_xlfn.STDEV.P(R4:R9)</f>
        <v>0.43041223191069922</v>
      </c>
      <c r="S11">
        <f>_xlfn.STDEV.P(S4:S8)</f>
        <v>0.25490842942396014</v>
      </c>
      <c r="T11" s="2">
        <f>_xlfn.STDEV.P(T4:T9)</f>
        <v>1.4691665588027347</v>
      </c>
      <c r="U11">
        <f>_xlfn.STDEV.P(U4:U8)</f>
        <v>1.3599480260298618</v>
      </c>
      <c r="V11" s="2">
        <f>_xlfn.STDEV.P(V4:V9)</f>
        <v>0.31107706147804642</v>
      </c>
      <c r="W11">
        <f>_xlfn.STDEV.P(W4:W8)</f>
        <v>0.40109829722763685</v>
      </c>
    </row>
    <row r="12" spans="1:38" x14ac:dyDescent="0.45">
      <c r="A12" s="1">
        <v>8</v>
      </c>
      <c r="B12">
        <v>5</v>
      </c>
      <c r="C12">
        <v>0.65</v>
      </c>
      <c r="D12">
        <v>0</v>
      </c>
      <c r="E12">
        <v>0</v>
      </c>
      <c r="F12">
        <v>40.799999999999997</v>
      </c>
      <c r="G12">
        <v>48.6</v>
      </c>
      <c r="I12">
        <f t="shared" si="0"/>
        <v>22.519491557315408</v>
      </c>
      <c r="K12" cm="1">
        <f t="array" ref="K12">INDEX(LINEST(K4:K9),1)</f>
        <v>-4.598144099632723</v>
      </c>
      <c r="L12" cm="1">
        <f t="array" ref="L12">INDEX(LINEST(L4:L8),1)</f>
        <v>-7.73027467600155E-2</v>
      </c>
      <c r="N12">
        <f t="shared" si="1"/>
        <v>22.35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0</v>
      </c>
      <c r="E13">
        <v>0</v>
      </c>
      <c r="F13">
        <v>38.6</v>
      </c>
      <c r="G13">
        <v>48.6</v>
      </c>
      <c r="I13">
        <f t="shared" si="0"/>
        <v>22.084836426833686</v>
      </c>
      <c r="N13">
        <f t="shared" si="1"/>
        <v>21.8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0</v>
      </c>
      <c r="E14">
        <v>15.7</v>
      </c>
      <c r="F14">
        <v>50.4</v>
      </c>
      <c r="G14">
        <v>50.6</v>
      </c>
      <c r="I14">
        <f t="shared" si="0"/>
        <v>22.035695473481208</v>
      </c>
      <c r="N14">
        <f t="shared" si="1"/>
        <v>29.174999999999997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14.542857142857144</v>
      </c>
      <c r="AD14">
        <f t="shared" ref="AD14:AF29" si="8">AVERAGE(E4,E40,E76,E112,E148,E184,E220)</f>
        <v>28.785714285714285</v>
      </c>
      <c r="AE14">
        <f t="shared" si="8"/>
        <v>36.128571428571426</v>
      </c>
      <c r="AF14">
        <f t="shared" si="8"/>
        <v>7.257142857142858</v>
      </c>
    </row>
    <row r="15" spans="1:38" x14ac:dyDescent="0.45">
      <c r="A15" s="1">
        <v>11</v>
      </c>
      <c r="B15">
        <v>10</v>
      </c>
      <c r="C15">
        <v>0.2</v>
      </c>
      <c r="D15">
        <v>0</v>
      </c>
      <c r="E15">
        <v>15.4</v>
      </c>
      <c r="F15">
        <v>38.4</v>
      </c>
      <c r="G15">
        <v>50.5</v>
      </c>
      <c r="I15">
        <f t="shared" si="0"/>
        <v>19.636366135311292</v>
      </c>
      <c r="J15" s="6"/>
      <c r="K15" t="s">
        <v>25</v>
      </c>
      <c r="L15" t="s">
        <v>26</v>
      </c>
      <c r="N15">
        <f t="shared" si="1"/>
        <v>26.074999999999999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14.928571428571429</v>
      </c>
      <c r="AD15">
        <f t="shared" si="8"/>
        <v>28.928571428571427</v>
      </c>
      <c r="AE15">
        <f t="shared" si="8"/>
        <v>35.771428571428572</v>
      </c>
      <c r="AF15">
        <f t="shared" si="8"/>
        <v>7.2285714285714286</v>
      </c>
    </row>
    <row r="16" spans="1:38" x14ac:dyDescent="0.45">
      <c r="A16" s="1">
        <v>12</v>
      </c>
      <c r="B16">
        <v>10</v>
      </c>
      <c r="C16">
        <v>0.45</v>
      </c>
      <c r="D16">
        <v>0</v>
      </c>
      <c r="E16">
        <v>13.7</v>
      </c>
      <c r="F16">
        <v>38.1</v>
      </c>
      <c r="G16">
        <v>51.4</v>
      </c>
      <c r="I16">
        <f t="shared" si="0"/>
        <v>20.116535487006708</v>
      </c>
      <c r="J16">
        <v>2</v>
      </c>
      <c r="K16">
        <f>AVERAGE(D4:G8)</f>
        <v>24.259999999999998</v>
      </c>
      <c r="L16">
        <f>AVERAGE(D4:G4,D9:G9,D14:G14,D19:G19,D24:G24,D29:G29)</f>
        <v>38.550000000000004</v>
      </c>
      <c r="M16">
        <v>0</v>
      </c>
      <c r="N16">
        <f t="shared" si="1"/>
        <v>25.799999999999997</v>
      </c>
      <c r="P16" s="2">
        <f>AVERAGE(D4:D8)</f>
        <v>0</v>
      </c>
      <c r="Q16">
        <f>AVERAGE(D4,D9,D14,D19,D24,D29)</f>
        <v>19.383333333333333</v>
      </c>
      <c r="R16" s="2">
        <f>AVERAGE(E4:E8)</f>
        <v>6.0000000000000012E-2</v>
      </c>
      <c r="S16">
        <f>AVERAGE(E4,E9,E14,E19,E24,E29)</f>
        <v>31.05</v>
      </c>
      <c r="T16" s="2">
        <f>AVERAGE(F4:F8)</f>
        <v>46.179999999999993</v>
      </c>
      <c r="U16">
        <f>AVERAGE(F4,F9,F14,F19,F24,F29)</f>
        <v>52.816666666666663</v>
      </c>
      <c r="V16" s="2">
        <f>AVERAGE(G4:G8)</f>
        <v>50.8</v>
      </c>
      <c r="W16">
        <f>AVERAGE(G4,G9,G14,G19,G24,G29)</f>
        <v>50.949999999999996</v>
      </c>
      <c r="Z16" s="1">
        <v>2</v>
      </c>
      <c r="AA16">
        <v>2</v>
      </c>
      <c r="AB16">
        <v>0.45</v>
      </c>
      <c r="AC16">
        <f t="shared" si="9"/>
        <v>15.6</v>
      </c>
      <c r="AD16">
        <f t="shared" si="8"/>
        <v>29.842857142857138</v>
      </c>
      <c r="AE16">
        <f t="shared" si="8"/>
        <v>34.228571428571421</v>
      </c>
      <c r="AF16">
        <f t="shared" si="8"/>
        <v>7.3428571428571425</v>
      </c>
    </row>
    <row r="17" spans="1:32" x14ac:dyDescent="0.45">
      <c r="A17" s="1">
        <v>13</v>
      </c>
      <c r="B17">
        <v>10</v>
      </c>
      <c r="C17">
        <v>0.65</v>
      </c>
      <c r="D17">
        <v>0</v>
      </c>
      <c r="E17">
        <v>13.8</v>
      </c>
      <c r="F17">
        <v>39</v>
      </c>
      <c r="G17">
        <v>49.4</v>
      </c>
      <c r="I17">
        <f t="shared" si="0"/>
        <v>19.625175158453999</v>
      </c>
      <c r="J17">
        <v>5</v>
      </c>
      <c r="K17">
        <f>AVERAGE(D9:G13)</f>
        <v>22.785000000000004</v>
      </c>
      <c r="L17">
        <f t="shared" ref="L17:L20" si="10">AVERAGE(D5:G5,D10:G10,D15:G15,D20:G20,D25:G25,D30:G30)</f>
        <v>37.300000000000004</v>
      </c>
      <c r="M17">
        <v>0.2</v>
      </c>
      <c r="N17">
        <f t="shared" si="1"/>
        <v>25.549999999999997</v>
      </c>
      <c r="P17" s="2">
        <f>AVERAGE(D9:D13)</f>
        <v>0</v>
      </c>
      <c r="Q17">
        <f t="shared" ref="Q17:Q20" si="11">AVERAGE(D5,D10,D15,D20,D25,D30)</f>
        <v>18.483333333333334</v>
      </c>
      <c r="R17" s="2">
        <f>AVERAGE(E9:E13)</f>
        <v>0</v>
      </c>
      <c r="S17">
        <f t="shared" ref="S17:S20" si="12">AVERAGE(E5,E10,E15,E20,E25,E30)</f>
        <v>31.483333333333334</v>
      </c>
      <c r="T17" s="2">
        <f>AVERAGE(F9:F13)</f>
        <v>42.440000000000005</v>
      </c>
      <c r="U17">
        <f t="shared" ref="U17:U20" si="13">AVERAGE(F5,F10,F15,F20,F25,F30)</f>
        <v>48.716666666666669</v>
      </c>
      <c r="V17" s="2">
        <f>AVERAGE(G9:G13)</f>
        <v>48.7</v>
      </c>
      <c r="W17">
        <f t="shared" ref="W17:W20" si="14">AVERAGE(G5,G10,G15,G20,G25,G30)</f>
        <v>50.516666666666673</v>
      </c>
      <c r="Z17" s="1">
        <v>3</v>
      </c>
      <c r="AA17">
        <v>2</v>
      </c>
      <c r="AB17">
        <v>0.65</v>
      </c>
      <c r="AC17">
        <f t="shared" si="9"/>
        <v>14.885714285714286</v>
      </c>
      <c r="AD17">
        <f t="shared" si="8"/>
        <v>29.728571428571428</v>
      </c>
      <c r="AE17">
        <f t="shared" si="8"/>
        <v>36.171428571428571</v>
      </c>
      <c r="AF17">
        <f t="shared" si="8"/>
        <v>7.1142857142857139</v>
      </c>
    </row>
    <row r="18" spans="1:32" x14ac:dyDescent="0.45">
      <c r="A18" s="1">
        <v>14</v>
      </c>
      <c r="B18">
        <v>10</v>
      </c>
      <c r="C18">
        <v>0.85</v>
      </c>
      <c r="D18">
        <v>0</v>
      </c>
      <c r="E18">
        <v>13.2</v>
      </c>
      <c r="F18">
        <v>41.1</v>
      </c>
      <c r="G18">
        <v>52.1</v>
      </c>
      <c r="I18">
        <f t="shared" si="0"/>
        <v>20.902272603714653</v>
      </c>
      <c r="J18">
        <v>10</v>
      </c>
      <c r="K18">
        <f>AVERAGE(D14:G18)</f>
        <v>26.639999999999997</v>
      </c>
      <c r="L18">
        <f t="shared" si="10"/>
        <v>37.083333333333321</v>
      </c>
      <c r="M18">
        <v>0.45</v>
      </c>
      <c r="N18">
        <f t="shared" si="1"/>
        <v>26.6</v>
      </c>
      <c r="P18" s="2">
        <f>AVERAGE(D14:D18)</f>
        <v>0</v>
      </c>
      <c r="Q18">
        <f t="shared" si="11"/>
        <v>18.2</v>
      </c>
      <c r="R18" s="2">
        <f>AVERAGE(E14:E18)</f>
        <v>14.36</v>
      </c>
      <c r="S18">
        <f t="shared" si="12"/>
        <v>30.233333333333334</v>
      </c>
      <c r="T18" s="2">
        <f>AVERAGE(F14:F18)</f>
        <v>41.4</v>
      </c>
      <c r="U18">
        <f t="shared" si="13"/>
        <v>48.6</v>
      </c>
      <c r="V18" s="2">
        <f>AVERAGE(G14:G18)</f>
        <v>50.8</v>
      </c>
      <c r="W18">
        <f t="shared" si="14"/>
        <v>51.300000000000004</v>
      </c>
      <c r="Z18" s="1">
        <v>4</v>
      </c>
      <c r="AA18">
        <v>2</v>
      </c>
      <c r="AB18">
        <v>0.85</v>
      </c>
      <c r="AC18">
        <f t="shared" si="9"/>
        <v>14.657142857142857</v>
      </c>
      <c r="AD18">
        <f t="shared" si="8"/>
        <v>30.028571428571428</v>
      </c>
      <c r="AE18">
        <f t="shared" si="8"/>
        <v>33.9</v>
      </c>
      <c r="AF18">
        <f t="shared" si="8"/>
        <v>7.4571428571428573</v>
      </c>
    </row>
    <row r="19" spans="1:32" x14ac:dyDescent="0.45">
      <c r="A19" s="1">
        <v>15</v>
      </c>
      <c r="B19">
        <v>20</v>
      </c>
      <c r="C19">
        <v>0</v>
      </c>
      <c r="D19">
        <v>16.7</v>
      </c>
      <c r="E19">
        <v>54.7</v>
      </c>
      <c r="F19">
        <v>49.2</v>
      </c>
      <c r="G19">
        <v>51.7</v>
      </c>
      <c r="I19">
        <f t="shared" si="0"/>
        <v>15.351608221942097</v>
      </c>
      <c r="J19">
        <v>20</v>
      </c>
      <c r="K19">
        <f>AVERAGE(D19:G23)</f>
        <v>42.625000000000007</v>
      </c>
      <c r="L19">
        <f t="shared" si="10"/>
        <v>36.737500000000004</v>
      </c>
      <c r="M19">
        <v>0.65</v>
      </c>
      <c r="N19">
        <f t="shared" si="1"/>
        <v>43.075000000000003</v>
      </c>
      <c r="P19" s="2">
        <f>AVERAGE(D19:D23)</f>
        <v>13.719999999999999</v>
      </c>
      <c r="Q19">
        <f t="shared" si="11"/>
        <v>18.433333333333334</v>
      </c>
      <c r="R19" s="2">
        <f>AVERAGE(E19:E23)</f>
        <v>53.820000000000007</v>
      </c>
      <c r="S19">
        <f t="shared" si="12"/>
        <v>30.433333333333334</v>
      </c>
      <c r="T19" s="2">
        <f>AVERAGE(F19:F23)</f>
        <v>51.279999999999994</v>
      </c>
      <c r="U19">
        <f t="shared" si="13"/>
        <v>47.966666666666669</v>
      </c>
      <c r="V19" s="2">
        <f>AVERAGE(G19:G23)</f>
        <v>51.680000000000007</v>
      </c>
      <c r="W19">
        <f t="shared" si="14"/>
        <v>50.116666666666674</v>
      </c>
      <c r="Z19" s="1">
        <v>5</v>
      </c>
      <c r="AA19">
        <v>5</v>
      </c>
      <c r="AB19">
        <v>0</v>
      </c>
      <c r="AC19">
        <f t="shared" si="9"/>
        <v>15.457142857142857</v>
      </c>
      <c r="AD19">
        <f t="shared" si="8"/>
        <v>33.642857142857146</v>
      </c>
      <c r="AE19">
        <f t="shared" si="8"/>
        <v>39.414285714285718</v>
      </c>
      <c r="AF19">
        <f t="shared" si="8"/>
        <v>53.642857142857132</v>
      </c>
    </row>
    <row r="20" spans="1:32" x14ac:dyDescent="0.45">
      <c r="A20" s="1">
        <v>16</v>
      </c>
      <c r="B20">
        <v>20</v>
      </c>
      <c r="C20">
        <v>0.2</v>
      </c>
      <c r="D20">
        <v>15.1</v>
      </c>
      <c r="E20">
        <v>54.8</v>
      </c>
      <c r="F20">
        <v>52</v>
      </c>
      <c r="G20">
        <v>52.3</v>
      </c>
      <c r="I20">
        <f t="shared" si="0"/>
        <v>16.461546099926334</v>
      </c>
      <c r="J20">
        <v>50</v>
      </c>
      <c r="K20">
        <f>AVERAGE(D24:G28)</f>
        <v>52.620000000000005</v>
      </c>
      <c r="L20">
        <f t="shared" si="10"/>
        <v>36.44166666666667</v>
      </c>
      <c r="M20">
        <v>0.85</v>
      </c>
      <c r="N20">
        <f t="shared" si="1"/>
        <v>43.55</v>
      </c>
      <c r="P20" s="2">
        <f>AVERAGE(D24:D28)</f>
        <v>45.84</v>
      </c>
      <c r="Q20">
        <f t="shared" si="11"/>
        <v>16.900000000000002</v>
      </c>
      <c r="R20" s="2">
        <f>AVERAGE(E24:E28)</f>
        <v>58.220000000000006</v>
      </c>
      <c r="S20">
        <f t="shared" si="12"/>
        <v>30.283333333333331</v>
      </c>
      <c r="T20" s="2">
        <f>AVERAGE(F24:F28)</f>
        <v>56.980000000000004</v>
      </c>
      <c r="U20">
        <f t="shared" si="13"/>
        <v>48.15</v>
      </c>
      <c r="V20" s="2">
        <f>AVERAGE(G24:G28)</f>
        <v>49.44</v>
      </c>
      <c r="W20">
        <f t="shared" si="14"/>
        <v>50.433333333333337</v>
      </c>
      <c r="Z20" s="1">
        <v>6</v>
      </c>
      <c r="AA20">
        <v>5</v>
      </c>
      <c r="AB20">
        <v>0.2</v>
      </c>
      <c r="AC20">
        <f t="shared" si="9"/>
        <v>15.471428571428573</v>
      </c>
      <c r="AD20">
        <f t="shared" si="8"/>
        <v>33.457142857142856</v>
      </c>
      <c r="AE20">
        <f t="shared" si="8"/>
        <v>36.31428571428571</v>
      </c>
      <c r="AF20">
        <f t="shared" si="8"/>
        <v>53.214285714285715</v>
      </c>
    </row>
    <row r="21" spans="1:32" x14ac:dyDescent="0.45">
      <c r="A21" s="1">
        <v>17</v>
      </c>
      <c r="B21">
        <v>20</v>
      </c>
      <c r="C21">
        <v>0.45</v>
      </c>
      <c r="D21">
        <v>15</v>
      </c>
      <c r="E21">
        <v>52.6</v>
      </c>
      <c r="F21">
        <v>51.7</v>
      </c>
      <c r="G21">
        <v>52.9</v>
      </c>
      <c r="I21">
        <f t="shared" si="0"/>
        <v>16.200694429560745</v>
      </c>
      <c r="J21">
        <v>100</v>
      </c>
      <c r="K21">
        <f>AVERAGE(D29:G33)</f>
        <v>54.404999999999994</v>
      </c>
      <c r="L21">
        <f>AVERAGE((L20-L19), (L19-L18), (L18-L17), (L17-L16))</f>
        <v>-0.52708333333333357</v>
      </c>
      <c r="N21">
        <f t="shared" si="1"/>
        <v>43.05</v>
      </c>
      <c r="P21" s="2">
        <f>AVERAGE(D29:D33)</f>
        <v>50.120000000000005</v>
      </c>
      <c r="R21" s="2">
        <f>AVERAGE(E29:E33)</f>
        <v>57.720000000000006</v>
      </c>
      <c r="T21" s="2">
        <f>AVERAGE(F29:F33)</f>
        <v>57.219999999999992</v>
      </c>
      <c r="V21" s="2">
        <f>AVERAGE(G29:G33)</f>
        <v>52.559999999999988</v>
      </c>
      <c r="Z21" s="1">
        <v>7</v>
      </c>
      <c r="AA21">
        <v>5</v>
      </c>
      <c r="AB21">
        <v>0.45</v>
      </c>
      <c r="AC21">
        <f t="shared" si="9"/>
        <v>15.342857142857142</v>
      </c>
      <c r="AD21">
        <f t="shared" si="8"/>
        <v>33.928571428571431</v>
      </c>
      <c r="AE21">
        <f t="shared" si="8"/>
        <v>36.100000000000009</v>
      </c>
      <c r="AF21">
        <f t="shared" si="8"/>
        <v>52.5</v>
      </c>
    </row>
    <row r="22" spans="1:32" x14ac:dyDescent="0.45">
      <c r="A22" s="1">
        <v>18</v>
      </c>
      <c r="B22">
        <v>20</v>
      </c>
      <c r="C22">
        <v>0.65</v>
      </c>
      <c r="D22">
        <v>12.2</v>
      </c>
      <c r="E22">
        <v>53.2</v>
      </c>
      <c r="F22">
        <v>51.6</v>
      </c>
      <c r="G22">
        <v>51.2</v>
      </c>
      <c r="I22">
        <f t="shared" si="0"/>
        <v>17.25014492692744</v>
      </c>
      <c r="K22">
        <f>AVERAGE(K16:K21)</f>
        <v>37.222500000000004</v>
      </c>
      <c r="N22">
        <f t="shared" si="1"/>
        <v>42.05</v>
      </c>
      <c r="P22" s="2">
        <f>AVERAGE(P16:P21)</f>
        <v>18.28</v>
      </c>
      <c r="Q22">
        <f>AVERAGE(Q16:Q20)</f>
        <v>18.28</v>
      </c>
      <c r="R22" s="2">
        <f>AVERAGE(R16:R21)</f>
        <v>30.696666666666669</v>
      </c>
      <c r="S22">
        <f>AVERAGE(S16:S20)</f>
        <v>30.696666666666669</v>
      </c>
      <c r="T22" s="2">
        <f>AVERAGE(T16:T21)</f>
        <v>49.25</v>
      </c>
      <c r="U22">
        <f>AVERAGE(U16:U20)</f>
        <v>49.25</v>
      </c>
      <c r="V22" s="2">
        <f>AVERAGE(V16:V21)</f>
        <v>50.663333333333334</v>
      </c>
      <c r="W22">
        <f>AVERAGE(W16:W20)</f>
        <v>50.663333333333341</v>
      </c>
      <c r="Z22" s="1">
        <v>8</v>
      </c>
      <c r="AA22">
        <v>5</v>
      </c>
      <c r="AB22">
        <v>0.65</v>
      </c>
      <c r="AC22">
        <f t="shared" si="9"/>
        <v>15.757142857142858</v>
      </c>
      <c r="AD22">
        <f t="shared" si="8"/>
        <v>33.057142857142857</v>
      </c>
      <c r="AE22">
        <f t="shared" si="8"/>
        <v>36.542857142857137</v>
      </c>
      <c r="AF22">
        <f t="shared" si="8"/>
        <v>52.728571428571421</v>
      </c>
    </row>
    <row r="23" spans="1:32" x14ac:dyDescent="0.45">
      <c r="A23" s="1">
        <v>19</v>
      </c>
      <c r="B23">
        <v>20</v>
      </c>
      <c r="C23">
        <v>0.85</v>
      </c>
      <c r="D23">
        <v>9.6</v>
      </c>
      <c r="E23">
        <v>53.8</v>
      </c>
      <c r="F23">
        <v>51.9</v>
      </c>
      <c r="G23">
        <v>50.3</v>
      </c>
      <c r="I23">
        <f t="shared" si="0"/>
        <v>18.401494504523267</v>
      </c>
      <c r="N23">
        <f t="shared" si="1"/>
        <v>41.4</v>
      </c>
      <c r="P23" s="2">
        <f>_xlfn.STDEV.P(P16:P21)</f>
        <v>21.589380105351179</v>
      </c>
      <c r="Q23">
        <f>_xlfn.STDEV.P(Q16:Q20)</f>
        <v>0.79912452096028108</v>
      </c>
      <c r="R23" s="2">
        <f>_xlfn.STDEV.P(R16:R21)</f>
        <v>26.363675557267982</v>
      </c>
      <c r="S23">
        <f>_xlfn.STDEV.P(S16:S20)</f>
        <v>0.48960301378883647</v>
      </c>
      <c r="T23" s="2">
        <f>_xlfn.STDEV.P(T16:T21)</f>
        <v>6.3877252080324478</v>
      </c>
      <c r="U23">
        <f>_xlfn.STDEV.P(U16:U20)</f>
        <v>1.804716044146556</v>
      </c>
      <c r="V23" s="2">
        <f>_xlfn.STDEV.P(V16:V21)</f>
        <v>1.2922547048559028</v>
      </c>
      <c r="W23">
        <f>_xlfn.STDEV.P(W16:W20)</f>
        <v>0.41491632355880359</v>
      </c>
      <c r="Z23" s="1">
        <v>9</v>
      </c>
      <c r="AA23">
        <v>5</v>
      </c>
      <c r="AB23">
        <v>0.85</v>
      </c>
      <c r="AC23">
        <f t="shared" si="9"/>
        <v>14.985714285714286</v>
      </c>
      <c r="AD23">
        <f t="shared" si="8"/>
        <v>33.228571428571421</v>
      </c>
      <c r="AE23">
        <f t="shared" si="8"/>
        <v>34.24285714285714</v>
      </c>
      <c r="AF23">
        <f t="shared" si="8"/>
        <v>50.257142857142853</v>
      </c>
    </row>
    <row r="24" spans="1:32" x14ac:dyDescent="0.45">
      <c r="A24" s="1">
        <v>20</v>
      </c>
      <c r="B24">
        <v>50</v>
      </c>
      <c r="C24">
        <v>0</v>
      </c>
      <c r="D24">
        <v>47.6</v>
      </c>
      <c r="E24">
        <v>58.6</v>
      </c>
      <c r="F24">
        <v>57.9</v>
      </c>
      <c r="G24">
        <v>50.2</v>
      </c>
      <c r="I24">
        <f t="shared" si="0"/>
        <v>4.7709406829261658</v>
      </c>
      <c r="N24">
        <f t="shared" si="1"/>
        <v>53.575000000000003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23.642857142857139</v>
      </c>
      <c r="AD24">
        <f t="shared" si="8"/>
        <v>37.957142857142856</v>
      </c>
      <c r="AE24">
        <f t="shared" si="8"/>
        <v>38.871428571428574</v>
      </c>
      <c r="AF24">
        <f t="shared" si="8"/>
        <v>43.5</v>
      </c>
    </row>
    <row r="25" spans="1:32" x14ac:dyDescent="0.45">
      <c r="A25" s="1">
        <v>21</v>
      </c>
      <c r="B25">
        <v>50</v>
      </c>
      <c r="C25">
        <v>0.2</v>
      </c>
      <c r="D25">
        <v>46.4</v>
      </c>
      <c r="E25">
        <v>59.2</v>
      </c>
      <c r="F25">
        <v>56.5</v>
      </c>
      <c r="G25">
        <v>49.2</v>
      </c>
      <c r="I25">
        <f t="shared" si="0"/>
        <v>5.2097864639541616</v>
      </c>
      <c r="N25">
        <f t="shared" si="1"/>
        <v>52.825000000000003</v>
      </c>
      <c r="P25" s="2" cm="1">
        <f t="array" ref="P25">INDEX(LINEST(P16:P21), 1)</f>
        <v>11.481142857142858</v>
      </c>
      <c r="Q25" s="2" cm="1">
        <f t="array" ref="Q25">INDEX(LINEST(Q16:Q20), 1)</f>
        <v>-0.50166666666666615</v>
      </c>
      <c r="R25" s="2" cm="1">
        <f t="array" ref="R25">INDEX(LINEST(R16:R21), 1)</f>
        <v>14.354857142857149</v>
      </c>
      <c r="S25" s="2" cm="1">
        <f t="array" ref="S25">INDEX(LINEST(S16:S20), 1)</f>
        <v>-0.25833333333333386</v>
      </c>
      <c r="T25" s="2" cm="1">
        <f t="array" ref="T25">INDEX(LINEST(T16:T21), 1)</f>
        <v>3.1057142857142854</v>
      </c>
      <c r="U25" s="2" cm="1">
        <f t="array" ref="U25">INDEX(LINEST(U16:U20), 1)</f>
        <v>-1.0083333333333329</v>
      </c>
      <c r="V25" s="2" cm="1">
        <f t="array" ref="V25">INDEX(LINEST(V16:V20), 1)</f>
        <v>2.6000000000000609E-2</v>
      </c>
      <c r="W25" s="2" cm="1">
        <f t="array" ref="W25">INDEX(LINEST(W16:W20), 1)</f>
        <v>-0.14333333333333154</v>
      </c>
      <c r="Z25" s="1">
        <v>11</v>
      </c>
      <c r="AA25">
        <v>10</v>
      </c>
      <c r="AB25">
        <v>0.2</v>
      </c>
      <c r="AC25">
        <f t="shared" si="9"/>
        <v>22.542857142857144</v>
      </c>
      <c r="AD25">
        <f t="shared" si="8"/>
        <v>38.042857142857137</v>
      </c>
      <c r="AE25">
        <f t="shared" si="8"/>
        <v>34.728571428571421</v>
      </c>
      <c r="AF25">
        <f t="shared" si="8"/>
        <v>43.428571428571431</v>
      </c>
    </row>
    <row r="26" spans="1:32" x14ac:dyDescent="0.45">
      <c r="A26" s="1">
        <v>22</v>
      </c>
      <c r="B26">
        <v>50</v>
      </c>
      <c r="C26">
        <v>0.45</v>
      </c>
      <c r="D26">
        <v>45.3</v>
      </c>
      <c r="E26">
        <v>58.6</v>
      </c>
      <c r="F26">
        <v>57.5</v>
      </c>
      <c r="G26">
        <v>49.3</v>
      </c>
      <c r="I26">
        <f t="shared" si="0"/>
        <v>5.5715235797759926</v>
      </c>
      <c r="K26" cm="1">
        <f t="array" ref="K26">INDEX(LINEST(K16:K21),1)</f>
        <v>7.32042857142857</v>
      </c>
      <c r="L26" cm="1">
        <f t="array" ref="L26">INDEX(LINEST(L16:L20),1)</f>
        <v>-0.47791666666666682</v>
      </c>
      <c r="N26">
        <f t="shared" si="1"/>
        <v>52.674999999999997</v>
      </c>
      <c r="Z26" s="1">
        <v>12</v>
      </c>
      <c r="AA26">
        <v>10</v>
      </c>
      <c r="AB26">
        <v>0.45</v>
      </c>
      <c r="AC26">
        <f t="shared" si="9"/>
        <v>22.528571428571428</v>
      </c>
      <c r="AD26">
        <f t="shared" si="8"/>
        <v>36.842857142857142</v>
      </c>
      <c r="AE26">
        <f t="shared" si="8"/>
        <v>34.428571428571431</v>
      </c>
      <c r="AF26">
        <f t="shared" si="8"/>
        <v>43.957142857142863</v>
      </c>
    </row>
    <row r="27" spans="1:32" x14ac:dyDescent="0.45">
      <c r="A27" s="1">
        <v>23</v>
      </c>
      <c r="B27">
        <v>50</v>
      </c>
      <c r="C27">
        <v>0.65</v>
      </c>
      <c r="D27">
        <v>46.4</v>
      </c>
      <c r="E27">
        <v>57.2</v>
      </c>
      <c r="F27">
        <v>56.4</v>
      </c>
      <c r="G27">
        <v>50</v>
      </c>
      <c r="I27">
        <f t="shared" si="0"/>
        <v>4.4933283877321948</v>
      </c>
      <c r="N27">
        <f t="shared" si="1"/>
        <v>52.5</v>
      </c>
      <c r="Z27" s="1">
        <v>13</v>
      </c>
      <c r="AA27">
        <v>10</v>
      </c>
      <c r="AB27">
        <v>0.65</v>
      </c>
      <c r="AC27">
        <f t="shared" si="9"/>
        <v>23.128571428571426</v>
      </c>
      <c r="AD27">
        <f t="shared" si="8"/>
        <v>37.257142857142853</v>
      </c>
      <c r="AE27">
        <f t="shared" si="8"/>
        <v>34.700000000000003</v>
      </c>
      <c r="AF27">
        <f t="shared" si="8"/>
        <v>42.914285714285711</v>
      </c>
    </row>
    <row r="28" spans="1:32" x14ac:dyDescent="0.45">
      <c r="A28" s="1">
        <v>24</v>
      </c>
      <c r="B28">
        <v>50</v>
      </c>
      <c r="C28">
        <v>0.85</v>
      </c>
      <c r="D28">
        <v>43.5</v>
      </c>
      <c r="E28">
        <v>57.5</v>
      </c>
      <c r="F28">
        <v>56.6</v>
      </c>
      <c r="G28">
        <v>48.5</v>
      </c>
      <c r="I28">
        <f t="shared" si="0"/>
        <v>5.8096363913759639</v>
      </c>
      <c r="N28">
        <f t="shared" si="1"/>
        <v>51.524999999999999</v>
      </c>
      <c r="Z28" s="1">
        <v>14</v>
      </c>
      <c r="AA28">
        <v>10</v>
      </c>
      <c r="AB28">
        <v>0.85</v>
      </c>
      <c r="AC28">
        <f t="shared" si="9"/>
        <v>22.828571428571426</v>
      </c>
      <c r="AD28">
        <f t="shared" si="8"/>
        <v>36.414285714285718</v>
      </c>
      <c r="AE28">
        <f t="shared" si="8"/>
        <v>35.314285714285717</v>
      </c>
      <c r="AF28">
        <f t="shared" si="8"/>
        <v>44.228571428571421</v>
      </c>
    </row>
    <row r="29" spans="1:32" x14ac:dyDescent="0.45">
      <c r="A29" s="1">
        <v>25</v>
      </c>
      <c r="B29">
        <v>100</v>
      </c>
      <c r="C29">
        <v>0</v>
      </c>
      <c r="D29">
        <v>52</v>
      </c>
      <c r="E29">
        <v>57.2</v>
      </c>
      <c r="F29">
        <v>58.8</v>
      </c>
      <c r="G29">
        <v>53.6</v>
      </c>
      <c r="I29">
        <f t="shared" si="0"/>
        <v>2.7202941017470876</v>
      </c>
      <c r="N29">
        <f t="shared" si="1"/>
        <v>55.4</v>
      </c>
      <c r="Z29" s="1">
        <v>15</v>
      </c>
      <c r="AA29">
        <v>20</v>
      </c>
      <c r="AB29">
        <v>0</v>
      </c>
      <c r="AC29">
        <f t="shared" si="9"/>
        <v>35.028571428571425</v>
      </c>
      <c r="AD29">
        <f t="shared" si="8"/>
        <v>52.328571428571429</v>
      </c>
      <c r="AE29">
        <f t="shared" si="8"/>
        <v>51.328571428571429</v>
      </c>
      <c r="AF29">
        <f>AVERAGE(G19,G55,G91,G127,G163)</f>
        <v>54.339999999999996</v>
      </c>
    </row>
    <row r="30" spans="1:32" x14ac:dyDescent="0.45">
      <c r="A30" s="1">
        <v>26</v>
      </c>
      <c r="B30">
        <v>100</v>
      </c>
      <c r="C30">
        <v>0.2</v>
      </c>
      <c r="D30">
        <v>49.4</v>
      </c>
      <c r="E30">
        <v>59.4</v>
      </c>
      <c r="F30">
        <v>57.1</v>
      </c>
      <c r="G30">
        <v>51.3</v>
      </c>
      <c r="I30">
        <f t="shared" si="0"/>
        <v>4.0883982193519266</v>
      </c>
      <c r="N30">
        <f t="shared" si="1"/>
        <v>54.3</v>
      </c>
      <c r="Z30" s="1">
        <v>16</v>
      </c>
      <c r="AA30">
        <v>20</v>
      </c>
      <c r="AB30">
        <v>0.2</v>
      </c>
      <c r="AC30">
        <f t="shared" si="9"/>
        <v>34.987142857142857</v>
      </c>
      <c r="AD30">
        <f t="shared" si="9"/>
        <v>52.657142857142858</v>
      </c>
      <c r="AE30">
        <f t="shared" si="9"/>
        <v>51.428571428571431</v>
      </c>
      <c r="AF30">
        <f t="shared" ref="AF30:AF43" si="15">AVERAGE(G20,G56,G92,G128,G164)</f>
        <v>55.120000000000005</v>
      </c>
    </row>
    <row r="31" spans="1:32" x14ac:dyDescent="0.45">
      <c r="A31" s="1">
        <v>27</v>
      </c>
      <c r="B31">
        <v>100</v>
      </c>
      <c r="C31">
        <v>0.45</v>
      </c>
      <c r="D31">
        <v>48.9</v>
      </c>
      <c r="E31">
        <v>56.4</v>
      </c>
      <c r="F31">
        <v>58.8</v>
      </c>
      <c r="G31">
        <v>54.8</v>
      </c>
      <c r="I31">
        <f t="shared" si="0"/>
        <v>3.6519686471819548</v>
      </c>
      <c r="N31">
        <f t="shared" si="1"/>
        <v>54.724999999999994</v>
      </c>
      <c r="Z31" s="1">
        <v>17</v>
      </c>
      <c r="AA31">
        <v>20</v>
      </c>
      <c r="AB31">
        <v>0.45</v>
      </c>
      <c r="AC31">
        <f t="shared" ref="AC31:AE33" si="16">AVERAGE(D21,D57,D93,D129,D165,D201,D237)</f>
        <v>34.371428571428574</v>
      </c>
      <c r="AD31">
        <f t="shared" si="16"/>
        <v>50.871428571428574</v>
      </c>
      <c r="AE31">
        <f t="shared" si="16"/>
        <v>51.25714285714286</v>
      </c>
      <c r="AF31">
        <f t="shared" si="15"/>
        <v>54.780000000000008</v>
      </c>
    </row>
    <row r="32" spans="1:32" x14ac:dyDescent="0.45">
      <c r="A32" s="1">
        <v>28</v>
      </c>
      <c r="B32">
        <v>100</v>
      </c>
      <c r="C32">
        <v>0.65</v>
      </c>
      <c r="D32">
        <v>52</v>
      </c>
      <c r="E32">
        <v>58.4</v>
      </c>
      <c r="F32">
        <v>55.7</v>
      </c>
      <c r="G32">
        <v>52.1</v>
      </c>
      <c r="I32">
        <f t="shared" si="0"/>
        <v>2.6762847382145267</v>
      </c>
      <c r="N32">
        <f t="shared" si="1"/>
        <v>54.550000000000004</v>
      </c>
      <c r="Z32" s="1">
        <v>18</v>
      </c>
      <c r="AA32">
        <v>20</v>
      </c>
      <c r="AB32">
        <v>0.65</v>
      </c>
      <c r="AC32">
        <f t="shared" si="16"/>
        <v>34.542857142857137</v>
      </c>
      <c r="AD32">
        <f t="shared" si="16"/>
        <v>52</v>
      </c>
      <c r="AE32">
        <f t="shared" si="16"/>
        <v>51.2</v>
      </c>
      <c r="AF32">
        <f t="shared" si="15"/>
        <v>52.8</v>
      </c>
    </row>
    <row r="33" spans="1:32" x14ac:dyDescent="0.45">
      <c r="A33" s="1">
        <v>29</v>
      </c>
      <c r="B33">
        <v>100</v>
      </c>
      <c r="C33">
        <v>0.85</v>
      </c>
      <c r="D33">
        <v>48.3</v>
      </c>
      <c r="E33">
        <v>57.2</v>
      </c>
      <c r="F33">
        <v>55.7</v>
      </c>
      <c r="G33">
        <v>51</v>
      </c>
      <c r="I33">
        <f t="shared" si="0"/>
        <v>3.5710642671338211</v>
      </c>
      <c r="N33">
        <f t="shared" si="1"/>
        <v>53.05</v>
      </c>
      <c r="Z33" s="1">
        <v>19</v>
      </c>
      <c r="AA33">
        <v>20</v>
      </c>
      <c r="AB33">
        <v>0.85</v>
      </c>
      <c r="AC33">
        <f t="shared" si="16"/>
        <v>33.271428571428572</v>
      </c>
      <c r="AD33">
        <f t="shared" si="16"/>
        <v>50.899999999999991</v>
      </c>
      <c r="AE33">
        <f t="shared" si="16"/>
        <v>49.857142857142854</v>
      </c>
      <c r="AF33">
        <f t="shared" si="15"/>
        <v>53.14</v>
      </c>
    </row>
    <row r="34" spans="1:32" x14ac:dyDescent="0.45">
      <c r="Z34" s="1">
        <v>20</v>
      </c>
      <c r="AA34">
        <v>50</v>
      </c>
      <c r="AB34">
        <v>0</v>
      </c>
      <c r="AC34">
        <f>AVERAGE(D24,D60,D96,D132,D168)</f>
        <v>46.019999999999996</v>
      </c>
      <c r="AD34">
        <f>AVERAGE(E24,E60,E96,E132,E168)</f>
        <v>58.58</v>
      </c>
      <c r="AE34">
        <f>AVERAGE(F24,F60,F96,F132,F168)</f>
        <v>62.86</v>
      </c>
      <c r="AF34">
        <f t="shared" si="15"/>
        <v>53.440000000000012</v>
      </c>
    </row>
    <row r="35" spans="1:32" x14ac:dyDescent="0.45">
      <c r="Z35" s="1">
        <v>21</v>
      </c>
      <c r="AA35">
        <v>50</v>
      </c>
      <c r="AB35">
        <v>0.2</v>
      </c>
      <c r="AC35">
        <f t="shared" ref="AC35:AE43" si="17">AVERAGE(D25,D61,D97,D133,D169)</f>
        <v>50.94</v>
      </c>
      <c r="AD35">
        <f t="shared" si="17"/>
        <v>59.260000000000005</v>
      </c>
      <c r="AE35">
        <f t="shared" si="17"/>
        <v>62.06</v>
      </c>
      <c r="AF35">
        <f t="shared" si="15"/>
        <v>51.42</v>
      </c>
    </row>
    <row r="36" spans="1:32" x14ac:dyDescent="0.45">
      <c r="Z36" s="1">
        <v>22</v>
      </c>
      <c r="AA36">
        <v>50</v>
      </c>
      <c r="AB36">
        <v>0.45</v>
      </c>
      <c r="AC36">
        <f t="shared" si="17"/>
        <v>50.499999999999993</v>
      </c>
      <c r="AD36">
        <f t="shared" si="17"/>
        <v>59.2</v>
      </c>
      <c r="AE36">
        <f t="shared" si="17"/>
        <v>63.2</v>
      </c>
      <c r="AF36">
        <f t="shared" si="15"/>
        <v>50.739999999999995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7"/>
        <v>50.4</v>
      </c>
      <c r="AD37">
        <f t="shared" si="17"/>
        <v>56.559999999999988</v>
      </c>
      <c r="AE37">
        <f t="shared" si="17"/>
        <v>61.239999999999995</v>
      </c>
      <c r="AF37">
        <f t="shared" si="15"/>
        <v>53.019999999999996</v>
      </c>
    </row>
    <row r="38" spans="1:32" x14ac:dyDescent="0.45">
      <c r="Z38" s="1">
        <v>24</v>
      </c>
      <c r="AA38">
        <v>50</v>
      </c>
      <c r="AB38">
        <v>0.85</v>
      </c>
      <c r="AC38">
        <f t="shared" si="17"/>
        <v>48.82</v>
      </c>
      <c r="AD38">
        <f t="shared" si="17"/>
        <v>56.919999999999995</v>
      </c>
      <c r="AE38">
        <f t="shared" si="17"/>
        <v>60.46</v>
      </c>
      <c r="AF38">
        <f t="shared" si="15"/>
        <v>51.4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 t="shared" si="17"/>
        <v>50.720000000000006</v>
      </c>
      <c r="AD39">
        <f t="shared" si="17"/>
        <v>57.091999999999999</v>
      </c>
      <c r="AE39">
        <f t="shared" si="17"/>
        <v>60.659999999999989</v>
      </c>
      <c r="AF39">
        <f t="shared" si="15"/>
        <v>53.7</v>
      </c>
    </row>
    <row r="40" spans="1:32" x14ac:dyDescent="0.45">
      <c r="A40" s="1">
        <v>0</v>
      </c>
      <c r="B40">
        <v>0</v>
      </c>
      <c r="C40">
        <v>0</v>
      </c>
      <c r="D40">
        <v>50.9</v>
      </c>
      <c r="E40">
        <v>55.8</v>
      </c>
      <c r="F40">
        <v>42.5</v>
      </c>
      <c r="G40">
        <v>0</v>
      </c>
      <c r="I40">
        <f>_xlfn.STDEV.P(D40:G40)</f>
        <v>22.054137933730264</v>
      </c>
      <c r="J40">
        <v>2</v>
      </c>
      <c r="K40">
        <f>_xlfn.STDEV.P(D40:G44)</f>
        <v>22.941871654248285</v>
      </c>
      <c r="L40">
        <f>_xlfn.STDEV.P(D40:G40,D45:G45,D50:G50,D55:G55,D60:G60,D65:G65)</f>
        <v>14.04725099144548</v>
      </c>
      <c r="M40">
        <v>0</v>
      </c>
      <c r="N40">
        <f>AVERAGE(D40:G40)</f>
        <v>37.299999999999997</v>
      </c>
      <c r="P40" s="2">
        <f>_xlfn.STDEV.P(D40:D44)</f>
        <v>2.3267144216684614</v>
      </c>
      <c r="Q40">
        <f>_xlfn.STDEV.P(D40,D45,D50,D55,D60,D65)</f>
        <v>6.4180517985514012</v>
      </c>
      <c r="R40" s="2">
        <f>_xlfn.STDEV.P(E40:E44)</f>
        <v>0.72773621594640825</v>
      </c>
      <c r="S40">
        <f>_xlfn.STDEV.P(E40,E45,E50,E55,E60,E65)</f>
        <v>2.3824007499439164</v>
      </c>
      <c r="T40" s="2">
        <f>_xlfn.STDEV.P(F40:F44)</f>
        <v>2.0711349545599385</v>
      </c>
      <c r="U40">
        <f>_xlfn.STDEV.P(F40,F45,F50,F55,F60,F65)</f>
        <v>13.861747925696658</v>
      </c>
      <c r="V40" s="2">
        <f>_xlfn.STDEV.P(G40:G44)</f>
        <v>0</v>
      </c>
      <c r="W40">
        <f>_xlfn.STDEV.P(G40,G45,G50,G55,G60,G65)</f>
        <v>20.745655502350889</v>
      </c>
      <c r="Z40" s="1">
        <v>26</v>
      </c>
      <c r="AA40">
        <v>100</v>
      </c>
      <c r="AB40">
        <v>0.2</v>
      </c>
      <c r="AC40">
        <f t="shared" si="17"/>
        <v>50.86</v>
      </c>
      <c r="AD40">
        <f t="shared" si="17"/>
        <v>58.562000000000012</v>
      </c>
      <c r="AE40">
        <f t="shared" si="17"/>
        <v>59.620000000000005</v>
      </c>
      <c r="AF40">
        <f t="shared" si="15"/>
        <v>52.519999999999996</v>
      </c>
    </row>
    <row r="41" spans="1:32" x14ac:dyDescent="0.45">
      <c r="A41" s="1">
        <v>1</v>
      </c>
      <c r="B41">
        <v>0</v>
      </c>
      <c r="C41">
        <v>0.2</v>
      </c>
      <c r="D41">
        <v>55.1</v>
      </c>
      <c r="E41">
        <v>55.7</v>
      </c>
      <c r="F41">
        <v>45.7</v>
      </c>
      <c r="G41">
        <v>0</v>
      </c>
      <c r="I41">
        <f t="shared" ref="I41:I69" si="18">_xlfn.STDEV.P(D41:G41)</f>
        <v>22.934294735177708</v>
      </c>
      <c r="J41">
        <v>5</v>
      </c>
      <c r="K41">
        <f>_xlfn.STDEV.P(D45:G49)</f>
        <v>11.854555031716755</v>
      </c>
      <c r="L41">
        <f>_xlfn.STDEV.P(D41:G41,D46:G46,D51:G51,D56:G56,D61:G61,D66:G66)</f>
        <v>13.665132027658345</v>
      </c>
      <c r="M41">
        <v>0.2</v>
      </c>
      <c r="N41">
        <f t="shared" ref="N41:N69" si="19">AVERAGE(D41:G41)</f>
        <v>39.125</v>
      </c>
      <c r="P41" s="2">
        <f>_xlfn.STDEV.P(D45:D49)</f>
        <v>1.1513470371699406</v>
      </c>
      <c r="Q41">
        <f t="shared" ref="Q41:Q44" si="20">_xlfn.STDEV.P(D41,D46,D51,D56,D61,D66)</f>
        <v>5.8260907419412318</v>
      </c>
      <c r="R41" s="2">
        <f>_xlfn.STDEV.P(E45:E49)</f>
        <v>0.56780278266313666</v>
      </c>
      <c r="S41">
        <f t="shared" ref="S41:S44" si="21">_xlfn.STDEV.P(E41,E46,E51,E56,E61,E66)</f>
        <v>2.6411277052720417</v>
      </c>
      <c r="T41" s="2">
        <f>_xlfn.STDEV.P(F45:F49)</f>
        <v>2.1921678767831629</v>
      </c>
      <c r="U41">
        <f t="shared" ref="U41:U44" si="22">_xlfn.STDEV.P(F41,F46,F51,F56,F61,F66)</f>
        <v>12.097933707869299</v>
      </c>
      <c r="V41" s="2">
        <f>_xlfn.STDEV.P(G45:G49)</f>
        <v>2.4927093693409179</v>
      </c>
      <c r="W41">
        <f t="shared" ref="W41:W44" si="23">_xlfn.STDEV.P(G41,G46,G51,G56,G61,G66)</f>
        <v>20.465472277852658</v>
      </c>
      <c r="Z41" s="1">
        <v>27</v>
      </c>
      <c r="AA41">
        <v>100</v>
      </c>
      <c r="AB41">
        <v>0.45</v>
      </c>
      <c r="AC41">
        <f t="shared" si="17"/>
        <v>50.56</v>
      </c>
      <c r="AD41">
        <f t="shared" si="17"/>
        <v>57.180000000000007</v>
      </c>
      <c r="AE41">
        <f t="shared" si="17"/>
        <v>61.260000000000005</v>
      </c>
      <c r="AF41">
        <f t="shared" si="15"/>
        <v>53.840000000000011</v>
      </c>
    </row>
    <row r="42" spans="1:32" x14ac:dyDescent="0.45">
      <c r="A42" s="1">
        <v>2</v>
      </c>
      <c r="B42">
        <v>0</v>
      </c>
      <c r="C42">
        <v>0.45</v>
      </c>
      <c r="D42">
        <v>55.7</v>
      </c>
      <c r="E42">
        <v>56.9</v>
      </c>
      <c r="F42">
        <v>42.9</v>
      </c>
      <c r="G42">
        <v>0</v>
      </c>
      <c r="I42">
        <f t="shared" si="18"/>
        <v>23.105451196633233</v>
      </c>
      <c r="J42">
        <v>10</v>
      </c>
      <c r="K42">
        <f>_xlfn.STDEV.P(D50:G54)</f>
        <v>9.7653916972132073</v>
      </c>
      <c r="L42">
        <f t="shared" ref="L42:L44" si="24">_xlfn.STDEV.P(D42:G42,D47:G47,D52:G52,D57:G57,D62:G62,D67:G67)</f>
        <v>14.102757192005626</v>
      </c>
      <c r="M42">
        <v>0.45</v>
      </c>
      <c r="N42">
        <f t="shared" si="19"/>
        <v>38.875</v>
      </c>
      <c r="P42" s="2">
        <f>_xlfn.STDEV.P(D50:D54)</f>
        <v>1.1815244390193538</v>
      </c>
      <c r="Q42">
        <f t="shared" si="20"/>
        <v>5.6516713358871877</v>
      </c>
      <c r="R42" s="2">
        <f>_xlfn.STDEV.P(E50:E54)</f>
        <v>0.9662297863344923</v>
      </c>
      <c r="S42">
        <f t="shared" si="21"/>
        <v>3.2152846772184187</v>
      </c>
      <c r="T42" s="2">
        <f>_xlfn.STDEV.P(F50:F54)</f>
        <v>1.8650469162999632</v>
      </c>
      <c r="U42">
        <f t="shared" si="22"/>
        <v>14.058765553521708</v>
      </c>
      <c r="V42" s="2">
        <f>_xlfn.STDEV.P(G50:G54)</f>
        <v>0.74188947963965757</v>
      </c>
      <c r="W42">
        <f t="shared" si="23"/>
        <v>20.40730397567388</v>
      </c>
      <c r="Z42" s="1">
        <v>28</v>
      </c>
      <c r="AA42">
        <v>100</v>
      </c>
      <c r="AB42">
        <v>0.65</v>
      </c>
      <c r="AC42">
        <f t="shared" si="17"/>
        <v>50.379999999999995</v>
      </c>
      <c r="AD42">
        <f t="shared" si="17"/>
        <v>57.48</v>
      </c>
      <c r="AE42">
        <f t="shared" si="17"/>
        <v>57.5</v>
      </c>
      <c r="AF42">
        <f t="shared" si="15"/>
        <v>52.220000000000006</v>
      </c>
    </row>
    <row r="43" spans="1:32" x14ac:dyDescent="0.45">
      <c r="A43" s="1">
        <v>3</v>
      </c>
      <c r="B43">
        <v>0</v>
      </c>
      <c r="C43">
        <v>0.65</v>
      </c>
      <c r="D43">
        <v>56.8</v>
      </c>
      <c r="E43">
        <v>54.7</v>
      </c>
      <c r="F43">
        <v>47.4</v>
      </c>
      <c r="G43">
        <v>0</v>
      </c>
      <c r="I43">
        <f t="shared" si="18"/>
        <v>23.199070563279037</v>
      </c>
      <c r="J43">
        <v>20</v>
      </c>
      <c r="K43">
        <f>_xlfn.STDEV.P(D55:G59)</f>
        <v>2.8205318647375712</v>
      </c>
      <c r="L43">
        <f t="shared" si="24"/>
        <v>13.68967004614144</v>
      </c>
      <c r="M43">
        <v>0.65</v>
      </c>
      <c r="N43">
        <f t="shared" si="19"/>
        <v>39.725000000000001</v>
      </c>
      <c r="P43" s="2">
        <f>_xlfn.STDEV.P(D55:D59)</f>
        <v>0.81141851100403173</v>
      </c>
      <c r="Q43">
        <f t="shared" si="20"/>
        <v>4.7601645629816902</v>
      </c>
      <c r="R43" s="2">
        <f>_xlfn.STDEV.P(E55:E59)</f>
        <v>0.70028565600046422</v>
      </c>
      <c r="S43">
        <f t="shared" si="21"/>
        <v>1.766037623859948</v>
      </c>
      <c r="T43" s="2">
        <f>_xlfn.STDEV.P(F55:F59)</f>
        <v>1.2734205903785272</v>
      </c>
      <c r="U43">
        <f t="shared" si="22"/>
        <v>12.857520497099479</v>
      </c>
      <c r="V43" s="2">
        <f>_xlfn.STDEV.P(G55:G59)</f>
        <v>1.3466996695625943</v>
      </c>
      <c r="W43">
        <f t="shared" si="23"/>
        <v>19.863010010234259</v>
      </c>
      <c r="Z43" s="1">
        <v>29</v>
      </c>
      <c r="AA43">
        <v>100</v>
      </c>
      <c r="AB43">
        <v>0.85</v>
      </c>
      <c r="AC43">
        <f t="shared" si="17"/>
        <v>48.5</v>
      </c>
      <c r="AD43">
        <f t="shared" si="17"/>
        <v>56.811999999999998</v>
      </c>
      <c r="AE43">
        <f t="shared" si="17"/>
        <v>57.14</v>
      </c>
      <c r="AF43">
        <f t="shared" si="15"/>
        <v>51.6</v>
      </c>
    </row>
    <row r="44" spans="1:32" x14ac:dyDescent="0.45">
      <c r="A44" s="1">
        <v>4</v>
      </c>
      <c r="B44">
        <v>0</v>
      </c>
      <c r="C44">
        <v>0.85</v>
      </c>
      <c r="D44">
        <v>57.6</v>
      </c>
      <c r="E44">
        <v>56.3</v>
      </c>
      <c r="F44">
        <v>42.1</v>
      </c>
      <c r="G44">
        <v>0</v>
      </c>
      <c r="I44">
        <f t="shared" si="18"/>
        <v>23.323057261002472</v>
      </c>
      <c r="J44">
        <v>50</v>
      </c>
      <c r="K44">
        <f>_xlfn.STDEV.P(D61:G64)</f>
        <v>4.6240497334587571</v>
      </c>
      <c r="L44">
        <f t="shared" si="24"/>
        <v>13.684295033196058</v>
      </c>
      <c r="M44">
        <v>0.85</v>
      </c>
      <c r="N44">
        <f t="shared" si="19"/>
        <v>39</v>
      </c>
      <c r="P44" s="2">
        <f>_xlfn.STDEV.P(D60:D64)</f>
        <v>1.1506519890913998</v>
      </c>
      <c r="Q44">
        <f t="shared" si="20"/>
        <v>4.0933889789920217</v>
      </c>
      <c r="R44" s="2">
        <f>_xlfn.STDEV.P(E60:E64)</f>
        <v>1.7776388834631185</v>
      </c>
      <c r="S44">
        <f t="shared" si="21"/>
        <v>2.9695210986883995</v>
      </c>
      <c r="T44" s="2">
        <f>_xlfn.STDEV.P(F60:F64)</f>
        <v>1.6042443704124394</v>
      </c>
      <c r="U44">
        <f t="shared" si="22"/>
        <v>13.551926882263732</v>
      </c>
      <c r="V44" s="2">
        <f>_xlfn.STDEV.P(G60:G64)</f>
        <v>1.3850631754544618</v>
      </c>
      <c r="W44">
        <f t="shared" si="23"/>
        <v>19.70282692632934</v>
      </c>
    </row>
    <row r="45" spans="1:32" x14ac:dyDescent="0.45">
      <c r="A45" s="1">
        <v>5</v>
      </c>
      <c r="B45">
        <v>5</v>
      </c>
      <c r="C45">
        <v>0</v>
      </c>
      <c r="D45">
        <v>60.8</v>
      </c>
      <c r="E45">
        <v>58.4</v>
      </c>
      <c r="F45">
        <v>31.6</v>
      </c>
      <c r="G45">
        <v>59.2</v>
      </c>
      <c r="I45">
        <f t="shared" si="18"/>
        <v>12.097520407091709</v>
      </c>
      <c r="J45">
        <v>100</v>
      </c>
      <c r="K45">
        <f>_xlfn.STDEV.P(D65:G69)</f>
        <v>5.1034571615719466</v>
      </c>
      <c r="N45">
        <f t="shared" si="19"/>
        <v>52.5</v>
      </c>
      <c r="P45" s="2">
        <f>_xlfn.STDEV.P(D65:D69)</f>
        <v>3.027474194770285</v>
      </c>
      <c r="R45" s="2">
        <f>_xlfn.STDEV.P(E65:E69)</f>
        <v>1.1027239001672173</v>
      </c>
      <c r="T45" s="2">
        <f>_xlfn.STDEV.P(F65:F69)</f>
        <v>1.5471263684650962</v>
      </c>
      <c r="V45" s="2">
        <f>_xlfn.STDEV.P(G65:G69)</f>
        <v>0.68818602136341012</v>
      </c>
    </row>
    <row r="46" spans="1:32" x14ac:dyDescent="0.45">
      <c r="A46" s="1">
        <v>6</v>
      </c>
      <c r="B46">
        <v>5</v>
      </c>
      <c r="C46">
        <v>0.2</v>
      </c>
      <c r="D46">
        <v>63.2</v>
      </c>
      <c r="E46">
        <v>58.7</v>
      </c>
      <c r="F46">
        <v>35</v>
      </c>
      <c r="G46">
        <v>58.4</v>
      </c>
      <c r="I46">
        <f t="shared" si="18"/>
        <v>11.033670060319899</v>
      </c>
      <c r="K46">
        <f>AVERAGE(K40:K45)</f>
        <v>9.5183095238244206</v>
      </c>
      <c r="N46">
        <f t="shared" si="19"/>
        <v>53.825000000000003</v>
      </c>
      <c r="P46" s="2">
        <f>AVERAGE(P40:P45)</f>
        <v>1.6081884321205788</v>
      </c>
      <c r="Q46">
        <f>AVERAGE(Q40:Q44)</f>
        <v>5.3498734836707058</v>
      </c>
      <c r="R46" s="2">
        <f>AVERAGE(R40:R45)</f>
        <v>0.97373620409580619</v>
      </c>
      <c r="S46">
        <f>AVERAGE(S40:S44)</f>
        <v>2.5948743709965449</v>
      </c>
      <c r="T46" s="2">
        <f>AVERAGE(T40:T45)</f>
        <v>1.7588568461498546</v>
      </c>
      <c r="U46">
        <f>AVERAGE(U40:U44)</f>
        <v>13.285578913290175</v>
      </c>
      <c r="V46" s="2">
        <f>AVERAGE(V40:V45)</f>
        <v>1.1090912858935071</v>
      </c>
      <c r="W46">
        <f>AVERAGE(W40:W44)</f>
        <v>20.236853738488204</v>
      </c>
    </row>
    <row r="47" spans="1:32" x14ac:dyDescent="0.45">
      <c r="A47" s="1">
        <v>7</v>
      </c>
      <c r="B47">
        <v>5</v>
      </c>
      <c r="C47">
        <v>0.45</v>
      </c>
      <c r="D47">
        <v>60.7</v>
      </c>
      <c r="E47">
        <v>58.9</v>
      </c>
      <c r="F47">
        <v>31.5</v>
      </c>
      <c r="G47">
        <v>58.3</v>
      </c>
      <c r="I47">
        <f t="shared" si="18"/>
        <v>12.07010770457333</v>
      </c>
      <c r="N47">
        <f t="shared" si="19"/>
        <v>52.349999999999994</v>
      </c>
      <c r="P47" s="2">
        <f>_xlfn.STDEV.P(P40:P45)</f>
        <v>0.79220996803891464</v>
      </c>
      <c r="Q47">
        <f>_xlfn.STDEV.P(Q40:Q44)</f>
        <v>0.82284623772566767</v>
      </c>
      <c r="R47" s="2">
        <f>_xlfn.STDEV.P(R40:R45)</f>
        <v>0.40063009310304798</v>
      </c>
      <c r="S47">
        <f>_xlfn.STDEV.P(S40:S44)</f>
        <v>0.5019011621057119</v>
      </c>
      <c r="T47" s="2">
        <f>_xlfn.STDEV.P(T40:T45)</f>
        <v>0.31647421393396358</v>
      </c>
      <c r="U47">
        <f>_xlfn.STDEV.P(U40:U44)</f>
        <v>0.72034223723133295</v>
      </c>
      <c r="V47" s="2">
        <f>_xlfn.STDEV.P(V40:V45)</f>
        <v>0.77342303186661876</v>
      </c>
      <c r="W47">
        <f>_xlfn.STDEV.P(W40:W44)</f>
        <v>0.39118863073124638</v>
      </c>
    </row>
    <row r="48" spans="1:32" x14ac:dyDescent="0.45">
      <c r="A48" s="1">
        <v>8</v>
      </c>
      <c r="B48">
        <v>5</v>
      </c>
      <c r="C48">
        <v>0.65</v>
      </c>
      <c r="D48">
        <v>61.2</v>
      </c>
      <c r="E48">
        <v>57.3</v>
      </c>
      <c r="F48">
        <v>33</v>
      </c>
      <c r="G48">
        <v>55.1</v>
      </c>
      <c r="I48">
        <f t="shared" si="18"/>
        <v>10.986924046337997</v>
      </c>
      <c r="K48" cm="1">
        <f t="array" ref="K48">INDEX(LINEST(K40:K45),1)</f>
        <v>-3.3665270911608949</v>
      </c>
      <c r="L48" cm="1">
        <f t="array" ref="L48">INDEX(LINEST(L40:L44),1)</f>
        <v>-7.0137389801574926E-2</v>
      </c>
      <c r="N48">
        <f t="shared" si="19"/>
        <v>51.65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59.7</v>
      </c>
      <c r="E49">
        <v>58</v>
      </c>
      <c r="F49">
        <v>28.3</v>
      </c>
      <c r="G49">
        <v>52.6</v>
      </c>
      <c r="I49">
        <f t="shared" si="18"/>
        <v>12.602083161128578</v>
      </c>
      <c r="N49">
        <f t="shared" si="19"/>
        <v>49.65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51.3</v>
      </c>
      <c r="E50">
        <v>52.3</v>
      </c>
      <c r="F50">
        <v>30.2</v>
      </c>
      <c r="G50">
        <v>51.2</v>
      </c>
      <c r="I50">
        <f t="shared" si="18"/>
        <v>9.2764486739268808</v>
      </c>
      <c r="N50">
        <f t="shared" si="19"/>
        <v>46.25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51.1</v>
      </c>
      <c r="E51">
        <v>52.6</v>
      </c>
      <c r="F51">
        <v>31.6</v>
      </c>
      <c r="G51">
        <v>50.8</v>
      </c>
      <c r="I51">
        <f t="shared" si="18"/>
        <v>8.6438923524069651</v>
      </c>
      <c r="J51" s="6"/>
      <c r="K51" t="s">
        <v>25</v>
      </c>
      <c r="L51" t="s">
        <v>26</v>
      </c>
      <c r="N51">
        <f t="shared" si="19"/>
        <v>46.525000000000006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49.8</v>
      </c>
      <c r="E52">
        <v>51.2</v>
      </c>
      <c r="F52">
        <v>28.8</v>
      </c>
      <c r="G52">
        <v>51.5</v>
      </c>
      <c r="I52">
        <f t="shared" si="18"/>
        <v>9.5622630689601866</v>
      </c>
      <c r="J52">
        <v>2</v>
      </c>
      <c r="K52">
        <f>AVERAGE(D40:G44)</f>
        <v>38.804999999999993</v>
      </c>
      <c r="L52">
        <f>AVERAGE(D40:G40,D45:G45,D50:G50,D55:G55,D60:G60,D65:G65)</f>
        <v>52.287500000000001</v>
      </c>
      <c r="M52">
        <v>0</v>
      </c>
      <c r="N52">
        <f t="shared" si="19"/>
        <v>45.325000000000003</v>
      </c>
      <c r="P52" s="2">
        <f>AVERAGE(D40:D44)</f>
        <v>55.220000000000006</v>
      </c>
      <c r="Q52">
        <f>AVERAGE(D40,D45,D50,D55,D60,D65)</f>
        <v>59.316666666666663</v>
      </c>
      <c r="R52" s="2">
        <f>AVERAGE(E40:E44)</f>
        <v>55.88000000000001</v>
      </c>
      <c r="S52">
        <f>AVERAGE(E40,E45,E50,E55,E60,E65)</f>
        <v>55.849999999999994</v>
      </c>
      <c r="T52" s="2">
        <f>AVERAGE(F40:F44)</f>
        <v>44.12</v>
      </c>
      <c r="U52">
        <f>AVERAGE(F40,F45,F50,F55,F60,F65)</f>
        <v>47.916666666666664</v>
      </c>
      <c r="V52" s="2">
        <f>AVERAGE(G40:G44)</f>
        <v>0</v>
      </c>
      <c r="W52">
        <f>AVERAGE(G40,G45,G50,G55,G60,G65)</f>
        <v>46.06666666666667</v>
      </c>
    </row>
    <row r="53" spans="1:32" x14ac:dyDescent="0.45">
      <c r="A53" s="1">
        <v>13</v>
      </c>
      <c r="B53">
        <v>10</v>
      </c>
      <c r="C53">
        <v>0.65</v>
      </c>
      <c r="D53">
        <v>52.8</v>
      </c>
      <c r="E53">
        <v>52.3</v>
      </c>
      <c r="F53">
        <v>26.9</v>
      </c>
      <c r="G53">
        <v>49.8</v>
      </c>
      <c r="I53">
        <f t="shared" si="18"/>
        <v>10.769981429881826</v>
      </c>
      <c r="J53">
        <v>5</v>
      </c>
      <c r="K53">
        <f>AVERAGE(D45:G49)</f>
        <v>51.99499999999999</v>
      </c>
      <c r="L53">
        <f>AVERAGE(D41:G41,D46:G46,D51:G51,D56:G56,D61:G61,D66:G66)</f>
        <v>52.599999999999994</v>
      </c>
      <c r="M53">
        <v>0.2</v>
      </c>
      <c r="N53">
        <f t="shared" si="19"/>
        <v>45.45</v>
      </c>
      <c r="P53" s="2">
        <f>AVERAGE(D45:D49)</f>
        <v>61.11999999999999</v>
      </c>
      <c r="Q53">
        <f t="shared" ref="Q53:Q56" si="25">AVERAGE(D41,D46,D51,D56,D61,D66)</f>
        <v>60.199999999999996</v>
      </c>
      <c r="R53" s="2">
        <f>AVERAGE(E45:E49)</f>
        <v>58.260000000000005</v>
      </c>
      <c r="S53">
        <f t="shared" ref="S53:S56" si="26">AVERAGE(E41,E46,E51,E56,E61,E66)</f>
        <v>56.333333333333336</v>
      </c>
      <c r="T53" s="2">
        <f>AVERAGE(F45:F49)</f>
        <v>31.880000000000003</v>
      </c>
      <c r="U53">
        <f t="shared" ref="U53:U56" si="27">AVERAGE(F41,F46,F51,F56,F61,F66)</f>
        <v>48.5</v>
      </c>
      <c r="V53" s="2">
        <f>AVERAGE(G45:G49)</f>
        <v>56.719999999999992</v>
      </c>
      <c r="W53">
        <f t="shared" ref="W53:W56" si="28">AVERAGE(G41,G46,G51,G56,G61,G66)</f>
        <v>45.366666666666667</v>
      </c>
    </row>
    <row r="54" spans="1:32" x14ac:dyDescent="0.45">
      <c r="A54" s="1">
        <v>14</v>
      </c>
      <c r="B54">
        <v>10</v>
      </c>
      <c r="C54">
        <v>0.85</v>
      </c>
      <c r="D54">
        <v>49.5</v>
      </c>
      <c r="E54">
        <v>50</v>
      </c>
      <c r="F54">
        <v>26.8</v>
      </c>
      <c r="G54">
        <v>52</v>
      </c>
      <c r="I54">
        <f t="shared" si="18"/>
        <v>10.304944201692688</v>
      </c>
      <c r="J54">
        <v>10</v>
      </c>
      <c r="K54">
        <f>AVERAGE(D50:G54)</f>
        <v>45.624999999999993</v>
      </c>
      <c r="L54">
        <f t="shared" ref="L54:L56" si="29">AVERAGE(D42:G42,D47:G47,D52:G52,D57:G57,D62:G62,D67:G67)</f>
        <v>52.112500000000004</v>
      </c>
      <c r="M54">
        <v>0.45</v>
      </c>
      <c r="N54">
        <f t="shared" si="19"/>
        <v>44.575000000000003</v>
      </c>
      <c r="P54" s="2">
        <f>AVERAGE(D50:D54)</f>
        <v>50.9</v>
      </c>
      <c r="Q54">
        <f t="shared" si="25"/>
        <v>59.783333333333339</v>
      </c>
      <c r="R54" s="2">
        <f>AVERAGE(E50:E54)</f>
        <v>51.680000000000007</v>
      </c>
      <c r="S54">
        <f t="shared" si="26"/>
        <v>55.783333333333331</v>
      </c>
      <c r="T54" s="2">
        <f>AVERAGE(F50:F54)</f>
        <v>28.860000000000003</v>
      </c>
      <c r="U54">
        <f t="shared" si="27"/>
        <v>47.56666666666667</v>
      </c>
      <c r="V54" s="2">
        <f>AVERAGE(G50:G54)</f>
        <v>51.06</v>
      </c>
      <c r="W54">
        <f t="shared" si="28"/>
        <v>45.31666666666667</v>
      </c>
    </row>
    <row r="55" spans="1:32" x14ac:dyDescent="0.45">
      <c r="A55" s="1">
        <v>15</v>
      </c>
      <c r="B55">
        <v>20</v>
      </c>
      <c r="C55">
        <v>0</v>
      </c>
      <c r="D55">
        <v>60.2</v>
      </c>
      <c r="E55">
        <v>53.5</v>
      </c>
      <c r="F55">
        <v>57.4</v>
      </c>
      <c r="G55">
        <v>56.4</v>
      </c>
      <c r="I55">
        <f t="shared" si="18"/>
        <v>2.3951774464536038</v>
      </c>
      <c r="J55">
        <v>20</v>
      </c>
      <c r="K55">
        <f>AVERAGE(D55:G59)</f>
        <v>55.94</v>
      </c>
      <c r="L55">
        <f t="shared" si="29"/>
        <v>51.604166666666664</v>
      </c>
      <c r="M55">
        <v>0.65</v>
      </c>
      <c r="N55">
        <f t="shared" si="19"/>
        <v>56.875</v>
      </c>
      <c r="P55" s="2">
        <f>AVERAGE(D55:D59)</f>
        <v>59.96</v>
      </c>
      <c r="Q55">
        <f t="shared" si="25"/>
        <v>60.45000000000001</v>
      </c>
      <c r="R55" s="2">
        <f>AVERAGE(E55:E59)</f>
        <v>52.659999999999989</v>
      </c>
      <c r="S55">
        <f t="shared" si="26"/>
        <v>54.766666666666673</v>
      </c>
      <c r="T55" s="2">
        <f>AVERAGE(F55:F59)</f>
        <v>55.419999999999995</v>
      </c>
      <c r="U55">
        <f t="shared" si="27"/>
        <v>46.949999999999996</v>
      </c>
      <c r="V55" s="2">
        <f>AVERAGE(G55:G59)</f>
        <v>55.720000000000006</v>
      </c>
      <c r="W55">
        <f t="shared" si="28"/>
        <v>44.25</v>
      </c>
    </row>
    <row r="56" spans="1:32" x14ac:dyDescent="0.45">
      <c r="A56" s="1">
        <v>16</v>
      </c>
      <c r="B56">
        <v>20</v>
      </c>
      <c r="C56">
        <v>0.2</v>
      </c>
      <c r="D56">
        <v>58.8</v>
      </c>
      <c r="E56">
        <v>53.3</v>
      </c>
      <c r="F56">
        <v>55.1</v>
      </c>
      <c r="G56">
        <v>57.4</v>
      </c>
      <c r="I56">
        <f t="shared" si="18"/>
        <v>2.110094784600919</v>
      </c>
      <c r="J56">
        <v>50</v>
      </c>
      <c r="K56">
        <f>AVERAGE(D60:G64)</f>
        <v>59.515000000000001</v>
      </c>
      <c r="L56">
        <f t="shared" si="29"/>
        <v>50.491666666666681</v>
      </c>
      <c r="M56">
        <v>0.85</v>
      </c>
      <c r="N56">
        <f t="shared" si="19"/>
        <v>56.15</v>
      </c>
      <c r="P56" s="2">
        <f>AVERAGE(D60:D64)</f>
        <v>64.199999999999989</v>
      </c>
      <c r="Q56">
        <f t="shared" si="25"/>
        <v>58.15</v>
      </c>
      <c r="R56" s="2">
        <f>AVERAGE(E60:E64)</f>
        <v>57.6</v>
      </c>
      <c r="S56">
        <f t="shared" si="26"/>
        <v>54.916666666666664</v>
      </c>
      <c r="T56" s="2">
        <f>AVERAGE(F60:F64)</f>
        <v>62.720000000000006</v>
      </c>
      <c r="U56">
        <f t="shared" si="27"/>
        <v>44.883333333333333</v>
      </c>
      <c r="V56" s="2">
        <f>AVERAGE(G60:G64)</f>
        <v>53.540000000000006</v>
      </c>
      <c r="W56">
        <f t="shared" si="28"/>
        <v>44.016666666666673</v>
      </c>
    </row>
    <row r="57" spans="1:32" x14ac:dyDescent="0.45">
      <c r="A57" s="1">
        <v>17</v>
      </c>
      <c r="B57">
        <v>20</v>
      </c>
      <c r="C57">
        <v>0.45</v>
      </c>
      <c r="D57">
        <v>61.3</v>
      </c>
      <c r="E57">
        <v>51.8</v>
      </c>
      <c r="F57">
        <v>56.2</v>
      </c>
      <c r="G57">
        <v>56.5</v>
      </c>
      <c r="I57">
        <f t="shared" si="18"/>
        <v>3.3619190948028477</v>
      </c>
      <c r="J57">
        <v>100</v>
      </c>
      <c r="K57">
        <f>AVERAGE(D65:G69)</f>
        <v>59.035000000000004</v>
      </c>
      <c r="L57">
        <f>AVERAGE((L56-L55), (L55-L54), (L54-L53), (L53-L52))</f>
        <v>-0.44895833333333002</v>
      </c>
      <c r="N57">
        <f t="shared" si="19"/>
        <v>56.45</v>
      </c>
      <c r="P57" s="2">
        <f>AVERAGE(D65:D69)</f>
        <v>66.08</v>
      </c>
      <c r="R57" s="2">
        <f>AVERAGE(E65:E69)</f>
        <v>57.1</v>
      </c>
      <c r="T57" s="2">
        <f>AVERAGE(F65:F69)</f>
        <v>59.98</v>
      </c>
      <c r="V57" s="2">
        <f>AVERAGE(G65:G69)</f>
        <v>52.98</v>
      </c>
    </row>
    <row r="58" spans="1:32" x14ac:dyDescent="0.45">
      <c r="A58" s="1">
        <v>18</v>
      </c>
      <c r="B58">
        <v>20</v>
      </c>
      <c r="C58">
        <v>0.65</v>
      </c>
      <c r="D58">
        <v>59.8</v>
      </c>
      <c r="E58">
        <v>52.8</v>
      </c>
      <c r="F58">
        <v>54.7</v>
      </c>
      <c r="G58">
        <v>53.8</v>
      </c>
      <c r="I58">
        <f t="shared" si="18"/>
        <v>2.6975683494584524</v>
      </c>
      <c r="K58">
        <f>AVERAGE(K52:K57)</f>
        <v>51.819166666666668</v>
      </c>
      <c r="N58">
        <f t="shared" si="19"/>
        <v>55.275000000000006</v>
      </c>
      <c r="P58" s="2">
        <f>AVERAGE(P52:P57)</f>
        <v>59.579999999999991</v>
      </c>
      <c r="Q58">
        <f>AVERAGE(Q52:Q56)</f>
        <v>59.58</v>
      </c>
      <c r="R58" s="2">
        <f>AVERAGE(R52:R57)</f>
        <v>55.530000000000008</v>
      </c>
      <c r="S58">
        <f>AVERAGE(S52:S56)</f>
        <v>55.530000000000008</v>
      </c>
      <c r="T58" s="2">
        <f>AVERAGE(T52:T57)</f>
        <v>47.163333333333334</v>
      </c>
      <c r="U58">
        <f>AVERAGE(U52:U56)</f>
        <v>47.163333333333327</v>
      </c>
      <c r="V58" s="2">
        <f>AVERAGE(V52:V57)</f>
        <v>45.003333333333337</v>
      </c>
      <c r="W58">
        <f>AVERAGE(W52:W56)</f>
        <v>45.003333333333337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59.7</v>
      </c>
      <c r="E59">
        <v>51.9</v>
      </c>
      <c r="F59">
        <v>53.7</v>
      </c>
      <c r="G59">
        <v>54.5</v>
      </c>
      <c r="I59">
        <f t="shared" si="18"/>
        <v>2.8995689334795967</v>
      </c>
      <c r="N59">
        <f t="shared" si="19"/>
        <v>54.95</v>
      </c>
      <c r="P59" s="2">
        <f>_xlfn.STDEV.P(P52:P57)</f>
        <v>5.1714343593758683</v>
      </c>
      <c r="Q59">
        <f>_xlfn.STDEV.P(Q52:Q56)</f>
        <v>0.81202079885787526</v>
      </c>
      <c r="R59" s="2">
        <f>_xlfn.STDEV.P(R52:R57)</f>
        <v>2.4961503694021872</v>
      </c>
      <c r="S59">
        <f>_xlfn.STDEV.P(S52:S56)</f>
        <v>0.59510970043812439</v>
      </c>
      <c r="T59" s="2">
        <f>_xlfn.STDEV.P(T52:T57)</f>
        <v>13.243259501430211</v>
      </c>
      <c r="U59">
        <f>_xlfn.STDEV.P(U52:U56)</f>
        <v>1.2458553509760097</v>
      </c>
      <c r="V59" s="2">
        <f>_xlfn.STDEV.P(V52:V57)</f>
        <v>20.209784483979249</v>
      </c>
      <c r="W59">
        <f>_xlfn.STDEV.P(W52:W56)</f>
        <v>0.76182529347467665</v>
      </c>
      <c r="Z59" s="1">
        <v>0</v>
      </c>
      <c r="AA59">
        <v>2</v>
      </c>
      <c r="AB59">
        <v>0</v>
      </c>
      <c r="AC59">
        <f>AVERAGE(D4,D40,D76,D148,D220)</f>
        <v>15.84</v>
      </c>
      <c r="AD59">
        <f t="shared" ref="AD59:AF74" si="30">AVERAGE(E4,E40,E76,E148,E220)</f>
        <v>28.52</v>
      </c>
      <c r="AE59">
        <f t="shared" si="30"/>
        <v>40.76</v>
      </c>
      <c r="AF59">
        <f t="shared" si="30"/>
        <v>10.16</v>
      </c>
    </row>
    <row r="60" spans="1:32" x14ac:dyDescent="0.45">
      <c r="A60" s="1">
        <v>20</v>
      </c>
      <c r="B60">
        <v>50</v>
      </c>
      <c r="C60">
        <v>0</v>
      </c>
      <c r="D60">
        <v>64.099999999999994</v>
      </c>
      <c r="E60">
        <v>58.9</v>
      </c>
      <c r="F60">
        <v>64.400000000000006</v>
      </c>
      <c r="G60">
        <v>55.8</v>
      </c>
      <c r="I60">
        <f t="shared" si="18"/>
        <v>3.6214637924463648</v>
      </c>
      <c r="N60" s="4">
        <f t="shared" si="19"/>
        <v>60.8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1">AVERAGE(D5,D41,D77,D149,D221)</f>
        <v>16.920000000000002</v>
      </c>
      <c r="AD60">
        <f t="shared" si="30"/>
        <v>29.459999999999997</v>
      </c>
      <c r="AE60">
        <f t="shared" si="30"/>
        <v>40.58</v>
      </c>
      <c r="AF60">
        <f t="shared" si="30"/>
        <v>10.120000000000001</v>
      </c>
    </row>
    <row r="61" spans="1:32" x14ac:dyDescent="0.45">
      <c r="A61" s="1">
        <v>21</v>
      </c>
      <c r="B61">
        <v>50</v>
      </c>
      <c r="C61">
        <v>0.2</v>
      </c>
      <c r="D61">
        <v>65</v>
      </c>
      <c r="E61">
        <v>58.7</v>
      </c>
      <c r="F61">
        <v>63.4</v>
      </c>
      <c r="G61">
        <v>52.5</v>
      </c>
      <c r="I61">
        <f t="shared" si="18"/>
        <v>4.8595267259271244</v>
      </c>
      <c r="N61">
        <f t="shared" si="19"/>
        <v>59.9</v>
      </c>
      <c r="P61" s="2" cm="1">
        <f t="array" ref="P61">INDEX(LINEST(P52:P57), 1)</f>
        <v>2.0742857142857134</v>
      </c>
      <c r="Q61" s="2" cm="1">
        <f t="array" ref="Q61">INDEX(LINEST(Q52:Q56), 1)</f>
        <v>-0.20833333333333134</v>
      </c>
      <c r="R61" s="2" cm="1">
        <f t="array" ref="R61">INDEX(LINEST(R52:R57), 1)</f>
        <v>0.14571428571428374</v>
      </c>
      <c r="S61" s="2" cm="1">
        <f t="array" ref="S61">INDEX(LINEST(S52:S56), 1)</f>
        <v>-0.34333333333333221</v>
      </c>
      <c r="T61" s="2" cm="1">
        <f t="array" ref="T61">INDEX(LINEST(T52:T57), 1)</f>
        <v>5.6679999999999993</v>
      </c>
      <c r="U61" s="2" cm="1">
        <f t="array" ref="U61">INDEX(LINEST(U52:U56), 1)</f>
        <v>-0.76166666666666671</v>
      </c>
      <c r="V61" s="2" cm="1">
        <f t="array" ref="V61">INDEX(LINEST(V52:V56), 1)</f>
        <v>10.608000000000002</v>
      </c>
      <c r="W61" s="2" cm="1">
        <f t="array" ref="W61">INDEX(LINEST(W52:W56), 1)</f>
        <v>-0.52166666666666606</v>
      </c>
      <c r="Z61" s="1">
        <v>2</v>
      </c>
      <c r="AA61">
        <v>2</v>
      </c>
      <c r="AB61">
        <v>0.45</v>
      </c>
      <c r="AC61">
        <f t="shared" si="31"/>
        <v>17.7</v>
      </c>
      <c r="AD61">
        <f t="shared" si="30"/>
        <v>30.52</v>
      </c>
      <c r="AE61">
        <f t="shared" si="30"/>
        <v>38.61999999999999</v>
      </c>
      <c r="AF61">
        <f t="shared" si="30"/>
        <v>10.28</v>
      </c>
    </row>
    <row r="62" spans="1:32" x14ac:dyDescent="0.45">
      <c r="A62" s="1">
        <v>22</v>
      </c>
      <c r="B62">
        <v>50</v>
      </c>
      <c r="C62">
        <v>0.45</v>
      </c>
      <c r="D62">
        <v>64.099999999999994</v>
      </c>
      <c r="E62">
        <v>59.5</v>
      </c>
      <c r="F62">
        <v>64.2</v>
      </c>
      <c r="G62">
        <v>52</v>
      </c>
      <c r="I62">
        <f t="shared" si="18"/>
        <v>4.9671420354163409</v>
      </c>
      <c r="K62" cm="1">
        <f t="array" ref="K62">INDEX(LINEST(K52:K57),1)</f>
        <v>3.8292857142857177</v>
      </c>
      <c r="L62" cm="1">
        <f t="array" ref="L62">INDEX(LINEST(L52:L56),1)</f>
        <v>-0.45874999999999688</v>
      </c>
      <c r="N62">
        <f t="shared" si="19"/>
        <v>59.95</v>
      </c>
      <c r="Z62" s="1">
        <v>3</v>
      </c>
      <c r="AA62">
        <v>2</v>
      </c>
      <c r="AB62">
        <v>0.65</v>
      </c>
      <c r="AC62">
        <f t="shared" si="31"/>
        <v>16.600000000000001</v>
      </c>
      <c r="AD62">
        <f t="shared" si="30"/>
        <v>30.28</v>
      </c>
      <c r="AE62">
        <f t="shared" si="30"/>
        <v>40.239999999999995</v>
      </c>
      <c r="AF62">
        <f t="shared" si="30"/>
        <v>9.9599999999999991</v>
      </c>
    </row>
    <row r="63" spans="1:32" x14ac:dyDescent="0.45">
      <c r="A63" s="1">
        <v>23</v>
      </c>
      <c r="B63">
        <v>50</v>
      </c>
      <c r="C63">
        <v>0.65</v>
      </c>
      <c r="D63">
        <v>65.599999999999994</v>
      </c>
      <c r="E63">
        <v>55.3</v>
      </c>
      <c r="F63">
        <v>60.9</v>
      </c>
      <c r="G63">
        <v>54.4</v>
      </c>
      <c r="I63">
        <f t="shared" si="18"/>
        <v>4.5279686394673702</v>
      </c>
      <c r="N63">
        <f t="shared" si="19"/>
        <v>59.05</v>
      </c>
      <c r="Z63" s="1">
        <v>4</v>
      </c>
      <c r="AA63">
        <v>2</v>
      </c>
      <c r="AB63">
        <v>0.85</v>
      </c>
      <c r="AC63">
        <f t="shared" si="31"/>
        <v>16.46</v>
      </c>
      <c r="AD63">
        <f t="shared" si="30"/>
        <v>30.939999999999998</v>
      </c>
      <c r="AE63">
        <f t="shared" si="30"/>
        <v>37.9</v>
      </c>
      <c r="AF63">
        <f t="shared" si="30"/>
        <v>10.440000000000001</v>
      </c>
    </row>
    <row r="64" spans="1:32" x14ac:dyDescent="0.45">
      <c r="A64" s="1">
        <v>24</v>
      </c>
      <c r="B64">
        <v>50</v>
      </c>
      <c r="C64">
        <v>0.85</v>
      </c>
      <c r="D64">
        <v>62.2</v>
      </c>
      <c r="E64">
        <v>55.6</v>
      </c>
      <c r="F64">
        <v>60.7</v>
      </c>
      <c r="G64">
        <v>53</v>
      </c>
      <c r="I64">
        <f t="shared" si="18"/>
        <v>3.7291922717929156</v>
      </c>
      <c r="N64">
        <f t="shared" si="19"/>
        <v>57.875</v>
      </c>
      <c r="Z64" s="1">
        <v>5</v>
      </c>
      <c r="AA64">
        <v>5</v>
      </c>
      <c r="AB64">
        <v>0</v>
      </c>
      <c r="AC64">
        <f t="shared" si="31"/>
        <v>20.02</v>
      </c>
      <c r="AD64">
        <f t="shared" si="30"/>
        <v>35.880000000000003</v>
      </c>
      <c r="AE64">
        <f t="shared" si="30"/>
        <v>38.200000000000003</v>
      </c>
      <c r="AF64">
        <f t="shared" si="30"/>
        <v>55.359999999999992</v>
      </c>
    </row>
    <row r="65" spans="1:32" x14ac:dyDescent="0.45">
      <c r="A65" s="1">
        <v>25</v>
      </c>
      <c r="B65">
        <v>100</v>
      </c>
      <c r="C65">
        <v>0</v>
      </c>
      <c r="D65">
        <v>68.599999999999994</v>
      </c>
      <c r="E65">
        <v>56.2</v>
      </c>
      <c r="F65">
        <v>61.4</v>
      </c>
      <c r="G65">
        <v>53.8</v>
      </c>
      <c r="I65">
        <f t="shared" si="18"/>
        <v>5.6745043836444413</v>
      </c>
      <c r="N65">
        <f t="shared" si="19"/>
        <v>60</v>
      </c>
      <c r="Z65" s="1">
        <v>6</v>
      </c>
      <c r="AA65">
        <v>5</v>
      </c>
      <c r="AB65">
        <v>0.2</v>
      </c>
      <c r="AC65">
        <f t="shared" si="31"/>
        <v>20.54</v>
      </c>
      <c r="AD65">
        <f t="shared" si="30"/>
        <v>35.6</v>
      </c>
      <c r="AE65">
        <f t="shared" si="30"/>
        <v>35.380000000000003</v>
      </c>
      <c r="AF65">
        <f t="shared" si="30"/>
        <v>54.679999999999993</v>
      </c>
    </row>
    <row r="66" spans="1:32" x14ac:dyDescent="0.45">
      <c r="A66" s="1">
        <v>26</v>
      </c>
      <c r="B66">
        <v>100</v>
      </c>
      <c r="C66">
        <v>0.2</v>
      </c>
      <c r="D66">
        <v>68</v>
      </c>
      <c r="E66">
        <v>59</v>
      </c>
      <c r="F66">
        <v>60.2</v>
      </c>
      <c r="G66">
        <v>53.1</v>
      </c>
      <c r="I66">
        <f t="shared" si="18"/>
        <v>5.3063052117268938</v>
      </c>
      <c r="N66">
        <f t="shared" si="19"/>
        <v>60.074999999999996</v>
      </c>
      <c r="Z66" s="1">
        <v>7</v>
      </c>
      <c r="AA66">
        <v>5</v>
      </c>
      <c r="AB66">
        <v>0.45</v>
      </c>
      <c r="AC66">
        <f t="shared" si="31"/>
        <v>20.56</v>
      </c>
      <c r="AD66">
        <f t="shared" si="30"/>
        <v>36.61999999999999</v>
      </c>
      <c r="AE66">
        <f t="shared" si="30"/>
        <v>34.9</v>
      </c>
      <c r="AF66">
        <f t="shared" si="30"/>
        <v>54.04</v>
      </c>
    </row>
    <row r="67" spans="1:32" x14ac:dyDescent="0.45">
      <c r="A67" s="1">
        <v>27</v>
      </c>
      <c r="B67">
        <v>100</v>
      </c>
      <c r="C67">
        <v>0.45</v>
      </c>
      <c r="D67">
        <v>67.099999999999994</v>
      </c>
      <c r="E67">
        <v>56.4</v>
      </c>
      <c r="F67">
        <v>61.8</v>
      </c>
      <c r="G67">
        <v>53.6</v>
      </c>
      <c r="I67">
        <f t="shared" si="18"/>
        <v>5.1785012310513139</v>
      </c>
      <c r="N67">
        <f t="shared" si="19"/>
        <v>59.725000000000001</v>
      </c>
      <c r="Z67" s="1">
        <v>8</v>
      </c>
      <c r="AA67">
        <v>5</v>
      </c>
      <c r="AB67">
        <v>0.65</v>
      </c>
      <c r="AC67">
        <f t="shared" si="31"/>
        <v>20.94</v>
      </c>
      <c r="AD67">
        <f t="shared" si="30"/>
        <v>35.28</v>
      </c>
      <c r="AE67">
        <f t="shared" si="30"/>
        <v>35.200000000000003</v>
      </c>
      <c r="AF67">
        <f t="shared" si="30"/>
        <v>53.56</v>
      </c>
    </row>
    <row r="68" spans="1:32" x14ac:dyDescent="0.45">
      <c r="A68" s="1">
        <v>28</v>
      </c>
      <c r="B68">
        <v>100</v>
      </c>
      <c r="C68">
        <v>0.65</v>
      </c>
      <c r="D68">
        <v>66.5</v>
      </c>
      <c r="E68">
        <v>56.2</v>
      </c>
      <c r="F68">
        <v>58.8</v>
      </c>
      <c r="G68">
        <v>52.4</v>
      </c>
      <c r="I68">
        <f t="shared" si="18"/>
        <v>5.1620611193592048</v>
      </c>
      <c r="N68">
        <f t="shared" si="19"/>
        <v>58.475000000000001</v>
      </c>
      <c r="Z68" s="1">
        <v>9</v>
      </c>
      <c r="AA68">
        <v>5</v>
      </c>
      <c r="AB68">
        <v>0.85</v>
      </c>
      <c r="AC68">
        <f t="shared" si="31"/>
        <v>19.920000000000002</v>
      </c>
      <c r="AD68">
        <f t="shared" si="30"/>
        <v>35.739999999999995</v>
      </c>
      <c r="AE68">
        <f t="shared" si="30"/>
        <v>32.96</v>
      </c>
      <c r="AF68">
        <f t="shared" si="30"/>
        <v>51.18</v>
      </c>
    </row>
    <row r="69" spans="1:32" x14ac:dyDescent="0.45">
      <c r="A69" s="1">
        <v>29</v>
      </c>
      <c r="B69">
        <v>100</v>
      </c>
      <c r="C69">
        <v>0.85</v>
      </c>
      <c r="D69">
        <v>60.2</v>
      </c>
      <c r="E69">
        <v>57.7</v>
      </c>
      <c r="F69">
        <v>57.7</v>
      </c>
      <c r="G69">
        <v>52</v>
      </c>
      <c r="I69">
        <f t="shared" si="18"/>
        <v>3.0074906483645143</v>
      </c>
      <c r="N69">
        <f t="shared" si="19"/>
        <v>56.900000000000006</v>
      </c>
      <c r="Z69" s="1">
        <v>10</v>
      </c>
      <c r="AA69">
        <v>10</v>
      </c>
      <c r="AB69">
        <v>0</v>
      </c>
      <c r="AC69">
        <f t="shared" si="31"/>
        <v>24.82</v>
      </c>
      <c r="AD69">
        <f t="shared" si="30"/>
        <v>39.6</v>
      </c>
      <c r="AE69">
        <f t="shared" si="30"/>
        <v>37.36</v>
      </c>
      <c r="AF69">
        <f t="shared" si="30"/>
        <v>40.739999999999995</v>
      </c>
    </row>
    <row r="70" spans="1:32" x14ac:dyDescent="0.45">
      <c r="Z70" s="1">
        <v>11</v>
      </c>
      <c r="AA70">
        <v>10</v>
      </c>
      <c r="AB70">
        <v>0.2</v>
      </c>
      <c r="AC70">
        <f t="shared" si="31"/>
        <v>24.240000000000002</v>
      </c>
      <c r="AD70">
        <f t="shared" si="30"/>
        <v>39.4</v>
      </c>
      <c r="AE70">
        <f t="shared" si="30"/>
        <v>33.339999999999996</v>
      </c>
      <c r="AF70">
        <f t="shared" si="30"/>
        <v>40.64</v>
      </c>
    </row>
    <row r="71" spans="1:32" x14ac:dyDescent="0.45">
      <c r="Z71" s="1">
        <v>12</v>
      </c>
      <c r="AA71">
        <v>10</v>
      </c>
      <c r="AB71">
        <v>0.45</v>
      </c>
      <c r="AC71">
        <f t="shared" si="31"/>
        <v>23.959999999999997</v>
      </c>
      <c r="AD71">
        <f t="shared" si="30"/>
        <v>38.480000000000004</v>
      </c>
      <c r="AE71">
        <f t="shared" si="30"/>
        <v>32.9</v>
      </c>
      <c r="AF71">
        <f t="shared" si="30"/>
        <v>41.24</v>
      </c>
    </row>
    <row r="72" spans="1:32" x14ac:dyDescent="0.45">
      <c r="Z72" s="1">
        <v>13</v>
      </c>
      <c r="AA72">
        <v>10</v>
      </c>
      <c r="AB72">
        <v>0.65</v>
      </c>
      <c r="AC72">
        <f t="shared" si="31"/>
        <v>24.72</v>
      </c>
      <c r="AD72">
        <f t="shared" si="30"/>
        <v>39.040000000000006</v>
      </c>
      <c r="AE72">
        <f t="shared" si="30"/>
        <v>32.86</v>
      </c>
      <c r="AF72">
        <f t="shared" si="30"/>
        <v>39.9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1"/>
        <v>24.419999999999998</v>
      </c>
      <c r="AD73">
        <f t="shared" si="30"/>
        <v>37.940000000000005</v>
      </c>
      <c r="AE73">
        <f t="shared" si="30"/>
        <v>34.040000000000006</v>
      </c>
      <c r="AF73">
        <f t="shared" si="30"/>
        <v>41.760000000000005</v>
      </c>
    </row>
    <row r="74" spans="1:32" x14ac:dyDescent="0.45">
      <c r="Z74" s="1">
        <v>15</v>
      </c>
      <c r="AA74">
        <v>20</v>
      </c>
      <c r="AB74">
        <v>0</v>
      </c>
      <c r="AC74">
        <f t="shared" si="31"/>
        <v>31.419999999999998</v>
      </c>
      <c r="AD74">
        <f t="shared" si="30"/>
        <v>52.46</v>
      </c>
      <c r="AE74">
        <f t="shared" si="30"/>
        <v>51.840000000000011</v>
      </c>
      <c r="AF74">
        <f t="shared" si="30"/>
        <v>43.92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1"/>
        <v>30.880000000000003</v>
      </c>
      <c r="AD75">
        <f t="shared" si="31"/>
        <v>52.86</v>
      </c>
      <c r="AE75">
        <f t="shared" si="31"/>
        <v>51.719999999999992</v>
      </c>
      <c r="AF75">
        <f t="shared" si="31"/>
        <v>44.519999999999996</v>
      </c>
    </row>
    <row r="76" spans="1:32" x14ac:dyDescent="0.45">
      <c r="A76" s="1">
        <v>0</v>
      </c>
      <c r="B76">
        <v>0</v>
      </c>
      <c r="C76">
        <v>0</v>
      </c>
      <c r="D76">
        <v>18.399999999999999</v>
      </c>
      <c r="E76">
        <v>54.5</v>
      </c>
      <c r="F76">
        <v>42.3</v>
      </c>
      <c r="G76">
        <v>0</v>
      </c>
      <c r="I76">
        <f>_xlfn.STDEV.P(D76:G76)</f>
        <v>21.097037706749255</v>
      </c>
      <c r="J76">
        <v>2</v>
      </c>
      <c r="K76">
        <f>_xlfn.STDEV.P(D76:G80)</f>
        <v>21.186184177430345</v>
      </c>
      <c r="L76">
        <f>_xlfn.STDEV.P(D76:G76,D81:G81,D86:G86,D91:G91,D96:G96,D101:G101)</f>
        <v>19.155496745204911</v>
      </c>
      <c r="M76">
        <v>0</v>
      </c>
      <c r="N76">
        <f>AVERAGE(D76:G76)</f>
        <v>28.8</v>
      </c>
      <c r="P76" s="2">
        <f>_xlfn.STDEV.P(D76:D80)</f>
        <v>1.0571660229122006</v>
      </c>
      <c r="Q76">
        <f>_xlfn.STDEV.P(D76,D81,D86,D91,D96,D101)</f>
        <v>15.194452569569229</v>
      </c>
      <c r="R76" s="2">
        <f>_xlfn.STDEV.P(E76:E80)</f>
        <v>0.74027022093286943</v>
      </c>
      <c r="S76">
        <f>_xlfn.STDEV.P(E76,E81,E86,E91,E96,E101)</f>
        <v>2.2356331442245958</v>
      </c>
      <c r="T76" s="2">
        <f>_xlfn.STDEV.P(F76:F80)</f>
        <v>1.1771151175649734</v>
      </c>
      <c r="U76">
        <f>_xlfn.STDEV.P(F76,F81,F86,F91,F96,F101)</f>
        <v>14.584857063254207</v>
      </c>
      <c r="V76" s="2">
        <f>_xlfn.STDEV.P(G76:G80)</f>
        <v>0</v>
      </c>
      <c r="W76">
        <f>_xlfn.STDEV.P(G76,G81,G86,G91,G96,G101)</f>
        <v>20.840138888426061</v>
      </c>
      <c r="Z76" s="1">
        <v>17</v>
      </c>
      <c r="AA76">
        <v>20</v>
      </c>
      <c r="AB76">
        <v>0.45</v>
      </c>
      <c r="AC76">
        <f t="shared" ref="AC76:AF88" si="32">AVERAGE(D21,D57,D93,D165,D237)</f>
        <v>30.040000000000003</v>
      </c>
      <c r="AD76">
        <f t="shared" si="32"/>
        <v>50.9</v>
      </c>
      <c r="AE76">
        <f t="shared" si="32"/>
        <v>51.620000000000005</v>
      </c>
      <c r="AF76">
        <f t="shared" si="32"/>
        <v>44.34</v>
      </c>
    </row>
    <row r="77" spans="1:32" x14ac:dyDescent="0.45">
      <c r="A77" s="1">
        <v>1</v>
      </c>
      <c r="B77">
        <v>0</v>
      </c>
      <c r="C77">
        <v>0.2</v>
      </c>
      <c r="D77">
        <v>19.100000000000001</v>
      </c>
      <c r="E77">
        <v>56.4</v>
      </c>
      <c r="F77">
        <v>42.9</v>
      </c>
      <c r="G77">
        <v>0</v>
      </c>
      <c r="I77">
        <f t="shared" ref="I77:I105" si="33">_xlfn.STDEV.P(D77:G77)</f>
        <v>21.688360933920293</v>
      </c>
      <c r="J77">
        <v>5</v>
      </c>
      <c r="K77">
        <f>_xlfn.STDEV.P(D81:G85)</f>
        <v>23.559318750761872</v>
      </c>
      <c r="L77">
        <f>_xlfn.STDEV.P(D77:G77,D82:G82,D87:G87,D92:G92,D97:G97,D102:G102)</f>
        <v>18.531953916741287</v>
      </c>
      <c r="M77">
        <v>0.2</v>
      </c>
      <c r="N77">
        <f t="shared" ref="N77:N105" si="34">AVERAGE(D77:G77)</f>
        <v>29.6</v>
      </c>
      <c r="P77" s="2">
        <f>_xlfn.STDEV.P(D81:D85)</f>
        <v>4.8989794855663557E-2</v>
      </c>
      <c r="Q77">
        <f t="shared" ref="Q77:Q80" si="35">_xlfn.STDEV.P(D77,D82,D87,D92,D97,D102)</f>
        <v>18.395417605721505</v>
      </c>
      <c r="R77" s="2">
        <f>_xlfn.STDEV.P(E81:E85)</f>
        <v>1.378985134075057</v>
      </c>
      <c r="S77">
        <f t="shared" ref="S77:S80" si="36">_xlfn.STDEV.P(E77,E82,E87,E92,E97,E102)</f>
        <v>2.8091615989274961</v>
      </c>
      <c r="T77" s="2">
        <f>_xlfn.STDEV.P(F81:F85)</f>
        <v>0.19595917942265484</v>
      </c>
      <c r="U77">
        <f t="shared" ref="U77:U80" si="37">_xlfn.STDEV.P(F77,F82,F87,F92,F97,F102)</f>
        <v>14.098542083807429</v>
      </c>
      <c r="V77" s="2">
        <f>_xlfn.STDEV.P(G81:G85)</f>
        <v>1.84499322491981</v>
      </c>
      <c r="W77">
        <f t="shared" ref="W77:W80" si="38">_xlfn.STDEV.P(G77,G82,G87,G92,G97,G102)</f>
        <v>20.32984259653772</v>
      </c>
      <c r="Z77" s="1">
        <v>18</v>
      </c>
      <c r="AA77">
        <v>20</v>
      </c>
      <c r="AB77">
        <v>0.65</v>
      </c>
      <c r="AC77">
        <f t="shared" si="32"/>
        <v>30.52</v>
      </c>
      <c r="AD77">
        <f t="shared" si="32"/>
        <v>52.04</v>
      </c>
      <c r="AE77">
        <f t="shared" si="32"/>
        <v>51.16</v>
      </c>
      <c r="AF77">
        <f t="shared" si="32"/>
        <v>42.6</v>
      </c>
    </row>
    <row r="78" spans="1:32" x14ac:dyDescent="0.45">
      <c r="A78" s="1">
        <v>2</v>
      </c>
      <c r="B78">
        <v>0</v>
      </c>
      <c r="C78">
        <v>0.45</v>
      </c>
      <c r="D78">
        <v>20.5</v>
      </c>
      <c r="E78">
        <v>54.6</v>
      </c>
      <c r="F78">
        <v>42.7</v>
      </c>
      <c r="G78">
        <v>0</v>
      </c>
      <c r="I78">
        <f t="shared" si="33"/>
        <v>20.949283997311223</v>
      </c>
      <c r="J78">
        <v>10</v>
      </c>
      <c r="K78">
        <f>_xlfn.STDEV.P(D86:G90)</f>
        <v>12.190253278746923</v>
      </c>
      <c r="L78">
        <f t="shared" ref="L78:L80" si="39">_xlfn.STDEV.P(D78:G78,D83:G83,D88:G88,D93:G93,D98:G98,D103:G103)</f>
        <v>18.499609605490463</v>
      </c>
      <c r="M78">
        <v>0.45</v>
      </c>
      <c r="N78">
        <f t="shared" si="34"/>
        <v>29.45</v>
      </c>
      <c r="P78" s="2">
        <f>_xlfn.STDEV.P(D86:D90)</f>
        <v>0.57131427428342763</v>
      </c>
      <c r="Q78">
        <f t="shared" si="35"/>
        <v>18.493302090817156</v>
      </c>
      <c r="R78" s="2">
        <f>_xlfn.STDEV.P(E86:E90)</f>
        <v>0.78841613377708186</v>
      </c>
      <c r="S78">
        <f t="shared" si="36"/>
        <v>3.3524452104231157</v>
      </c>
      <c r="T78" s="2">
        <f>_xlfn.STDEV.P(F86:F90)</f>
        <v>3.7776182972873569</v>
      </c>
      <c r="U78">
        <f t="shared" si="37"/>
        <v>13.643639136567975</v>
      </c>
      <c r="V78" s="2">
        <f>_xlfn.STDEV.P(G86:G90)</f>
        <v>0.77356318423254822</v>
      </c>
      <c r="W78">
        <f t="shared" si="38"/>
        <v>20.409611025745246</v>
      </c>
      <c r="Z78" s="1">
        <v>19</v>
      </c>
      <c r="AA78">
        <v>20</v>
      </c>
      <c r="AB78">
        <v>0.85</v>
      </c>
      <c r="AC78">
        <f t="shared" si="32"/>
        <v>29.74</v>
      </c>
      <c r="AD78">
        <f t="shared" si="32"/>
        <v>51.179999999999993</v>
      </c>
      <c r="AE78">
        <f t="shared" si="32"/>
        <v>49.86</v>
      </c>
      <c r="AF78">
        <f t="shared" si="32"/>
        <v>42.7</v>
      </c>
    </row>
    <row r="79" spans="1:32" x14ac:dyDescent="0.45">
      <c r="A79" s="1">
        <v>3</v>
      </c>
      <c r="B79">
        <v>0</v>
      </c>
      <c r="C79">
        <v>0.65</v>
      </c>
      <c r="D79">
        <v>20.2</v>
      </c>
      <c r="E79">
        <v>55.1</v>
      </c>
      <c r="F79">
        <v>45.1</v>
      </c>
      <c r="G79">
        <v>0</v>
      </c>
      <c r="I79">
        <f t="shared" si="33"/>
        <v>21.52916626346687</v>
      </c>
      <c r="J79">
        <v>20</v>
      </c>
      <c r="K79">
        <f>_xlfn.STDEV.P(D91:G95)</f>
        <v>12.881789471963897</v>
      </c>
      <c r="L79">
        <f t="shared" si="39"/>
        <v>17.75842083116251</v>
      </c>
      <c r="M79">
        <v>0.65</v>
      </c>
      <c r="N79">
        <f t="shared" si="34"/>
        <v>30.1</v>
      </c>
      <c r="P79" s="2">
        <f>_xlfn.STDEV.P(D91:D95)</f>
        <v>1.564097183681372</v>
      </c>
      <c r="Q79">
        <f t="shared" si="35"/>
        <v>17.489488906832648</v>
      </c>
      <c r="R79" s="2">
        <f>_xlfn.STDEV.P(E91:E95)</f>
        <v>0.90465463023189174</v>
      </c>
      <c r="S79">
        <f t="shared" si="36"/>
        <v>1.9536291016123475</v>
      </c>
      <c r="T79" s="2">
        <f>_xlfn.STDEV.P(F91:F95)</f>
        <v>1.0209799214480184</v>
      </c>
      <c r="U79">
        <f t="shared" si="37"/>
        <v>12.217576137134024</v>
      </c>
      <c r="V79" s="2">
        <f>_xlfn.STDEV.P(G91:G95)</f>
        <v>0.665131565932637</v>
      </c>
      <c r="W79">
        <f t="shared" si="38"/>
        <v>20.030449043615796</v>
      </c>
      <c r="Z79" s="1">
        <v>20</v>
      </c>
      <c r="AA79">
        <v>50</v>
      </c>
      <c r="AB79">
        <v>0</v>
      </c>
      <c r="AC79">
        <f t="shared" si="32"/>
        <v>36.78</v>
      </c>
      <c r="AD79">
        <f t="shared" si="32"/>
        <v>47.48</v>
      </c>
      <c r="AE79">
        <f t="shared" si="32"/>
        <v>50.480000000000004</v>
      </c>
      <c r="AF79">
        <f t="shared" si="32"/>
        <v>43.8</v>
      </c>
    </row>
    <row r="80" spans="1:32" x14ac:dyDescent="0.45">
      <c r="A80" s="1">
        <v>4</v>
      </c>
      <c r="B80">
        <v>0</v>
      </c>
      <c r="C80">
        <v>0.85</v>
      </c>
      <c r="D80">
        <v>21.4</v>
      </c>
      <c r="E80">
        <v>54.4</v>
      </c>
      <c r="F80">
        <v>41.6</v>
      </c>
      <c r="G80">
        <v>0</v>
      </c>
      <c r="I80">
        <f t="shared" si="33"/>
        <v>20.628802679748524</v>
      </c>
      <c r="J80">
        <v>50</v>
      </c>
      <c r="K80">
        <f>_xlfn.STDEV.P(D97:G100)</f>
        <v>7.1573143313327696</v>
      </c>
      <c r="L80">
        <f t="shared" si="39"/>
        <v>17.462665870523754</v>
      </c>
      <c r="M80">
        <v>0.85</v>
      </c>
      <c r="N80">
        <f t="shared" si="34"/>
        <v>29.35</v>
      </c>
      <c r="P80" s="2">
        <f>_xlfn.STDEV.P(D96:D100)</f>
        <v>10.914833942850416</v>
      </c>
      <c r="Q80">
        <f t="shared" si="35"/>
        <v>17.790321963234828</v>
      </c>
      <c r="R80" s="2">
        <f>_xlfn.STDEV.P(E96:E100)</f>
        <v>1.1249888888340176</v>
      </c>
      <c r="S80">
        <f t="shared" si="36"/>
        <v>2.8277199295545521</v>
      </c>
      <c r="T80" s="2">
        <f>_xlfn.STDEV.P(F96:F100)</f>
        <v>1.1009087155618325</v>
      </c>
      <c r="U80">
        <f t="shared" si="37"/>
        <v>11.660855695683546</v>
      </c>
      <c r="V80" s="2">
        <f>_xlfn.STDEV.P(G96:G100)</f>
        <v>1.5564061166674974</v>
      </c>
      <c r="W80">
        <f t="shared" si="38"/>
        <v>20.011531397893776</v>
      </c>
      <c r="Z80" s="1">
        <v>21</v>
      </c>
      <c r="AA80">
        <v>50</v>
      </c>
      <c r="AB80">
        <v>0.2</v>
      </c>
      <c r="AC80">
        <f t="shared" si="32"/>
        <v>41.720000000000006</v>
      </c>
      <c r="AD80">
        <f t="shared" si="32"/>
        <v>47.940000000000005</v>
      </c>
      <c r="AE80">
        <f t="shared" si="32"/>
        <v>49.760000000000005</v>
      </c>
      <c r="AF80">
        <f t="shared" si="32"/>
        <v>41.4</v>
      </c>
    </row>
    <row r="81" spans="1:32" x14ac:dyDescent="0.45">
      <c r="A81" s="1">
        <v>5</v>
      </c>
      <c r="B81">
        <v>5</v>
      </c>
      <c r="C81">
        <v>0</v>
      </c>
      <c r="D81">
        <v>0.1</v>
      </c>
      <c r="E81">
        <v>56.6</v>
      </c>
      <c r="F81">
        <v>31.3</v>
      </c>
      <c r="G81">
        <v>59.9</v>
      </c>
      <c r="I81">
        <f t="shared" si="33"/>
        <v>23.993058892104607</v>
      </c>
      <c r="J81">
        <v>100</v>
      </c>
      <c r="K81">
        <f>_xlfn.STDEV.P(D101:G105)</f>
        <v>3.2236587908772232</v>
      </c>
      <c r="N81">
        <f t="shared" si="34"/>
        <v>36.975000000000001</v>
      </c>
      <c r="P81" s="2">
        <f>_xlfn.STDEV.P(D101:D105)</f>
        <v>2.0947553556441858</v>
      </c>
      <c r="R81" s="2">
        <f>_xlfn.STDEV.P(E101:E105)</f>
        <v>0.77661831036874351</v>
      </c>
      <c r="T81" s="2">
        <f>_xlfn.STDEV.P(F101:F105)</f>
        <v>1.8776581158453729</v>
      </c>
      <c r="V81" s="2">
        <f>_xlfn.STDEV.P(G101:G105)</f>
        <v>0.82365041127895944</v>
      </c>
      <c r="Z81" s="1">
        <v>22</v>
      </c>
      <c r="AA81">
        <v>50</v>
      </c>
      <c r="AB81">
        <v>0.45</v>
      </c>
      <c r="AC81">
        <f t="shared" si="32"/>
        <v>41.44</v>
      </c>
      <c r="AD81">
        <f t="shared" si="32"/>
        <v>47.6</v>
      </c>
      <c r="AE81">
        <f t="shared" si="32"/>
        <v>50.46</v>
      </c>
      <c r="AF81">
        <f t="shared" si="32"/>
        <v>41.28</v>
      </c>
    </row>
    <row r="82" spans="1:32" x14ac:dyDescent="0.45">
      <c r="A82" s="1">
        <v>6</v>
      </c>
      <c r="B82">
        <v>5</v>
      </c>
      <c r="C82">
        <v>0.2</v>
      </c>
      <c r="D82">
        <v>0</v>
      </c>
      <c r="E82">
        <v>56.3</v>
      </c>
      <c r="F82">
        <v>30.9</v>
      </c>
      <c r="G82">
        <v>58.5</v>
      </c>
      <c r="I82">
        <f t="shared" si="33"/>
        <v>23.66235142584101</v>
      </c>
      <c r="K82">
        <f>AVERAGE(K76:K81)</f>
        <v>13.366419800185504</v>
      </c>
      <c r="N82">
        <f t="shared" si="34"/>
        <v>36.424999999999997</v>
      </c>
      <c r="P82" s="2">
        <f>AVERAGE(P76:P81)</f>
        <v>2.7085260957045443</v>
      </c>
      <c r="Q82">
        <f>AVERAGE(Q76:Q80)</f>
        <v>17.472596627235074</v>
      </c>
      <c r="R82" s="2">
        <f>AVERAGE(R76:R81)</f>
        <v>0.95232221970327691</v>
      </c>
      <c r="S82">
        <f>AVERAGE(S76:S80)</f>
        <v>2.635717796948422</v>
      </c>
      <c r="T82" s="2">
        <f>AVERAGE(T76:T81)</f>
        <v>1.525039891188368</v>
      </c>
      <c r="U82">
        <f>AVERAGE(U76:U80)</f>
        <v>13.241094023289438</v>
      </c>
      <c r="V82" s="2">
        <f>AVERAGE(V76:V81)</f>
        <v>0.94395741717190862</v>
      </c>
      <c r="W82">
        <f>AVERAGE(W76:W80)</f>
        <v>20.32431459044372</v>
      </c>
      <c r="Z82" s="1">
        <v>23</v>
      </c>
      <c r="AA82">
        <v>50</v>
      </c>
      <c r="AB82">
        <v>0.65</v>
      </c>
      <c r="AC82">
        <f t="shared" si="32"/>
        <v>41.02</v>
      </c>
      <c r="AD82">
        <f t="shared" si="32"/>
        <v>45.22</v>
      </c>
      <c r="AE82">
        <f t="shared" si="32"/>
        <v>48.62</v>
      </c>
      <c r="AF82">
        <f t="shared" si="32"/>
        <v>42.8</v>
      </c>
    </row>
    <row r="83" spans="1:32" x14ac:dyDescent="0.45">
      <c r="A83" s="1">
        <v>7</v>
      </c>
      <c r="B83">
        <v>5</v>
      </c>
      <c r="C83">
        <v>0.45</v>
      </c>
      <c r="D83">
        <v>0</v>
      </c>
      <c r="E83">
        <v>59.2</v>
      </c>
      <c r="F83">
        <v>30.7</v>
      </c>
      <c r="G83">
        <v>57.9</v>
      </c>
      <c r="I83">
        <f t="shared" si="33"/>
        <v>24.178140954175937</v>
      </c>
      <c r="N83">
        <f t="shared" si="34"/>
        <v>36.950000000000003</v>
      </c>
      <c r="P83" s="2">
        <f>_xlfn.STDEV.P(P76:P81)</f>
        <v>3.7282193768903618</v>
      </c>
      <c r="Q83">
        <f>_xlfn.STDEV.P(Q76:Q80)</f>
        <v>1.1987170881776339</v>
      </c>
      <c r="R83" s="2">
        <f>_xlfn.STDEV.P(R76:R81)</f>
        <v>0.22979350845072014</v>
      </c>
      <c r="S83">
        <f>_xlfn.STDEV.P(S76:S80)</f>
        <v>0.49111271094256659</v>
      </c>
      <c r="T83" s="2">
        <f>_xlfn.STDEV.P(T76:T81)</f>
        <v>1.1195177519587962</v>
      </c>
      <c r="U83">
        <f>_xlfn.STDEV.P(U76:U80)</f>
        <v>1.1178283309704189</v>
      </c>
      <c r="V83" s="2">
        <f>_xlfn.STDEV.P(V76:V81)</f>
        <v>0.60542909953696433</v>
      </c>
      <c r="W83">
        <f>_xlfn.STDEV.P(W76:W80)</f>
        <v>0.30251315087767922</v>
      </c>
      <c r="Z83" s="1">
        <v>24</v>
      </c>
      <c r="AA83">
        <v>50</v>
      </c>
      <c r="AB83">
        <v>0.85</v>
      </c>
      <c r="AC83">
        <f t="shared" si="32"/>
        <v>39.9</v>
      </c>
      <c r="AD83">
        <f t="shared" si="32"/>
        <v>45.7</v>
      </c>
      <c r="AE83">
        <f t="shared" si="32"/>
        <v>48.280000000000008</v>
      </c>
      <c r="AF83">
        <f t="shared" si="32"/>
        <v>41.9</v>
      </c>
    </row>
    <row r="84" spans="1:32" x14ac:dyDescent="0.45">
      <c r="A84" s="1">
        <v>8</v>
      </c>
      <c r="B84">
        <v>5</v>
      </c>
      <c r="C84">
        <v>0.65</v>
      </c>
      <c r="D84">
        <v>0.1</v>
      </c>
      <c r="E84">
        <v>55</v>
      </c>
      <c r="F84">
        <v>31</v>
      </c>
      <c r="G84">
        <v>56.8</v>
      </c>
      <c r="I84">
        <f t="shared" si="33"/>
        <v>22.951838161681092</v>
      </c>
      <c r="K84" cm="1">
        <f t="array" ref="K84">INDEX(LINEST(K76:K81),1)</f>
        <v>-3.9522029713667424</v>
      </c>
      <c r="L84" cm="1">
        <f t="array" ref="L84">INDEX(LINEST(L76:L80),1)</f>
        <v>-0.4159194834941089</v>
      </c>
      <c r="N84">
        <f t="shared" si="34"/>
        <v>35.724999999999994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2"/>
        <v>45.56</v>
      </c>
      <c r="AD84">
        <f t="shared" si="32"/>
        <v>45.9</v>
      </c>
      <c r="AE84">
        <f t="shared" si="32"/>
        <v>48.62</v>
      </c>
      <c r="AF84">
        <f t="shared" si="32"/>
        <v>42.820000000000007</v>
      </c>
    </row>
    <row r="85" spans="1:32" x14ac:dyDescent="0.45">
      <c r="A85" s="1">
        <v>9</v>
      </c>
      <c r="B85">
        <v>5</v>
      </c>
      <c r="C85">
        <v>0.85</v>
      </c>
      <c r="D85">
        <v>0.1</v>
      </c>
      <c r="E85">
        <v>57.3</v>
      </c>
      <c r="F85">
        <v>30.9</v>
      </c>
      <c r="G85">
        <v>54.4</v>
      </c>
      <c r="I85">
        <f t="shared" si="33"/>
        <v>22.949114906679952</v>
      </c>
      <c r="N85">
        <f t="shared" si="34"/>
        <v>35.674999999999997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2"/>
        <v>45.760000000000005</v>
      </c>
      <c r="AD85">
        <f t="shared" si="32"/>
        <v>47.540000000000006</v>
      </c>
      <c r="AE85">
        <f t="shared" si="32"/>
        <v>47.760000000000005</v>
      </c>
      <c r="AF85">
        <f t="shared" si="32"/>
        <v>42.1</v>
      </c>
    </row>
    <row r="86" spans="1:32" x14ac:dyDescent="0.45">
      <c r="A86" s="1">
        <v>10</v>
      </c>
      <c r="B86">
        <v>10</v>
      </c>
      <c r="C86">
        <v>0</v>
      </c>
      <c r="D86">
        <v>24.2</v>
      </c>
      <c r="E86">
        <v>52.7</v>
      </c>
      <c r="F86">
        <v>28.4</v>
      </c>
      <c r="G86">
        <v>51.1</v>
      </c>
      <c r="I86">
        <f t="shared" si="33"/>
        <v>12.898255696023389</v>
      </c>
      <c r="N86">
        <f t="shared" si="34"/>
        <v>39.1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2"/>
        <v>45.480000000000004</v>
      </c>
      <c r="AD86">
        <f t="shared" si="32"/>
        <v>46</v>
      </c>
      <c r="AE86">
        <f t="shared" si="32"/>
        <v>49.14</v>
      </c>
      <c r="AF86">
        <f t="shared" si="32"/>
        <v>43.160000000000004</v>
      </c>
    </row>
    <row r="87" spans="1:32" x14ac:dyDescent="0.45">
      <c r="A87" s="1">
        <v>11</v>
      </c>
      <c r="B87">
        <v>10</v>
      </c>
      <c r="C87">
        <v>0.2</v>
      </c>
      <c r="D87">
        <v>24.2</v>
      </c>
      <c r="E87">
        <v>53</v>
      </c>
      <c r="F87">
        <v>29.6</v>
      </c>
      <c r="G87">
        <v>50.9</v>
      </c>
      <c r="I87">
        <f t="shared" si="33"/>
        <v>12.691409496190715</v>
      </c>
      <c r="J87" s="6"/>
      <c r="K87" t="s">
        <v>25</v>
      </c>
      <c r="L87" t="s">
        <v>26</v>
      </c>
      <c r="N87">
        <f t="shared" si="34"/>
        <v>39.425000000000004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2"/>
        <v>45</v>
      </c>
      <c r="AD87">
        <f t="shared" si="32"/>
        <v>46.219999999999992</v>
      </c>
      <c r="AE87">
        <f t="shared" si="32"/>
        <v>46.26</v>
      </c>
      <c r="AF87">
        <f t="shared" si="32"/>
        <v>41.76</v>
      </c>
    </row>
    <row r="88" spans="1:32" x14ac:dyDescent="0.45">
      <c r="A88" s="1">
        <v>12</v>
      </c>
      <c r="B88">
        <v>10</v>
      </c>
      <c r="C88">
        <v>0.45</v>
      </c>
      <c r="D88">
        <v>23.4</v>
      </c>
      <c r="E88">
        <v>51.7</v>
      </c>
      <c r="F88">
        <v>36</v>
      </c>
      <c r="G88">
        <v>51.7</v>
      </c>
      <c r="I88">
        <f t="shared" si="33"/>
        <v>11.867813614984017</v>
      </c>
      <c r="J88">
        <v>2</v>
      </c>
      <c r="K88">
        <f>AVERAGE(D76:G80)</f>
        <v>29.46</v>
      </c>
      <c r="L88">
        <f>AVERAGE(D76:G76,D81:G81,D86:G86,D91:G91,D96:G96,D101:G101)</f>
        <v>43.116666666666667</v>
      </c>
      <c r="M88">
        <v>0</v>
      </c>
      <c r="N88">
        <f t="shared" si="34"/>
        <v>40.700000000000003</v>
      </c>
      <c r="P88" s="2">
        <f>AVERAGE(D76:D80)</f>
        <v>19.919999999999998</v>
      </c>
      <c r="Q88">
        <f>AVERAGE(D76,D81,D86,D91,D96,D101)</f>
        <v>23.083333333333332</v>
      </c>
      <c r="R88" s="2">
        <f>AVERAGE(E76:E80)</f>
        <v>55</v>
      </c>
      <c r="S88">
        <f>AVERAGE(E76,E81,E86,E91,E96,E101)</f>
        <v>55.483333333333341</v>
      </c>
      <c r="T88" s="2">
        <f>AVERAGE(F76:F80)</f>
        <v>42.92</v>
      </c>
      <c r="U88">
        <f>AVERAGE(F76,F81,F86,F91,F96,F101)</f>
        <v>47.716666666666661</v>
      </c>
      <c r="V88" s="2">
        <f>AVERAGE(G76:G80)</f>
        <v>0</v>
      </c>
      <c r="W88">
        <f>AVERAGE(G76,G81,G86,G91,G96,G101)</f>
        <v>46.183333333333337</v>
      </c>
      <c r="Z88" s="1">
        <v>29</v>
      </c>
      <c r="AA88">
        <v>100</v>
      </c>
      <c r="AB88">
        <v>0.85</v>
      </c>
      <c r="AC88">
        <f t="shared" si="32"/>
        <v>43.239999999999995</v>
      </c>
      <c r="AD88">
        <f t="shared" si="32"/>
        <v>45.911999999999999</v>
      </c>
      <c r="AE88">
        <f t="shared" si="32"/>
        <v>45.82</v>
      </c>
      <c r="AF88">
        <f t="shared" si="32"/>
        <v>41.46</v>
      </c>
    </row>
    <row r="89" spans="1:32" x14ac:dyDescent="0.45">
      <c r="A89" s="1">
        <v>13</v>
      </c>
      <c r="B89">
        <v>10</v>
      </c>
      <c r="C89">
        <v>0.65</v>
      </c>
      <c r="D89">
        <v>22.8</v>
      </c>
      <c r="E89">
        <v>52.4</v>
      </c>
      <c r="F89">
        <v>36</v>
      </c>
      <c r="G89">
        <v>50.1</v>
      </c>
      <c r="I89">
        <f t="shared" si="33"/>
        <v>11.907849302036031</v>
      </c>
      <c r="J89">
        <v>5</v>
      </c>
      <c r="K89">
        <f>AVERAGE(D81:G85)</f>
        <v>36.349999999999994</v>
      </c>
      <c r="L89">
        <f>AVERAGE(D77:G77,D82:G82,D87:G87,D92:G92,D97:G97,D102:G102)</f>
        <v>44.379166666666663</v>
      </c>
      <c r="M89">
        <v>0.2</v>
      </c>
      <c r="N89">
        <f t="shared" si="34"/>
        <v>40.325000000000003</v>
      </c>
      <c r="P89" s="2">
        <f>AVERAGE(D81:D85)</f>
        <v>6.0000000000000012E-2</v>
      </c>
      <c r="Q89">
        <f t="shared" ref="Q89:Q92" si="40">AVERAGE(D77,D82,D87,D92,D97,D102)</f>
        <v>28.283333333333335</v>
      </c>
      <c r="R89" s="2">
        <f>AVERAGE(E81:E85)</f>
        <v>56.88000000000001</v>
      </c>
      <c r="S89">
        <f t="shared" ref="S89:S92" si="41">AVERAGE(E77,E82,E87,E92,E97,E102)</f>
        <v>56.416666666666657</v>
      </c>
      <c r="T89" s="2">
        <f>AVERAGE(F81:F85)</f>
        <v>30.96</v>
      </c>
      <c r="U89">
        <f t="shared" ref="U89:U92" si="42">AVERAGE(F77,F82,F87,F92,F97,F102)</f>
        <v>47.666666666666664</v>
      </c>
      <c r="V89" s="2">
        <f>AVERAGE(G81:G85)</f>
        <v>57.5</v>
      </c>
      <c r="W89">
        <f t="shared" ref="W89:W92" si="43">AVERAGE(G77,G82,G87,G92,G97,G102)</f>
        <v>45.150000000000006</v>
      </c>
    </row>
    <row r="90" spans="1:32" x14ac:dyDescent="0.45">
      <c r="A90" s="1">
        <v>14</v>
      </c>
      <c r="B90">
        <v>10</v>
      </c>
      <c r="C90">
        <v>0.85</v>
      </c>
      <c r="D90">
        <v>24.2</v>
      </c>
      <c r="E90">
        <v>50.8</v>
      </c>
      <c r="F90">
        <v>37.700000000000003</v>
      </c>
      <c r="G90">
        <v>52.4</v>
      </c>
      <c r="I90">
        <f t="shared" si="33"/>
        <v>11.388892615175546</v>
      </c>
      <c r="J90">
        <v>10</v>
      </c>
      <c r="K90">
        <f>AVERAGE(D86:G90)</f>
        <v>40.164999999999999</v>
      </c>
      <c r="L90">
        <f t="shared" ref="L90:L92" si="44">AVERAGE(D78:G78,D83:G83,D88:G88,D93:G93,D98:G98,D103:G103)</f>
        <v>44.666666666666664</v>
      </c>
      <c r="M90">
        <v>0.45</v>
      </c>
      <c r="N90">
        <f t="shared" si="34"/>
        <v>41.274999999999999</v>
      </c>
      <c r="P90" s="2">
        <f>AVERAGE(D86:D90)</f>
        <v>23.759999999999998</v>
      </c>
      <c r="Q90">
        <f t="shared" si="40"/>
        <v>28.233333333333334</v>
      </c>
      <c r="R90" s="2">
        <f>AVERAGE(E86:E90)</f>
        <v>52.120000000000005</v>
      </c>
      <c r="S90">
        <f t="shared" si="41"/>
        <v>55.633333333333333</v>
      </c>
      <c r="T90" s="2">
        <f>AVERAGE(F86:F90)</f>
        <v>33.54</v>
      </c>
      <c r="U90">
        <f t="shared" si="42"/>
        <v>49.366666666666667</v>
      </c>
      <c r="V90" s="2">
        <f>AVERAGE(G86:G90)</f>
        <v>51.239999999999995</v>
      </c>
      <c r="W90">
        <f t="shared" si="43"/>
        <v>45.433333333333337</v>
      </c>
    </row>
    <row r="91" spans="1:32" x14ac:dyDescent="0.45">
      <c r="A91" s="1">
        <v>15</v>
      </c>
      <c r="B91">
        <v>20</v>
      </c>
      <c r="C91">
        <v>0</v>
      </c>
      <c r="D91">
        <v>26.1</v>
      </c>
      <c r="E91">
        <v>53.2</v>
      </c>
      <c r="F91">
        <v>57.2</v>
      </c>
      <c r="G91">
        <v>55.2</v>
      </c>
      <c r="I91">
        <f t="shared" si="33"/>
        <v>12.679782135352363</v>
      </c>
      <c r="J91">
        <v>20</v>
      </c>
      <c r="K91">
        <f>AVERAGE(D91:G95)</f>
        <v>47.150000000000006</v>
      </c>
      <c r="L91">
        <f t="shared" si="44"/>
        <v>44.037500000000001</v>
      </c>
      <c r="M91">
        <v>0.65</v>
      </c>
      <c r="N91">
        <f t="shared" si="34"/>
        <v>47.924999999999997</v>
      </c>
      <c r="P91" s="2">
        <f>AVERAGE(D91:D95)</f>
        <v>25.040000000000003</v>
      </c>
      <c r="Q91">
        <f t="shared" si="40"/>
        <v>27.966666666666669</v>
      </c>
      <c r="R91" s="2">
        <f>AVERAGE(E91:E95)</f>
        <v>52.44</v>
      </c>
      <c r="S91">
        <f t="shared" si="41"/>
        <v>55.1</v>
      </c>
      <c r="T91" s="2">
        <f>AVERAGE(F91:F95)</f>
        <v>56.159999999999989</v>
      </c>
      <c r="U91">
        <f t="shared" si="42"/>
        <v>48.550000000000004</v>
      </c>
      <c r="V91" s="2">
        <f>AVERAGE(G91:G95)</f>
        <v>54.96</v>
      </c>
      <c r="W91">
        <f t="shared" si="43"/>
        <v>44.533333333333331</v>
      </c>
    </row>
    <row r="92" spans="1:32" x14ac:dyDescent="0.45">
      <c r="A92" s="1">
        <v>16</v>
      </c>
      <c r="B92">
        <v>20</v>
      </c>
      <c r="C92">
        <v>0.2</v>
      </c>
      <c r="D92">
        <v>24.1</v>
      </c>
      <c r="E92">
        <v>53.2</v>
      </c>
      <c r="F92">
        <v>56.5</v>
      </c>
      <c r="G92">
        <v>55.4</v>
      </c>
      <c r="I92">
        <f t="shared" si="33"/>
        <v>13.447118650476739</v>
      </c>
      <c r="J92">
        <v>50</v>
      </c>
      <c r="K92">
        <f>AVERAGE(D96:G100)</f>
        <v>54.709999999999994</v>
      </c>
      <c r="L92">
        <f t="shared" si="44"/>
        <v>44.035833333333336</v>
      </c>
      <c r="M92">
        <v>0.85</v>
      </c>
      <c r="N92">
        <f t="shared" si="34"/>
        <v>47.300000000000004</v>
      </c>
      <c r="P92" s="2">
        <f>AVERAGE(D96:D100)</f>
        <v>40.120000000000005</v>
      </c>
      <c r="Q92">
        <f t="shared" si="40"/>
        <v>28.933333333333334</v>
      </c>
      <c r="R92" s="2">
        <f>AVERAGE(E96:E100)</f>
        <v>58.879999999999995</v>
      </c>
      <c r="S92">
        <f t="shared" si="41"/>
        <v>54.860000000000007</v>
      </c>
      <c r="T92" s="2">
        <f>AVERAGE(F96:F100)</f>
        <v>65.2</v>
      </c>
      <c r="U92">
        <f t="shared" si="42"/>
        <v>47.666666666666664</v>
      </c>
      <c r="V92" s="2">
        <f>AVERAGE(G96:G100)</f>
        <v>54.64</v>
      </c>
      <c r="W92">
        <f t="shared" si="43"/>
        <v>44.683333333333337</v>
      </c>
    </row>
    <row r="93" spans="1:32" x14ac:dyDescent="0.45">
      <c r="A93" s="1">
        <v>17</v>
      </c>
      <c r="B93">
        <v>20</v>
      </c>
      <c r="C93">
        <v>0.45</v>
      </c>
      <c r="D93">
        <v>22.5</v>
      </c>
      <c r="E93">
        <v>51.1</v>
      </c>
      <c r="F93">
        <v>57</v>
      </c>
      <c r="G93">
        <v>55.7</v>
      </c>
      <c r="I93">
        <f t="shared" si="33"/>
        <v>14.071491569837223</v>
      </c>
      <c r="J93">
        <v>100</v>
      </c>
      <c r="K93">
        <f>AVERAGE(D101:G105)</f>
        <v>56.448</v>
      </c>
      <c r="L93">
        <f>AVERAGE((L92-L91), (L91-L90), (L90-L89), (L89-L88))</f>
        <v>0.22979166666666728</v>
      </c>
      <c r="N93">
        <f t="shared" si="34"/>
        <v>46.575000000000003</v>
      </c>
      <c r="P93" s="2">
        <f>AVERAGE(D101:D105)</f>
        <v>54.9</v>
      </c>
      <c r="R93" s="2">
        <f>AVERAGE(E101:E105)</f>
        <v>57.672000000000004</v>
      </c>
      <c r="T93" s="2">
        <f>AVERAGE(F101:F105)</f>
        <v>60.38000000000001</v>
      </c>
      <c r="V93" s="2">
        <f>AVERAGE(G101:G105)</f>
        <v>52.839999999999996</v>
      </c>
    </row>
    <row r="94" spans="1:32" x14ac:dyDescent="0.45">
      <c r="A94" s="1">
        <v>18</v>
      </c>
      <c r="B94">
        <v>20</v>
      </c>
      <c r="C94">
        <v>0.65</v>
      </c>
      <c r="D94">
        <v>25.6</v>
      </c>
      <c r="E94">
        <v>53.1</v>
      </c>
      <c r="F94">
        <v>55.7</v>
      </c>
      <c r="G94">
        <v>53.8</v>
      </c>
      <c r="I94">
        <f t="shared" si="33"/>
        <v>12.420648131236971</v>
      </c>
      <c r="K94">
        <f>AVERAGE(K88:K93)</f>
        <v>44.047166666666662</v>
      </c>
      <c r="N94">
        <f t="shared" si="34"/>
        <v>47.05</v>
      </c>
      <c r="P94" s="2">
        <f>AVERAGE(P88:P93)</f>
        <v>27.3</v>
      </c>
      <c r="Q94">
        <f>AVERAGE(Q88:Q92)</f>
        <v>27.3</v>
      </c>
      <c r="R94" s="2">
        <f>AVERAGE(R88:R93)</f>
        <v>55.498666666666672</v>
      </c>
      <c r="S94">
        <f>AVERAGE(S88:S92)</f>
        <v>55.498666666666665</v>
      </c>
      <c r="T94" s="2">
        <f>AVERAGE(T88:T93)</f>
        <v>48.193333333333328</v>
      </c>
      <c r="U94">
        <f>AVERAGE(U88:U92)</f>
        <v>48.193333333333335</v>
      </c>
      <c r="V94" s="2">
        <f>AVERAGE(V88:V93)</f>
        <v>45.196666666666658</v>
      </c>
      <c r="W94">
        <f>AVERAGE(W88:W92)</f>
        <v>45.196666666666673</v>
      </c>
    </row>
    <row r="95" spans="1:32" x14ac:dyDescent="0.45">
      <c r="A95" s="1">
        <v>19</v>
      </c>
      <c r="B95">
        <v>20</v>
      </c>
      <c r="C95">
        <v>0.85</v>
      </c>
      <c r="D95">
        <v>26.9</v>
      </c>
      <c r="E95">
        <v>51.6</v>
      </c>
      <c r="F95">
        <v>54.4</v>
      </c>
      <c r="G95">
        <v>54.7</v>
      </c>
      <c r="I95">
        <f t="shared" si="33"/>
        <v>11.610124891662414</v>
      </c>
      <c r="N95">
        <f t="shared" si="34"/>
        <v>46.900000000000006</v>
      </c>
      <c r="P95" s="2">
        <f>_xlfn.STDEV.P(P88:P93)</f>
        <v>17.030529449589441</v>
      </c>
      <c r="Q95">
        <f>_xlfn.STDEV.P(Q88:Q92)</f>
        <v>2.1321611362913253</v>
      </c>
      <c r="R95" s="2">
        <f>_xlfn.STDEV.P(R88:R93)</f>
        <v>2.5522660954967495</v>
      </c>
      <c r="S95">
        <f>_xlfn.STDEV.P(S88:S92)</f>
        <v>0.53440143047046895</v>
      </c>
      <c r="T95" s="2">
        <f>_xlfn.STDEV.P(T88:T93)</f>
        <v>13.170202057000591</v>
      </c>
      <c r="U95">
        <f>_xlfn.STDEV.P(U88:U92)</f>
        <v>0.67614922744744788</v>
      </c>
      <c r="V95" s="2">
        <f>_xlfn.STDEV.P(V88:V93)</f>
        <v>20.304155294476612</v>
      </c>
      <c r="W95">
        <f>_xlfn.STDEV.P(W88:W92)</f>
        <v>0.58910478222846396</v>
      </c>
    </row>
    <row r="96" spans="1:32" x14ac:dyDescent="0.45">
      <c r="A96" s="1">
        <v>20</v>
      </c>
      <c r="B96">
        <v>50</v>
      </c>
      <c r="C96">
        <v>0</v>
      </c>
      <c r="D96">
        <v>18.3</v>
      </c>
      <c r="E96">
        <v>59.1</v>
      </c>
      <c r="F96">
        <v>66.099999999999994</v>
      </c>
      <c r="G96">
        <v>57.4</v>
      </c>
      <c r="I96">
        <f t="shared" si="33"/>
        <v>18.718089512554418</v>
      </c>
      <c r="N96">
        <f t="shared" si="34"/>
        <v>50.225000000000001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45.4</v>
      </c>
      <c r="E97">
        <v>60.9</v>
      </c>
      <c r="F97">
        <v>65.400000000000006</v>
      </c>
      <c r="G97">
        <v>52.8</v>
      </c>
      <c r="I97">
        <f t="shared" si="33"/>
        <v>7.6633462012361342</v>
      </c>
      <c r="N97">
        <f t="shared" si="34"/>
        <v>56.125</v>
      </c>
      <c r="P97" s="2" cm="1">
        <f t="array" ref="P97">INDEX(LINEST(P88:P93), 1)</f>
        <v>8.4674285714285737</v>
      </c>
      <c r="Q97" s="2" cm="1">
        <f t="array" ref="Q97">INDEX(LINEST(Q88:Q92), 1)</f>
        <v>1.1383333333333334</v>
      </c>
      <c r="R97" s="2" cm="1">
        <f t="array" ref="R97">INDEX(LINEST(R88:R93), 1)</f>
        <v>0.56228571428571361</v>
      </c>
      <c r="S97" s="2" cm="1">
        <f t="array" ref="S97">INDEX(LINEST(S88:S92), 1)</f>
        <v>-0.25633333333333247</v>
      </c>
      <c r="T97" s="2" cm="1">
        <f t="array" ref="T97">INDEX(LINEST(T88:T93), 1)</f>
        <v>6.0754285714285707</v>
      </c>
      <c r="U97" s="2" cm="1">
        <f t="array" ref="U97">INDEX(LINEST(U88:U92), 1)</f>
        <v>7.8333333333334546E-2</v>
      </c>
      <c r="V97" s="2" cm="1">
        <f t="array" ref="V97">INDEX(LINEST(V88:V92), 1)</f>
        <v>10.673999999999998</v>
      </c>
      <c r="W97" s="2" cm="1">
        <f t="array" ref="W97">INDEX(LINEST(W88:W92), 1)</f>
        <v>-0.3616666666666673</v>
      </c>
    </row>
    <row r="98" spans="1:23" x14ac:dyDescent="0.45">
      <c r="A98" s="1">
        <v>22</v>
      </c>
      <c r="B98">
        <v>50</v>
      </c>
      <c r="C98">
        <v>0.45</v>
      </c>
      <c r="D98">
        <v>46.2</v>
      </c>
      <c r="E98">
        <v>58.7</v>
      </c>
      <c r="F98">
        <v>66.400000000000006</v>
      </c>
      <c r="G98">
        <v>53.6</v>
      </c>
      <c r="I98">
        <f t="shared" si="33"/>
        <v>7.3662660147459107</v>
      </c>
      <c r="K98" cm="1">
        <f t="array" ref="K98">INDEX(LINEST(K88:K93),1)</f>
        <v>5.6287142857142873</v>
      </c>
      <c r="L98" cm="1">
        <f t="array" ref="L98">INDEX(LINEST(L88:L92),1)</f>
        <v>0.14966666666666767</v>
      </c>
      <c r="N98">
        <f t="shared" si="34"/>
        <v>56.225000000000001</v>
      </c>
    </row>
    <row r="99" spans="1:23" x14ac:dyDescent="0.45">
      <c r="A99" s="1">
        <v>23</v>
      </c>
      <c r="B99">
        <v>50</v>
      </c>
      <c r="C99">
        <v>0.65</v>
      </c>
      <c r="D99">
        <v>45.4</v>
      </c>
      <c r="E99">
        <v>57.7</v>
      </c>
      <c r="F99">
        <v>64.8</v>
      </c>
      <c r="G99">
        <v>54.8</v>
      </c>
      <c r="I99">
        <f t="shared" si="33"/>
        <v>6.9589420891397396</v>
      </c>
      <c r="N99">
        <f t="shared" si="34"/>
        <v>55.674999999999997</v>
      </c>
    </row>
    <row r="100" spans="1:23" x14ac:dyDescent="0.45">
      <c r="A100" s="1">
        <v>24</v>
      </c>
      <c r="B100">
        <v>50</v>
      </c>
      <c r="C100">
        <v>0.85</v>
      </c>
      <c r="D100">
        <v>45.3</v>
      </c>
      <c r="E100">
        <v>58</v>
      </c>
      <c r="F100">
        <v>63.3</v>
      </c>
      <c r="G100">
        <v>54.6</v>
      </c>
      <c r="I100">
        <f t="shared" si="33"/>
        <v>6.5532434717474191</v>
      </c>
      <c r="N100">
        <f t="shared" si="34"/>
        <v>55.3</v>
      </c>
    </row>
    <row r="101" spans="1:23" x14ac:dyDescent="0.45">
      <c r="A101" s="1">
        <v>25</v>
      </c>
      <c r="B101">
        <v>100</v>
      </c>
      <c r="C101">
        <v>0</v>
      </c>
      <c r="D101">
        <v>51.4</v>
      </c>
      <c r="E101">
        <v>56.8</v>
      </c>
      <c r="F101">
        <v>61</v>
      </c>
      <c r="G101">
        <v>53.5</v>
      </c>
      <c r="I101">
        <f t="shared" si="33"/>
        <v>3.6272406868031246</v>
      </c>
      <c r="N101">
        <f t="shared" si="34"/>
        <v>55.674999999999997</v>
      </c>
    </row>
    <row r="102" spans="1:23" x14ac:dyDescent="0.45">
      <c r="A102" s="1">
        <v>26</v>
      </c>
      <c r="B102">
        <v>100</v>
      </c>
      <c r="C102">
        <v>0.2</v>
      </c>
      <c r="D102">
        <v>56.9</v>
      </c>
      <c r="E102">
        <v>58.7</v>
      </c>
      <c r="F102">
        <v>60.7</v>
      </c>
      <c r="G102">
        <v>53.3</v>
      </c>
      <c r="I102">
        <f t="shared" si="33"/>
        <v>2.7221315177632421</v>
      </c>
      <c r="N102">
        <f t="shared" si="34"/>
        <v>57.400000000000006</v>
      </c>
    </row>
    <row r="103" spans="1:23" x14ac:dyDescent="0.45">
      <c r="A103" s="1">
        <v>27</v>
      </c>
      <c r="B103">
        <v>100</v>
      </c>
      <c r="C103">
        <v>0.45</v>
      </c>
      <c r="D103">
        <v>56.8</v>
      </c>
      <c r="E103">
        <v>58.5</v>
      </c>
      <c r="F103">
        <v>63.4</v>
      </c>
      <c r="G103">
        <v>53.7</v>
      </c>
      <c r="I103">
        <f t="shared" si="33"/>
        <v>3.5106979363083903</v>
      </c>
      <c r="N103">
        <f t="shared" si="34"/>
        <v>58.099999999999994</v>
      </c>
    </row>
    <row r="104" spans="1:23" x14ac:dyDescent="0.45">
      <c r="A104" s="1">
        <v>28</v>
      </c>
      <c r="B104">
        <v>100</v>
      </c>
      <c r="C104">
        <v>0.65</v>
      </c>
      <c r="D104">
        <v>53.7</v>
      </c>
      <c r="E104">
        <v>57.3</v>
      </c>
      <c r="F104">
        <v>58.7</v>
      </c>
      <c r="G104">
        <v>51.7</v>
      </c>
      <c r="I104">
        <f t="shared" si="33"/>
        <v>2.787023501874355</v>
      </c>
      <c r="N104">
        <f t="shared" si="34"/>
        <v>55.349999999999994</v>
      </c>
    </row>
    <row r="105" spans="1:23" x14ac:dyDescent="0.45">
      <c r="A105" s="1">
        <v>29</v>
      </c>
      <c r="B105">
        <v>100</v>
      </c>
      <c r="C105">
        <v>0.85</v>
      </c>
      <c r="D105">
        <v>55.7</v>
      </c>
      <c r="E105">
        <v>57.06</v>
      </c>
      <c r="F105">
        <v>58.1</v>
      </c>
      <c r="G105">
        <v>52</v>
      </c>
      <c r="I105">
        <f t="shared" si="33"/>
        <v>2.3075257311674777</v>
      </c>
      <c r="N105">
        <f t="shared" si="34"/>
        <v>55.715000000000003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23.099423273223849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20.191169687101667</v>
      </c>
      <c r="R112" s="2">
        <f>_xlfn.STDEV.P(E112:E116)</f>
        <v>0</v>
      </c>
      <c r="S112">
        <f>_xlfn.STDEV.P(E112,E117,E122,E127,E132,E137)</f>
        <v>25.348097671335328</v>
      </c>
      <c r="T112" s="2">
        <f>_xlfn.STDEV.P(F112:F116)</f>
        <v>0</v>
      </c>
      <c r="U112">
        <f>_xlfn.STDEV.P(F112,F117,F122,F127,F132,F137)</f>
        <v>21.127213887937685</v>
      </c>
      <c r="V112" s="2">
        <f>_xlfn.STDEV.P(G112:G116)</f>
        <v>0</v>
      </c>
      <c r="W112">
        <f>_xlfn.STDEV.P(G112,G117,G122,G127,G132,G137)</f>
        <v>19.080239923951581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5">_xlfn.STDEV.P(D113:G113)</f>
        <v>0</v>
      </c>
      <c r="J113">
        <v>5</v>
      </c>
      <c r="K113">
        <f>_xlfn.STDEV.P(D117:G121)</f>
        <v>20.628094313338785</v>
      </c>
      <c r="L113">
        <f>_xlfn.STDEV.P(D113:G113,D118:G118,D123:G123,D128:G128,D133:G133,D138:G138)</f>
        <v>23.181163494790809</v>
      </c>
      <c r="M113">
        <v>0.2</v>
      </c>
      <c r="N113">
        <f t="shared" ref="N113:N141" si="46">AVERAGE(D113:G113)</f>
        <v>0</v>
      </c>
      <c r="P113" s="2">
        <f>_xlfn.STDEV.P(D117:D121)</f>
        <v>0.10198039027185569</v>
      </c>
      <c r="Q113">
        <f t="shared" ref="Q113:Q116" si="47">_xlfn.STDEV.P(D113,D118,D123,D128,D133,D138)</f>
        <v>19.737148068778549</v>
      </c>
      <c r="R113" s="2">
        <f>_xlfn.STDEV.P(E117:E121)</f>
        <v>0.35440090293338705</v>
      </c>
      <c r="S113">
        <f t="shared" ref="S113:S116" si="48">_xlfn.STDEV.P(E113,E118,E123,E128,E133,E138)</f>
        <v>25.604546308549711</v>
      </c>
      <c r="T113" s="2">
        <f>_xlfn.STDEV.P(F117:F121)</f>
        <v>2.7904121559368256</v>
      </c>
      <c r="U113">
        <f t="shared" ref="U113:U116" si="49">_xlfn.STDEV.P(F113,F118,F123,F128,F133,F138)</f>
        <v>22.016717133426894</v>
      </c>
      <c r="V113" s="2">
        <f>_xlfn.STDEV.P(G117:G121)</f>
        <v>0.93295230317524902</v>
      </c>
      <c r="W113">
        <f t="shared" ref="W113:W116" si="50">_xlfn.STDEV.P(G113,G118,G123,G128,G133,G138)</f>
        <v>19.064867339340886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5"/>
        <v>0</v>
      </c>
      <c r="J114">
        <v>10</v>
      </c>
      <c r="K114">
        <f>_xlfn.STDEV.P(D122:G126)</f>
        <v>16.856805005694284</v>
      </c>
      <c r="L114">
        <f t="shared" ref="L114:L116" si="51">_xlfn.STDEV.P(D114:G114,D119:G119,D124:G124,D129:G129,D134:G134,D139:G139)</f>
        <v>23.433528552411108</v>
      </c>
      <c r="M114">
        <v>0.45</v>
      </c>
      <c r="N114">
        <f t="shared" si="46"/>
        <v>0</v>
      </c>
      <c r="P114" s="2">
        <f>_xlfn.STDEV.P(D122:D126)</f>
        <v>1.0480458005259172</v>
      </c>
      <c r="Q114">
        <f t="shared" si="47"/>
        <v>19.871224309426818</v>
      </c>
      <c r="R114" s="2">
        <f>_xlfn.STDEV.P(E122:E126)</f>
        <v>0.87407093533648617</v>
      </c>
      <c r="S114">
        <f t="shared" si="48"/>
        <v>25.825724685970684</v>
      </c>
      <c r="T114" s="2">
        <f>_xlfn.STDEV.P(F122:F126)</f>
        <v>2.9158875149771992</v>
      </c>
      <c r="U114">
        <f t="shared" si="49"/>
        <v>22.574690843213492</v>
      </c>
      <c r="V114" s="2">
        <f>_xlfn.STDEV.P(G122:G126)</f>
        <v>0.90994505328618669</v>
      </c>
      <c r="W114">
        <f t="shared" si="50"/>
        <v>18.970034850316477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5"/>
        <v>0</v>
      </c>
      <c r="J115">
        <v>20</v>
      </c>
      <c r="K115">
        <f>_xlfn.STDEV.P(D127:G131)</f>
        <v>2.2765093344855853</v>
      </c>
      <c r="L115">
        <f t="shared" si="51"/>
        <v>23.236070722884477</v>
      </c>
      <c r="M115">
        <v>0.65</v>
      </c>
      <c r="N115">
        <f t="shared" si="46"/>
        <v>0</v>
      </c>
      <c r="P115" s="2">
        <f>_xlfn.STDEV.P(D127:D131)</f>
        <v>1.5874558261570633</v>
      </c>
      <c r="Q115">
        <f t="shared" si="47"/>
        <v>20.223480577454183</v>
      </c>
      <c r="R115" s="2">
        <f>_xlfn.STDEV.P(E127:E131)</f>
        <v>1.3617635624439368</v>
      </c>
      <c r="S115">
        <f t="shared" si="48"/>
        <v>25.775036372428257</v>
      </c>
      <c r="T115" s="2">
        <f>_xlfn.STDEV.P(F127:F131)</f>
        <v>0.51768716422179106</v>
      </c>
      <c r="U115">
        <f t="shared" si="49"/>
        <v>21.659409040876444</v>
      </c>
      <c r="V115" s="2">
        <f>_xlfn.STDEV.P(G127:G131)</f>
        <v>0.63874877690685261</v>
      </c>
      <c r="W115">
        <f t="shared" si="50"/>
        <v>18.988190774502161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5"/>
        <v>0</v>
      </c>
      <c r="J116">
        <v>50</v>
      </c>
      <c r="K116">
        <f>_xlfn.STDEV.P(D133:G136)</f>
        <v>6.6065042524394366</v>
      </c>
      <c r="L116">
        <f t="shared" si="51"/>
        <v>22.712666253289878</v>
      </c>
      <c r="M116">
        <v>0.85</v>
      </c>
      <c r="N116">
        <f t="shared" si="46"/>
        <v>0</v>
      </c>
      <c r="P116" s="2">
        <f>_xlfn.STDEV.P(D132:D136)</f>
        <v>0.7934733769950949</v>
      </c>
      <c r="Q116">
        <f t="shared" si="47"/>
        <v>19.169659186676569</v>
      </c>
      <c r="R116" s="2">
        <f>_xlfn.STDEV.P(E132:E136)</f>
        <v>0.82800966177937796</v>
      </c>
      <c r="S116">
        <f t="shared" si="48"/>
        <v>24.897389421383117</v>
      </c>
      <c r="T116" s="2">
        <f>_xlfn.STDEV.P(F132:F136)</f>
        <v>1.0322790320451167</v>
      </c>
      <c r="U116">
        <f t="shared" si="49"/>
        <v>21.365035039105877</v>
      </c>
      <c r="V116" s="2">
        <f>_xlfn.STDEV.P(G132:G136)</f>
        <v>1.5014659503298777</v>
      </c>
      <c r="W116">
        <f t="shared" si="50"/>
        <v>18.754436512166635</v>
      </c>
    </row>
    <row r="117" spans="1:23" x14ac:dyDescent="0.45">
      <c r="A117" s="1">
        <v>5</v>
      </c>
      <c r="B117">
        <v>5</v>
      </c>
      <c r="C117">
        <v>0</v>
      </c>
      <c r="D117">
        <v>0.4</v>
      </c>
      <c r="E117">
        <v>1.5</v>
      </c>
      <c r="F117">
        <v>34.6</v>
      </c>
      <c r="G117">
        <v>49.3</v>
      </c>
      <c r="I117">
        <f t="shared" si="45"/>
        <v>21.152127552565489</v>
      </c>
      <c r="J117">
        <v>100</v>
      </c>
      <c r="K117">
        <f>_xlfn.STDEV.P(D137:G141)</f>
        <v>13.042261412423873</v>
      </c>
      <c r="N117">
        <f t="shared" si="46"/>
        <v>21.45</v>
      </c>
      <c r="P117" s="2">
        <f>_xlfn.STDEV.P(D137:D141)</f>
        <v>0.55641710972974201</v>
      </c>
      <c r="R117" s="2">
        <f>_xlfn.STDEV.P(E137:E141)</f>
        <v>0.6556096399535315</v>
      </c>
      <c r="T117" s="2">
        <f>_xlfn.STDEV.P(F137:F141)</f>
        <v>1.833466661818534</v>
      </c>
      <c r="V117" s="2">
        <f>_xlfn.STDEV.P(G137:G141)</f>
        <v>1.2512393855693626</v>
      </c>
    </row>
    <row r="118" spans="1:23" x14ac:dyDescent="0.45">
      <c r="A118" s="1">
        <v>6</v>
      </c>
      <c r="B118">
        <v>5</v>
      </c>
      <c r="C118">
        <v>0.2</v>
      </c>
      <c r="D118">
        <v>0.2</v>
      </c>
      <c r="E118">
        <v>1</v>
      </c>
      <c r="F118">
        <v>27.6</v>
      </c>
      <c r="G118">
        <v>49.6</v>
      </c>
      <c r="I118">
        <f t="shared" si="45"/>
        <v>20.532413399305987</v>
      </c>
      <c r="K118">
        <f>AVERAGE(K112:K117)</f>
        <v>9.901695719730327</v>
      </c>
      <c r="N118">
        <f t="shared" si="46"/>
        <v>19.600000000000001</v>
      </c>
      <c r="P118" s="2">
        <f>AVERAGE(P112:P117)</f>
        <v>0.68122875061327892</v>
      </c>
      <c r="Q118">
        <f>AVERAGE(Q112:Q116)</f>
        <v>19.838536365887556</v>
      </c>
      <c r="R118" s="2">
        <f>AVERAGE(R112:R117)</f>
        <v>0.67897578374111989</v>
      </c>
      <c r="S118">
        <f>AVERAGE(S112:S116)</f>
        <v>25.490158891933419</v>
      </c>
      <c r="T118" s="2">
        <f>AVERAGE(T112:T117)</f>
        <v>1.514955421499911</v>
      </c>
      <c r="U118">
        <f>AVERAGE(U112:U116)</f>
        <v>21.748613188912078</v>
      </c>
      <c r="V118" s="2">
        <f>AVERAGE(V112:V117)</f>
        <v>0.87239191154458806</v>
      </c>
      <c r="W118">
        <f>AVERAGE(W112:W116)</f>
        <v>18.971553880055545</v>
      </c>
    </row>
    <row r="119" spans="1:23" x14ac:dyDescent="0.45">
      <c r="A119" s="1">
        <v>7</v>
      </c>
      <c r="B119">
        <v>5</v>
      </c>
      <c r="C119">
        <v>0.45</v>
      </c>
      <c r="D119">
        <v>0.3</v>
      </c>
      <c r="E119">
        <v>0.4</v>
      </c>
      <c r="F119">
        <v>29</v>
      </c>
      <c r="G119">
        <v>48.7</v>
      </c>
      <c r="I119">
        <f t="shared" si="45"/>
        <v>20.471321403368176</v>
      </c>
      <c r="N119">
        <f t="shared" si="46"/>
        <v>19.600000000000001</v>
      </c>
      <c r="P119" s="2">
        <f>_xlfn.STDEV.P(P112:P117)</f>
        <v>0.54521866194938129</v>
      </c>
      <c r="Q119">
        <f>_xlfn.STDEV.P(Q112:Q116)</f>
        <v>0.38243354313184491</v>
      </c>
      <c r="R119" s="2">
        <f>_xlfn.STDEV.P(R112:R117)</f>
        <v>0.42688314376005232</v>
      </c>
      <c r="S119">
        <f>_xlfn.STDEV.P(S112:S116)</f>
        <v>0.34011794945736123</v>
      </c>
      <c r="T119" s="2">
        <f>_xlfn.STDEV.P(T112:T117)</f>
        <v>1.0964686061175424</v>
      </c>
      <c r="U119">
        <f>_xlfn.STDEV.P(U112:U116)</f>
        <v>0.50902076269785035</v>
      </c>
      <c r="V119" s="2">
        <f>_xlfn.STDEV.P(V112:V117)</f>
        <v>0.47609419866756786</v>
      </c>
      <c r="W119">
        <f>_xlfn.STDEV.P(W112:W116)</f>
        <v>0.11656680742711661</v>
      </c>
    </row>
    <row r="120" spans="1:23" x14ac:dyDescent="0.45">
      <c r="A120" s="1">
        <v>8</v>
      </c>
      <c r="B120">
        <v>5</v>
      </c>
      <c r="C120">
        <v>0.65</v>
      </c>
      <c r="D120">
        <v>0.2</v>
      </c>
      <c r="E120">
        <v>1.1000000000000001</v>
      </c>
      <c r="F120">
        <v>29.1</v>
      </c>
      <c r="G120">
        <v>50.7</v>
      </c>
      <c r="I120" s="7">
        <f t="shared" si="45"/>
        <v>21.060908693596296</v>
      </c>
      <c r="K120" cm="1">
        <f t="array" ref="K120">INDEX(LINEST(K112:K117),1)</f>
        <v>0.2447497488060752</v>
      </c>
      <c r="L120" cm="1">
        <f t="array" ref="L120">INDEX(LINEST(L112:L116),1)</f>
        <v>-7.1860681177427208E-2</v>
      </c>
      <c r="N120">
        <f t="shared" si="46"/>
        <v>20.275000000000002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0.1</v>
      </c>
      <c r="E121">
        <v>1.1000000000000001</v>
      </c>
      <c r="F121">
        <v>26.5</v>
      </c>
      <c r="G121">
        <v>47.9</v>
      </c>
      <c r="I121">
        <f t="shared" si="45"/>
        <v>19.805554776375242</v>
      </c>
      <c r="N121">
        <f t="shared" si="46"/>
        <v>18.899999999999999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9.3000000000000007</v>
      </c>
      <c r="E122">
        <v>12.7</v>
      </c>
      <c r="F122">
        <v>33</v>
      </c>
      <c r="G122">
        <v>50.6</v>
      </c>
      <c r="I122">
        <f t="shared" si="45"/>
        <v>16.65307779360921</v>
      </c>
      <c r="N122">
        <f t="shared" si="46"/>
        <v>26.4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9.6999999999999993</v>
      </c>
      <c r="E123">
        <v>12.2</v>
      </c>
      <c r="F123">
        <v>25.2</v>
      </c>
      <c r="G123">
        <v>50.5</v>
      </c>
      <c r="I123">
        <f t="shared" si="45"/>
        <v>16.176989831238693</v>
      </c>
      <c r="J123" s="6"/>
      <c r="K123" t="s">
        <v>25</v>
      </c>
      <c r="L123" t="s">
        <v>26</v>
      </c>
      <c r="N123">
        <f t="shared" si="46"/>
        <v>24.4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8.1</v>
      </c>
      <c r="E124">
        <v>11.8</v>
      </c>
      <c r="F124">
        <v>25.1</v>
      </c>
      <c r="G124">
        <v>51.4</v>
      </c>
      <c r="I124">
        <f t="shared" si="45"/>
        <v>16.982196559927104</v>
      </c>
      <c r="J124">
        <v>2</v>
      </c>
      <c r="K124">
        <f>AVERAGE(D112:G116)</f>
        <v>0</v>
      </c>
      <c r="L124">
        <f>AVERAGE(D112:G112,D117:G117,D122:G122,D127:G127,D132:G132,D137:G137)</f>
        <v>33.506666666666668</v>
      </c>
      <c r="M124">
        <v>0</v>
      </c>
      <c r="N124">
        <f t="shared" si="46"/>
        <v>24.1</v>
      </c>
      <c r="P124" s="2">
        <f>AVERAGE(D112:D116)</f>
        <v>0</v>
      </c>
      <c r="Q124">
        <f>AVERAGE(D112,D117,D122,D127,D132,D137)</f>
        <v>21.8</v>
      </c>
      <c r="R124" s="2">
        <f>AVERAGE(E112:E116)</f>
        <v>0</v>
      </c>
      <c r="S124">
        <f>AVERAGE(E112,E117,E122,E127,E132,E137)</f>
        <v>29.743333333333336</v>
      </c>
      <c r="T124" s="2">
        <f>AVERAGE(F112:F116)</f>
        <v>0</v>
      </c>
      <c r="U124">
        <f>AVERAGE(F112,F117,F122,F127,F132,F137)</f>
        <v>40.050000000000004</v>
      </c>
      <c r="V124" s="2">
        <f>AVERAGE(G112:G116)</f>
        <v>0</v>
      </c>
      <c r="W124">
        <f>AVERAGE(G112,G117,G122,G127,G132,G137)</f>
        <v>42.43333333333333</v>
      </c>
    </row>
    <row r="125" spans="1:23" x14ac:dyDescent="0.45">
      <c r="A125" s="1">
        <v>13</v>
      </c>
      <c r="B125">
        <v>10</v>
      </c>
      <c r="C125">
        <v>0.65</v>
      </c>
      <c r="D125">
        <v>7.8</v>
      </c>
      <c r="E125">
        <v>10.1</v>
      </c>
      <c r="F125">
        <v>26.4</v>
      </c>
      <c r="G125">
        <v>49.4</v>
      </c>
      <c r="I125">
        <f t="shared" si="45"/>
        <v>16.622631410219022</v>
      </c>
      <c r="J125">
        <v>5</v>
      </c>
      <c r="K125">
        <f>AVERAGE(D117:G121)</f>
        <v>19.965</v>
      </c>
      <c r="L125">
        <f>AVERAGE(D113:G113,D118:G118,D123:G123,D128:G128,D133:G133,D138:G138)</f>
        <v>32.80916666666667</v>
      </c>
      <c r="M125">
        <v>0.2</v>
      </c>
      <c r="N125">
        <f t="shared" si="46"/>
        <v>23.424999999999997</v>
      </c>
      <c r="P125" s="2">
        <f>AVERAGE(D117:D121)</f>
        <v>0.24000000000000005</v>
      </c>
      <c r="Q125">
        <f t="shared" ref="Q125:Q128" si="52">AVERAGE(D113,D118,D123,D128,D133,D138)</f>
        <v>21.451666666666668</v>
      </c>
      <c r="R125" s="2">
        <f>AVERAGE(E117:E121)</f>
        <v>1.02</v>
      </c>
      <c r="S125">
        <f t="shared" ref="S125:S128" si="53">AVERAGE(E113,E118,E123,E128,E133,E138)</f>
        <v>29.685000000000002</v>
      </c>
      <c r="T125" s="2">
        <f>AVERAGE(F117:F121)</f>
        <v>29.360000000000003</v>
      </c>
      <c r="U125">
        <f t="shared" ref="U125:U128" si="54">AVERAGE(F113,F118,F123,F128,F133,F138)</f>
        <v>37.550000000000004</v>
      </c>
      <c r="V125" s="2">
        <f>AVERAGE(G117:G121)</f>
        <v>49.24</v>
      </c>
      <c r="W125">
        <f t="shared" ref="W125:W128" si="55">AVERAGE(G113,G118,G123,G128,G133,G138)</f>
        <v>42.55</v>
      </c>
    </row>
    <row r="126" spans="1:23" x14ac:dyDescent="0.45">
      <c r="A126" s="1">
        <v>14</v>
      </c>
      <c r="B126">
        <v>10</v>
      </c>
      <c r="C126">
        <v>0.85</v>
      </c>
      <c r="D126">
        <v>6.8</v>
      </c>
      <c r="E126">
        <v>11.7</v>
      </c>
      <c r="F126">
        <v>27.6</v>
      </c>
      <c r="G126">
        <v>52.1</v>
      </c>
      <c r="I126">
        <f t="shared" si="45"/>
        <v>17.666988990770331</v>
      </c>
      <c r="J126">
        <v>10</v>
      </c>
      <c r="K126">
        <f>AVERAGE(D122:G126)</f>
        <v>24.574999999999999</v>
      </c>
      <c r="L126">
        <f t="shared" ref="L126:L128" si="56">AVERAGE(D114:G114,D119:G119,D124:G124,D129:G129,D134:G134,D139:G139)</f>
        <v>32.8125</v>
      </c>
      <c r="M126">
        <v>0.45</v>
      </c>
      <c r="N126">
        <f t="shared" si="46"/>
        <v>24.55</v>
      </c>
      <c r="P126" s="2">
        <f>AVERAGE(D122:D126)</f>
        <v>8.34</v>
      </c>
      <c r="Q126">
        <f t="shared" si="52"/>
        <v>21.166666666666668</v>
      </c>
      <c r="R126" s="2">
        <f>AVERAGE(E122:E126)</f>
        <v>11.7</v>
      </c>
      <c r="S126">
        <f t="shared" si="53"/>
        <v>29.516666666666666</v>
      </c>
      <c r="T126" s="2">
        <f>AVERAGE(F122:F126)</f>
        <v>27.46</v>
      </c>
      <c r="U126">
        <f t="shared" si="54"/>
        <v>38.4</v>
      </c>
      <c r="V126" s="2">
        <f>AVERAGE(G122:G126)</f>
        <v>50.8</v>
      </c>
      <c r="W126">
        <f t="shared" si="55"/>
        <v>42.166666666666671</v>
      </c>
    </row>
    <row r="127" spans="1:23" x14ac:dyDescent="0.45">
      <c r="A127" s="1">
        <v>15</v>
      </c>
      <c r="B127">
        <v>20</v>
      </c>
      <c r="C127">
        <v>0</v>
      </c>
      <c r="D127">
        <v>49.1</v>
      </c>
      <c r="E127">
        <v>52.8</v>
      </c>
      <c r="F127">
        <v>50.6</v>
      </c>
      <c r="G127">
        <v>52.1</v>
      </c>
      <c r="I127">
        <f t="shared" si="45"/>
        <v>1.4256577429383239</v>
      </c>
      <c r="J127">
        <v>20</v>
      </c>
      <c r="K127">
        <f>AVERAGE(D127:G131)</f>
        <v>50.610499999999995</v>
      </c>
      <c r="L127">
        <f t="shared" si="56"/>
        <v>32.754166666666663</v>
      </c>
      <c r="M127">
        <v>0.65</v>
      </c>
      <c r="N127">
        <f t="shared" si="46"/>
        <v>51.15</v>
      </c>
      <c r="P127" s="2">
        <f>AVERAGE(D127:D131)</f>
        <v>47.201999999999998</v>
      </c>
      <c r="Q127">
        <f t="shared" si="52"/>
        <v>21.55</v>
      </c>
      <c r="R127" s="2">
        <f>AVERAGE(E127:E131)</f>
        <v>51.54</v>
      </c>
      <c r="S127">
        <f t="shared" si="53"/>
        <v>29.25</v>
      </c>
      <c r="T127" s="2">
        <f>AVERAGE(F127:F131)</f>
        <v>51.6</v>
      </c>
      <c r="U127">
        <f t="shared" si="54"/>
        <v>37.800000000000004</v>
      </c>
      <c r="V127" s="2">
        <f>AVERAGE(G127:G131)</f>
        <v>52.1</v>
      </c>
      <c r="W127">
        <f t="shared" si="55"/>
        <v>42.416666666666664</v>
      </c>
    </row>
    <row r="128" spans="1:23" x14ac:dyDescent="0.45">
      <c r="A128" s="1">
        <v>16</v>
      </c>
      <c r="B128">
        <v>20</v>
      </c>
      <c r="C128">
        <v>0.2</v>
      </c>
      <c r="D128">
        <v>47.21</v>
      </c>
      <c r="E128">
        <v>53.2</v>
      </c>
      <c r="F128">
        <v>51.7</v>
      </c>
      <c r="G128">
        <v>53</v>
      </c>
      <c r="I128">
        <f t="shared" si="45"/>
        <v>2.4179575575265999</v>
      </c>
      <c r="J128">
        <v>50</v>
      </c>
      <c r="K128">
        <f>AVERAGE(D132:G136)</f>
        <v>53.365000000000009</v>
      </c>
      <c r="L128">
        <f t="shared" si="56"/>
        <v>32.024999999999999</v>
      </c>
      <c r="M128">
        <v>0.85</v>
      </c>
      <c r="N128" s="7">
        <f t="shared" si="46"/>
        <v>51.277500000000003</v>
      </c>
      <c r="P128" s="2">
        <f>AVERAGE(D132:D136)</f>
        <v>45.820000000000007</v>
      </c>
      <c r="Q128">
        <f t="shared" si="52"/>
        <v>20.349999999999998</v>
      </c>
      <c r="R128" s="2">
        <f>AVERAGE(E132:E136)</f>
        <v>56.580000000000005</v>
      </c>
      <c r="S128">
        <f t="shared" si="53"/>
        <v>28.8</v>
      </c>
      <c r="T128" s="2">
        <f>AVERAGE(F132:F136)</f>
        <v>62.220000000000006</v>
      </c>
      <c r="U128">
        <f t="shared" si="54"/>
        <v>37.216666666666669</v>
      </c>
      <c r="V128" s="2">
        <f>AVERAGE(G132:G136)</f>
        <v>48.84</v>
      </c>
      <c r="W128">
        <f t="shared" si="55"/>
        <v>41.733333333333327</v>
      </c>
    </row>
    <row r="129" spans="1:23" x14ac:dyDescent="0.45">
      <c r="A129" s="1">
        <v>17</v>
      </c>
      <c r="B129">
        <v>20</v>
      </c>
      <c r="C129">
        <v>0.45</v>
      </c>
      <c r="D129">
        <v>47.9</v>
      </c>
      <c r="E129">
        <v>51</v>
      </c>
      <c r="F129">
        <v>52</v>
      </c>
      <c r="G129">
        <v>52.2</v>
      </c>
      <c r="I129">
        <f t="shared" si="45"/>
        <v>1.7210098779495731</v>
      </c>
      <c r="J129">
        <v>100</v>
      </c>
      <c r="K129">
        <f>AVERAGE(D137:G141)</f>
        <v>48.173499999999997</v>
      </c>
      <c r="L129">
        <f>AVERAGE((L128-L127), (L127-L126), (L126-L125), (L125-L124))</f>
        <v>-0.37041666666666728</v>
      </c>
      <c r="N129">
        <f t="shared" si="46"/>
        <v>50.775000000000006</v>
      </c>
      <c r="P129" s="2">
        <f>AVERAGE(D137:D141)</f>
        <v>25.98</v>
      </c>
      <c r="R129" s="2">
        <f>AVERAGE(E137:E141)</f>
        <v>55.553999999999995</v>
      </c>
      <c r="T129" s="2">
        <f>AVERAGE(F137:F141)</f>
        <v>58.580000000000005</v>
      </c>
      <c r="V129" s="2">
        <f>AVERAGE(G137:G141)</f>
        <v>52.58</v>
      </c>
    </row>
    <row r="130" spans="1:23" x14ac:dyDescent="0.45">
      <c r="A130" s="1">
        <v>18</v>
      </c>
      <c r="B130">
        <v>20</v>
      </c>
      <c r="C130">
        <v>0.65</v>
      </c>
      <c r="D130">
        <v>47.5</v>
      </c>
      <c r="E130">
        <v>51.3</v>
      </c>
      <c r="F130">
        <v>52</v>
      </c>
      <c r="G130">
        <v>51</v>
      </c>
      <c r="I130">
        <f t="shared" si="45"/>
        <v>1.7414074767267995</v>
      </c>
      <c r="K130">
        <f>AVERAGE(K124:K129)</f>
        <v>32.781500000000001</v>
      </c>
      <c r="N130">
        <f t="shared" si="46"/>
        <v>50.45</v>
      </c>
      <c r="P130" s="2">
        <f>AVERAGE(P124:P129)</f>
        <v>21.263666666666669</v>
      </c>
      <c r="Q130">
        <f>AVERAGE(Q124:Q128)</f>
        <v>21.263666666666666</v>
      </c>
      <c r="R130" s="2">
        <f>AVERAGE(R124:R129)</f>
        <v>29.399000000000001</v>
      </c>
      <c r="S130">
        <f>AVERAGE(S124:S128)</f>
        <v>29.399000000000001</v>
      </c>
      <c r="T130" s="2">
        <f>AVERAGE(T124:T129)</f>
        <v>38.20333333333334</v>
      </c>
      <c r="U130">
        <f>AVERAGE(U124:U128)</f>
        <v>38.203333333333333</v>
      </c>
      <c r="V130" s="2">
        <f>AVERAGE(V124:V129)</f>
        <v>42.26</v>
      </c>
      <c r="W130">
        <f>AVERAGE(W124:W128)</f>
        <v>42.26</v>
      </c>
    </row>
    <row r="131" spans="1:23" x14ac:dyDescent="0.45">
      <c r="A131" s="1">
        <v>19</v>
      </c>
      <c r="B131">
        <v>20</v>
      </c>
      <c r="C131">
        <v>0.85</v>
      </c>
      <c r="D131">
        <v>44.3</v>
      </c>
      <c r="E131">
        <v>49.4</v>
      </c>
      <c r="F131">
        <v>51.7</v>
      </c>
      <c r="G131">
        <v>52.2</v>
      </c>
      <c r="I131">
        <f t="shared" si="45"/>
        <v>3.1280984639234126</v>
      </c>
      <c r="N131">
        <f t="shared" si="46"/>
        <v>49.399999999999991</v>
      </c>
      <c r="P131" s="2">
        <f>_xlfn.STDEV.P(P124:P129)</f>
        <v>19.829328797403999</v>
      </c>
      <c r="Q131">
        <f>_xlfn.STDEV.P(Q124:Q128)</f>
        <v>0.49983597309517558</v>
      </c>
      <c r="R131" s="2">
        <f>_xlfn.STDEV.P(R124:R129)</f>
        <v>25.482144434878322</v>
      </c>
      <c r="S131">
        <f>_xlfn.STDEV.P(S124:S128)</f>
        <v>0.3450243147631456</v>
      </c>
      <c r="T131" s="2">
        <f>_xlfn.STDEV.P(T124:T129)</f>
        <v>21.697150094476054</v>
      </c>
      <c r="U131">
        <f>_xlfn.STDEV.P(U124:U128)</f>
        <v>1.0011881829994691</v>
      </c>
      <c r="V131" s="2">
        <f>_xlfn.STDEV.P(V124:V129)</f>
        <v>18.948104566596275</v>
      </c>
      <c r="W131">
        <f>_xlfn.STDEV.P(W124:W128)</f>
        <v>0.29147136318265637</v>
      </c>
    </row>
    <row r="132" spans="1:23" x14ac:dyDescent="0.45">
      <c r="A132" s="1">
        <v>20</v>
      </c>
      <c r="B132">
        <v>50</v>
      </c>
      <c r="C132">
        <v>0</v>
      </c>
      <c r="D132">
        <v>46.2</v>
      </c>
      <c r="E132">
        <v>55.5</v>
      </c>
      <c r="F132">
        <v>61.9</v>
      </c>
      <c r="G132">
        <v>48.2</v>
      </c>
      <c r="I132">
        <f t="shared" si="45"/>
        <v>6.219525705389394</v>
      </c>
      <c r="N132">
        <f t="shared" si="46"/>
        <v>52.95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46.1</v>
      </c>
      <c r="E133">
        <v>56.6</v>
      </c>
      <c r="F133">
        <v>61.5</v>
      </c>
      <c r="G133">
        <v>50.1</v>
      </c>
      <c r="I133">
        <f t="shared" si="45"/>
        <v>5.9141250409507533</v>
      </c>
      <c r="N133" s="7">
        <f t="shared" si="46"/>
        <v>53.574999999999996</v>
      </c>
      <c r="P133" s="2" cm="1">
        <f t="array" ref="P133">INDEX(LINEST(P124:P129), 1)</f>
        <v>8.7286285714285725</v>
      </c>
      <c r="Q133" s="2" cm="1">
        <f t="array" ref="Q133">INDEX(LINEST(Q124:Q128), 1)</f>
        <v>-0.28016666666666723</v>
      </c>
      <c r="R133" s="2" cm="1">
        <f t="array" ref="R133">INDEX(LINEST(R124:R129), 1)</f>
        <v>13.836857142857143</v>
      </c>
      <c r="S133" s="2" cm="1">
        <f t="array" ref="S133">INDEX(LINEST(S124:S128), 1)</f>
        <v>-0.23216666666666719</v>
      </c>
      <c r="T133" s="2" cm="1">
        <f t="array" ref="T133">INDEX(LINEST(T124:T129), 1)</f>
        <v>11.874857142857149</v>
      </c>
      <c r="U133" s="2" cm="1">
        <f t="array" ref="U133">INDEX(LINEST(U124:U128), 1)</f>
        <v>-0.54166666666666718</v>
      </c>
      <c r="V133" s="2" cm="1">
        <f t="array" ref="V133">INDEX(LINEST(V124:V128), 1)</f>
        <v>10.054</v>
      </c>
      <c r="W133" s="2" cm="1">
        <f t="array" ref="W133">INDEX(LINEST(W124:W128), 1)</f>
        <v>-0.15333333333333385</v>
      </c>
    </row>
    <row r="134" spans="1:23" x14ac:dyDescent="0.45">
      <c r="A134" s="1">
        <v>22</v>
      </c>
      <c r="B134">
        <v>50</v>
      </c>
      <c r="C134">
        <v>0.45</v>
      </c>
      <c r="D134">
        <v>45.3</v>
      </c>
      <c r="E134">
        <v>58</v>
      </c>
      <c r="F134">
        <v>63.7</v>
      </c>
      <c r="G134">
        <v>47.3</v>
      </c>
      <c r="I134">
        <f t="shared" si="45"/>
        <v>7.5820099577882116</v>
      </c>
      <c r="K134" cm="1">
        <f t="array" ref="K134">INDEX(LINEST(K124:K129),1)</f>
        <v>10.488657142857143</v>
      </c>
      <c r="L134" cm="1">
        <f t="array" ref="L134">INDEX(LINEST(L124:L128),1)</f>
        <v>-0.30183333333333445</v>
      </c>
      <c r="N134">
        <f t="shared" si="46"/>
        <v>53.575000000000003</v>
      </c>
    </row>
    <row r="135" spans="1:23" x14ac:dyDescent="0.45">
      <c r="A135" s="1">
        <v>23</v>
      </c>
      <c r="B135">
        <v>50</v>
      </c>
      <c r="C135">
        <v>0.65</v>
      </c>
      <c r="D135">
        <v>46.9</v>
      </c>
      <c r="E135">
        <v>56.7</v>
      </c>
      <c r="F135">
        <v>63.1</v>
      </c>
      <c r="G135">
        <v>51.1</v>
      </c>
      <c r="I135">
        <f t="shared" si="45"/>
        <v>6.0850225965069846</v>
      </c>
      <c r="N135">
        <f t="shared" si="46"/>
        <v>54.449999999999996</v>
      </c>
    </row>
    <row r="136" spans="1:23" x14ac:dyDescent="0.45">
      <c r="A136" s="1">
        <v>24</v>
      </c>
      <c r="B136">
        <v>50</v>
      </c>
      <c r="C136">
        <v>0.85</v>
      </c>
      <c r="D136">
        <v>44.6</v>
      </c>
      <c r="E136">
        <v>56.1</v>
      </c>
      <c r="F136">
        <v>60.9</v>
      </c>
      <c r="G136">
        <v>47.5</v>
      </c>
      <c r="I136">
        <f t="shared" si="45"/>
        <v>6.5331366892175327</v>
      </c>
      <c r="N136">
        <f t="shared" si="46"/>
        <v>52.274999999999999</v>
      </c>
    </row>
    <row r="137" spans="1:23" x14ac:dyDescent="0.45">
      <c r="A137" s="1">
        <v>25</v>
      </c>
      <c r="B137">
        <v>100</v>
      </c>
      <c r="C137">
        <v>0</v>
      </c>
      <c r="D137">
        <v>25.8</v>
      </c>
      <c r="E137">
        <v>55.96</v>
      </c>
      <c r="F137">
        <v>60.2</v>
      </c>
      <c r="G137">
        <v>54.4</v>
      </c>
      <c r="I137">
        <f t="shared" si="45"/>
        <v>13.612946044115509</v>
      </c>
      <c r="N137">
        <f t="shared" si="46"/>
        <v>49.09</v>
      </c>
    </row>
    <row r="138" spans="1:23" x14ac:dyDescent="0.45">
      <c r="A138" s="1">
        <v>26</v>
      </c>
      <c r="B138">
        <v>100</v>
      </c>
      <c r="C138">
        <v>0.2</v>
      </c>
      <c r="D138">
        <v>25.5</v>
      </c>
      <c r="E138">
        <v>55.11</v>
      </c>
      <c r="F138">
        <v>59.3</v>
      </c>
      <c r="G138">
        <v>52.1</v>
      </c>
      <c r="I138">
        <f t="shared" si="45"/>
        <v>13.241054291483</v>
      </c>
      <c r="N138">
        <f t="shared" si="46"/>
        <v>48.002499999999998</v>
      </c>
    </row>
    <row r="139" spans="1:23" x14ac:dyDescent="0.45">
      <c r="A139" s="1">
        <v>27</v>
      </c>
      <c r="B139">
        <v>100</v>
      </c>
      <c r="C139">
        <v>0.45</v>
      </c>
      <c r="D139">
        <v>25.4</v>
      </c>
      <c r="E139">
        <v>55.9</v>
      </c>
      <c r="F139">
        <v>60.6</v>
      </c>
      <c r="G139">
        <v>53.4</v>
      </c>
      <c r="I139">
        <f t="shared" si="45"/>
        <v>13.769236543832037</v>
      </c>
      <c r="N139">
        <f t="shared" si="46"/>
        <v>48.825000000000003</v>
      </c>
    </row>
    <row r="140" spans="1:23" x14ac:dyDescent="0.45">
      <c r="A140" s="1">
        <v>28</v>
      </c>
      <c r="B140">
        <v>100</v>
      </c>
      <c r="C140">
        <v>0.65</v>
      </c>
      <c r="D140">
        <v>26.9</v>
      </c>
      <c r="E140">
        <v>56.3</v>
      </c>
      <c r="F140">
        <v>56.2</v>
      </c>
      <c r="G140">
        <v>52.3</v>
      </c>
      <c r="I140">
        <f t="shared" si="45"/>
        <v>12.245483861407854</v>
      </c>
      <c r="N140">
        <f t="shared" si="46"/>
        <v>47.924999999999997</v>
      </c>
    </row>
    <row r="141" spans="1:23" x14ac:dyDescent="0.45">
      <c r="A141" s="1">
        <v>29</v>
      </c>
      <c r="B141">
        <v>100</v>
      </c>
      <c r="C141">
        <v>0.85</v>
      </c>
      <c r="D141">
        <v>26.3</v>
      </c>
      <c r="E141">
        <v>54.5</v>
      </c>
      <c r="F141">
        <v>56.6</v>
      </c>
      <c r="G141">
        <v>50.7</v>
      </c>
      <c r="I141">
        <f t="shared" si="45"/>
        <v>12.151003045016466</v>
      </c>
      <c r="N141" s="4">
        <f t="shared" si="46"/>
        <v>47.025000000000006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0</v>
      </c>
      <c r="E148">
        <v>19.100000000000001</v>
      </c>
      <c r="F148">
        <v>49.2</v>
      </c>
      <c r="G148">
        <v>0</v>
      </c>
      <c r="I148">
        <f>_xlfn.STDEV.P(D148:G148)</f>
        <v>20.119812996148845</v>
      </c>
      <c r="J148">
        <v>2</v>
      </c>
      <c r="K148">
        <f>_xlfn.STDEV.P(D148:G152)</f>
        <v>19.893201728228668</v>
      </c>
      <c r="L148">
        <f>_xlfn.STDEV.P(D148:G148,D153:G153,D158:G158,D163:G163,D168:G168,D173:G173)</f>
        <v>17.270253307509879</v>
      </c>
      <c r="M148">
        <v>0</v>
      </c>
      <c r="N148">
        <f>AVERAGE(D148:G148)</f>
        <v>17.075000000000003</v>
      </c>
      <c r="P148" s="2">
        <f>_xlfn.STDEV.P(D148:D152)</f>
        <v>0</v>
      </c>
      <c r="Q148">
        <f>_xlfn.STDEV.P(D148,D153,D158,D163,D168,D173)</f>
        <v>19.421072461518587</v>
      </c>
      <c r="R148" s="2">
        <f>_xlfn.STDEV.P(E148:E152)</f>
        <v>3.8436441042323466</v>
      </c>
      <c r="S148">
        <f>_xlfn.STDEV.P(E148,E153,E158,E163,E168,E173)</f>
        <v>14.369411957348845</v>
      </c>
      <c r="T148" s="2">
        <f>_xlfn.STDEV.P(F148:F152)</f>
        <v>1.4463747785411649</v>
      </c>
      <c r="U148">
        <f>_xlfn.STDEV.P(F148,F153,F158,F163,F168,F173)</f>
        <v>9.9063391601315409</v>
      </c>
      <c r="V148" s="2">
        <f>_xlfn.STDEV.P(G148:G152)</f>
        <v>0</v>
      </c>
      <c r="W148">
        <f>_xlfn.STDEV.P(G148,G153,G158,G163,G168,G173)</f>
        <v>20.679753920736641</v>
      </c>
    </row>
    <row r="149" spans="1:23" x14ac:dyDescent="0.45">
      <c r="A149" s="1">
        <v>1</v>
      </c>
      <c r="B149">
        <v>0</v>
      </c>
      <c r="C149">
        <v>0.2</v>
      </c>
      <c r="D149">
        <v>0</v>
      </c>
      <c r="E149">
        <v>22.4</v>
      </c>
      <c r="F149">
        <v>48.1</v>
      </c>
      <c r="G149">
        <v>0</v>
      </c>
      <c r="I149">
        <f t="shared" ref="I149:I177" si="57">_xlfn.STDEV.P(D149:G149)</f>
        <v>19.829318571246969</v>
      </c>
      <c r="J149">
        <v>5</v>
      </c>
      <c r="K149">
        <f>_xlfn.STDEV.P(D153:G157)</f>
        <v>10.827331157769166</v>
      </c>
      <c r="L149">
        <f>_xlfn.STDEV.P(D149:G149,D154:G154,D159:G159,D164:G164,D169:G169,D174:G174)</f>
        <v>17.376490743402574</v>
      </c>
      <c r="M149">
        <v>0.2</v>
      </c>
      <c r="N149">
        <f t="shared" ref="N149:N177" si="58">AVERAGE(D149:G149)</f>
        <v>17.625</v>
      </c>
      <c r="P149" s="2">
        <f>_xlfn.STDEV.P(D153:D157)</f>
        <v>0.97365291557104627</v>
      </c>
      <c r="Q149">
        <f t="shared" ref="Q149:Q152" si="59">_xlfn.STDEV.P(D149,D154,D159,D164,D169,D174)</f>
        <v>19.172694704245981</v>
      </c>
      <c r="R149" s="2">
        <f>_xlfn.STDEV.P(E153:E157)</f>
        <v>0.90553851381374095</v>
      </c>
      <c r="S149">
        <f t="shared" ref="S149:S152" si="60">_xlfn.STDEV.P(E149,E154,E159,E164,E169,E174)</f>
        <v>13.237037684718823</v>
      </c>
      <c r="T149" s="2">
        <f>_xlfn.STDEV.P(F153:F157)</f>
        <v>3.4232148632535462</v>
      </c>
      <c r="U149">
        <f t="shared" ref="U149:U152" si="61">_xlfn.STDEV.P(F149,F154,F159,F164,F169,F174)</f>
        <v>13.370988494996668</v>
      </c>
      <c r="V149" s="2">
        <f>_xlfn.STDEV.P(G153:G157)</f>
        <v>2.3346091750012463</v>
      </c>
      <c r="W149">
        <f t="shared" ref="W149:W152" si="62">_xlfn.STDEV.P(G149,G154,G159,G164,G169,G174)</f>
        <v>20.393033941356869</v>
      </c>
    </row>
    <row r="150" spans="1:23" x14ac:dyDescent="0.45">
      <c r="A150" s="1">
        <v>2</v>
      </c>
      <c r="B150">
        <v>0</v>
      </c>
      <c r="C150">
        <v>0.45</v>
      </c>
      <c r="D150">
        <v>0</v>
      </c>
      <c r="E150">
        <v>26.8</v>
      </c>
      <c r="F150">
        <v>47.2</v>
      </c>
      <c r="G150">
        <v>0</v>
      </c>
      <c r="I150">
        <f t="shared" si="57"/>
        <v>19.856233278242879</v>
      </c>
      <c r="J150">
        <v>10</v>
      </c>
      <c r="K150">
        <f>_xlfn.STDEV.P(D158:G162)</f>
        <v>9.7281293165747336</v>
      </c>
      <c r="L150">
        <f t="shared" ref="L150:L152" si="63">_xlfn.STDEV.P(D150:G150,D155:G155,D160:G160,D165:G165,D170:G170,D175:G175)</f>
        <v>17.150606868919301</v>
      </c>
      <c r="M150">
        <v>0.45</v>
      </c>
      <c r="N150">
        <f t="shared" si="58"/>
        <v>18.5</v>
      </c>
      <c r="P150" s="2">
        <f>_xlfn.STDEV.P(D158:D162)</f>
        <v>1.1855800268223131</v>
      </c>
      <c r="Q150">
        <f t="shared" si="59"/>
        <v>18.587510741235786</v>
      </c>
      <c r="R150" s="2">
        <f>_xlfn.STDEV.P(E158:E162)</f>
        <v>0.65726706900620047</v>
      </c>
      <c r="S150">
        <f t="shared" si="60"/>
        <v>11.492425041449417</v>
      </c>
      <c r="T150" s="2">
        <f>_xlfn.STDEV.P(F158:F162)</f>
        <v>4.7019145036889149</v>
      </c>
      <c r="U150">
        <f t="shared" si="61"/>
        <v>14.109295596245108</v>
      </c>
      <c r="V150" s="2">
        <f>_xlfn.STDEV.P(G158:G162)</f>
        <v>0.71665891468675547</v>
      </c>
      <c r="W150">
        <f t="shared" si="62"/>
        <v>20.308919769948922</v>
      </c>
    </row>
    <row r="151" spans="1:23" x14ac:dyDescent="0.45">
      <c r="A151" s="1">
        <v>3</v>
      </c>
      <c r="B151">
        <v>0</v>
      </c>
      <c r="C151">
        <v>0.65</v>
      </c>
      <c r="D151">
        <v>0</v>
      </c>
      <c r="E151">
        <v>26</v>
      </c>
      <c r="F151">
        <v>48.1</v>
      </c>
      <c r="G151">
        <v>0</v>
      </c>
      <c r="I151">
        <f t="shared" si="57"/>
        <v>20.105394176688009</v>
      </c>
      <c r="J151">
        <v>20</v>
      </c>
      <c r="K151">
        <f>_xlfn.STDEV.P(D163:G167)</f>
        <v>1.8447493054613135</v>
      </c>
      <c r="L151">
        <f t="shared" si="63"/>
        <v>16.514463357917521</v>
      </c>
      <c r="M151">
        <v>0.65</v>
      </c>
      <c r="N151">
        <f t="shared" si="58"/>
        <v>18.524999999999999</v>
      </c>
      <c r="P151" s="2">
        <f>_xlfn.STDEV.P(D163:D167)</f>
        <v>1.7176728442867102</v>
      </c>
      <c r="Q151">
        <f t="shared" si="59"/>
        <v>18.464417733094713</v>
      </c>
      <c r="R151" s="2">
        <f>_xlfn.STDEV.P(E163:E167)</f>
        <v>0.98508882848198087</v>
      </c>
      <c r="S151">
        <f t="shared" si="60"/>
        <v>11.042556567912815</v>
      </c>
      <c r="T151" s="2">
        <f>_xlfn.STDEV.P(F163:F167)</f>
        <v>1.2702755606560321</v>
      </c>
      <c r="U151">
        <f t="shared" si="61"/>
        <v>12.820610576550367</v>
      </c>
      <c r="V151" s="2">
        <f>_xlfn.STDEV.P(G163:G167)</f>
        <v>1.3818827736099752</v>
      </c>
      <c r="W151">
        <f t="shared" si="62"/>
        <v>20.035004090064181</v>
      </c>
    </row>
    <row r="152" spans="1:23" x14ac:dyDescent="0.45">
      <c r="A152" s="1">
        <v>4</v>
      </c>
      <c r="B152">
        <v>0</v>
      </c>
      <c r="C152">
        <v>0.85</v>
      </c>
      <c r="D152">
        <v>0</v>
      </c>
      <c r="E152">
        <v>30.3</v>
      </c>
      <c r="F152">
        <v>44.9</v>
      </c>
      <c r="G152">
        <v>0</v>
      </c>
      <c r="I152">
        <f t="shared" si="57"/>
        <v>19.495768771710438</v>
      </c>
      <c r="J152">
        <v>50</v>
      </c>
      <c r="K152">
        <f>_xlfn.STDEV.P(D169:G172)</f>
        <v>5.1681680446266451</v>
      </c>
      <c r="L152">
        <f t="shared" si="63"/>
        <v>16.260944498159454</v>
      </c>
      <c r="M152">
        <v>0.85</v>
      </c>
      <c r="N152">
        <f t="shared" si="58"/>
        <v>18.8</v>
      </c>
      <c r="P152" s="2">
        <f>_xlfn.STDEV.P(D168:D172)</f>
        <v>2.284731931759171</v>
      </c>
      <c r="Q152">
        <f t="shared" si="59"/>
        <v>18.180178461414741</v>
      </c>
      <c r="R152" s="2">
        <f>_xlfn.STDEV.P(E168:E172)</f>
        <v>2.1712669112755352</v>
      </c>
      <c r="S152">
        <f t="shared" si="60"/>
        <v>9.4487065546324693</v>
      </c>
      <c r="T152" s="2">
        <f>_xlfn.STDEV.P(F168:F172)</f>
        <v>1.4886235252742728</v>
      </c>
      <c r="U152">
        <f t="shared" si="61"/>
        <v>12.909040759612367</v>
      </c>
      <c r="V152" s="2">
        <f>_xlfn.STDEV.P(G168:G172)</f>
        <v>1.4894294209528693</v>
      </c>
      <c r="W152">
        <f t="shared" si="62"/>
        <v>19.71747673737411</v>
      </c>
    </row>
    <row r="153" spans="1:23" x14ac:dyDescent="0.45">
      <c r="A153" s="1">
        <v>5</v>
      </c>
      <c r="B153">
        <v>5</v>
      </c>
      <c r="C153">
        <v>0</v>
      </c>
      <c r="D153">
        <v>34.700000000000003</v>
      </c>
      <c r="E153">
        <v>56.6</v>
      </c>
      <c r="F153">
        <v>40.9</v>
      </c>
      <c r="G153">
        <v>59.3</v>
      </c>
      <c r="I153">
        <f t="shared" si="57"/>
        <v>10.354799611774229</v>
      </c>
      <c r="J153">
        <v>100</v>
      </c>
      <c r="K153">
        <f>_xlfn.STDEV.P(D173:G177)</f>
        <v>3.3448318343378642</v>
      </c>
      <c r="N153">
        <f t="shared" si="58"/>
        <v>47.875</v>
      </c>
      <c r="P153" s="2">
        <f>_xlfn.STDEV.P(D173:D177)</f>
        <v>1.3617635624439359</v>
      </c>
      <c r="R153" s="2">
        <f>_xlfn.STDEV.P(E173:E177)</f>
        <v>0.97036075765665608</v>
      </c>
      <c r="T153" s="2">
        <f>_xlfn.STDEV.P(F173:F177)</f>
        <v>1.8170305445974204</v>
      </c>
      <c r="V153" s="2">
        <f>_xlfn.STDEV.P(G173:G177)</f>
        <v>0.48744230427815954</v>
      </c>
    </row>
    <row r="154" spans="1:23" x14ac:dyDescent="0.45">
      <c r="A154" s="1">
        <v>6</v>
      </c>
      <c r="B154">
        <v>5</v>
      </c>
      <c r="C154">
        <v>0.2</v>
      </c>
      <c r="D154">
        <v>35.299999999999997</v>
      </c>
      <c r="E154">
        <v>55</v>
      </c>
      <c r="F154">
        <v>32.700000000000003</v>
      </c>
      <c r="G154">
        <v>57.7</v>
      </c>
      <c r="I154">
        <f t="shared" si="57"/>
        <v>11.25330507006721</v>
      </c>
      <c r="K154">
        <f>AVERAGE(K148:K153)</f>
        <v>8.4677352311663991</v>
      </c>
      <c r="N154">
        <f t="shared" si="58"/>
        <v>45.174999999999997</v>
      </c>
      <c r="P154" s="2">
        <f>AVERAGE(P148:P153)</f>
        <v>1.2539002134805293</v>
      </c>
      <c r="Q154">
        <f>AVERAGE(Q148:Q152)</f>
        <v>18.765174820301958</v>
      </c>
      <c r="R154" s="2">
        <f>AVERAGE(R148:R153)</f>
        <v>1.5888610307444102</v>
      </c>
      <c r="S154">
        <f>AVERAGE(S148:S152)</f>
        <v>11.918027561212472</v>
      </c>
      <c r="T154" s="2">
        <f>AVERAGE(T148:T153)</f>
        <v>2.357905629335225</v>
      </c>
      <c r="U154">
        <f>AVERAGE(U148:U152)</f>
        <v>12.623254917507211</v>
      </c>
      <c r="V154" s="2">
        <f>AVERAGE(V148:V153)</f>
        <v>1.0683370980881677</v>
      </c>
      <c r="W154">
        <f>AVERAGE(W148:W152)</f>
        <v>20.226837691896144</v>
      </c>
    </row>
    <row r="155" spans="1:23" x14ac:dyDescent="0.45">
      <c r="A155" s="1">
        <v>7</v>
      </c>
      <c r="B155">
        <v>5</v>
      </c>
      <c r="C155">
        <v>0.45</v>
      </c>
      <c r="D155">
        <v>35.299999999999997</v>
      </c>
      <c r="E155">
        <v>56.8</v>
      </c>
      <c r="F155">
        <v>34.6</v>
      </c>
      <c r="G155">
        <v>57.4</v>
      </c>
      <c r="I155">
        <f t="shared" si="57"/>
        <v>11.079795801367467</v>
      </c>
      <c r="N155">
        <f t="shared" si="58"/>
        <v>46.024999999999999</v>
      </c>
      <c r="P155" s="2">
        <f>_xlfn.STDEV.P(P148:P153)</f>
        <v>0.70057185306016068</v>
      </c>
      <c r="Q155">
        <f>_xlfn.STDEV.P(Q148:Q152)</f>
        <v>0.46054625434811813</v>
      </c>
      <c r="R155" s="2">
        <f>_xlfn.STDEV.P(R148:R153)</f>
        <v>1.118415825315056</v>
      </c>
      <c r="S155">
        <f>_xlfn.STDEV.P(S148:S152)</f>
        <v>1.720128272077893</v>
      </c>
      <c r="T155" s="2">
        <f>_xlfn.STDEV.P(T148:T153)</f>
        <v>1.2709108452140219</v>
      </c>
      <c r="U155">
        <f>_xlfn.STDEV.P(U148:U152)</f>
        <v>1.4331557094851308</v>
      </c>
      <c r="V155" s="2">
        <f>_xlfn.STDEV.P(V148:V153)</f>
        <v>0.76174526243919161</v>
      </c>
      <c r="W155">
        <f>_xlfn.STDEV.P(W148:W152)</f>
        <v>0.32733483896548282</v>
      </c>
    </row>
    <row r="156" spans="1:23" x14ac:dyDescent="0.45">
      <c r="A156" s="1">
        <v>8</v>
      </c>
      <c r="B156">
        <v>5</v>
      </c>
      <c r="C156">
        <v>0.65</v>
      </c>
      <c r="D156">
        <v>36.6</v>
      </c>
      <c r="E156">
        <v>54.7</v>
      </c>
      <c r="F156">
        <v>34.299999999999997</v>
      </c>
      <c r="G156">
        <v>55.9</v>
      </c>
      <c r="I156">
        <f t="shared" si="57"/>
        <v>9.9672902536246113</v>
      </c>
      <c r="K156" cm="1">
        <f t="array" ref="K156">INDEX(LINEST(K148:K153),1)</f>
        <v>-3.0743633948569999</v>
      </c>
      <c r="L156" cm="1">
        <f t="array" ref="L156">INDEX(LINEST(L148:L152),1)</f>
        <v>-0.28806450041859033</v>
      </c>
      <c r="N156">
        <f t="shared" si="58"/>
        <v>45.375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33.6</v>
      </c>
      <c r="E157">
        <v>54.9</v>
      </c>
      <c r="F157">
        <v>30.7</v>
      </c>
      <c r="G157">
        <v>52.4</v>
      </c>
      <c r="I157">
        <f t="shared" si="57"/>
        <v>10.834897323002188</v>
      </c>
      <c r="N157">
        <f t="shared" si="58"/>
        <v>42.9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44.9</v>
      </c>
      <c r="E158">
        <v>53.9</v>
      </c>
      <c r="F158">
        <v>38.299999999999997</v>
      </c>
      <c r="G158">
        <v>50.8</v>
      </c>
      <c r="I158">
        <f t="shared" si="57"/>
        <v>5.9612813219978333</v>
      </c>
      <c r="N158">
        <f t="shared" si="58"/>
        <v>46.974999999999994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43</v>
      </c>
      <c r="E159">
        <v>53.6</v>
      </c>
      <c r="F159">
        <v>28.4</v>
      </c>
      <c r="G159">
        <v>51</v>
      </c>
      <c r="I159">
        <f t="shared" si="57"/>
        <v>9.8173316130199098</v>
      </c>
      <c r="J159" s="6"/>
      <c r="K159" t="s">
        <v>25</v>
      </c>
      <c r="L159" t="s">
        <v>26</v>
      </c>
      <c r="N159">
        <f t="shared" si="58"/>
        <v>44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42.6</v>
      </c>
      <c r="E160">
        <v>52.9</v>
      </c>
      <c r="F160">
        <v>25.7</v>
      </c>
      <c r="G160">
        <v>51.6</v>
      </c>
      <c r="I160">
        <f t="shared" si="57"/>
        <v>10.854261835795173</v>
      </c>
      <c r="J160">
        <v>2</v>
      </c>
      <c r="K160">
        <f>AVERAGE(D148:G152)</f>
        <v>18.105</v>
      </c>
      <c r="L160">
        <f>AVERAGE(D148:G148,D153:G153,D158:G158,D163:G163,D168:G168,D173:G173)</f>
        <v>47.24583333333333</v>
      </c>
      <c r="M160">
        <v>0</v>
      </c>
      <c r="N160">
        <f t="shared" si="58"/>
        <v>43.2</v>
      </c>
      <c r="P160" s="2">
        <f>AVERAGE(D148:D152)</f>
        <v>0</v>
      </c>
      <c r="Q160">
        <f>AVERAGE(D148,D153,D158,D163,D168,D173)</f>
        <v>40.383333333333333</v>
      </c>
      <c r="R160" s="2">
        <f>AVERAGE(E148:E152)</f>
        <v>24.919999999999998</v>
      </c>
      <c r="S160">
        <f>AVERAGE(E148,E153,E158,E163,E168,E173)</f>
        <v>50.800000000000004</v>
      </c>
      <c r="T160" s="2">
        <f>AVERAGE(F148:F152)</f>
        <v>47.5</v>
      </c>
      <c r="U160">
        <f>AVERAGE(F148,F153,F158,F163,F168,F173)</f>
        <v>51.93333333333333</v>
      </c>
      <c r="V160" s="2">
        <f>AVERAGE(G148:G152)</f>
        <v>0</v>
      </c>
      <c r="W160">
        <f>AVERAGE(G148,G153,G158,G163,G168,G173)</f>
        <v>45.866666666666667</v>
      </c>
    </row>
    <row r="161" spans="1:23" x14ac:dyDescent="0.45">
      <c r="A161" s="1">
        <v>13</v>
      </c>
      <c r="B161">
        <v>10</v>
      </c>
      <c r="C161">
        <v>0.65</v>
      </c>
      <c r="D161">
        <v>45.8</v>
      </c>
      <c r="E161">
        <v>52.3</v>
      </c>
      <c r="F161">
        <v>25.9</v>
      </c>
      <c r="G161">
        <v>50.2</v>
      </c>
      <c r="I161">
        <f t="shared" si="57"/>
        <v>10.456696419041744</v>
      </c>
      <c r="J161">
        <v>5</v>
      </c>
      <c r="K161">
        <f>AVERAGE(D153:G157)</f>
        <v>45.470000000000006</v>
      </c>
      <c r="L161">
        <f>AVERAGE(D149:G149,D154:G154,D159:G159,D164:G164,D169:G169,D174:G174)</f>
        <v>46.158333333333331</v>
      </c>
      <c r="M161">
        <v>0.2</v>
      </c>
      <c r="N161">
        <f t="shared" si="58"/>
        <v>43.55</v>
      </c>
      <c r="P161" s="2">
        <f>AVERAGE(D153:D157)</f>
        <v>35.1</v>
      </c>
      <c r="Q161">
        <f t="shared" ref="Q161:Q164" si="64">AVERAGE(D149,D154,D159,D164,D169,D174)</f>
        <v>39.933333333333337</v>
      </c>
      <c r="R161" s="2">
        <f>AVERAGE(E153:E157)</f>
        <v>55.599999999999987</v>
      </c>
      <c r="S161">
        <f t="shared" ref="S161:S164" si="65">AVERAGE(E149,E154,E159,E164,E169,E174)</f>
        <v>51.35</v>
      </c>
      <c r="T161" s="2">
        <f>AVERAGE(F153:F157)</f>
        <v>34.64</v>
      </c>
      <c r="U161">
        <f t="shared" ref="U161:U164" si="66">AVERAGE(F149,F154,F159,F164,F169,F174)</f>
        <v>48.1</v>
      </c>
      <c r="V161" s="2">
        <f>AVERAGE(G153:G157)</f>
        <v>56.54</v>
      </c>
      <c r="W161">
        <f t="shared" ref="W161:W164" si="67">AVERAGE(G149,G154,G159,G164,G169,G174)</f>
        <v>45.25</v>
      </c>
    </row>
    <row r="162" spans="1:23" x14ac:dyDescent="0.45">
      <c r="A162" s="1">
        <v>14</v>
      </c>
      <c r="B162">
        <v>10</v>
      </c>
      <c r="C162">
        <v>0.85</v>
      </c>
      <c r="D162">
        <v>44.3</v>
      </c>
      <c r="E162">
        <v>52.3</v>
      </c>
      <c r="F162">
        <v>27.2</v>
      </c>
      <c r="G162">
        <v>52.3</v>
      </c>
      <c r="I162">
        <f t="shared" si="57"/>
        <v>10.248262047781544</v>
      </c>
      <c r="J162">
        <v>10</v>
      </c>
      <c r="K162">
        <f>AVERAGE(D158:G162)</f>
        <v>44.349999999999987</v>
      </c>
      <c r="L162">
        <f t="shared" ref="L162:L164" si="68">AVERAGE(D150:G150,D155:G155,D160:G160,D165:G165,D170:G170,D175:G175)</f>
        <v>46.045833333333348</v>
      </c>
      <c r="M162">
        <v>0.45</v>
      </c>
      <c r="N162">
        <f t="shared" si="58"/>
        <v>44.024999999999999</v>
      </c>
      <c r="P162" s="2">
        <f>AVERAGE(D158:D162)</f>
        <v>44.120000000000005</v>
      </c>
      <c r="Q162">
        <f t="shared" si="64"/>
        <v>39.033333333333331</v>
      </c>
      <c r="R162" s="2">
        <f>AVERAGE(E158:E162)</f>
        <v>53</v>
      </c>
      <c r="S162">
        <f t="shared" si="65"/>
        <v>51.75</v>
      </c>
      <c r="T162" s="2">
        <f>AVERAGE(F158:F162)</f>
        <v>29.099999999999994</v>
      </c>
      <c r="U162">
        <f t="shared" si="66"/>
        <v>48.266666666666673</v>
      </c>
      <c r="V162" s="2">
        <f>AVERAGE(G158:G162)</f>
        <v>51.180000000000007</v>
      </c>
      <c r="W162">
        <f t="shared" si="67"/>
        <v>45.133333333333333</v>
      </c>
    </row>
    <row r="163" spans="1:23" x14ac:dyDescent="0.45">
      <c r="A163" s="1">
        <v>15</v>
      </c>
      <c r="B163">
        <v>20</v>
      </c>
      <c r="C163">
        <v>0</v>
      </c>
      <c r="D163">
        <v>53</v>
      </c>
      <c r="E163">
        <v>55.1</v>
      </c>
      <c r="F163">
        <v>57.3</v>
      </c>
      <c r="G163">
        <v>56.3</v>
      </c>
      <c r="I163">
        <f t="shared" si="57"/>
        <v>1.6021469970012103</v>
      </c>
      <c r="J163">
        <v>20</v>
      </c>
      <c r="K163">
        <f>AVERAGE(D163:G167)</f>
        <v>54.470000000000006</v>
      </c>
      <c r="L163">
        <f t="shared" si="68"/>
        <v>45.29999999999999</v>
      </c>
      <c r="M163">
        <v>0.65</v>
      </c>
      <c r="N163">
        <f t="shared" si="58"/>
        <v>55.424999999999997</v>
      </c>
      <c r="P163" s="2">
        <f>AVERAGE(D163:D167)</f>
        <v>52.54</v>
      </c>
      <c r="Q163">
        <f t="shared" si="64"/>
        <v>39.383333333333333</v>
      </c>
      <c r="R163" s="2">
        <f>AVERAGE(E163:E167)</f>
        <v>54.239999999999995</v>
      </c>
      <c r="S163">
        <f t="shared" si="65"/>
        <v>50.183333333333337</v>
      </c>
      <c r="T163" s="2">
        <f>AVERAGE(F163:F167)</f>
        <v>55.38000000000001</v>
      </c>
      <c r="U163">
        <f t="shared" si="66"/>
        <v>47.016666666666673</v>
      </c>
      <c r="V163" s="2">
        <f>AVERAGE(G163:G167)</f>
        <v>55.720000000000006</v>
      </c>
      <c r="W163">
        <f t="shared" si="67"/>
        <v>44.616666666666674</v>
      </c>
    </row>
    <row r="164" spans="1:23" x14ac:dyDescent="0.45">
      <c r="A164" s="1">
        <v>16</v>
      </c>
      <c r="B164">
        <v>20</v>
      </c>
      <c r="C164">
        <v>0.2</v>
      </c>
      <c r="D164">
        <v>55</v>
      </c>
      <c r="E164">
        <v>55.6</v>
      </c>
      <c r="F164">
        <v>55.1</v>
      </c>
      <c r="G164">
        <v>57.5</v>
      </c>
      <c r="I164">
        <f t="shared" si="57"/>
        <v>1.0074720839804938</v>
      </c>
      <c r="J164">
        <v>50</v>
      </c>
      <c r="K164">
        <f>AVERAGE(D168:G172)</f>
        <v>56.55</v>
      </c>
      <c r="L164">
        <f t="shared" si="68"/>
        <v>44.779166666666669</v>
      </c>
      <c r="M164">
        <v>0.85</v>
      </c>
      <c r="N164">
        <f t="shared" si="58"/>
        <v>55.8</v>
      </c>
      <c r="P164" s="2">
        <f>AVERAGE(D168:D172)</f>
        <v>50.7</v>
      </c>
      <c r="Q164">
        <f t="shared" si="64"/>
        <v>38.266666666666673</v>
      </c>
      <c r="R164" s="2">
        <f>AVERAGE(E168:E172)</f>
        <v>59.239999999999995</v>
      </c>
      <c r="S164">
        <f t="shared" si="65"/>
        <v>50.983333333333341</v>
      </c>
      <c r="T164" s="2">
        <f>AVERAGE(F168:F172)</f>
        <v>62.7</v>
      </c>
      <c r="U164">
        <f t="shared" si="66"/>
        <v>45.800000000000004</v>
      </c>
      <c r="V164" s="2">
        <f>AVERAGE(G168:G172)</f>
        <v>53.559999999999988</v>
      </c>
      <c r="W164">
        <f t="shared" si="67"/>
        <v>44.066666666666663</v>
      </c>
    </row>
    <row r="165" spans="1:23" x14ac:dyDescent="0.45">
      <c r="A165" s="1">
        <v>17</v>
      </c>
      <c r="B165">
        <v>20</v>
      </c>
      <c r="C165">
        <v>0.45</v>
      </c>
      <c r="D165">
        <v>50.1</v>
      </c>
      <c r="E165">
        <v>54.1</v>
      </c>
      <c r="F165">
        <v>56.2</v>
      </c>
      <c r="G165">
        <v>56.6</v>
      </c>
      <c r="I165">
        <f t="shared" si="57"/>
        <v>2.5773047937719751</v>
      </c>
      <c r="J165">
        <v>100</v>
      </c>
      <c r="K165">
        <f>AVERAGE(D173:G177)</f>
        <v>56.490000000000009</v>
      </c>
      <c r="L165">
        <f>AVERAGE((L164-L163), (L163-L162), (L162-L161), (L161-L160))</f>
        <v>-0.61666666666666536</v>
      </c>
      <c r="N165">
        <f t="shared" si="58"/>
        <v>54.25</v>
      </c>
      <c r="P165" s="2">
        <f>AVERAGE(D173:D177)</f>
        <v>53.94</v>
      </c>
      <c r="R165" s="2">
        <f>AVERAGE(E173:E177)</f>
        <v>59.080000000000005</v>
      </c>
      <c r="T165" s="2">
        <f>AVERAGE(F173:F177)</f>
        <v>60.019999999999996</v>
      </c>
      <c r="V165" s="2">
        <f>AVERAGE(G173:G177)</f>
        <v>52.919999999999995</v>
      </c>
    </row>
    <row r="166" spans="1:23" x14ac:dyDescent="0.45">
      <c r="A166" s="1">
        <v>18</v>
      </c>
      <c r="B166">
        <v>20</v>
      </c>
      <c r="C166">
        <v>0.65</v>
      </c>
      <c r="D166">
        <v>53.4</v>
      </c>
      <c r="E166">
        <v>53</v>
      </c>
      <c r="F166">
        <v>54.7</v>
      </c>
      <c r="G166">
        <v>54.2</v>
      </c>
      <c r="I166">
        <f t="shared" si="57"/>
        <v>0.66473679001541808</v>
      </c>
      <c r="K166">
        <f>AVERAGE(K160:K165)</f>
        <v>45.905833333333334</v>
      </c>
      <c r="N166">
        <f t="shared" si="58"/>
        <v>53.825000000000003</v>
      </c>
      <c r="P166" s="2">
        <f>AVERAGE(P160:P165)</f>
        <v>39.4</v>
      </c>
      <c r="Q166">
        <f>AVERAGE(Q160:Q164)</f>
        <v>39.4</v>
      </c>
      <c r="R166" s="2">
        <f>AVERAGE(R160:R165)</f>
        <v>51.013333333333328</v>
      </c>
      <c r="S166">
        <f>AVERAGE(S160:S164)</f>
        <v>51.013333333333335</v>
      </c>
      <c r="T166" s="2">
        <f>AVERAGE(T160:T165)</f>
        <v>48.223333333333329</v>
      </c>
      <c r="U166">
        <f>AVERAGE(U160:U164)</f>
        <v>48.223333333333343</v>
      </c>
      <c r="V166" s="2">
        <f>AVERAGE(V160:V165)</f>
        <v>44.986666666666672</v>
      </c>
      <c r="W166">
        <f>AVERAGE(W160:W164)</f>
        <v>44.986666666666665</v>
      </c>
    </row>
    <row r="167" spans="1:23" x14ac:dyDescent="0.45">
      <c r="A167" s="1">
        <v>19</v>
      </c>
      <c r="B167">
        <v>20</v>
      </c>
      <c r="C167">
        <v>0.85</v>
      </c>
      <c r="D167">
        <v>51.2</v>
      </c>
      <c r="E167">
        <v>53.4</v>
      </c>
      <c r="F167">
        <v>53.6</v>
      </c>
      <c r="G167">
        <v>54</v>
      </c>
      <c r="I167">
        <f t="shared" si="57"/>
        <v>1.0897247358851672</v>
      </c>
      <c r="N167">
        <f t="shared" si="58"/>
        <v>53.05</v>
      </c>
      <c r="P167" s="2">
        <f>_xlfn.STDEV.P(P160:P165)</f>
        <v>18.730054280042367</v>
      </c>
      <c r="Q167">
        <f>_xlfn.STDEV.P(Q160:Q164)</f>
        <v>0.73082905738011616</v>
      </c>
      <c r="R167" s="2">
        <f>_xlfn.STDEV.P(R160:R165)</f>
        <v>11.895425824894016</v>
      </c>
      <c r="S167">
        <f>_xlfn.STDEV.P(S160:S164)</f>
        <v>0.52750987352528778</v>
      </c>
      <c r="T167" s="2">
        <f>_xlfn.STDEV.P(T160:T165)</f>
        <v>12.587593980670924</v>
      </c>
      <c r="U167">
        <f>_xlfn.STDEV.P(U160:U164)</f>
        <v>2.0547397780632819</v>
      </c>
      <c r="V167" s="2">
        <f>_xlfn.STDEV.P(V160:V165)</f>
        <v>20.196044717276244</v>
      </c>
      <c r="W167">
        <f>_xlfn.STDEV.P(W160:W164)</f>
        <v>0.60803874145576575</v>
      </c>
    </row>
    <row r="168" spans="1:23" x14ac:dyDescent="0.45">
      <c r="A168" s="1">
        <v>20</v>
      </c>
      <c r="B168">
        <v>50</v>
      </c>
      <c r="C168">
        <v>0</v>
      </c>
      <c r="D168">
        <v>53.9</v>
      </c>
      <c r="E168">
        <v>60.8</v>
      </c>
      <c r="F168">
        <v>64</v>
      </c>
      <c r="G168">
        <v>55.6</v>
      </c>
      <c r="I168">
        <f t="shared" si="57"/>
        <v>4.0338412214662087</v>
      </c>
      <c r="N168">
        <f t="shared" si="58"/>
        <v>58.574999999999996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51.8</v>
      </c>
      <c r="E169">
        <v>60.9</v>
      </c>
      <c r="F169">
        <v>63.5</v>
      </c>
      <c r="G169">
        <v>52.5</v>
      </c>
      <c r="I169">
        <f t="shared" si="57"/>
        <v>5.1143792389692813</v>
      </c>
      <c r="N169">
        <f t="shared" si="58"/>
        <v>57.174999999999997</v>
      </c>
      <c r="P169" s="2" cm="1">
        <f t="array" ref="P169">INDEX(LINEST(P160:P165), 1)</f>
        <v>9.2834285714285709</v>
      </c>
      <c r="Q169" s="2" cm="1">
        <f t="array" ref="Q169">INDEX(LINEST(Q160:Q164), 1)</f>
        <v>-0.47833333333333233</v>
      </c>
      <c r="R169" s="2" cm="1">
        <f t="array" ref="R169">INDEX(LINEST(R160:R165), 1)</f>
        <v>5.2274285714285735</v>
      </c>
      <c r="S169" s="2" cm="1">
        <f t="array" ref="S169">INDEX(LINEST(S160:S164), 1)</f>
        <v>-7.9999999999998989E-2</v>
      </c>
      <c r="T169" s="2" cm="1">
        <f t="array" ref="T169">INDEX(LINEST(T160:T165), 1)</f>
        <v>4.9445714285714288</v>
      </c>
      <c r="U169" s="2" cm="1">
        <f t="array" ref="U169">INDEX(LINEST(U160:U164), 1)</f>
        <v>-1.334999999999998</v>
      </c>
      <c r="V169" s="2" cm="1">
        <f t="array" ref="V169">INDEX(LINEST(V160:V164), 1)</f>
        <v>10.629999999999997</v>
      </c>
      <c r="W169" s="2" cm="1">
        <f t="array" ref="W169">INDEX(LINEST(W160:W164), 1)</f>
        <v>-0.42333333333333339</v>
      </c>
    </row>
    <row r="170" spans="1:23" x14ac:dyDescent="0.45">
      <c r="A170" s="1">
        <v>22</v>
      </c>
      <c r="B170">
        <v>50</v>
      </c>
      <c r="C170">
        <v>0.45</v>
      </c>
      <c r="D170">
        <v>51.6</v>
      </c>
      <c r="E170">
        <v>61.2</v>
      </c>
      <c r="F170">
        <v>64.2</v>
      </c>
      <c r="G170">
        <v>51.5</v>
      </c>
      <c r="I170">
        <f t="shared" si="57"/>
        <v>5.6751101310899692</v>
      </c>
      <c r="K170" cm="1">
        <f t="array" ref="K170">INDEX(LINEST(K160:K165),1)</f>
        <v>6.7224285714285745</v>
      </c>
      <c r="L170" cm="1">
        <f t="array" ref="L170">INDEX(LINEST(L160:L164),1)</f>
        <v>-0.57916666666666639</v>
      </c>
      <c r="N170">
        <f t="shared" si="58"/>
        <v>57.125</v>
      </c>
    </row>
    <row r="171" spans="1:23" x14ac:dyDescent="0.45">
      <c r="A171" s="1">
        <v>23</v>
      </c>
      <c r="B171">
        <v>50</v>
      </c>
      <c r="C171">
        <v>0.65</v>
      </c>
      <c r="D171">
        <v>47.7</v>
      </c>
      <c r="E171">
        <v>55.9</v>
      </c>
      <c r="F171">
        <v>61</v>
      </c>
      <c r="G171">
        <v>54.8</v>
      </c>
      <c r="I171">
        <f t="shared" si="57"/>
        <v>4.7447339229929417</v>
      </c>
      <c r="N171">
        <f t="shared" si="58"/>
        <v>54.849999999999994</v>
      </c>
    </row>
    <row r="172" spans="1:23" x14ac:dyDescent="0.45">
      <c r="A172" s="1">
        <v>24</v>
      </c>
      <c r="B172">
        <v>50</v>
      </c>
      <c r="C172">
        <v>0.85</v>
      </c>
      <c r="D172">
        <v>48.5</v>
      </c>
      <c r="E172">
        <v>57.4</v>
      </c>
      <c r="F172">
        <v>60.8</v>
      </c>
      <c r="G172">
        <v>53.4</v>
      </c>
      <c r="I172">
        <f t="shared" si="57"/>
        <v>4.5882322303911334</v>
      </c>
      <c r="N172">
        <f t="shared" si="58"/>
        <v>55.024999999999999</v>
      </c>
    </row>
    <row r="173" spans="1:23" x14ac:dyDescent="0.45">
      <c r="A173" s="1">
        <v>25</v>
      </c>
      <c r="B173">
        <v>100</v>
      </c>
      <c r="C173">
        <v>0</v>
      </c>
      <c r="D173">
        <v>55.8</v>
      </c>
      <c r="E173">
        <v>59.3</v>
      </c>
      <c r="F173">
        <v>61.9</v>
      </c>
      <c r="G173">
        <v>53.2</v>
      </c>
      <c r="I173">
        <f t="shared" si="57"/>
        <v>3.3154939300200792</v>
      </c>
      <c r="N173">
        <f t="shared" si="58"/>
        <v>57.55</v>
      </c>
    </row>
    <row r="174" spans="1:23" x14ac:dyDescent="0.45">
      <c r="A174" s="1">
        <v>26</v>
      </c>
      <c r="B174">
        <v>100</v>
      </c>
      <c r="C174">
        <v>0.2</v>
      </c>
      <c r="D174">
        <v>54.5</v>
      </c>
      <c r="E174">
        <v>60.6</v>
      </c>
      <c r="F174">
        <v>60.8</v>
      </c>
      <c r="G174">
        <v>52.8</v>
      </c>
      <c r="I174">
        <f t="shared" si="57"/>
        <v>3.576573080478016</v>
      </c>
      <c r="N174">
        <f t="shared" si="58"/>
        <v>57.174999999999997</v>
      </c>
    </row>
    <row r="175" spans="1:23" x14ac:dyDescent="0.45">
      <c r="A175" s="1">
        <v>27</v>
      </c>
      <c r="B175">
        <v>100</v>
      </c>
      <c r="C175">
        <v>0.45</v>
      </c>
      <c r="D175">
        <v>54.6</v>
      </c>
      <c r="E175">
        <v>58.7</v>
      </c>
      <c r="F175">
        <v>61.7</v>
      </c>
      <c r="G175">
        <v>53.7</v>
      </c>
      <c r="I175">
        <f t="shared" si="57"/>
        <v>3.2213157249794691</v>
      </c>
      <c r="N175">
        <f t="shared" si="58"/>
        <v>57.174999999999997</v>
      </c>
    </row>
    <row r="176" spans="1:23" x14ac:dyDescent="0.45">
      <c r="A176" s="1">
        <v>28</v>
      </c>
      <c r="B176">
        <v>100</v>
      </c>
      <c r="C176">
        <v>0.65</v>
      </c>
      <c r="D176">
        <v>52.8</v>
      </c>
      <c r="E176">
        <v>59.2</v>
      </c>
      <c r="F176">
        <v>58.1</v>
      </c>
      <c r="G176">
        <v>52.6</v>
      </c>
      <c r="I176">
        <f t="shared" si="57"/>
        <v>3.001145614594535</v>
      </c>
      <c r="N176">
        <f t="shared" si="58"/>
        <v>55.674999999999997</v>
      </c>
    </row>
    <row r="177" spans="1:23" x14ac:dyDescent="0.45">
      <c r="A177" s="1">
        <v>29</v>
      </c>
      <c r="B177">
        <v>100</v>
      </c>
      <c r="C177">
        <v>0.85</v>
      </c>
      <c r="D177">
        <v>52</v>
      </c>
      <c r="E177">
        <v>57.6</v>
      </c>
      <c r="F177">
        <v>57.6</v>
      </c>
      <c r="G177">
        <v>52.3</v>
      </c>
      <c r="I177">
        <f t="shared" si="57"/>
        <v>2.7270634389394037</v>
      </c>
      <c r="N177">
        <f t="shared" si="58"/>
        <v>54.875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22.6</v>
      </c>
      <c r="E184">
        <v>58.9</v>
      </c>
      <c r="F184">
        <v>49.1</v>
      </c>
      <c r="G184">
        <v>0</v>
      </c>
      <c r="I184">
        <f>_xlfn.STDEV.P(D184:G184)</f>
        <v>23.058024633519679</v>
      </c>
      <c r="J184">
        <v>2</v>
      </c>
      <c r="K184">
        <f>_xlfn.STDEV.P(D184:G188)</f>
        <v>22.514903952715414</v>
      </c>
      <c r="L184">
        <f>_xlfn.STDEV.P(D184:G184,D189:G189,D194:G194,D199:F199)</f>
        <v>17.361136675536724</v>
      </c>
      <c r="M184">
        <v>0</v>
      </c>
      <c r="N184">
        <f>AVERAGE(D184:G184)</f>
        <v>32.65</v>
      </c>
      <c r="P184" s="2">
        <f>_xlfn.STDEV.P(D184:D188)</f>
        <v>0.93509357820487737</v>
      </c>
      <c r="Q184">
        <f>_xlfn.STDEV.P(D184,D189,D194)</f>
        <v>10.042244105112493</v>
      </c>
      <c r="R184" s="2">
        <f>_xlfn.STDEV.P(E184:E188)</f>
        <v>1.3059862173851597</v>
      </c>
      <c r="S184">
        <f>_xlfn.STDEV.P(E184,E189,E194,E199)</f>
        <v>2.7288962970402504</v>
      </c>
      <c r="T184" s="2">
        <f>_xlfn.STDEV.P(F184:F188)</f>
        <v>1.9009471323527125</v>
      </c>
      <c r="U184">
        <f>_xlfn.STDEV.P(F184,F189,F194,F199)</f>
        <v>1.2328828005937937</v>
      </c>
      <c r="V184" s="2">
        <f>_xlfn.STDEV.P(G184:G188)</f>
        <v>0</v>
      </c>
      <c r="W184">
        <f>_xlfn.STDEV.P(G184,G189,G194)</f>
        <v>23.478216854494441</v>
      </c>
    </row>
    <row r="185" spans="1:23" x14ac:dyDescent="0.45">
      <c r="A185" s="1">
        <v>1</v>
      </c>
      <c r="B185">
        <v>0</v>
      </c>
      <c r="C185">
        <v>0.2</v>
      </c>
      <c r="D185">
        <v>19.899999999999999</v>
      </c>
      <c r="E185">
        <v>55.2</v>
      </c>
      <c r="F185">
        <v>47.5</v>
      </c>
      <c r="G185">
        <v>0</v>
      </c>
      <c r="I185">
        <f t="shared" ref="I185:I198" si="69">_xlfn.STDEV.P(D185:G185)</f>
        <v>22.031851942131421</v>
      </c>
      <c r="J185">
        <v>5</v>
      </c>
      <c r="K185">
        <f>_xlfn.STDEV.P(D189:G193)</f>
        <v>19.769508719237294</v>
      </c>
      <c r="L185">
        <f t="shared" ref="L185:L188" si="70">_xlfn.STDEV.P(D185:G185,D190:G190,D195:G195,D200:F200)</f>
        <v>17.92201625561886</v>
      </c>
      <c r="M185">
        <v>0.2</v>
      </c>
      <c r="N185">
        <f t="shared" ref="N185:N198" si="71">AVERAGE(D185:G185)</f>
        <v>30.65</v>
      </c>
      <c r="P185" s="2">
        <f>_xlfn.STDEV.P(D189:D193)</f>
        <v>1.1260550608207365</v>
      </c>
      <c r="Q185">
        <f t="shared" ref="Q185:Q188" si="72">_xlfn.STDEV.P(D185,D190,D195)</f>
        <v>8.9535840123755257</v>
      </c>
      <c r="R185" s="2">
        <f>_xlfn.STDEV.P(E189:E193)</f>
        <v>0.80000000000000193</v>
      </c>
      <c r="S185">
        <f t="shared" ref="S185:S188" si="73">_xlfn.STDEV.P(E185,E190,E195,E200)</f>
        <v>2.1914607000811128</v>
      </c>
      <c r="T185" s="2">
        <f>_xlfn.STDEV.P(F189:F193)</f>
        <v>0.81141851100403217</v>
      </c>
      <c r="U185">
        <f t="shared" ref="U185:U188" si="74">_xlfn.STDEV.P(F185,F190,F195,F200)</f>
        <v>1.3198011213815521</v>
      </c>
      <c r="V185" s="2">
        <f>_xlfn.STDEV.P(G189:G193)</f>
        <v>0.88181630740194428</v>
      </c>
      <c r="W185">
        <f t="shared" ref="W185:W188" si="75">_xlfn.STDEV.P(G185,G190,G195)</f>
        <v>23.525352754469431</v>
      </c>
    </row>
    <row r="186" spans="1:23" x14ac:dyDescent="0.45">
      <c r="A186" s="1">
        <v>2</v>
      </c>
      <c r="B186">
        <v>0</v>
      </c>
      <c r="C186">
        <v>0.45</v>
      </c>
      <c r="D186">
        <v>20.7</v>
      </c>
      <c r="E186">
        <v>56.3</v>
      </c>
      <c r="F186">
        <v>46.5</v>
      </c>
      <c r="G186">
        <v>0</v>
      </c>
      <c r="I186">
        <f t="shared" si="69"/>
        <v>22.064493535995787</v>
      </c>
      <c r="J186">
        <v>10</v>
      </c>
      <c r="K186">
        <f>_xlfn.STDEV.P(D194:G198)</f>
        <v>9.8171418956843191</v>
      </c>
      <c r="L186">
        <f t="shared" si="70"/>
        <v>17.559023004964949</v>
      </c>
      <c r="M186">
        <v>0.45</v>
      </c>
      <c r="N186">
        <f t="shared" si="71"/>
        <v>30.875</v>
      </c>
      <c r="P186" s="2">
        <f>_xlfn.STDEV.P(D194:D198)</f>
        <v>1.7385051049680591</v>
      </c>
      <c r="Q186">
        <f t="shared" si="72"/>
        <v>10.551566497708082</v>
      </c>
      <c r="R186" s="2">
        <f>_xlfn.STDEV.P(E194:E198)</f>
        <v>1.3108775686539151</v>
      </c>
      <c r="S186">
        <f t="shared" si="73"/>
        <v>2.0279299790673235</v>
      </c>
      <c r="T186" s="2">
        <f>_xlfn.STDEV.P(F194:F198)</f>
        <v>1.0430723848324241</v>
      </c>
      <c r="U186">
        <f t="shared" si="74"/>
        <v>1.7414074767267993</v>
      </c>
      <c r="V186" s="2">
        <f>_xlfn.STDEV.P(G194:G198)</f>
        <v>0.88904443083571372</v>
      </c>
      <c r="W186">
        <f t="shared" si="75"/>
        <v>23.27187143312716</v>
      </c>
    </row>
    <row r="187" spans="1:23" x14ac:dyDescent="0.45">
      <c r="A187" s="1">
        <v>3</v>
      </c>
      <c r="B187">
        <v>0</v>
      </c>
      <c r="C187">
        <v>0.65</v>
      </c>
      <c r="D187">
        <v>21.2</v>
      </c>
      <c r="E187">
        <v>56.7</v>
      </c>
      <c r="F187">
        <v>52</v>
      </c>
      <c r="G187">
        <v>0</v>
      </c>
      <c r="I187">
        <f t="shared" si="69"/>
        <v>23.1831161624144</v>
      </c>
      <c r="J187">
        <v>20</v>
      </c>
      <c r="K187">
        <f>_xlfn.STDEV.P(D199:F203)</f>
        <v>4.4665970143823017</v>
      </c>
      <c r="L187">
        <f t="shared" si="70"/>
        <v>17.953594502370695</v>
      </c>
      <c r="M187">
        <v>0.65</v>
      </c>
      <c r="N187">
        <f t="shared" si="71"/>
        <v>32.475000000000001</v>
      </c>
      <c r="P187" s="2"/>
      <c r="Q187">
        <f t="shared" si="72"/>
        <v>10.360930889108795</v>
      </c>
      <c r="R187" s="2">
        <f>_xlfn.STDEV.P(E199:E203)</f>
        <v>0.64311740763254066</v>
      </c>
      <c r="S187">
        <f t="shared" si="73"/>
        <v>1.5898113095584656</v>
      </c>
      <c r="T187" s="2">
        <f>_xlfn.STDEV.P(F199:F203)</f>
        <v>0.88769364084688618</v>
      </c>
      <c r="U187">
        <f t="shared" si="74"/>
        <v>0.72929760729074089</v>
      </c>
      <c r="V187" s="2"/>
      <c r="W187">
        <f t="shared" si="75"/>
        <v>24.068005502926272</v>
      </c>
    </row>
    <row r="188" spans="1:23" x14ac:dyDescent="0.45">
      <c r="A188" s="1">
        <v>4</v>
      </c>
      <c r="B188">
        <v>0</v>
      </c>
      <c r="C188">
        <v>0.85</v>
      </c>
      <c r="D188">
        <v>20.3</v>
      </c>
      <c r="E188">
        <v>55.5</v>
      </c>
      <c r="F188">
        <v>47.8</v>
      </c>
      <c r="G188">
        <v>0</v>
      </c>
      <c r="I188">
        <f t="shared" si="69"/>
        <v>22.12430789877957</v>
      </c>
      <c r="J188">
        <v>50</v>
      </c>
      <c r="L188">
        <f t="shared" si="70"/>
        <v>17.151707398001733</v>
      </c>
      <c r="M188">
        <v>0.85</v>
      </c>
      <c r="N188">
        <f t="shared" si="71"/>
        <v>30.9</v>
      </c>
      <c r="P188" s="2"/>
      <c r="Q188">
        <f t="shared" si="72"/>
        <v>10.545457157784419</v>
      </c>
      <c r="R188" s="2"/>
      <c r="S188">
        <f t="shared" si="73"/>
        <v>1.6109003693587014</v>
      </c>
      <c r="T188" s="2"/>
      <c r="U188">
        <f t="shared" si="74"/>
        <v>0.61644140029689776</v>
      </c>
      <c r="V188" s="2"/>
      <c r="W188">
        <f t="shared" si="75"/>
        <v>22.794200042018488</v>
      </c>
    </row>
    <row r="189" spans="1:23" x14ac:dyDescent="0.45">
      <c r="A189" s="1">
        <v>5</v>
      </c>
      <c r="B189">
        <v>5</v>
      </c>
      <c r="C189">
        <v>0</v>
      </c>
      <c r="D189">
        <v>7.7</v>
      </c>
      <c r="E189">
        <v>54.6</v>
      </c>
      <c r="F189">
        <v>50.3</v>
      </c>
      <c r="G189">
        <v>49.4</v>
      </c>
      <c r="I189">
        <f t="shared" si="69"/>
        <v>19.03877622117556</v>
      </c>
      <c r="J189">
        <v>100</v>
      </c>
      <c r="N189">
        <f t="shared" si="71"/>
        <v>40.5</v>
      </c>
      <c r="P189" s="2"/>
      <c r="R189" s="2"/>
      <c r="T189" s="2"/>
      <c r="V189" s="2"/>
    </row>
    <row r="190" spans="1:23" x14ac:dyDescent="0.45">
      <c r="A190" s="1">
        <v>6</v>
      </c>
      <c r="B190">
        <v>5</v>
      </c>
      <c r="C190">
        <v>0.2</v>
      </c>
      <c r="D190">
        <v>5.4</v>
      </c>
      <c r="E190">
        <v>55.2</v>
      </c>
      <c r="F190">
        <v>49.7</v>
      </c>
      <c r="G190">
        <v>49.5</v>
      </c>
      <c r="I190">
        <f t="shared" si="69"/>
        <v>20.078159776234472</v>
      </c>
      <c r="K190">
        <f>AVERAGE(K184:K189)</f>
        <v>14.142037895504831</v>
      </c>
      <c r="N190">
        <f t="shared" si="71"/>
        <v>39.950000000000003</v>
      </c>
      <c r="P190" s="2">
        <f>AVERAGE(P184:P189)</f>
        <v>1.2665512479978911</v>
      </c>
      <c r="Q190">
        <f>AVERAGE(Q184:Q188)</f>
        <v>10.090756532417862</v>
      </c>
      <c r="R190" s="2">
        <f>AVERAGE(R184:R189)</f>
        <v>1.0149952984179043</v>
      </c>
      <c r="S190">
        <f>AVERAGE(S184:S188)</f>
        <v>2.0297997310211704</v>
      </c>
      <c r="T190" s="2">
        <f>AVERAGE(T184:T189)</f>
        <v>1.1607829172590138</v>
      </c>
      <c r="U190">
        <f>AVERAGE(U184:U188)</f>
        <v>1.1279660812579568</v>
      </c>
      <c r="V190" s="2">
        <f>AVERAGE(V184:V189)</f>
        <v>0.59028691274588596</v>
      </c>
      <c r="W190">
        <f>AVERAGE(W184:W188)</f>
        <v>23.427529317407156</v>
      </c>
    </row>
    <row r="191" spans="1:23" x14ac:dyDescent="0.45">
      <c r="A191" s="1">
        <v>7</v>
      </c>
      <c r="B191">
        <v>5</v>
      </c>
      <c r="C191">
        <v>0.45</v>
      </c>
      <c r="D191">
        <v>4.3</v>
      </c>
      <c r="E191">
        <v>54</v>
      </c>
      <c r="F191">
        <v>49.2</v>
      </c>
      <c r="G191">
        <v>48.6</v>
      </c>
      <c r="I191">
        <f t="shared" si="69"/>
        <v>20.157427291199642</v>
      </c>
      <c r="N191">
        <f t="shared" si="71"/>
        <v>39.024999999999999</v>
      </c>
      <c r="P191" s="2">
        <f>_xlfn.STDEV.P(P184:P189)</f>
        <v>0.34270677874092798</v>
      </c>
      <c r="Q191">
        <f>_xlfn.STDEV.P(Q184:Q188)</f>
        <v>0.59793100969516</v>
      </c>
      <c r="R191" s="2">
        <f>_xlfn.STDEV.P(R184:R189)</f>
        <v>0.29863781439990078</v>
      </c>
      <c r="S191">
        <f>_xlfn.STDEV.P(S184:S188)</f>
        <v>0.42046171281863759</v>
      </c>
      <c r="T191" s="2">
        <f>_xlfn.STDEV.P(T184:T189)</f>
        <v>0.43541132162548823</v>
      </c>
      <c r="U191">
        <f>_xlfn.STDEV.P(U184:U188)</f>
        <v>0.41102617864506824</v>
      </c>
      <c r="V191" s="2">
        <f>_xlfn.STDEV.P(V184:V189)</f>
        <v>0.41740630961641789</v>
      </c>
      <c r="W191">
        <f>_xlfn.STDEV.P(W184:W188)</f>
        <v>0.41174840460519796</v>
      </c>
    </row>
    <row r="192" spans="1:23" x14ac:dyDescent="0.45">
      <c r="A192" s="1">
        <v>8</v>
      </c>
      <c r="B192">
        <v>5</v>
      </c>
      <c r="C192">
        <v>0.65</v>
      </c>
      <c r="D192">
        <v>5.4</v>
      </c>
      <c r="E192">
        <v>53.9</v>
      </c>
      <c r="F192">
        <v>50.7</v>
      </c>
      <c r="G192">
        <v>50.6</v>
      </c>
      <c r="I192">
        <f t="shared" si="69"/>
        <v>20.106777464327806</v>
      </c>
      <c r="K192" cm="1">
        <f t="array" ref="K192">INDEX(LINEST(K184:K187),1)</f>
        <v>-6.4097287638552318</v>
      </c>
      <c r="L192" cm="1">
        <f t="array" ref="L192">INDEX(LINEST(L184:L188),1)</f>
        <v>-3.8728030831814669E-2</v>
      </c>
      <c r="N192">
        <f t="shared" si="71"/>
        <v>40.15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5.2</v>
      </c>
      <c r="E193">
        <v>52.8</v>
      </c>
      <c r="F193">
        <v>48.4</v>
      </c>
      <c r="G193">
        <v>48</v>
      </c>
      <c r="I193">
        <f t="shared" si="69"/>
        <v>19.375241933973363</v>
      </c>
      <c r="N193">
        <f t="shared" si="71"/>
        <v>38.6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32.1</v>
      </c>
      <c r="E194">
        <v>55</v>
      </c>
      <c r="F194">
        <v>52.3</v>
      </c>
      <c r="G194">
        <v>50.2</v>
      </c>
      <c r="I194">
        <f t="shared" si="69"/>
        <v>8.9958323683804071</v>
      </c>
      <c r="N194">
        <f t="shared" si="71"/>
        <v>47.399999999999991</v>
      </c>
      <c r="P194" s="2" t="s">
        <v>35</v>
      </c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26.9</v>
      </c>
      <c r="E195">
        <v>57.1</v>
      </c>
      <c r="F195">
        <v>51.2</v>
      </c>
      <c r="G195">
        <v>50.3</v>
      </c>
      <c r="I195">
        <f t="shared" si="69"/>
        <v>11.543261021046014</v>
      </c>
      <c r="J195" s="6"/>
      <c r="K195" t="s">
        <v>25</v>
      </c>
      <c r="L195" t="s">
        <v>26</v>
      </c>
      <c r="N195">
        <f t="shared" si="71"/>
        <v>46.375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29.8</v>
      </c>
      <c r="E196">
        <v>53.7</v>
      </c>
      <c r="F196">
        <v>51.4</v>
      </c>
      <c r="G196">
        <v>50.1</v>
      </c>
      <c r="I196">
        <f t="shared" si="69"/>
        <v>9.5844926834966166</v>
      </c>
      <c r="J196">
        <v>2</v>
      </c>
      <c r="K196">
        <f>AVERAGE(D184:G188)</f>
        <v>31.509999999999998</v>
      </c>
      <c r="L196">
        <f>AVERAGE(D184:G184,D189:G189,D194:G194,D199:F199)</f>
        <v>41.460000000000008</v>
      </c>
      <c r="M196">
        <v>0</v>
      </c>
      <c r="N196">
        <f t="shared" si="71"/>
        <v>46.25</v>
      </c>
      <c r="P196" s="2">
        <f>AVERAGE(D184:D188)</f>
        <v>20.94</v>
      </c>
      <c r="Q196">
        <f>AVERAGE(D184,D189,D194)</f>
        <v>20.8</v>
      </c>
      <c r="R196" s="2">
        <f>AVERAGE(E184:E188)</f>
        <v>56.519999999999996</v>
      </c>
      <c r="S196">
        <f>AVERAGE(E184,E189,E194,E199)</f>
        <v>54.924999999999997</v>
      </c>
      <c r="T196" s="2">
        <f>AVERAGE(F184:F188)</f>
        <v>48.58</v>
      </c>
      <c r="U196">
        <f>AVERAGE(F184,F189,F194,F199)</f>
        <v>50.3</v>
      </c>
      <c r="V196" s="2">
        <f>AVERAGE(G184:G188)</f>
        <v>0</v>
      </c>
      <c r="W196">
        <f>AVERAGE(G184,G189,G194)</f>
        <v>33.199999999999996</v>
      </c>
    </row>
    <row r="197" spans="1:23" x14ac:dyDescent="0.45">
      <c r="A197" s="1">
        <v>13</v>
      </c>
      <c r="B197">
        <v>10</v>
      </c>
      <c r="C197">
        <v>0.65</v>
      </c>
      <c r="D197">
        <v>30.5</v>
      </c>
      <c r="E197">
        <v>55.5</v>
      </c>
      <c r="F197">
        <v>52.2</v>
      </c>
      <c r="G197">
        <v>51.5</v>
      </c>
      <c r="I197">
        <f t="shared" si="69"/>
        <v>9.8877133352459339</v>
      </c>
      <c r="J197">
        <v>5</v>
      </c>
      <c r="K197">
        <f>AVERAGE(D189:G193)</f>
        <v>39.645000000000003</v>
      </c>
      <c r="L197">
        <f t="shared" ref="L197:L200" si="76">AVERAGE(D185:G185,D190:G190,D195:G195,D200:F200)</f>
        <v>40.799999999999997</v>
      </c>
      <c r="M197">
        <v>0.2</v>
      </c>
      <c r="N197">
        <f t="shared" si="71"/>
        <v>47.424999999999997</v>
      </c>
      <c r="P197" s="2">
        <f>AVERAGE(D189:D193)</f>
        <v>5.6000000000000005</v>
      </c>
      <c r="Q197">
        <f t="shared" ref="Q197:Q200" si="77">AVERAGE(D185,D190,D195)</f>
        <v>17.399999999999999</v>
      </c>
      <c r="R197" s="2">
        <f>AVERAGE(E189:E193)</f>
        <v>54.1</v>
      </c>
      <c r="S197">
        <f t="shared" ref="S197:S200" si="78">AVERAGE(E185,E190,E195,E200)</f>
        <v>54.65</v>
      </c>
      <c r="T197" s="2">
        <f>AVERAGE(F189:F193)</f>
        <v>49.66</v>
      </c>
      <c r="U197">
        <f t="shared" ref="U197:U200" si="79">AVERAGE(F185,F190,F195,F200)</f>
        <v>49.525000000000006</v>
      </c>
      <c r="V197" s="2">
        <f>AVERAGE(G189:G193)</f>
        <v>49.22</v>
      </c>
      <c r="W197">
        <f t="shared" ref="W197:W200" si="80">AVERAGE(G185,G190,G195)</f>
        <v>33.266666666666666</v>
      </c>
    </row>
    <row r="198" spans="1:23" x14ac:dyDescent="0.45">
      <c r="A198" s="1">
        <v>14</v>
      </c>
      <c r="B198">
        <v>10</v>
      </c>
      <c r="C198">
        <v>0.85</v>
      </c>
      <c r="D198">
        <v>30.9</v>
      </c>
      <c r="E198">
        <v>53.5</v>
      </c>
      <c r="F198">
        <v>49.4</v>
      </c>
      <c r="G198">
        <v>48.7</v>
      </c>
      <c r="I198">
        <f t="shared" si="69"/>
        <v>8.6969463031572261</v>
      </c>
      <c r="J198">
        <v>10</v>
      </c>
      <c r="K198">
        <f>AVERAGE(D194:G198)</f>
        <v>46.614999999999995</v>
      </c>
      <c r="L198">
        <f t="shared" si="76"/>
        <v>40.426666666666669</v>
      </c>
      <c r="M198">
        <v>0.45</v>
      </c>
      <c r="N198">
        <f t="shared" si="71"/>
        <v>45.625</v>
      </c>
      <c r="P198" s="2">
        <f>AVERAGE(D194:D198)</f>
        <v>30.04</v>
      </c>
      <c r="Q198">
        <f t="shared" si="77"/>
        <v>18.266666666666666</v>
      </c>
      <c r="R198" s="2">
        <f>AVERAGE(E194:E198)</f>
        <v>54.96</v>
      </c>
      <c r="S198">
        <f t="shared" si="78"/>
        <v>53.65</v>
      </c>
      <c r="T198" s="2">
        <f>AVERAGE(F194:F198)</f>
        <v>51.3</v>
      </c>
      <c r="U198">
        <f t="shared" si="79"/>
        <v>48.95</v>
      </c>
      <c r="V198" s="2">
        <f>AVERAGE(G194:G198)</f>
        <v>50.160000000000004</v>
      </c>
      <c r="W198">
        <f t="shared" si="80"/>
        <v>32.9</v>
      </c>
    </row>
    <row r="199" spans="1:23" x14ac:dyDescent="0.45">
      <c r="A199" s="1">
        <v>15</v>
      </c>
      <c r="B199">
        <v>20</v>
      </c>
      <c r="C199">
        <v>0</v>
      </c>
      <c r="D199">
        <v>39</v>
      </c>
      <c r="E199">
        <v>51.2</v>
      </c>
      <c r="F199">
        <v>49.5</v>
      </c>
      <c r="G199">
        <v>0</v>
      </c>
      <c r="I199">
        <f>_xlfn.STDEV.P(D199:F199)</f>
        <v>5.3952654141283212</v>
      </c>
      <c r="J199">
        <v>20</v>
      </c>
      <c r="K199">
        <f>AVERAGE(D199:F203)</f>
        <v>47.286666666666662</v>
      </c>
      <c r="L199">
        <f t="shared" si="76"/>
        <v>41.666666666666671</v>
      </c>
      <c r="M199">
        <v>0.65</v>
      </c>
      <c r="N199">
        <f>AVERAGEIF(D199:G199, "&lt;&gt;0", D199:G199)</f>
        <v>46.566666666666663</v>
      </c>
      <c r="P199" s="2"/>
      <c r="Q199">
        <f t="shared" si="77"/>
        <v>19.033333333333335</v>
      </c>
      <c r="R199" s="2">
        <f>AVERAGE(E199:E203)</f>
        <v>51.279999999999994</v>
      </c>
      <c r="S199">
        <f t="shared" si="78"/>
        <v>54.65</v>
      </c>
      <c r="T199" s="2">
        <f>AVERAGE(F199:F203)</f>
        <v>49.3</v>
      </c>
      <c r="U199">
        <f t="shared" si="79"/>
        <v>51.375</v>
      </c>
      <c r="V199" s="2"/>
      <c r="W199">
        <f t="shared" si="80"/>
        <v>34.033333333333331</v>
      </c>
    </row>
    <row r="200" spans="1:23" x14ac:dyDescent="0.45">
      <c r="A200" s="1">
        <v>16</v>
      </c>
      <c r="B200">
        <v>20</v>
      </c>
      <c r="C200">
        <v>0.2</v>
      </c>
      <c r="D200">
        <v>43.3</v>
      </c>
      <c r="E200">
        <v>51.1</v>
      </c>
      <c r="F200">
        <v>49.7</v>
      </c>
      <c r="G200">
        <v>0</v>
      </c>
      <c r="I200">
        <f t="shared" ref="I200:I213" si="81">_xlfn.STDEV.P(D200:F200)</f>
        <v>3.3954217541991607</v>
      </c>
      <c r="J200">
        <v>50</v>
      </c>
      <c r="L200">
        <f t="shared" si="76"/>
        <v>39.959999999999994</v>
      </c>
      <c r="M200">
        <v>0.85</v>
      </c>
      <c r="N200">
        <f t="shared" ref="N200:N213" si="82">AVERAGEIF(D200:G200, "&lt;&gt;0", D200:G200)</f>
        <v>48.033333333333339</v>
      </c>
      <c r="P200" s="2"/>
      <c r="Q200">
        <f t="shared" si="77"/>
        <v>18.8</v>
      </c>
      <c r="R200" s="2"/>
      <c r="S200">
        <f t="shared" si="78"/>
        <v>53.2</v>
      </c>
      <c r="T200" s="2"/>
      <c r="U200">
        <f t="shared" si="79"/>
        <v>48.4</v>
      </c>
      <c r="V200" s="2"/>
      <c r="W200">
        <f t="shared" si="80"/>
        <v>32.233333333333334</v>
      </c>
    </row>
    <row r="201" spans="1:23" x14ac:dyDescent="0.45">
      <c r="A201" s="1">
        <v>17</v>
      </c>
      <c r="B201">
        <v>20</v>
      </c>
      <c r="C201">
        <v>0.45</v>
      </c>
      <c r="D201">
        <v>42.5</v>
      </c>
      <c r="E201">
        <v>50.6</v>
      </c>
      <c r="F201">
        <v>48.7</v>
      </c>
      <c r="G201">
        <v>0</v>
      </c>
      <c r="I201">
        <f t="shared" si="81"/>
        <v>3.4586445643087163</v>
      </c>
      <c r="J201">
        <v>100</v>
      </c>
      <c r="N201">
        <f t="shared" si="82"/>
        <v>47.266666666666673</v>
      </c>
      <c r="P201" s="2"/>
      <c r="R201" s="2"/>
      <c r="T201" s="2"/>
      <c r="V201" s="2"/>
    </row>
    <row r="202" spans="1:23" x14ac:dyDescent="0.45">
      <c r="A202" s="1">
        <v>18</v>
      </c>
      <c r="B202">
        <v>20</v>
      </c>
      <c r="C202">
        <v>0.65</v>
      </c>
      <c r="D202">
        <v>41.7</v>
      </c>
      <c r="E202">
        <v>52.5</v>
      </c>
      <c r="F202">
        <v>50.6</v>
      </c>
      <c r="G202">
        <v>0</v>
      </c>
      <c r="I202">
        <f t="shared" si="81"/>
        <v>4.7076769453969769</v>
      </c>
      <c r="K202">
        <f>AVERAGE(K196:K201)</f>
        <v>41.264166666666668</v>
      </c>
      <c r="N202">
        <f t="shared" si="82"/>
        <v>48.266666666666673</v>
      </c>
      <c r="P202" s="2">
        <f>AVERAGE(P196:P201)</f>
        <v>18.86</v>
      </c>
      <c r="Q202">
        <f>AVERAGE(Q196:Q200)</f>
        <v>18.86</v>
      </c>
      <c r="R202" s="2">
        <f>AVERAGE(R196:R201)</f>
        <v>54.215000000000003</v>
      </c>
      <c r="S202">
        <f>AVERAGE(S196:S200)</f>
        <v>54.214999999999996</v>
      </c>
      <c r="T202" s="2">
        <f>AVERAGE(T196:T201)</f>
        <v>49.709999999999994</v>
      </c>
      <c r="U202">
        <f>AVERAGE(U196:U200)</f>
        <v>49.71</v>
      </c>
      <c r="V202" s="2">
        <f>AVERAGE(V196:V201)</f>
        <v>33.126666666666665</v>
      </c>
      <c r="W202">
        <f>AVERAGE(W196:W200)</f>
        <v>33.126666666666665</v>
      </c>
    </row>
    <row r="203" spans="1:23" x14ac:dyDescent="0.45">
      <c r="A203" s="1">
        <v>19</v>
      </c>
      <c r="B203">
        <v>20</v>
      </c>
      <c r="C203">
        <v>0.85</v>
      </c>
      <c r="D203">
        <v>39.9</v>
      </c>
      <c r="E203">
        <v>51</v>
      </c>
      <c r="F203">
        <v>48</v>
      </c>
      <c r="G203">
        <v>0</v>
      </c>
      <c r="I203">
        <f t="shared" si="81"/>
        <v>4.6882832678923707</v>
      </c>
      <c r="N203">
        <f t="shared" si="82"/>
        <v>46.300000000000004</v>
      </c>
      <c r="P203" s="2">
        <f>_xlfn.STDEV.P(P196:P201)</f>
        <v>10.085408601869668</v>
      </c>
      <c r="Q203">
        <f>_xlfn.STDEV.P(Q196:Q200)</f>
        <v>1.1207933697956014</v>
      </c>
      <c r="R203" s="2">
        <f>_xlfn.STDEV.P(R196:R201)</f>
        <v>1.9036478140664581</v>
      </c>
      <c r="S203">
        <f>_xlfn.STDEV.P(S196:S200)</f>
        <v>0.66813172353960093</v>
      </c>
      <c r="T203" s="2">
        <f>_xlfn.STDEV.P(T196:T201)</f>
        <v>0.99694533450936984</v>
      </c>
      <c r="U203">
        <f>_xlfn.STDEV.P(U196:U200)</f>
        <v>1.0438630178332782</v>
      </c>
      <c r="V203" s="2">
        <f>_xlfn.STDEV.P(V196:V201)</f>
        <v>23.427233914589426</v>
      </c>
      <c r="W203">
        <f>_xlfn.STDEV.P(W196:W200)</f>
        <v>0.58248509756807321</v>
      </c>
    </row>
    <row r="204" spans="1:23" x14ac:dyDescent="0.45">
      <c r="A204" s="1">
        <v>20</v>
      </c>
      <c r="B204">
        <v>50</v>
      </c>
      <c r="C204">
        <v>0</v>
      </c>
      <c r="D204">
        <v>0</v>
      </c>
      <c r="E204">
        <v>0</v>
      </c>
      <c r="F204">
        <v>0</v>
      </c>
      <c r="G204">
        <v>0</v>
      </c>
      <c r="I204">
        <f t="shared" si="81"/>
        <v>0</v>
      </c>
      <c r="N204" t="e">
        <f t="shared" si="82"/>
        <v>#DIV/0!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0</v>
      </c>
      <c r="E205">
        <v>0</v>
      </c>
      <c r="F205">
        <v>0</v>
      </c>
      <c r="G205">
        <v>0</v>
      </c>
      <c r="I205">
        <f t="shared" si="81"/>
        <v>0</v>
      </c>
      <c r="N205" t="e">
        <f t="shared" si="82"/>
        <v>#DIV/0!</v>
      </c>
      <c r="P205" s="2" cm="1">
        <f t="array" ref="P205">INDEX(LINEST(P196:P198), 1)</f>
        <v>4.5499999999999963</v>
      </c>
      <c r="Q205" s="2" cm="1">
        <f t="array" ref="Q205">INDEX(LINEST(Q196:Q200), 1)</f>
        <v>-0.23666666666666644</v>
      </c>
      <c r="R205" s="2" cm="1">
        <f t="array" ref="R205">INDEX(LINEST(R196:R199), 1)</f>
        <v>-1.4860000000000007</v>
      </c>
      <c r="S205" s="2" cm="1">
        <f t="array" ref="S205">INDEX(LINEST(S196:S200), 1)</f>
        <v>-0.34499999999999875</v>
      </c>
      <c r="T205" s="2" cm="1">
        <f t="array" ref="T205">INDEX(LINEST(T196:T199), 1)</f>
        <v>0.37999999999999962</v>
      </c>
      <c r="U205" s="2" cm="1">
        <f t="array" ref="U205">INDEX(LINEST(U196:U200), 1)</f>
        <v>-0.19500000000000028</v>
      </c>
      <c r="V205" s="2" cm="1">
        <f t="array" ref="V205">INDEX(LINEST(V196:V198), 1)</f>
        <v>25.080000000000002</v>
      </c>
      <c r="W205" s="2" cm="1">
        <f t="array" ref="W205">INDEX(LINEST(W196:W200), 1)</f>
        <v>-0.11666666666666571</v>
      </c>
    </row>
    <row r="206" spans="1:23" x14ac:dyDescent="0.45">
      <c r="A206" s="1">
        <v>22</v>
      </c>
      <c r="B206">
        <v>50</v>
      </c>
      <c r="C206">
        <v>0.45</v>
      </c>
      <c r="D206">
        <v>0</v>
      </c>
      <c r="E206">
        <v>0</v>
      </c>
      <c r="F206">
        <v>0</v>
      </c>
      <c r="G206">
        <v>0</v>
      </c>
      <c r="I206">
        <f t="shared" si="81"/>
        <v>0</v>
      </c>
      <c r="K206" cm="1">
        <f t="array" ref="K206">INDEX(LINEST(K196:K199),1)</f>
        <v>5.4299999999999971</v>
      </c>
      <c r="L206" cm="1">
        <f t="array" ref="L206">INDEX(LINEST(L196:L200),1)</f>
        <v>-0.21333333333333543</v>
      </c>
      <c r="N206" t="e">
        <f t="shared" si="82"/>
        <v>#DIV/0!</v>
      </c>
    </row>
    <row r="207" spans="1:23" x14ac:dyDescent="0.4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  <c r="I207">
        <f t="shared" si="81"/>
        <v>0</v>
      </c>
      <c r="N207" t="e">
        <f t="shared" si="82"/>
        <v>#DIV/0!</v>
      </c>
    </row>
    <row r="208" spans="1:23" x14ac:dyDescent="0.4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  <c r="I208">
        <f t="shared" si="81"/>
        <v>0</v>
      </c>
      <c r="N208" t="e">
        <f t="shared" si="82"/>
        <v>#DIV/0!</v>
      </c>
    </row>
    <row r="209" spans="1:23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81"/>
        <v>0</v>
      </c>
      <c r="N209" t="e">
        <f t="shared" si="82"/>
        <v>#DIV/0!</v>
      </c>
    </row>
    <row r="210" spans="1:23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81"/>
        <v>0</v>
      </c>
      <c r="N210" t="e">
        <f t="shared" si="82"/>
        <v>#DIV/0!</v>
      </c>
    </row>
    <row r="211" spans="1:23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81"/>
        <v>0</v>
      </c>
      <c r="N211" t="e">
        <f t="shared" si="82"/>
        <v>#DIV/0!</v>
      </c>
    </row>
    <row r="212" spans="1:23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81"/>
        <v>0</v>
      </c>
      <c r="N212" t="e">
        <f t="shared" si="82"/>
        <v>#DIV/0!</v>
      </c>
    </row>
    <row r="213" spans="1:23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81"/>
        <v>0</v>
      </c>
      <c r="N213" t="e">
        <f t="shared" si="82"/>
        <v>#DIV/0!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9.9</v>
      </c>
      <c r="E220">
        <v>13.1</v>
      </c>
      <c r="F220">
        <v>18.899999999999999</v>
      </c>
      <c r="G220">
        <v>0.2</v>
      </c>
      <c r="I220">
        <f>_xlfn.STDEV.P(D220:G220)</f>
        <v>6.7780435967910364</v>
      </c>
      <c r="J220">
        <v>2</v>
      </c>
      <c r="K220">
        <f>_xlfn.STDEV.P(D220:G224)</f>
        <v>6.7760958523326655</v>
      </c>
      <c r="L220">
        <f>_xlfn.STDEV.P(D220:G220,D225:G225,D230:F230,D235:F235)</f>
        <v>17.11023831225155</v>
      </c>
      <c r="M220">
        <v>0</v>
      </c>
      <c r="N220">
        <f>AVERAGE(D220:G220)</f>
        <v>10.525</v>
      </c>
      <c r="P220" s="2">
        <f>_xlfn.STDEV.P(D220:D224)</f>
        <v>3.2627595682182902</v>
      </c>
      <c r="Q220">
        <f>_xlfn.STDEV.P(D220,D225,D230)</f>
        <v>2.7535835237417836</v>
      </c>
      <c r="R220" s="2">
        <f>_xlfn.STDEV.P(E220:E224)</f>
        <v>1.0091580649234293</v>
      </c>
      <c r="S220">
        <f>_xlfn.STDEV.P(E220,E225,E230,E235)</f>
        <v>14.561486016200405</v>
      </c>
      <c r="T220" s="2">
        <f>_xlfn.STDEV.P(F220:F224)</f>
        <v>1.7825823964125709</v>
      </c>
      <c r="U220">
        <f>_xlfn.STDEV.P(F220,F225,F230,F235)</f>
        <v>8.4604964393349835</v>
      </c>
      <c r="V220" s="2">
        <f>_xlfn.STDEV.P(G220:G224)</f>
        <v>0.13564659966250539</v>
      </c>
      <c r="W220">
        <f>_xlfn.STDEV.P(G220,G225)</f>
        <v>24.599999999999994</v>
      </c>
    </row>
    <row r="221" spans="1:23" x14ac:dyDescent="0.45">
      <c r="A221" s="1">
        <v>1</v>
      </c>
      <c r="B221">
        <v>0</v>
      </c>
      <c r="C221">
        <v>0.2</v>
      </c>
      <c r="D221">
        <v>10.4</v>
      </c>
      <c r="E221">
        <v>12.7</v>
      </c>
      <c r="F221">
        <v>20.100000000000001</v>
      </c>
      <c r="G221">
        <v>0.1</v>
      </c>
      <c r="I221">
        <f t="shared" ref="I221:I229" si="83">_xlfn.STDEV.P(D221:G221)</f>
        <v>7.1545003319588982</v>
      </c>
      <c r="J221">
        <v>5</v>
      </c>
      <c r="K221">
        <f>_xlfn.STDEV.P(D225:G229)</f>
        <v>18.592213423904109</v>
      </c>
      <c r="L221">
        <f t="shared" ref="L221:L224" si="84">_xlfn.STDEV.P(D221:G221,D226:G226,D231:F231,D236:F236)</f>
        <v>17.303090440019961</v>
      </c>
      <c r="M221">
        <v>0.2</v>
      </c>
      <c r="N221">
        <f t="shared" ref="N221:N229" si="85">AVERAGE(D221:G221)</f>
        <v>10.825000000000001</v>
      </c>
      <c r="P221" s="2">
        <f>_xlfn.STDEV.P(D225:D229)</f>
        <v>1.1278297743897341</v>
      </c>
      <c r="Q221">
        <f t="shared" ref="Q221:Q224" si="86">_xlfn.STDEV.P(D221,D226,D231)</f>
        <v>3.2724438710066348</v>
      </c>
      <c r="R221" s="2">
        <f>_xlfn.STDEV.P(E225:E229)</f>
        <v>0.56000000000000016</v>
      </c>
      <c r="S221">
        <f t="shared" ref="S221:S224" si="87">_xlfn.STDEV.P(E221,E226,E231,E236)</f>
        <v>15.21715725751692</v>
      </c>
      <c r="T221" s="2">
        <f>_xlfn.STDEV.P(F225:F229)</f>
        <v>0.49152822909778021</v>
      </c>
      <c r="U221">
        <f t="shared" ref="U221:U224" si="88">_xlfn.STDEV.P(F221,F226,F231,F236)</f>
        <v>7.9711981533518372</v>
      </c>
      <c r="V221" s="2">
        <f>_xlfn.STDEV.P(G225:G229)</f>
        <v>1.1740528097151335</v>
      </c>
      <c r="W221">
        <f t="shared" ref="W221:W224" si="89">_xlfn.STDEV.P(G221,G226)</f>
        <v>24.7</v>
      </c>
    </row>
    <row r="222" spans="1:23" x14ac:dyDescent="0.45">
      <c r="A222" s="1">
        <v>2</v>
      </c>
      <c r="B222">
        <v>0</v>
      </c>
      <c r="C222">
        <v>0.45</v>
      </c>
      <c r="D222">
        <v>12.3</v>
      </c>
      <c r="E222">
        <v>14.2</v>
      </c>
      <c r="F222">
        <v>15.7</v>
      </c>
      <c r="G222">
        <v>0</v>
      </c>
      <c r="I222">
        <f t="shared" si="83"/>
        <v>6.2090659522991043</v>
      </c>
      <c r="J222">
        <v>10</v>
      </c>
      <c r="K222">
        <f>_xlfn.STDEV.P(D230:F234)</f>
        <v>14.06563029357574</v>
      </c>
      <c r="L222">
        <f t="shared" si="84"/>
        <v>16.247499022612548</v>
      </c>
      <c r="M222">
        <v>0.45</v>
      </c>
      <c r="N222">
        <f t="shared" si="85"/>
        <v>10.55</v>
      </c>
      <c r="P222" s="2">
        <f>_xlfn.STDEV.P(D230:D234)</f>
        <v>0.7249827584156755</v>
      </c>
      <c r="Q222">
        <f t="shared" si="86"/>
        <v>3.4477045503735786</v>
      </c>
      <c r="R222" s="2">
        <f>_xlfn.STDEV.P(E230:E234)</f>
        <v>0.66332495807108005</v>
      </c>
      <c r="S222">
        <f t="shared" si="87"/>
        <v>13.922014940374114</v>
      </c>
      <c r="T222" s="2">
        <f>_xlfn.STDEV.P(F230:F234)</f>
        <v>1.3386560424545217</v>
      </c>
      <c r="U222">
        <f t="shared" si="88"/>
        <v>9.0450262575627658</v>
      </c>
      <c r="V222" s="2"/>
      <c r="W222">
        <f t="shared" si="89"/>
        <v>24.3</v>
      </c>
    </row>
    <row r="223" spans="1:23" x14ac:dyDescent="0.45">
      <c r="A223" s="1">
        <v>3</v>
      </c>
      <c r="B223">
        <v>0</v>
      </c>
      <c r="C223">
        <v>0.65</v>
      </c>
      <c r="D223">
        <v>6</v>
      </c>
      <c r="E223">
        <v>15.6</v>
      </c>
      <c r="F223">
        <v>16.3</v>
      </c>
      <c r="G223">
        <v>0.4</v>
      </c>
      <c r="I223">
        <f t="shared" si="83"/>
        <v>6.6799607034772261</v>
      </c>
      <c r="J223">
        <v>20</v>
      </c>
      <c r="K223">
        <f>_xlfn.STDEV.P(D235:F239)</f>
        <v>19.55424818862187</v>
      </c>
      <c r="L223">
        <f t="shared" si="84"/>
        <v>17.438412034520638</v>
      </c>
      <c r="M223">
        <v>0.65</v>
      </c>
      <c r="N223">
        <f t="shared" si="85"/>
        <v>9.5750000000000011</v>
      </c>
      <c r="P223" s="2"/>
      <c r="Q223">
        <f t="shared" si="86"/>
        <v>2.0066555924389884</v>
      </c>
      <c r="R223" s="2">
        <f>_xlfn.STDEV.P(E235:E239)</f>
        <v>1.2544321424453377</v>
      </c>
      <c r="S223">
        <f t="shared" si="87"/>
        <v>14.698022826217137</v>
      </c>
      <c r="T223" s="2">
        <f>_xlfn.STDEV.P(F235:F239)</f>
        <v>1.4907716122867369</v>
      </c>
      <c r="U223">
        <f t="shared" si="88"/>
        <v>9.2330926563096938</v>
      </c>
      <c r="V223" s="2"/>
      <c r="W223">
        <f t="shared" si="89"/>
        <v>25.5</v>
      </c>
    </row>
    <row r="224" spans="1:23" x14ac:dyDescent="0.45">
      <c r="A224" s="1">
        <v>4</v>
      </c>
      <c r="B224">
        <v>0</v>
      </c>
      <c r="C224">
        <v>0.85</v>
      </c>
      <c r="D224">
        <v>3.3</v>
      </c>
      <c r="E224">
        <v>13.7</v>
      </c>
      <c r="F224">
        <v>15.9</v>
      </c>
      <c r="G224">
        <v>0.1</v>
      </c>
      <c r="I224">
        <f t="shared" si="83"/>
        <v>6.6923463747776832</v>
      </c>
      <c r="J224">
        <v>50</v>
      </c>
      <c r="L224">
        <f t="shared" si="84"/>
        <v>16.682900936991423</v>
      </c>
      <c r="M224">
        <v>0.85</v>
      </c>
      <c r="N224">
        <f t="shared" si="85"/>
        <v>8.25</v>
      </c>
      <c r="P224" s="2"/>
      <c r="Q224">
        <f t="shared" si="86"/>
        <v>1.2229290885229445</v>
      </c>
      <c r="R224" s="2"/>
      <c r="S224">
        <f t="shared" si="87"/>
        <v>14.047953587622649</v>
      </c>
      <c r="T224" s="2"/>
      <c r="U224">
        <f t="shared" si="88"/>
        <v>8.9264704670995236</v>
      </c>
      <c r="V224" s="2"/>
      <c r="W224">
        <f t="shared" si="89"/>
        <v>23.900000000000002</v>
      </c>
    </row>
    <row r="225" spans="1:23" x14ac:dyDescent="0.45">
      <c r="A225" s="1">
        <v>5</v>
      </c>
      <c r="B225">
        <v>5</v>
      </c>
      <c r="C225">
        <v>0</v>
      </c>
      <c r="D225">
        <v>4.5</v>
      </c>
      <c r="E225">
        <v>7.8</v>
      </c>
      <c r="F225">
        <v>37.5</v>
      </c>
      <c r="G225">
        <v>49.4</v>
      </c>
      <c r="I225">
        <f t="shared" si="83"/>
        <v>19.154242349933867</v>
      </c>
      <c r="J225">
        <v>100</v>
      </c>
      <c r="N225">
        <f t="shared" si="85"/>
        <v>24.799999999999997</v>
      </c>
      <c r="P225" s="2"/>
      <c r="R225" s="2"/>
      <c r="T225" s="2"/>
      <c r="V225" s="2"/>
    </row>
    <row r="226" spans="1:23" x14ac:dyDescent="0.45">
      <c r="A226" s="1">
        <v>6</v>
      </c>
      <c r="B226">
        <v>5</v>
      </c>
      <c r="C226">
        <v>0.2</v>
      </c>
      <c r="D226">
        <v>4.2</v>
      </c>
      <c r="E226">
        <v>8</v>
      </c>
      <c r="F226">
        <v>36.1</v>
      </c>
      <c r="G226">
        <v>49.5</v>
      </c>
      <c r="I226">
        <f t="shared" si="83"/>
        <v>18.999276302006876</v>
      </c>
      <c r="K226">
        <f>AVERAGE(K220:K225)</f>
        <v>14.747046939608596</v>
      </c>
      <c r="N226">
        <f t="shared" si="85"/>
        <v>24.45</v>
      </c>
      <c r="P226" s="2">
        <f>AVERAGE(P220:P225)</f>
        <v>1.7051907003412332</v>
      </c>
      <c r="Q226">
        <f>AVERAGE(Q220:Q224)</f>
        <v>2.5406633252167863</v>
      </c>
      <c r="R226" s="2">
        <f>AVERAGE(R220:R225)</f>
        <v>0.87172879135996184</v>
      </c>
      <c r="S226">
        <f>AVERAGE(S220:S224)</f>
        <v>14.489326925586244</v>
      </c>
      <c r="T226" s="2">
        <f>AVERAGE(T220:T225)</f>
        <v>1.2758845700629022</v>
      </c>
      <c r="U226">
        <f>AVERAGE(U220:U224)</f>
        <v>8.7272567947317619</v>
      </c>
      <c r="V226" s="2">
        <f>AVERAGE(V220:V225)</f>
        <v>0.65484970468881942</v>
      </c>
      <c r="W226">
        <f>AVERAGE(W220:W224)</f>
        <v>24.6</v>
      </c>
    </row>
    <row r="227" spans="1:23" x14ac:dyDescent="0.45">
      <c r="A227" s="1">
        <v>7</v>
      </c>
      <c r="B227">
        <v>5</v>
      </c>
      <c r="C227">
        <v>0.45</v>
      </c>
      <c r="D227">
        <v>6.8</v>
      </c>
      <c r="E227">
        <v>8.1999999999999993</v>
      </c>
      <c r="F227">
        <v>36.799999999999997</v>
      </c>
      <c r="G227">
        <v>48.6</v>
      </c>
      <c r="I227">
        <f t="shared" si="83"/>
        <v>18.094474294656916</v>
      </c>
      <c r="N227">
        <f t="shared" si="85"/>
        <v>25.1</v>
      </c>
      <c r="P227" s="2">
        <f>_xlfn.STDEV.P(P220:P225)</f>
        <v>1.1135789189828933</v>
      </c>
      <c r="Q227">
        <f>_xlfn.STDEV.P(Q220:Q224)</f>
        <v>0.82766531152295242</v>
      </c>
      <c r="R227" s="2">
        <f>_xlfn.STDEV.P(R220:R225)</f>
        <v>0.27656629280174461</v>
      </c>
      <c r="S227">
        <f>_xlfn.STDEV.P(S220:S224)</f>
        <v>0.46800667033861276</v>
      </c>
      <c r="T227" s="2">
        <f>_xlfn.STDEV.P(T220:T225)</f>
        <v>0.48012348815216199</v>
      </c>
      <c r="U227">
        <f>_xlfn.STDEV.P(U220:U224)</f>
        <v>0.45592086902029755</v>
      </c>
      <c r="V227" s="2">
        <f>_xlfn.STDEV.P(V220:V225)</f>
        <v>0.51920310502631406</v>
      </c>
      <c r="W227">
        <f>_xlfn.STDEV.P(W220:W224)</f>
        <v>0.52915026221291739</v>
      </c>
    </row>
    <row r="228" spans="1:23" x14ac:dyDescent="0.45">
      <c r="A228" s="1">
        <v>8</v>
      </c>
      <c r="B228">
        <v>5</v>
      </c>
      <c r="C228">
        <v>0.65</v>
      </c>
      <c r="D228">
        <v>6.8</v>
      </c>
      <c r="E228">
        <v>9.4</v>
      </c>
      <c r="F228">
        <v>36.9</v>
      </c>
      <c r="G228">
        <v>51.4</v>
      </c>
      <c r="I228">
        <f t="shared" si="83"/>
        <v>18.762379246779979</v>
      </c>
      <c r="K228" cm="1">
        <f t="array" ref="K228">INDEX(LINEST(K220:K223),1)</f>
        <v>3.3807873878539243</v>
      </c>
      <c r="L228" cm="1">
        <f t="array" ref="L228">INDEX(LINEST(L220:L224),1)</f>
        <v>-7.1935315601957553E-2</v>
      </c>
      <c r="N228">
        <f t="shared" si="85"/>
        <v>26.125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6.2</v>
      </c>
      <c r="E229">
        <v>8.5</v>
      </c>
      <c r="F229">
        <v>36.299999999999997</v>
      </c>
      <c r="G229">
        <v>47.9</v>
      </c>
      <c r="I229">
        <f t="shared" si="83"/>
        <v>17.87097856861789</v>
      </c>
      <c r="N229">
        <f t="shared" si="85"/>
        <v>24.725000000000001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3.7</v>
      </c>
      <c r="E230">
        <v>23.4</v>
      </c>
      <c r="F230">
        <v>39.5</v>
      </c>
      <c r="G230">
        <v>0</v>
      </c>
      <c r="I230">
        <f>_xlfn.STDEV.P(D230:F230)</f>
        <v>14.639899817507862</v>
      </c>
      <c r="N230">
        <f t="shared" ref="N230:N234" si="90">AVERAGEIF(D230:G230, "&lt;&gt;0", D230:G230)</f>
        <v>22.2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2.9</v>
      </c>
      <c r="E231">
        <v>22.4</v>
      </c>
      <c r="F231">
        <v>38.700000000000003</v>
      </c>
      <c r="G231">
        <v>0</v>
      </c>
      <c r="I231">
        <f t="shared" ref="I231:I249" si="91">_xlfn.STDEV.P(D231:F231)</f>
        <v>14.634737973587212</v>
      </c>
      <c r="J231" s="6"/>
      <c r="K231" t="s">
        <v>25</v>
      </c>
      <c r="L231" t="s">
        <v>26</v>
      </c>
      <c r="N231">
        <f t="shared" si="90"/>
        <v>21.333333333333332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4</v>
      </c>
      <c r="E232">
        <v>22.9</v>
      </c>
      <c r="F232">
        <v>35.9</v>
      </c>
      <c r="G232">
        <v>0</v>
      </c>
      <c r="I232">
        <f t="shared" si="91"/>
        <v>13.097158300774851</v>
      </c>
      <c r="J232">
        <v>2</v>
      </c>
      <c r="K232">
        <f>AVERAGE(D220:G224)</f>
        <v>9.9450000000000021</v>
      </c>
      <c r="L232">
        <f>AVERAGE(D220:G220,D225:G225,D230:F230,D235:F235)</f>
        <v>20.921428571428574</v>
      </c>
      <c r="M232">
        <v>0</v>
      </c>
      <c r="N232">
        <f t="shared" si="90"/>
        <v>20.933333333333334</v>
      </c>
      <c r="P232" s="2">
        <f>AVERAGE(D220:D224)</f>
        <v>8.379999999999999</v>
      </c>
      <c r="Q232">
        <f>AVERAGE(D220,D225,D230)</f>
        <v>6.0333333333333341</v>
      </c>
      <c r="R232" s="2">
        <f>AVERAGE(E220:E224)</f>
        <v>13.86</v>
      </c>
      <c r="S232">
        <f>AVERAGE(E220,E225,E230,E235)</f>
        <v>22.524999999999999</v>
      </c>
      <c r="T232" s="2">
        <f>AVERAGE(F220:F224)</f>
        <v>17.380000000000003</v>
      </c>
      <c r="U232">
        <f>AVERAGE(F220,F225,F230,F235)</f>
        <v>33.5</v>
      </c>
      <c r="V232" s="2">
        <f>AVERAGE(G220:G224)</f>
        <v>0.16</v>
      </c>
      <c r="W232">
        <f>AVERAGE(G220,G225)</f>
        <v>24.8</v>
      </c>
    </row>
    <row r="233" spans="1:23" x14ac:dyDescent="0.45">
      <c r="A233" s="1">
        <v>13</v>
      </c>
      <c r="B233">
        <v>10</v>
      </c>
      <c r="C233">
        <v>0.65</v>
      </c>
      <c r="D233">
        <v>2.2000000000000002</v>
      </c>
      <c r="E233">
        <v>24.4</v>
      </c>
      <c r="F233">
        <v>36.5</v>
      </c>
      <c r="G233">
        <v>0</v>
      </c>
      <c r="I233">
        <f t="shared" si="91"/>
        <v>14.203833598324396</v>
      </c>
      <c r="J233">
        <v>5</v>
      </c>
      <c r="K233">
        <f>AVERAGE(D225:G229)</f>
        <v>25.04</v>
      </c>
      <c r="L233">
        <f t="shared" ref="L233:L236" si="92">AVERAGE(D221:G221,D226:G226,D231:F231,D236:F236)</f>
        <v>20.985714285714288</v>
      </c>
      <c r="M233">
        <v>0.2</v>
      </c>
      <c r="N233">
        <f t="shared" si="90"/>
        <v>21.033333333333331</v>
      </c>
      <c r="P233" s="2">
        <f>AVERAGE(D225:D229)</f>
        <v>5.7</v>
      </c>
      <c r="Q233">
        <f t="shared" ref="Q233:Q236" si="93">AVERAGE(D221,D226,D231)</f>
        <v>5.833333333333333</v>
      </c>
      <c r="R233" s="2">
        <f>AVERAGE(E225:E229)</f>
        <v>8.379999999999999</v>
      </c>
      <c r="S233">
        <f t="shared" ref="S233:S236" si="94">AVERAGE(E221,E226,E231,E236)</f>
        <v>22.625</v>
      </c>
      <c r="T233" s="2">
        <f>AVERAGE(F225:F229)</f>
        <v>36.719999999999992</v>
      </c>
      <c r="U233">
        <f t="shared" ref="U233:U236" si="95">AVERAGE(F221,F226,F231,F236)</f>
        <v>33.700000000000003</v>
      </c>
      <c r="V233" s="2">
        <f>AVERAGE(G225:G229)</f>
        <v>49.36</v>
      </c>
      <c r="W233">
        <f t="shared" ref="W233:W236" si="96">AVERAGE(G221,G226)</f>
        <v>24.8</v>
      </c>
    </row>
    <row r="234" spans="1:23" x14ac:dyDescent="0.45">
      <c r="A234" s="1">
        <v>14</v>
      </c>
      <c r="B234">
        <v>10</v>
      </c>
      <c r="C234">
        <v>0.85</v>
      </c>
      <c r="D234">
        <v>4.0999999999999996</v>
      </c>
      <c r="E234">
        <v>23.4</v>
      </c>
      <c r="F234">
        <v>37.4</v>
      </c>
      <c r="G234">
        <v>0</v>
      </c>
      <c r="I234">
        <f t="shared" si="91"/>
        <v>13.651943288614826</v>
      </c>
      <c r="J234">
        <v>10</v>
      </c>
      <c r="K234">
        <f>AVERAGE(D230:F234)</f>
        <v>21.426666666666666</v>
      </c>
      <c r="L234">
        <f t="shared" si="92"/>
        <v>20.614285714285717</v>
      </c>
      <c r="M234">
        <v>0.45</v>
      </c>
      <c r="N234">
        <f t="shared" si="90"/>
        <v>21.633333333333336</v>
      </c>
      <c r="P234" s="2">
        <f>AVERAGE(D230:D234)</f>
        <v>3.38</v>
      </c>
      <c r="Q234">
        <f t="shared" si="93"/>
        <v>7.7</v>
      </c>
      <c r="R234" s="2">
        <f>AVERAGE(E230:E234)</f>
        <v>23.3</v>
      </c>
      <c r="S234">
        <f t="shared" si="94"/>
        <v>22.549999999999997</v>
      </c>
      <c r="T234" s="2">
        <f>AVERAGE(F230:F234)</f>
        <v>37.6</v>
      </c>
      <c r="U234">
        <f t="shared" si="95"/>
        <v>31.35</v>
      </c>
      <c r="V234" s="2"/>
      <c r="W234">
        <f t="shared" si="96"/>
        <v>24.3</v>
      </c>
    </row>
    <row r="235" spans="1:23" x14ac:dyDescent="0.45">
      <c r="A235" s="1">
        <v>15</v>
      </c>
      <c r="B235">
        <v>20</v>
      </c>
      <c r="C235">
        <v>0</v>
      </c>
      <c r="D235">
        <v>1.1000000000000001</v>
      </c>
      <c r="E235">
        <v>45.8</v>
      </c>
      <c r="F235">
        <v>38.1</v>
      </c>
      <c r="G235">
        <v>0</v>
      </c>
      <c r="I235">
        <f t="shared" si="91"/>
        <v>19.511762833964774</v>
      </c>
      <c r="J235">
        <v>20</v>
      </c>
      <c r="K235">
        <f>AVERAGE(D235:F239)</f>
        <v>28.526666666666674</v>
      </c>
      <c r="L235">
        <f t="shared" si="92"/>
        <v>21.05</v>
      </c>
      <c r="M235">
        <v>0.65</v>
      </c>
      <c r="N235">
        <f>AVERAGEIF(D235:G235, "&lt;&gt;0", D235:G235)</f>
        <v>28.333333333333332</v>
      </c>
      <c r="P235" s="2"/>
      <c r="Q235">
        <f t="shared" si="93"/>
        <v>5</v>
      </c>
      <c r="R235" s="2">
        <f>AVERAGE(E235:E239)</f>
        <v>46.279999999999994</v>
      </c>
      <c r="S235">
        <f t="shared" si="94"/>
        <v>24.375</v>
      </c>
      <c r="T235" s="2">
        <f>AVERAGE(F235:F239)</f>
        <v>37.96</v>
      </c>
      <c r="U235">
        <f t="shared" si="95"/>
        <v>32.200000000000003</v>
      </c>
      <c r="V235" s="2"/>
      <c r="W235">
        <f t="shared" si="96"/>
        <v>25.9</v>
      </c>
    </row>
    <row r="236" spans="1:23" x14ac:dyDescent="0.45">
      <c r="A236" s="1">
        <v>16</v>
      </c>
      <c r="B236">
        <v>20</v>
      </c>
      <c r="C236">
        <v>0.2</v>
      </c>
      <c r="D236">
        <v>1.4</v>
      </c>
      <c r="E236">
        <v>47.4</v>
      </c>
      <c r="F236">
        <v>39.9</v>
      </c>
      <c r="G236">
        <v>0</v>
      </c>
      <c r="I236">
        <f t="shared" si="91"/>
        <v>20.150820220416726</v>
      </c>
      <c r="J236">
        <v>50</v>
      </c>
      <c r="L236">
        <f t="shared" si="92"/>
        <v>19.928571428571427</v>
      </c>
      <c r="M236">
        <v>0.85</v>
      </c>
      <c r="N236">
        <f t="shared" ref="N236:N249" si="97">AVERAGEIF(D236:G236, "&lt;&gt;0", D236:G236)</f>
        <v>29.566666666666663</v>
      </c>
      <c r="P236" s="2"/>
      <c r="Q236">
        <f t="shared" si="93"/>
        <v>4.5333333333333332</v>
      </c>
      <c r="R236" s="2"/>
      <c r="S236">
        <f t="shared" si="94"/>
        <v>22.7</v>
      </c>
      <c r="T236" s="2"/>
      <c r="U236">
        <f t="shared" si="95"/>
        <v>31.324999999999999</v>
      </c>
      <c r="V236" s="2"/>
      <c r="W236">
        <f t="shared" si="96"/>
        <v>24</v>
      </c>
    </row>
    <row r="237" spans="1:23" x14ac:dyDescent="0.45">
      <c r="A237" s="1">
        <v>17</v>
      </c>
      <c r="B237">
        <v>20</v>
      </c>
      <c r="C237">
        <v>0.45</v>
      </c>
      <c r="D237">
        <v>1.3</v>
      </c>
      <c r="E237">
        <v>44.9</v>
      </c>
      <c r="F237">
        <v>37</v>
      </c>
      <c r="G237">
        <v>0</v>
      </c>
      <c r="I237">
        <f t="shared" si="91"/>
        <v>18.967398931382824</v>
      </c>
      <c r="J237">
        <v>100</v>
      </c>
      <c r="N237">
        <f t="shared" si="97"/>
        <v>27.733333333333331</v>
      </c>
      <c r="P237" s="2"/>
      <c r="R237" s="2"/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1.6</v>
      </c>
      <c r="E238">
        <v>48.1</v>
      </c>
      <c r="F238">
        <v>39.1</v>
      </c>
      <c r="G238">
        <v>0</v>
      </c>
      <c r="I238">
        <f t="shared" si="91"/>
        <v>20.137030565602267</v>
      </c>
      <c r="K238">
        <f>AVERAGE(K232:K237)</f>
        <v>21.234583333333333</v>
      </c>
      <c r="N238">
        <f t="shared" si="97"/>
        <v>29.600000000000005</v>
      </c>
      <c r="P238" s="2">
        <f>AVERAGE(P232:P237)</f>
        <v>5.8199999999999994</v>
      </c>
      <c r="Q238">
        <f>AVERAGE(Q232:Q236)</f>
        <v>5.82</v>
      </c>
      <c r="R238" s="2">
        <f>AVERAGE(R232:R237)</f>
        <v>22.954999999999998</v>
      </c>
      <c r="S238">
        <f>AVERAGE(S232:S236)</f>
        <v>22.954999999999998</v>
      </c>
      <c r="T238" s="2">
        <f>AVERAGE(T232:T237)</f>
        <v>32.414999999999999</v>
      </c>
      <c r="U238">
        <f>AVERAGE(U232:U236)</f>
        <v>32.414999999999999</v>
      </c>
      <c r="V238" s="2">
        <f>AVERAGE(V232:V237)</f>
        <v>24.759999999999998</v>
      </c>
      <c r="W238">
        <f>AVERAGE(W232:W236)</f>
        <v>24.76</v>
      </c>
    </row>
    <row r="239" spans="1:23" x14ac:dyDescent="0.45">
      <c r="A239" s="1">
        <v>19</v>
      </c>
      <c r="B239">
        <v>20</v>
      </c>
      <c r="C239">
        <v>0.85</v>
      </c>
      <c r="D239">
        <v>1.3</v>
      </c>
      <c r="E239">
        <v>45.2</v>
      </c>
      <c r="F239">
        <v>35.700000000000003</v>
      </c>
      <c r="G239">
        <v>0</v>
      </c>
      <c r="I239">
        <f t="shared" si="91"/>
        <v>18.858596625058468</v>
      </c>
      <c r="N239">
        <f t="shared" si="97"/>
        <v>27.400000000000002</v>
      </c>
      <c r="P239" s="2">
        <f>_xlfn.STDEV.P(P232:P237)</f>
        <v>2.0430043237023932</v>
      </c>
      <c r="Q239">
        <f>_xlfn.STDEV.P(Q232:Q236)</f>
        <v>1.0870142593360947</v>
      </c>
      <c r="R239" s="2">
        <f>_xlfn.STDEV.P(R232:R237)</f>
        <v>14.48554710737568</v>
      </c>
      <c r="S239">
        <f>_xlfn.STDEV.P(S232:S236)</f>
        <v>0.71263595194180374</v>
      </c>
      <c r="T239" s="2">
        <f>_xlfn.STDEV.P(T232:T237)</f>
        <v>8.6921732035205004</v>
      </c>
      <c r="U239">
        <f>_xlfn.STDEV.P(U232:U236)</f>
        <v>1.0195096860746351</v>
      </c>
      <c r="V239" s="2">
        <f>_xlfn.STDEV.P(V232:V237)</f>
        <v>24.6</v>
      </c>
      <c r="W239">
        <f>_xlfn.STDEV.P(W232:W236)</f>
        <v>0.64683846515184862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1"/>
        <v>0</v>
      </c>
      <c r="N240" t="e">
        <f t="shared" si="97"/>
        <v>#DIV/0!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1"/>
        <v>0</v>
      </c>
      <c r="N241" t="e">
        <f t="shared" si="97"/>
        <v>#DIV/0!</v>
      </c>
      <c r="P241" s="2" cm="1">
        <f t="array" ref="P241">INDEX(LINEST(P232:P234), 1)</f>
        <v>-2.4999999999999996</v>
      </c>
      <c r="Q241" s="2" cm="1">
        <f t="array" ref="Q241">INDEX(LINEST(Q232:Q236), 1)</f>
        <v>-0.38333333333333347</v>
      </c>
      <c r="R241" s="2" cm="1">
        <f t="array" ref="R241">INDEX(LINEST(R232:R235), 1)</f>
        <v>11.218</v>
      </c>
      <c r="S241" s="2" cm="1">
        <f t="array" ref="S241">INDEX(LINEST(S232:S236), 1)</f>
        <v>0.21000000000000013</v>
      </c>
      <c r="T241" s="2" cm="1">
        <f t="array" ref="T241">INDEX(LINEST(T232:T235), 1)</f>
        <v>6.2620000000000005</v>
      </c>
      <c r="U241" s="2" cm="1">
        <f t="array" ref="U241">INDEX(LINEST(U232:U236), 1)</f>
        <v>-0.58500000000000019</v>
      </c>
      <c r="V241" s="2" cm="1">
        <f t="array" ref="V241">INDEX(LINEST(V232:V233), 1)</f>
        <v>49.20000000000001</v>
      </c>
      <c r="W241" s="2" cm="1">
        <f t="array" ref="W241">INDEX(LINEST(W232:W236), 1)</f>
        <v>-5.0000000000000357E-2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1"/>
        <v>0</v>
      </c>
      <c r="K242" cm="1">
        <f t="array" ref="K242">INDEX(LINEST(K232:K235),1)</f>
        <v>5.2131666666666678</v>
      </c>
      <c r="L242" cm="1">
        <f t="array" ref="L242">INDEX(LINEST(L232:L236),1)</f>
        <v>-0.19214285714285809</v>
      </c>
      <c r="N242" t="e">
        <f t="shared" si="97"/>
        <v>#DIV/0!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1"/>
        <v>0</v>
      </c>
      <c r="N243" t="e">
        <f t="shared" si="97"/>
        <v>#DIV/0!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1"/>
        <v>0</v>
      </c>
      <c r="N244" t="e">
        <f t="shared" si="97"/>
        <v>#DIV/0!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1"/>
        <v>0</v>
      </c>
      <c r="N245" t="e">
        <f t="shared" si="97"/>
        <v>#DIV/0!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1"/>
        <v>0</v>
      </c>
      <c r="N246" t="e">
        <f t="shared" si="97"/>
        <v>#DIV/0!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1"/>
        <v>0</v>
      </c>
      <c r="N247" t="e">
        <f t="shared" si="97"/>
        <v>#DIV/0!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1"/>
        <v>0</v>
      </c>
      <c r="N248" t="e">
        <f t="shared" si="97"/>
        <v>#DIV/0!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1"/>
        <v>0</v>
      </c>
      <c r="N249" t="e">
        <f t="shared" si="97"/>
        <v>#DIV/0!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49"/>
  <sheetViews>
    <sheetView workbookViewId="0">
      <selection activeCell="D36" sqref="D36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99.8</v>
      </c>
      <c r="F4">
        <v>0.1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99.7</v>
      </c>
      <c r="F5">
        <v>8.1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99.8</v>
      </c>
      <c r="F6">
        <v>11.3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99.9</v>
      </c>
      <c r="F7">
        <v>8.1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100</v>
      </c>
      <c r="F8">
        <v>11.6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100</v>
      </c>
      <c r="E9">
        <v>100</v>
      </c>
      <c r="F9">
        <v>0.1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100</v>
      </c>
      <c r="E10">
        <v>100</v>
      </c>
      <c r="F10">
        <v>15.1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100</v>
      </c>
      <c r="E11">
        <v>100</v>
      </c>
      <c r="F11">
        <v>17.100000000000001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100</v>
      </c>
      <c r="E12">
        <v>100</v>
      </c>
      <c r="F12">
        <v>18.399999999999999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100</v>
      </c>
      <c r="E13">
        <v>100</v>
      </c>
      <c r="F13">
        <v>19.899999999999999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100</v>
      </c>
      <c r="E14">
        <v>68.599999999999994</v>
      </c>
      <c r="F14">
        <v>0.1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100</v>
      </c>
      <c r="E15">
        <v>68.099999999999994</v>
      </c>
      <c r="F15">
        <v>24.6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100</v>
      </c>
      <c r="E16">
        <v>71.599999999999994</v>
      </c>
      <c r="F16">
        <v>23.8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100</v>
      </c>
      <c r="E17">
        <v>71.5</v>
      </c>
      <c r="F17">
        <v>23.1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100</v>
      </c>
      <c r="E18">
        <v>75.7</v>
      </c>
      <c r="F18">
        <v>22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69.8</v>
      </c>
      <c r="E19">
        <v>0.6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71.900000000000006</v>
      </c>
      <c r="E20">
        <v>0.3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74.2</v>
      </c>
      <c r="E21">
        <v>0.9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77.8</v>
      </c>
      <c r="E22">
        <v>0.5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83.6</v>
      </c>
      <c r="E23">
        <v>0.9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8</v>
      </c>
      <c r="E24">
        <v>0.1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9.1999999999999993</v>
      </c>
      <c r="E25">
        <v>0.2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10.5</v>
      </c>
      <c r="E26">
        <v>0.2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10.8</v>
      </c>
      <c r="E27">
        <v>0.1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14.3</v>
      </c>
      <c r="E28">
        <v>0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1.6</v>
      </c>
      <c r="E29">
        <v>0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1.3</v>
      </c>
      <c r="E30">
        <v>0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1.4</v>
      </c>
      <c r="E31">
        <v>0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0.23</v>
      </c>
      <c r="E32">
        <v>0.1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2.9</v>
      </c>
      <c r="E33">
        <v>0</v>
      </c>
      <c r="F33">
        <v>0</v>
      </c>
      <c r="G33">
        <v>0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0.2</v>
      </c>
      <c r="E40">
        <v>4.5999999999999996</v>
      </c>
      <c r="F40">
        <v>16.3</v>
      </c>
      <c r="G40">
        <v>100</v>
      </c>
    </row>
    <row r="41" spans="1:7" x14ac:dyDescent="0.45">
      <c r="A41" s="1">
        <v>1</v>
      </c>
      <c r="B41">
        <v>0</v>
      </c>
      <c r="C41">
        <v>0.2</v>
      </c>
      <c r="D41">
        <v>0.1</v>
      </c>
      <c r="E41">
        <v>5.5</v>
      </c>
      <c r="F41">
        <v>15.9</v>
      </c>
      <c r="G41">
        <v>100</v>
      </c>
    </row>
    <row r="42" spans="1:7" x14ac:dyDescent="0.45">
      <c r="A42" s="1">
        <v>2</v>
      </c>
      <c r="B42">
        <v>0</v>
      </c>
      <c r="C42">
        <v>0.45</v>
      </c>
      <c r="D42">
        <v>0.4</v>
      </c>
      <c r="E42">
        <v>5.3</v>
      </c>
      <c r="F42">
        <v>14.9</v>
      </c>
      <c r="G42">
        <v>100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6.3</v>
      </c>
      <c r="F43">
        <v>10.5</v>
      </c>
      <c r="G43">
        <v>100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7</v>
      </c>
      <c r="F44">
        <v>17.3</v>
      </c>
      <c r="G44">
        <v>100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40.200000000000003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0.1</v>
      </c>
      <c r="E46">
        <v>0</v>
      </c>
      <c r="F46">
        <v>36.799999999999997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39.4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0.1</v>
      </c>
      <c r="E48">
        <v>0</v>
      </c>
      <c r="F48">
        <v>38.4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41.1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48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0.1</v>
      </c>
      <c r="E51">
        <v>0</v>
      </c>
      <c r="F51">
        <v>45.3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0.3</v>
      </c>
      <c r="E52">
        <v>0</v>
      </c>
      <c r="F52">
        <v>47.5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0.1</v>
      </c>
      <c r="E53">
        <v>0</v>
      </c>
      <c r="F53">
        <v>48.4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49.2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0.1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0.2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0.1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0.1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0.1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62.5</v>
      </c>
      <c r="E76">
        <v>2.4</v>
      </c>
      <c r="F76">
        <v>13.4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61.2</v>
      </c>
      <c r="E77">
        <v>1.8</v>
      </c>
      <c r="F77">
        <v>13.1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62.2</v>
      </c>
      <c r="E78">
        <v>2.9</v>
      </c>
      <c r="F78">
        <v>12.5</v>
      </c>
      <c r="G78">
        <v>100</v>
      </c>
    </row>
    <row r="79" spans="1:7" x14ac:dyDescent="0.45">
      <c r="A79" s="1">
        <v>3</v>
      </c>
      <c r="B79">
        <v>0</v>
      </c>
      <c r="C79">
        <v>0.65</v>
      </c>
      <c r="D79">
        <v>59.7</v>
      </c>
      <c r="E79">
        <v>5.0999999999999996</v>
      </c>
      <c r="F79">
        <v>9.3000000000000007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60.1</v>
      </c>
      <c r="E80">
        <v>4.5999999999999996</v>
      </c>
      <c r="F80">
        <v>12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99.9</v>
      </c>
      <c r="E81">
        <v>0</v>
      </c>
      <c r="F81">
        <v>41.2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100</v>
      </c>
      <c r="E82">
        <v>0</v>
      </c>
      <c r="F82">
        <v>42.9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99.9</v>
      </c>
      <c r="E83">
        <v>0</v>
      </c>
      <c r="F83">
        <v>41.6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99.9</v>
      </c>
      <c r="E84">
        <v>0</v>
      </c>
      <c r="F84">
        <v>42.2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99.8</v>
      </c>
      <c r="E85">
        <v>0</v>
      </c>
      <c r="F85">
        <v>41.1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49.6</v>
      </c>
      <c r="E86">
        <v>0</v>
      </c>
      <c r="F86">
        <v>50.3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49.7</v>
      </c>
      <c r="E87">
        <v>0</v>
      </c>
      <c r="F87">
        <v>47.1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50.2</v>
      </c>
      <c r="E88">
        <v>0</v>
      </c>
      <c r="F88">
        <v>34.1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52.1</v>
      </c>
      <c r="E89">
        <v>0</v>
      </c>
      <c r="F89">
        <v>32.9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52.7</v>
      </c>
      <c r="E90">
        <v>0</v>
      </c>
      <c r="F90">
        <v>31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52.6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50.8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50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52.2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50.2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62.4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13.5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10.3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10.6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8.6999999999999993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1.9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0.6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0.7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0.1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0.8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99.2</v>
      </c>
      <c r="E117">
        <v>97.6</v>
      </c>
      <c r="F117">
        <v>29.5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99.6</v>
      </c>
      <c r="E118">
        <v>98.9</v>
      </c>
      <c r="F118">
        <v>43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99.5</v>
      </c>
      <c r="E119">
        <v>99.1</v>
      </c>
      <c r="F119">
        <v>41.1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99.7</v>
      </c>
      <c r="E120">
        <v>98.2</v>
      </c>
      <c r="F120">
        <v>42.5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99.8</v>
      </c>
      <c r="E121">
        <v>98.6</v>
      </c>
      <c r="F121">
        <v>44.3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83.1</v>
      </c>
      <c r="E122">
        <v>75.400000000000006</v>
      </c>
      <c r="F122">
        <v>35.5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83.7</v>
      </c>
      <c r="E123">
        <v>76.7</v>
      </c>
      <c r="F123">
        <v>49.9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85.3</v>
      </c>
      <c r="E124">
        <v>78.400000000000006</v>
      </c>
      <c r="F124">
        <v>48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86</v>
      </c>
      <c r="E125">
        <v>78.7</v>
      </c>
      <c r="F125">
        <v>48.6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89.2</v>
      </c>
      <c r="E126">
        <v>77.7</v>
      </c>
      <c r="F126">
        <v>46.6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9.8000000000000007</v>
      </c>
      <c r="E127">
        <v>3.2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9.6199999999999992</v>
      </c>
      <c r="E128">
        <v>2.8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10.6</v>
      </c>
      <c r="E129">
        <v>3.8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12.8</v>
      </c>
      <c r="E130">
        <v>3.1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15.5</v>
      </c>
      <c r="E131">
        <v>5.3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7.9</v>
      </c>
      <c r="E132">
        <v>0.3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8.1999999999999993</v>
      </c>
      <c r="E133">
        <v>0.7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8.1999999999999993</v>
      </c>
      <c r="E134">
        <v>0.5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7.8</v>
      </c>
      <c r="E135">
        <v>0.1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9.4</v>
      </c>
      <c r="E136">
        <v>0.9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52.3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52.5</v>
      </c>
      <c r="E138">
        <v>0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52.5</v>
      </c>
      <c r="E139">
        <v>0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52.4</v>
      </c>
      <c r="E140">
        <v>0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52.6</v>
      </c>
      <c r="E141">
        <v>0.1</v>
      </c>
      <c r="F141">
        <v>0</v>
      </c>
      <c r="G141">
        <v>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100</v>
      </c>
      <c r="E148">
        <v>65.099999999999994</v>
      </c>
      <c r="F148">
        <v>2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100</v>
      </c>
      <c r="E149">
        <v>56.3</v>
      </c>
      <c r="F149">
        <v>3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100</v>
      </c>
      <c r="E150">
        <v>51.3</v>
      </c>
      <c r="F150">
        <v>3.1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100</v>
      </c>
      <c r="E151">
        <v>52.6</v>
      </c>
      <c r="F151">
        <v>4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100</v>
      </c>
      <c r="E152">
        <v>48.7</v>
      </c>
      <c r="F152">
        <v>6.3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31</v>
      </c>
      <c r="E153">
        <v>0</v>
      </c>
      <c r="F153">
        <v>27.6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29.2</v>
      </c>
      <c r="E154">
        <v>0</v>
      </c>
      <c r="F154">
        <v>39.1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30.2</v>
      </c>
      <c r="E155">
        <v>0</v>
      </c>
      <c r="F155">
        <v>36.299999999999997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30.1</v>
      </c>
      <c r="E156">
        <v>0</v>
      </c>
      <c r="F156">
        <v>37.4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31.2</v>
      </c>
      <c r="E157">
        <v>0</v>
      </c>
      <c r="F157">
        <v>39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13.7</v>
      </c>
      <c r="E158">
        <v>0</v>
      </c>
      <c r="F158">
        <v>35.6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14.8</v>
      </c>
      <c r="E159">
        <v>0</v>
      </c>
      <c r="F159">
        <v>47.1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13.9</v>
      </c>
      <c r="E160">
        <v>0</v>
      </c>
      <c r="F160">
        <v>52.7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13.1</v>
      </c>
      <c r="E161">
        <v>0</v>
      </c>
      <c r="F161">
        <v>52.5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12.4</v>
      </c>
      <c r="E162">
        <v>0</v>
      </c>
      <c r="F162">
        <v>47.9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0.9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0.6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0.8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1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1.6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0.9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0.9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1.2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0.9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1.1000000000000001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0.6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0.7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0.6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0.8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1.1000000000000001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56.7</v>
      </c>
      <c r="E184">
        <v>1.6</v>
      </c>
      <c r="F184">
        <v>5.7</v>
      </c>
      <c r="G184">
        <v>100</v>
      </c>
    </row>
    <row r="185" spans="1:7" x14ac:dyDescent="0.45">
      <c r="A185" s="1">
        <v>1</v>
      </c>
      <c r="B185">
        <v>0</v>
      </c>
      <c r="C185">
        <v>0.2</v>
      </c>
      <c r="D185">
        <v>61.5</v>
      </c>
      <c r="E185">
        <v>3.2</v>
      </c>
      <c r="F185">
        <v>6.7</v>
      </c>
      <c r="G185">
        <v>100</v>
      </c>
    </row>
    <row r="186" spans="1:7" x14ac:dyDescent="0.45">
      <c r="A186" s="1">
        <v>2</v>
      </c>
      <c r="B186">
        <v>0</v>
      </c>
      <c r="C186">
        <v>0.45</v>
      </c>
      <c r="D186">
        <v>63.4</v>
      </c>
      <c r="E186">
        <v>3</v>
      </c>
      <c r="F186">
        <v>6.7</v>
      </c>
      <c r="G186">
        <v>100</v>
      </c>
    </row>
    <row r="187" spans="1:7" x14ac:dyDescent="0.45">
      <c r="A187" s="1">
        <v>3</v>
      </c>
      <c r="B187">
        <v>0</v>
      </c>
      <c r="C187">
        <v>0.65</v>
      </c>
      <c r="D187">
        <v>60.6</v>
      </c>
      <c r="E187">
        <v>2.2999999999999998</v>
      </c>
      <c r="F187">
        <v>4.7</v>
      </c>
      <c r="G187">
        <v>100</v>
      </c>
    </row>
    <row r="188" spans="1:7" x14ac:dyDescent="0.45">
      <c r="A188" s="1">
        <v>4</v>
      </c>
      <c r="B188">
        <v>0</v>
      </c>
      <c r="C188">
        <v>0.85</v>
      </c>
      <c r="D188">
        <v>63.8</v>
      </c>
      <c r="E188">
        <v>6</v>
      </c>
      <c r="F188">
        <v>4.5</v>
      </c>
      <c r="G188">
        <v>100</v>
      </c>
    </row>
    <row r="189" spans="1:7" x14ac:dyDescent="0.45">
      <c r="A189" s="1">
        <v>5</v>
      </c>
      <c r="B189">
        <v>5</v>
      </c>
      <c r="C189">
        <v>0</v>
      </c>
      <c r="D189">
        <v>83.7</v>
      </c>
      <c r="E189">
        <v>0</v>
      </c>
      <c r="F189">
        <v>0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87.5</v>
      </c>
      <c r="E190">
        <v>0</v>
      </c>
      <c r="F190">
        <v>0.1</v>
      </c>
      <c r="G190">
        <v>0</v>
      </c>
    </row>
    <row r="191" spans="1:7" x14ac:dyDescent="0.45">
      <c r="A191" s="1">
        <v>7</v>
      </c>
      <c r="B191">
        <v>5</v>
      </c>
      <c r="C191">
        <v>0.45</v>
      </c>
      <c r="D191">
        <v>90.7</v>
      </c>
      <c r="E191">
        <v>0</v>
      </c>
      <c r="F191">
        <v>0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91.2</v>
      </c>
      <c r="E192">
        <v>0</v>
      </c>
      <c r="F192">
        <v>0</v>
      </c>
      <c r="G192">
        <v>0</v>
      </c>
    </row>
    <row r="193" spans="1:7" x14ac:dyDescent="0.45">
      <c r="A193" s="1">
        <v>9</v>
      </c>
      <c r="B193">
        <v>5</v>
      </c>
      <c r="C193">
        <v>0.85</v>
      </c>
      <c r="D193">
        <v>90.8</v>
      </c>
      <c r="E193">
        <v>0</v>
      </c>
      <c r="F193">
        <v>0.1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37.299999999999997</v>
      </c>
      <c r="E194">
        <v>0.1</v>
      </c>
      <c r="F194">
        <v>0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43.4</v>
      </c>
      <c r="E195">
        <v>0</v>
      </c>
      <c r="F195">
        <v>0</v>
      </c>
      <c r="G195">
        <v>0</v>
      </c>
    </row>
    <row r="196" spans="1:7" x14ac:dyDescent="0.45">
      <c r="A196" s="1">
        <v>12</v>
      </c>
      <c r="B196">
        <v>10</v>
      </c>
      <c r="C196">
        <v>0.45</v>
      </c>
      <c r="D196">
        <v>40.299999999999997</v>
      </c>
      <c r="E196">
        <v>0.2</v>
      </c>
      <c r="F196">
        <v>0</v>
      </c>
      <c r="G196">
        <v>0</v>
      </c>
    </row>
    <row r="197" spans="1:7" x14ac:dyDescent="0.45">
      <c r="A197" s="1">
        <v>13</v>
      </c>
      <c r="B197">
        <v>10</v>
      </c>
      <c r="C197">
        <v>0.65</v>
      </c>
      <c r="D197">
        <v>42.5</v>
      </c>
      <c r="E197">
        <v>0</v>
      </c>
      <c r="F197">
        <v>0</v>
      </c>
      <c r="G197">
        <v>0</v>
      </c>
    </row>
    <row r="198" spans="1:7" x14ac:dyDescent="0.45">
      <c r="A198" s="1">
        <v>14</v>
      </c>
      <c r="B198">
        <v>10</v>
      </c>
      <c r="C198">
        <v>0.85</v>
      </c>
      <c r="D198">
        <v>39.9</v>
      </c>
      <c r="E198">
        <v>0</v>
      </c>
      <c r="F198">
        <v>0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23.2</v>
      </c>
      <c r="E199">
        <v>10.9</v>
      </c>
      <c r="F199">
        <v>0</v>
      </c>
      <c r="G199">
        <v>100</v>
      </c>
    </row>
    <row r="200" spans="1:7" x14ac:dyDescent="0.45">
      <c r="A200" s="1">
        <v>16</v>
      </c>
      <c r="B200">
        <v>20</v>
      </c>
      <c r="C200">
        <v>0.2</v>
      </c>
      <c r="D200">
        <v>15.8</v>
      </c>
      <c r="E200">
        <v>9.6999999999999993</v>
      </c>
      <c r="F200">
        <v>0</v>
      </c>
      <c r="G200">
        <v>100</v>
      </c>
    </row>
    <row r="201" spans="1:7" x14ac:dyDescent="0.45">
      <c r="A201" s="1">
        <v>17</v>
      </c>
      <c r="B201">
        <v>20</v>
      </c>
      <c r="C201">
        <v>0.45</v>
      </c>
      <c r="D201">
        <v>14.2</v>
      </c>
      <c r="E201">
        <v>7.9</v>
      </c>
      <c r="F201">
        <v>0</v>
      </c>
      <c r="G201">
        <v>100</v>
      </c>
    </row>
    <row r="202" spans="1:7" x14ac:dyDescent="0.45">
      <c r="A202" s="1">
        <v>18</v>
      </c>
      <c r="B202">
        <v>20</v>
      </c>
      <c r="C202">
        <v>0.65</v>
      </c>
      <c r="D202">
        <v>16</v>
      </c>
      <c r="E202">
        <v>6.5</v>
      </c>
      <c r="F202">
        <v>0</v>
      </c>
      <c r="G202">
        <v>100</v>
      </c>
    </row>
    <row r="203" spans="1:7" x14ac:dyDescent="0.45">
      <c r="A203" s="1">
        <v>19</v>
      </c>
      <c r="B203">
        <v>20</v>
      </c>
      <c r="C203">
        <v>0.85</v>
      </c>
      <c r="D203">
        <v>16.899999999999999</v>
      </c>
      <c r="E203">
        <v>4.7</v>
      </c>
      <c r="F203">
        <v>0</v>
      </c>
      <c r="G203">
        <v>100</v>
      </c>
    </row>
    <row r="204" spans="1:7" x14ac:dyDescent="0.45">
      <c r="A204" s="1">
        <v>20</v>
      </c>
      <c r="B204">
        <v>50</v>
      </c>
      <c r="C204">
        <v>0</v>
      </c>
      <c r="D204">
        <v>100</v>
      </c>
      <c r="E204">
        <v>100</v>
      </c>
      <c r="F204">
        <v>100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100</v>
      </c>
      <c r="E205">
        <v>100</v>
      </c>
      <c r="F205">
        <v>100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100</v>
      </c>
      <c r="E206">
        <v>100</v>
      </c>
      <c r="F206">
        <v>100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100</v>
      </c>
      <c r="E207">
        <v>100</v>
      </c>
      <c r="F207">
        <v>100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100</v>
      </c>
      <c r="E208">
        <v>100</v>
      </c>
      <c r="F208">
        <v>100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77.599999999999994</v>
      </c>
      <c r="E220">
        <v>79.8</v>
      </c>
      <c r="F220">
        <v>57.8</v>
      </c>
      <c r="G220">
        <v>99.8</v>
      </c>
    </row>
    <row r="221" spans="1:7" x14ac:dyDescent="0.45">
      <c r="A221" s="1">
        <v>1</v>
      </c>
      <c r="B221">
        <v>0</v>
      </c>
      <c r="C221">
        <v>0.2</v>
      </c>
      <c r="D221">
        <v>78.400000000000006</v>
      </c>
      <c r="E221">
        <v>78.7</v>
      </c>
      <c r="F221">
        <v>53.7</v>
      </c>
      <c r="G221">
        <v>99.7</v>
      </c>
    </row>
    <row r="222" spans="1:7" x14ac:dyDescent="0.45">
      <c r="A222" s="1">
        <v>2</v>
      </c>
      <c r="B222">
        <v>0</v>
      </c>
      <c r="C222">
        <v>0.45</v>
      </c>
      <c r="D222">
        <v>74.2</v>
      </c>
      <c r="E222">
        <v>76.5</v>
      </c>
      <c r="F222">
        <v>65</v>
      </c>
      <c r="G222">
        <v>99.9</v>
      </c>
    </row>
    <row r="223" spans="1:7" x14ac:dyDescent="0.45">
      <c r="A223" s="1">
        <v>3</v>
      </c>
      <c r="B223">
        <v>0</v>
      </c>
      <c r="C223">
        <v>0.65</v>
      </c>
      <c r="D223">
        <v>85.1</v>
      </c>
      <c r="E223">
        <v>74</v>
      </c>
      <c r="F223">
        <v>64.7</v>
      </c>
      <c r="G223">
        <v>99.6</v>
      </c>
    </row>
    <row r="224" spans="1:7" x14ac:dyDescent="0.45">
      <c r="A224" s="1">
        <v>4</v>
      </c>
      <c r="B224">
        <v>0</v>
      </c>
      <c r="C224">
        <v>0.85</v>
      </c>
      <c r="D224">
        <v>93.4</v>
      </c>
      <c r="E224">
        <v>77.7</v>
      </c>
      <c r="F224">
        <v>67.3</v>
      </c>
      <c r="G224">
        <v>99.8</v>
      </c>
    </row>
    <row r="225" spans="1:7" x14ac:dyDescent="0.45">
      <c r="A225" s="1">
        <v>5</v>
      </c>
      <c r="B225">
        <v>5</v>
      </c>
      <c r="C225">
        <v>0</v>
      </c>
      <c r="D225">
        <v>88.7</v>
      </c>
      <c r="E225">
        <v>77</v>
      </c>
      <c r="F225">
        <v>25.6</v>
      </c>
      <c r="G225">
        <v>0.2</v>
      </c>
    </row>
    <row r="226" spans="1:7" x14ac:dyDescent="0.45">
      <c r="A226" s="1">
        <v>6</v>
      </c>
      <c r="B226">
        <v>5</v>
      </c>
      <c r="C226">
        <v>0.2</v>
      </c>
      <c r="D226">
        <v>89.4</v>
      </c>
      <c r="E226">
        <v>76.2</v>
      </c>
      <c r="F226">
        <v>26.4</v>
      </c>
      <c r="G226">
        <v>0</v>
      </c>
    </row>
    <row r="227" spans="1:7" x14ac:dyDescent="0.45">
      <c r="A227" s="1">
        <v>7</v>
      </c>
      <c r="B227">
        <v>5</v>
      </c>
      <c r="C227">
        <v>0.45</v>
      </c>
      <c r="D227">
        <v>87.7</v>
      </c>
      <c r="E227">
        <v>76.2</v>
      </c>
      <c r="F227">
        <v>27.1</v>
      </c>
      <c r="G227">
        <v>0</v>
      </c>
    </row>
    <row r="228" spans="1:7" x14ac:dyDescent="0.45">
      <c r="A228" s="1">
        <v>8</v>
      </c>
      <c r="B228">
        <v>5</v>
      </c>
      <c r="C228">
        <v>0.65</v>
      </c>
      <c r="D228">
        <v>86.1</v>
      </c>
      <c r="E228">
        <v>74.400000000000006</v>
      </c>
      <c r="F228">
        <v>26.3</v>
      </c>
      <c r="G228">
        <v>0</v>
      </c>
    </row>
    <row r="229" spans="1:7" x14ac:dyDescent="0.45">
      <c r="A229" s="1">
        <v>9</v>
      </c>
      <c r="B229">
        <v>5</v>
      </c>
      <c r="C229">
        <v>0.85</v>
      </c>
      <c r="D229">
        <v>87.4</v>
      </c>
      <c r="E229">
        <v>75.3</v>
      </c>
      <c r="F229">
        <v>26.5</v>
      </c>
      <c r="G229">
        <v>0</v>
      </c>
    </row>
    <row r="230" spans="1:7" x14ac:dyDescent="0.45">
      <c r="A230" s="1">
        <v>10</v>
      </c>
      <c r="B230">
        <v>10</v>
      </c>
      <c r="C230">
        <v>0</v>
      </c>
      <c r="D230">
        <v>92.6</v>
      </c>
      <c r="E230">
        <v>48</v>
      </c>
      <c r="F230">
        <v>21</v>
      </c>
      <c r="G230">
        <v>100</v>
      </c>
    </row>
    <row r="231" spans="1:7" x14ac:dyDescent="0.45">
      <c r="A231" s="1">
        <v>11</v>
      </c>
      <c r="B231">
        <v>10</v>
      </c>
      <c r="C231">
        <v>0.2</v>
      </c>
      <c r="D231">
        <v>93.3</v>
      </c>
      <c r="E231">
        <v>48.9</v>
      </c>
      <c r="F231">
        <v>21</v>
      </c>
      <c r="G231">
        <v>100</v>
      </c>
    </row>
    <row r="232" spans="1:7" x14ac:dyDescent="0.45">
      <c r="A232" s="1">
        <v>12</v>
      </c>
      <c r="B232">
        <v>10</v>
      </c>
      <c r="C232">
        <v>0.45</v>
      </c>
      <c r="D232">
        <v>92</v>
      </c>
      <c r="E232">
        <v>48.6</v>
      </c>
      <c r="F232">
        <v>22.7</v>
      </c>
      <c r="G232">
        <v>100</v>
      </c>
    </row>
    <row r="233" spans="1:7" x14ac:dyDescent="0.45">
      <c r="A233" s="1">
        <v>13</v>
      </c>
      <c r="B233">
        <v>10</v>
      </c>
      <c r="C233">
        <v>0.65</v>
      </c>
      <c r="D233">
        <v>94.2</v>
      </c>
      <c r="E233">
        <v>45.4</v>
      </c>
      <c r="F233">
        <v>25.7</v>
      </c>
      <c r="G233">
        <v>100</v>
      </c>
    </row>
    <row r="234" spans="1:7" x14ac:dyDescent="0.45">
      <c r="A234" s="1">
        <v>14</v>
      </c>
      <c r="B234">
        <v>10</v>
      </c>
      <c r="C234">
        <v>0.85</v>
      </c>
      <c r="D234">
        <v>92</v>
      </c>
      <c r="E234">
        <v>46.5</v>
      </c>
      <c r="F234">
        <v>23.9</v>
      </c>
      <c r="G234">
        <v>100</v>
      </c>
    </row>
    <row r="235" spans="1:7" x14ac:dyDescent="0.45">
      <c r="A235" s="1">
        <v>15</v>
      </c>
      <c r="B235">
        <v>20</v>
      </c>
      <c r="C235">
        <v>0</v>
      </c>
      <c r="D235">
        <v>97.1</v>
      </c>
      <c r="E235">
        <v>5.9</v>
      </c>
      <c r="F235">
        <v>19.600000000000001</v>
      </c>
      <c r="G235">
        <v>100</v>
      </c>
    </row>
    <row r="236" spans="1:7" x14ac:dyDescent="0.45">
      <c r="A236" s="1">
        <v>16</v>
      </c>
      <c r="B236">
        <v>20</v>
      </c>
      <c r="C236">
        <v>0.2</v>
      </c>
      <c r="D236">
        <v>97</v>
      </c>
      <c r="E236">
        <v>6.1</v>
      </c>
      <c r="F236">
        <v>21.1</v>
      </c>
      <c r="G236">
        <v>100</v>
      </c>
    </row>
    <row r="237" spans="1:7" x14ac:dyDescent="0.45">
      <c r="A237" s="1">
        <v>17</v>
      </c>
      <c r="B237">
        <v>20</v>
      </c>
      <c r="C237">
        <v>0.45</v>
      </c>
      <c r="D237">
        <v>97.6</v>
      </c>
      <c r="E237">
        <v>6.4</v>
      </c>
      <c r="F237">
        <v>21.2</v>
      </c>
      <c r="G237">
        <v>100</v>
      </c>
    </row>
    <row r="238" spans="1:7" x14ac:dyDescent="0.45">
      <c r="A238" s="1">
        <v>18</v>
      </c>
      <c r="B238">
        <v>20</v>
      </c>
      <c r="C238">
        <v>0.65</v>
      </c>
      <c r="D238">
        <v>96.8</v>
      </c>
      <c r="E238">
        <v>5.6</v>
      </c>
      <c r="F238">
        <v>21.6</v>
      </c>
      <c r="G238">
        <v>100</v>
      </c>
    </row>
    <row r="239" spans="1:7" x14ac:dyDescent="0.45">
      <c r="A239" s="1">
        <v>19</v>
      </c>
      <c r="B239">
        <v>20</v>
      </c>
      <c r="C239">
        <v>0.85</v>
      </c>
      <c r="D239">
        <v>96.8</v>
      </c>
      <c r="E239">
        <v>6.9</v>
      </c>
      <c r="F239">
        <v>22.8</v>
      </c>
      <c r="G239">
        <v>100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8C01-FBE2-4240-97FC-B7C3FD87BD07}">
  <dimension ref="A1:AL249"/>
  <sheetViews>
    <sheetView zoomScale="79" workbookViewId="0">
      <selection activeCell="N66" sqref="N66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18</v>
      </c>
    </row>
    <row r="2" spans="1:38" x14ac:dyDescent="0.45">
      <c r="AI2" s="5" t="s">
        <v>37</v>
      </c>
    </row>
    <row r="3" spans="1:3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I3" s="6" t="s">
        <v>38</v>
      </c>
      <c r="J3" s="6"/>
      <c r="K3" t="s">
        <v>25</v>
      </c>
      <c r="L3" t="s">
        <v>26</v>
      </c>
      <c r="N3" s="8" t="s">
        <v>27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31.9</v>
      </c>
      <c r="F4">
        <v>28.8</v>
      </c>
      <c r="G4">
        <v>73.2</v>
      </c>
      <c r="I4">
        <f>_xlfn.STDEV.P(D4:G4)</f>
        <v>26.091126365107353</v>
      </c>
      <c r="J4">
        <v>2</v>
      </c>
      <c r="K4">
        <f>_xlfn.STDEV.P(D4:G8)</f>
        <v>25.356424728261672</v>
      </c>
      <c r="L4">
        <f>_xlfn.STDEV.P(D4:G4,D9:G9,D14:G14,D19:G19,D24:F24,D29:F29)</f>
        <v>26.474919130664183</v>
      </c>
      <c r="M4">
        <v>0</v>
      </c>
      <c r="N4">
        <f>AVERAGE(D4:G4)</f>
        <v>33.475000000000001</v>
      </c>
      <c r="P4" s="2">
        <f>_xlfn.STDEV.P(D4:D8)</f>
        <v>0</v>
      </c>
      <c r="Q4">
        <f>_xlfn.STDEV.P(D4,D9,D14,D19,D24,D29)</f>
        <v>30.377879378843335</v>
      </c>
      <c r="R4" s="2">
        <f>_xlfn.STDEV.P(E4:E8)</f>
        <v>1.779213309302738</v>
      </c>
      <c r="S4">
        <f>_xlfn.STDEV.P(E4,E9,E14,E19,E24,E29)</f>
        <v>20.212489263379279</v>
      </c>
      <c r="T4" s="2">
        <f>_xlfn.STDEV.P(F4:F8)</f>
        <v>3.1371324485906085</v>
      </c>
      <c r="U4">
        <f>_xlfn.STDEV.P(F4,F9,F14,F19,F24,F29)</f>
        <v>20.217848275444354</v>
      </c>
      <c r="V4" s="2">
        <f>_xlfn.STDEV.P(G4:G8)</f>
        <v>2.7059933481071239</v>
      </c>
      <c r="W4">
        <f>_xlfn.STDEV.P(G4,G9,G14,G19,G24,G29)</f>
        <v>35.163131733867694</v>
      </c>
      <c r="AA4" t="s">
        <v>32</v>
      </c>
      <c r="AB4">
        <f>AVERAGE(P25,P61,P97,P169,P205)</f>
        <v>7.1173371428571413</v>
      </c>
      <c r="AC4">
        <f>AVERAGE(R25,R61,R97,R169,R205)</f>
        <v>3.7779428571428566</v>
      </c>
      <c r="AD4">
        <f>AVERAGE(T25,T61,T97,T169,T205)</f>
        <v>7.0258285714285709</v>
      </c>
      <c r="AE4">
        <f>AVERAGE(V25,V61,V97,V169,V205)</f>
        <v>11.491200000000003</v>
      </c>
      <c r="AF4">
        <f>AVERAGE(AB4:AE4)</f>
        <v>7.3530771428571429</v>
      </c>
      <c r="AG4">
        <f>_xlfn.STDEV.P(AB4:AE4)</f>
        <v>2.74172896713005</v>
      </c>
      <c r="AH4" t="s">
        <v>43</v>
      </c>
      <c r="AI4">
        <f>AVERAGE(K26,K62,K98,K134,K170,K206,K242)</f>
        <v>5.3848503401360546</v>
      </c>
      <c r="AJ4">
        <f>AVERAGE(K12,K48,K84,K120,K156,K192,K228)</f>
        <v>-1.1164209121788609</v>
      </c>
      <c r="AK4">
        <f>AVERAGE(K26,K62,K98,K170,K206)</f>
        <v>6.3579809523809532</v>
      </c>
      <c r="AL4">
        <f>AVERAGE(K12,K48,K84,K156,K192)</f>
        <v>-3.3669094113492584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32.200000000000003</v>
      </c>
      <c r="F5">
        <v>22.2</v>
      </c>
      <c r="G5">
        <v>72</v>
      </c>
      <c r="I5">
        <f t="shared" ref="I5:I33" si="0">_xlfn.STDEV.P(D5:G5)</f>
        <v>26.074125105168918</v>
      </c>
      <c r="J5">
        <v>5</v>
      </c>
      <c r="K5">
        <f>_xlfn.STDEV.P(D9:G13)</f>
        <v>19.706866823521171</v>
      </c>
      <c r="L5">
        <f t="shared" ref="L5:L8" si="1">_xlfn.STDEV.P(D5:G5,D10:G10,D15:G15,D20:G20,D25:F25,D30:F30)</f>
        <v>26.168383548103677</v>
      </c>
      <c r="M5">
        <v>0.2</v>
      </c>
      <c r="N5">
        <f t="shared" ref="N5:N23" si="2">AVERAGE(D5:G5)</f>
        <v>31.6</v>
      </c>
      <c r="P5" s="2">
        <f>_xlfn.STDEV.P(D9:D13)</f>
        <v>1.5653753543479623</v>
      </c>
      <c r="Q5">
        <f t="shared" ref="Q5:Q8" si="3">_xlfn.STDEV.P(D5,D10,D15,D20,D25,D30)</f>
        <v>30.311076999817882</v>
      </c>
      <c r="R5" s="2">
        <f>_xlfn.STDEV.P(E9:E13)</f>
        <v>2.8862432329933649</v>
      </c>
      <c r="S5">
        <f t="shared" ref="S5:S8" si="4">_xlfn.STDEV.P(E5,E10,E15,E20,E25,E30)</f>
        <v>19.924914610161366</v>
      </c>
      <c r="T5" s="2">
        <f>_xlfn.STDEV.P(F9:F13)</f>
        <v>2.5943014474035215</v>
      </c>
      <c r="U5">
        <f t="shared" ref="U5:U8" si="5">_xlfn.STDEV.P(F5,F10,F15,F20,F25,F30)</f>
        <v>22.194493811654141</v>
      </c>
      <c r="V5" s="2">
        <f>_xlfn.STDEV.P(G9:G13)</f>
        <v>1.0609429767899874</v>
      </c>
      <c r="W5">
        <f t="shared" ref="W5:W8" si="6">_xlfn.STDEV.P(G5,G10,G15,G20,G25,G30)</f>
        <v>34.475003021513039</v>
      </c>
      <c r="AA5" t="s">
        <v>33</v>
      </c>
      <c r="AB5">
        <f>AVERAGE(Q25,Q61,Q97,Q169,Q205)</f>
        <v>0.47038666666666773</v>
      </c>
      <c r="AC5">
        <f>AVERAGE(S25,S61,S97,S169,S205)</f>
        <v>-0.88019999999999887</v>
      </c>
      <c r="AD5">
        <f>AVERAGE(U25,U61,U97,U169,U205)</f>
        <v>-1.4234666666666667</v>
      </c>
      <c r="AE5">
        <f>AVERAGE(W25,W61,W97,W169,W205)</f>
        <v>-0.60883333333333256</v>
      </c>
      <c r="AH5" t="s">
        <v>28</v>
      </c>
      <c r="AI5">
        <f>_xlfn.STDEV.P(K26,K62,K98,K134,K170,K206,K242)</f>
        <v>4.1053147107457342</v>
      </c>
      <c r="AJ5">
        <f>_xlfn.STDEV.P(K12,K48,K84,K120,K156,K192,K228)</f>
        <v>4.0623714622862064</v>
      </c>
      <c r="AK5">
        <f>_xlfn.STDEV.P(K26,K62,K98,K170,K206)</f>
        <v>2.4168956507233097</v>
      </c>
      <c r="AL5">
        <f>_xlfn.STDEV.P(K12,K48,K84,K156,K192)</f>
        <v>1.4481589056780306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32.799999999999997</v>
      </c>
      <c r="F6">
        <v>19.600000000000001</v>
      </c>
      <c r="G6">
        <v>71.099999999999994</v>
      </c>
      <c r="I6">
        <f t="shared" si="0"/>
        <v>25.991092224067842</v>
      </c>
      <c r="J6">
        <v>10</v>
      </c>
      <c r="K6">
        <f>_xlfn.STDEV.P(D14:G18)</f>
        <v>20.156698018276689</v>
      </c>
      <c r="L6">
        <f t="shared" si="1"/>
        <v>26.595012892341344</v>
      </c>
      <c r="M6">
        <v>0.45</v>
      </c>
      <c r="N6">
        <f t="shared" si="2"/>
        <v>30.875</v>
      </c>
      <c r="P6" s="2">
        <f>_xlfn.STDEV.P(D14:D18)</f>
        <v>0.82219219164377899</v>
      </c>
      <c r="Q6">
        <f t="shared" si="3"/>
        <v>30.711963828811434</v>
      </c>
      <c r="R6" s="2">
        <f>_xlfn.STDEV.P(E14:E18)</f>
        <v>2.4408195345006543</v>
      </c>
      <c r="S6">
        <f t="shared" si="4"/>
        <v>20.14831809909257</v>
      </c>
      <c r="T6" s="2">
        <f>_xlfn.STDEV.P(F14:F18)</f>
        <v>1.6260381299342266</v>
      </c>
      <c r="U6">
        <f t="shared" si="5"/>
        <v>22.651226358754926</v>
      </c>
      <c r="V6" s="2">
        <f>_xlfn.STDEV.P(G14:G18)</f>
        <v>3.0806492822130882</v>
      </c>
      <c r="W6">
        <f t="shared" si="6"/>
        <v>34.904222126015377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35</v>
      </c>
      <c r="F7">
        <v>21.3</v>
      </c>
      <c r="G7">
        <v>66.599999999999994</v>
      </c>
      <c r="I7">
        <f t="shared" si="0"/>
        <v>24.177197418228609</v>
      </c>
      <c r="J7">
        <v>20</v>
      </c>
      <c r="K7">
        <f>_xlfn.STDEV.P(D19:G23)</f>
        <v>16.519481680730806</v>
      </c>
      <c r="L7">
        <f t="shared" si="1"/>
        <v>25.483188430060753</v>
      </c>
      <c r="M7">
        <v>0.65</v>
      </c>
      <c r="N7">
        <f t="shared" si="2"/>
        <v>30.724999999999998</v>
      </c>
      <c r="P7" s="2">
        <f>_xlfn.STDEV.P(D19:D23)</f>
        <v>1.6074825037928091</v>
      </c>
      <c r="Q7">
        <f t="shared" si="3"/>
        <v>30.179739340601774</v>
      </c>
      <c r="R7" s="2">
        <f>_xlfn.STDEV.P(E19:E23)</f>
        <v>1.2132600710482502</v>
      </c>
      <c r="S7">
        <f t="shared" si="4"/>
        <v>18.453274325531879</v>
      </c>
      <c r="T7" s="2">
        <f>_xlfn.STDEV.P(F19:F23)</f>
        <v>1.1672189169131884</v>
      </c>
      <c r="U7">
        <f t="shared" si="5"/>
        <v>22.183533683042167</v>
      </c>
      <c r="V7" s="2">
        <f>_xlfn.STDEV.P(G19:G23)</f>
        <v>2.123205124334437</v>
      </c>
      <c r="W7">
        <f t="shared" si="6"/>
        <v>33.622400766949006</v>
      </c>
      <c r="AA7" t="s">
        <v>45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36.5</v>
      </c>
      <c r="F8">
        <v>22.2</v>
      </c>
      <c r="G8">
        <v>66.900000000000006</v>
      </c>
      <c r="I8">
        <f t="shared" si="0"/>
        <v>24.273751255213934</v>
      </c>
      <c r="J8">
        <v>50</v>
      </c>
      <c r="K8">
        <f>_xlfn.STDEV.P(D25:F28)</f>
        <v>6.6670624882493961</v>
      </c>
      <c r="L8">
        <f t="shared" si="1"/>
        <v>24.959050760716696</v>
      </c>
      <c r="M8">
        <v>0.85</v>
      </c>
      <c r="N8">
        <f t="shared" si="2"/>
        <v>31.400000000000002</v>
      </c>
      <c r="P8" s="2">
        <f>_xlfn.STDEV.P(D24:D28)</f>
        <v>1.7543089807670749</v>
      </c>
      <c r="Q8">
        <f t="shared" si="3"/>
        <v>29.830116213875762</v>
      </c>
      <c r="R8" s="2">
        <f>_xlfn.STDEV.P(E24:E28)</f>
        <v>1.8736061485808564</v>
      </c>
      <c r="S8">
        <f t="shared" si="4"/>
        <v>18.005346428214008</v>
      </c>
      <c r="T8" s="2">
        <f>_xlfn.STDEV.P(F24:F28)</f>
        <v>0.73375745311376828</v>
      </c>
      <c r="U8">
        <f t="shared" si="5"/>
        <v>22.501530812122315</v>
      </c>
      <c r="V8" s="2"/>
      <c r="W8">
        <f t="shared" si="6"/>
        <v>32.558801506743997</v>
      </c>
      <c r="AH8" t="s">
        <v>43</v>
      </c>
      <c r="AI8">
        <f>AVERAGE(L26,L62,L98,L134,L170,L206,L242)</f>
        <v>-0.53587858173572511</v>
      </c>
      <c r="AJ8">
        <f>AVERAGE(L12,L48,L84,L120,L156,L192,L228)</f>
        <v>-0.14770763231691911</v>
      </c>
      <c r="AK8">
        <f>AVERAGE(L26,L62,L98,L170,L206)</f>
        <v>-0.61015858585858673</v>
      </c>
      <c r="AL8">
        <f>AVERAGE(L12,L48,L84,L156,L192)</f>
        <v>-5.170875003011801E-2</v>
      </c>
    </row>
    <row r="9" spans="1:38" x14ac:dyDescent="0.45">
      <c r="A9" s="1">
        <v>5</v>
      </c>
      <c r="B9">
        <v>5</v>
      </c>
      <c r="C9">
        <v>0</v>
      </c>
      <c r="D9">
        <v>9.8000000000000007</v>
      </c>
      <c r="E9">
        <v>65.3</v>
      </c>
      <c r="F9">
        <v>51.2</v>
      </c>
      <c r="G9">
        <v>54.2</v>
      </c>
      <c r="I9">
        <f t="shared" si="0"/>
        <v>21.060315168581873</v>
      </c>
      <c r="J9">
        <v>100</v>
      </c>
      <c r="K9">
        <f>_xlfn.STDEV.P(D29:F33)</f>
        <v>2.8957900476381218</v>
      </c>
      <c r="L9">
        <f>AVERAGE((L8-L7), (L7-L6), (L6-L5), (L5-L4))</f>
        <v>-0.37896709248687177</v>
      </c>
      <c r="N9">
        <f t="shared" si="2"/>
        <v>45.125</v>
      </c>
      <c r="P9" s="2">
        <f>_xlfn.STDEV.P(D29:D33)</f>
        <v>1.4022838514366465</v>
      </c>
      <c r="R9" s="2">
        <f>_xlfn.STDEV.P(E29:E33)</f>
        <v>2.7679595372765089</v>
      </c>
      <c r="T9" s="2">
        <f>_xlfn.STDEV.P(F29:F33)</f>
        <v>1.5869467539901907</v>
      </c>
      <c r="V9" s="2"/>
      <c r="AH9" t="s">
        <v>28</v>
      </c>
      <c r="AI9">
        <f>_xlfn.STDEV.P(L26,L62,L98,L134,L170,L206,L242)</f>
        <v>0.19127009537957385</v>
      </c>
      <c r="AJ9">
        <f>_xlfn.STDEV.P(L12,L48,L84,L120,L156,L192,L228)</f>
        <v>0.29251921600993142</v>
      </c>
      <c r="AK9">
        <f>_xlfn.STDEV.P(L26,L62,L98,L170,L206)</f>
        <v>0.17570858134017348</v>
      </c>
      <c r="AL9">
        <f>_xlfn.STDEV.P(L12,L48,L84,L156,L192)</f>
        <v>0.2952981039661432</v>
      </c>
    </row>
    <row r="10" spans="1:38" x14ac:dyDescent="0.45">
      <c r="A10" s="1">
        <v>6</v>
      </c>
      <c r="B10">
        <v>5</v>
      </c>
      <c r="C10">
        <v>0.2</v>
      </c>
      <c r="D10">
        <v>12.1</v>
      </c>
      <c r="E10">
        <v>66.3</v>
      </c>
      <c r="F10">
        <v>46.3</v>
      </c>
      <c r="G10">
        <v>55.1</v>
      </c>
      <c r="I10">
        <f t="shared" si="0"/>
        <v>20.247160294717879</v>
      </c>
      <c r="K10">
        <f>AVERAGE(K4:K9)</f>
        <v>15.217053964446308</v>
      </c>
      <c r="N10">
        <f t="shared" si="2"/>
        <v>44.949999999999996</v>
      </c>
      <c r="P10" s="2">
        <f>AVERAGE(P4:P9)</f>
        <v>1.1919404803313787</v>
      </c>
      <c r="Q10">
        <f>AVERAGE(Q4:Q8)</f>
        <v>30.28215515239004</v>
      </c>
      <c r="R10" s="2">
        <f>AVERAGE(R4:R9)</f>
        <v>2.1601836389503952</v>
      </c>
      <c r="S10">
        <f>AVERAGE(S4:S8)</f>
        <v>19.34886854527582</v>
      </c>
      <c r="T10" s="2">
        <f>AVERAGE(T4:T9)</f>
        <v>1.8075658583242504</v>
      </c>
      <c r="U10">
        <f>AVERAGE(U4:U8)</f>
        <v>21.949726588203582</v>
      </c>
      <c r="V10" s="2">
        <f>AVERAGE(V4:V9)</f>
        <v>2.2426976828611589</v>
      </c>
      <c r="W10">
        <f>AVERAGE(W4:W8)</f>
        <v>34.144711831017823</v>
      </c>
    </row>
    <row r="11" spans="1:38" x14ac:dyDescent="0.45">
      <c r="A11" s="1">
        <v>7</v>
      </c>
      <c r="B11">
        <v>5</v>
      </c>
      <c r="C11">
        <v>0.45</v>
      </c>
      <c r="D11">
        <v>11.2</v>
      </c>
      <c r="E11">
        <v>64.400000000000006</v>
      </c>
      <c r="F11">
        <v>48.6</v>
      </c>
      <c r="G11">
        <v>57</v>
      </c>
      <c r="I11">
        <f t="shared" si="0"/>
        <v>20.465825172711689</v>
      </c>
      <c r="N11">
        <f t="shared" si="2"/>
        <v>45.300000000000004</v>
      </c>
      <c r="P11" s="2">
        <f>_xlfn.STDEV.P(P4:P9)</f>
        <v>0.60965391112286405</v>
      </c>
      <c r="Q11">
        <f>_xlfn.STDEV.P(Q4:Q8)</f>
        <v>0.28620387822431653</v>
      </c>
      <c r="R11" s="2">
        <f>_xlfn.STDEV.P(R4:R9)</f>
        <v>0.59150089828984076</v>
      </c>
      <c r="S11">
        <f>_xlfn.STDEV.P(S4:S8)</f>
        <v>0.92993871713984144</v>
      </c>
      <c r="T11" s="2">
        <f>_xlfn.STDEV.P(T4:T9)</f>
        <v>0.81969852251942843</v>
      </c>
      <c r="U11">
        <f>_xlfn.STDEV.P(U4:U8)</f>
        <v>0.88437198859941846</v>
      </c>
      <c r="V11" s="2">
        <f>_xlfn.STDEV.P(V4:V9)</f>
        <v>0.76282835768552493</v>
      </c>
      <c r="W11">
        <f>_xlfn.STDEV.P(W4:W8)</f>
        <v>0.94984710996388988</v>
      </c>
    </row>
    <row r="12" spans="1:38" x14ac:dyDescent="0.45">
      <c r="A12" s="1">
        <v>8</v>
      </c>
      <c r="B12">
        <v>5</v>
      </c>
      <c r="C12">
        <v>0.65</v>
      </c>
      <c r="D12">
        <v>12.1</v>
      </c>
      <c r="E12">
        <v>62.1</v>
      </c>
      <c r="F12">
        <v>43.5</v>
      </c>
      <c r="G12">
        <v>56</v>
      </c>
      <c r="I12">
        <f t="shared" si="0"/>
        <v>19.288257438140963</v>
      </c>
      <c r="K12" cm="1">
        <f t="array" ref="K12">INDEX(LINEST(K4:K9),1)</f>
        <v>-4.4302800784708269</v>
      </c>
      <c r="L12" cm="1">
        <f t="array" ref="L12">INDEX(LINEST(L4:L8),1)</f>
        <v>-0.37169318579378968</v>
      </c>
      <c r="N12">
        <f t="shared" si="2"/>
        <v>43.424999999999997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v>14.6</v>
      </c>
      <c r="E13">
        <v>58.2</v>
      </c>
      <c r="F13">
        <v>46.1</v>
      </c>
      <c r="G13">
        <v>54.3</v>
      </c>
      <c r="I13">
        <f t="shared" si="0"/>
        <v>17.135781277782478</v>
      </c>
      <c r="N13">
        <f t="shared" si="2"/>
        <v>43.3</v>
      </c>
      <c r="P13" s="2"/>
      <c r="R13" s="2"/>
      <c r="T13" s="2"/>
      <c r="V13" s="2"/>
      <c r="AA13" s="1" t="s">
        <v>0</v>
      </c>
      <c r="AB13" s="1" t="s">
        <v>1</v>
      </c>
      <c r="AC13" s="1" t="s">
        <v>14</v>
      </c>
      <c r="AD13" s="1" t="s">
        <v>15</v>
      </c>
      <c r="AE13" s="1" t="s">
        <v>16</v>
      </c>
      <c r="AF13" s="1" t="s">
        <v>17</v>
      </c>
    </row>
    <row r="14" spans="1:38" x14ac:dyDescent="0.45">
      <c r="A14" s="1">
        <v>10</v>
      </c>
      <c r="B14">
        <v>10</v>
      </c>
      <c r="C14">
        <v>0</v>
      </c>
      <c r="D14">
        <v>27</v>
      </c>
      <c r="E14">
        <v>73.3</v>
      </c>
      <c r="F14">
        <v>76.599999999999994</v>
      </c>
      <c r="G14">
        <v>76.5</v>
      </c>
      <c r="I14">
        <f t="shared" si="0"/>
        <v>21.028611461530215</v>
      </c>
      <c r="N14">
        <f t="shared" si="2"/>
        <v>63.349999999999994</v>
      </c>
      <c r="P14" s="2"/>
      <c r="R14" s="2"/>
      <c r="T14" s="2"/>
      <c r="V14" s="2"/>
      <c r="Z14" s="1">
        <v>0</v>
      </c>
      <c r="AA14">
        <v>2</v>
      </c>
      <c r="AB14">
        <v>0</v>
      </c>
      <c r="AC14">
        <f>AVERAGE(D4,D40,D76,D112,D148,D184,D220)</f>
        <v>31.75714285714286</v>
      </c>
      <c r="AD14">
        <f t="shared" ref="AD14:AF29" si="8">AVERAGE(E4,E40,E76,E112,E148,E184,E220)</f>
        <v>45.042857142857144</v>
      </c>
      <c r="AE14">
        <f t="shared" si="8"/>
        <v>38.428571428571431</v>
      </c>
      <c r="AF14">
        <f t="shared" si="8"/>
        <v>24.128571428571426</v>
      </c>
    </row>
    <row r="15" spans="1:38" x14ac:dyDescent="0.45">
      <c r="A15" s="1">
        <v>11</v>
      </c>
      <c r="B15">
        <v>10</v>
      </c>
      <c r="C15">
        <v>0.2</v>
      </c>
      <c r="D15">
        <v>28</v>
      </c>
      <c r="E15">
        <v>70.099999999999994</v>
      </c>
      <c r="F15">
        <v>75.2</v>
      </c>
      <c r="G15">
        <v>78</v>
      </c>
      <c r="I15">
        <f t="shared" si="0"/>
        <v>20.304725435228118</v>
      </c>
      <c r="J15" s="6"/>
      <c r="K15" t="s">
        <v>25</v>
      </c>
      <c r="L15" t="s">
        <v>26</v>
      </c>
      <c r="N15">
        <f t="shared" si="2"/>
        <v>62.825000000000003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31.542857142857148</v>
      </c>
      <c r="AD15">
        <f t="shared" si="8"/>
        <v>45.7</v>
      </c>
      <c r="AE15">
        <f t="shared" si="8"/>
        <v>35.585714285714289</v>
      </c>
      <c r="AF15">
        <f t="shared" si="8"/>
        <v>25.128571428571433</v>
      </c>
    </row>
    <row r="16" spans="1:38" x14ac:dyDescent="0.45">
      <c r="A16" s="1">
        <v>12</v>
      </c>
      <c r="B16">
        <v>10</v>
      </c>
      <c r="C16">
        <v>0.45</v>
      </c>
      <c r="D16">
        <v>27.5</v>
      </c>
      <c r="E16">
        <v>74.2</v>
      </c>
      <c r="F16">
        <v>73.099999999999994</v>
      </c>
      <c r="G16">
        <v>79.7</v>
      </c>
      <c r="I16">
        <f t="shared" si="0"/>
        <v>21.006115181060967</v>
      </c>
      <c r="J16">
        <v>2</v>
      </c>
      <c r="K16">
        <f>AVERAGE(D4:G8)</f>
        <v>31.615000000000002</v>
      </c>
      <c r="L16">
        <f>AVERAGE(D4:G4,D9:G9,D14:G14,D19:G19,D24:F24,D29:F29)</f>
        <v>61.604545454545445</v>
      </c>
      <c r="M16">
        <v>0</v>
      </c>
      <c r="N16">
        <f t="shared" si="2"/>
        <v>63.625</v>
      </c>
      <c r="P16" s="2">
        <f>AVERAGE(D4:D8)</f>
        <v>0</v>
      </c>
      <c r="Q16">
        <f>AVERAGE(D4,D9,D14,D19,D24,D29)</f>
        <v>38.566666666666663</v>
      </c>
      <c r="R16" s="2">
        <f>AVERAGE(E4:E8)</f>
        <v>33.679999999999993</v>
      </c>
      <c r="S16">
        <f>AVERAGE(E4,E9,E14,E19,E24,E29)</f>
        <v>72.383333333333326</v>
      </c>
      <c r="T16" s="2">
        <f>AVERAGE(F4:F8)</f>
        <v>22.82</v>
      </c>
      <c r="U16">
        <f>AVERAGE(F4,F9,F14,F19,F24,F29)</f>
        <v>66.88333333333334</v>
      </c>
      <c r="V16" s="2">
        <f>AVERAGE(G4:G8)</f>
        <v>69.959999999999994</v>
      </c>
      <c r="W16">
        <f t="shared" ref="W16:W19" si="10">AVERAGE(G4,G9,G14,G19)</f>
        <v>72.075000000000003</v>
      </c>
      <c r="Z16" s="1">
        <v>2</v>
      </c>
      <c r="AA16">
        <v>2</v>
      </c>
      <c r="AB16">
        <v>0.45</v>
      </c>
      <c r="AC16">
        <f t="shared" si="9"/>
        <v>32.6</v>
      </c>
      <c r="AD16">
        <f t="shared" si="8"/>
        <v>46.157142857142851</v>
      </c>
      <c r="AE16">
        <f t="shared" si="8"/>
        <v>34.657142857142858</v>
      </c>
      <c r="AF16">
        <f t="shared" si="8"/>
        <v>24.842857142857145</v>
      </c>
    </row>
    <row r="17" spans="1:32" x14ac:dyDescent="0.45">
      <c r="A17" s="1">
        <v>13</v>
      </c>
      <c r="B17">
        <v>10</v>
      </c>
      <c r="C17">
        <v>0.65</v>
      </c>
      <c r="D17">
        <v>27.2</v>
      </c>
      <c r="E17">
        <v>68.400000000000006</v>
      </c>
      <c r="F17">
        <v>72.5</v>
      </c>
      <c r="G17">
        <v>75.400000000000006</v>
      </c>
      <c r="I17">
        <f t="shared" si="0"/>
        <v>19.60068557474456</v>
      </c>
      <c r="J17">
        <v>5</v>
      </c>
      <c r="K17">
        <f>AVERAGE(D9:G13)</f>
        <v>44.42</v>
      </c>
      <c r="L17">
        <f t="shared" ref="L17:L20" si="11">AVERAGE(D5:G5,D10:G10,D15:G15,D20:G20,D25:F25,D30:F30)</f>
        <v>60.84545454545453</v>
      </c>
      <c r="M17">
        <v>0.2</v>
      </c>
      <c r="N17">
        <f t="shared" si="2"/>
        <v>60.875000000000007</v>
      </c>
      <c r="P17" s="2">
        <f>AVERAGE(D9:D13)</f>
        <v>11.959999999999999</v>
      </c>
      <c r="Q17">
        <f t="shared" ref="Q17:Q20" si="12">AVERAGE(D5,D10,D15,D20,D25,D30)</f>
        <v>39.916666666666664</v>
      </c>
      <c r="R17" s="2">
        <f>AVERAGE(E9:E13)</f>
        <v>63.260000000000005</v>
      </c>
      <c r="S17">
        <f t="shared" ref="S17:S20" si="13">AVERAGE(E5,E10,E15,E20,E25,E30)</f>
        <v>71.86666666666666</v>
      </c>
      <c r="T17" s="2">
        <f>AVERAGE(F9:F13)</f>
        <v>47.14</v>
      </c>
      <c r="U17">
        <f t="shared" ref="U17:U20" si="14">AVERAGE(F5,F10,F15,F20,F25,F30)</f>
        <v>63.866666666666674</v>
      </c>
      <c r="V17" s="2">
        <f>AVERAGE(G9:G13)</f>
        <v>55.320000000000007</v>
      </c>
      <c r="W17">
        <f t="shared" si="10"/>
        <v>71.174999999999997</v>
      </c>
      <c r="Z17" s="1">
        <v>3</v>
      </c>
      <c r="AA17">
        <v>2</v>
      </c>
      <c r="AB17">
        <v>0.65</v>
      </c>
      <c r="AC17">
        <f t="shared" si="9"/>
        <v>30.557142857142853</v>
      </c>
      <c r="AD17">
        <f t="shared" si="8"/>
        <v>45.271428571428565</v>
      </c>
      <c r="AE17">
        <f t="shared" si="8"/>
        <v>35.857142857142854</v>
      </c>
      <c r="AF17">
        <f t="shared" si="8"/>
        <v>24.157142857142855</v>
      </c>
    </row>
    <row r="18" spans="1:32" x14ac:dyDescent="0.45">
      <c r="A18" s="1">
        <v>14</v>
      </c>
      <c r="B18">
        <v>10</v>
      </c>
      <c r="C18">
        <v>0.85</v>
      </c>
      <c r="D18">
        <v>29.3</v>
      </c>
      <c r="E18">
        <v>68.400000000000006</v>
      </c>
      <c r="F18">
        <v>76.099999999999994</v>
      </c>
      <c r="G18">
        <v>70.599999999999994</v>
      </c>
      <c r="I18">
        <f t="shared" si="0"/>
        <v>18.572695011763891</v>
      </c>
      <c r="J18">
        <v>10</v>
      </c>
      <c r="K18">
        <f>AVERAGE(D14:G18)</f>
        <v>62.355000000000004</v>
      </c>
      <c r="L18">
        <f t="shared" si="11"/>
        <v>61.22727272727272</v>
      </c>
      <c r="M18">
        <v>0.45</v>
      </c>
      <c r="N18">
        <f t="shared" si="2"/>
        <v>61.1</v>
      </c>
      <c r="P18" s="2">
        <f>AVERAGE(D14:D18)</f>
        <v>27.8</v>
      </c>
      <c r="Q18">
        <f t="shared" si="12"/>
        <v>39.983333333333334</v>
      </c>
      <c r="R18" s="2">
        <f>AVERAGE(E14:E18)</f>
        <v>70.88</v>
      </c>
      <c r="S18">
        <f t="shared" si="13"/>
        <v>72.783333333333346</v>
      </c>
      <c r="T18" s="2">
        <f>AVERAGE(F14:F18)</f>
        <v>74.7</v>
      </c>
      <c r="U18">
        <f t="shared" si="14"/>
        <v>63.616666666666674</v>
      </c>
      <c r="V18" s="2">
        <f>AVERAGE(G14:G18)</f>
        <v>76.040000000000006</v>
      </c>
      <c r="W18">
        <f t="shared" si="10"/>
        <v>72.175000000000011</v>
      </c>
      <c r="Z18" s="1">
        <v>4</v>
      </c>
      <c r="AA18">
        <v>2</v>
      </c>
      <c r="AB18">
        <v>0.85</v>
      </c>
      <c r="AC18">
        <f t="shared" si="9"/>
        <v>30.11428571428571</v>
      </c>
      <c r="AD18">
        <f t="shared" si="8"/>
        <v>44.414285714285711</v>
      </c>
      <c r="AE18">
        <f t="shared" si="8"/>
        <v>34.014285714285712</v>
      </c>
      <c r="AF18">
        <f t="shared" si="8"/>
        <v>23.75714285714286</v>
      </c>
    </row>
    <row r="19" spans="1:32" x14ac:dyDescent="0.45">
      <c r="A19" s="1">
        <v>15</v>
      </c>
      <c r="B19">
        <v>20</v>
      </c>
      <c r="C19">
        <v>0</v>
      </c>
      <c r="D19">
        <v>39.9</v>
      </c>
      <c r="E19">
        <v>83.4</v>
      </c>
      <c r="F19">
        <v>79.599999999999994</v>
      </c>
      <c r="G19">
        <v>84.4</v>
      </c>
      <c r="I19">
        <f t="shared" si="0"/>
        <v>18.518689883466365</v>
      </c>
      <c r="J19">
        <v>20</v>
      </c>
      <c r="K19">
        <f>AVERAGE(D19:G23)</f>
        <v>71.284999999999997</v>
      </c>
      <c r="L19">
        <f t="shared" si="11"/>
        <v>59.672727272727279</v>
      </c>
      <c r="M19">
        <v>0.65</v>
      </c>
      <c r="N19">
        <f t="shared" si="2"/>
        <v>71.825000000000003</v>
      </c>
      <c r="P19" s="2">
        <f>AVERAGE(D19:D23)</f>
        <v>43</v>
      </c>
      <c r="Q19">
        <f t="shared" si="12"/>
        <v>39.800000000000004</v>
      </c>
      <c r="R19" s="2">
        <f>AVERAGE(E19:E23)</f>
        <v>83.5</v>
      </c>
      <c r="S19">
        <f t="shared" si="13"/>
        <v>70.399999999999991</v>
      </c>
      <c r="T19" s="2">
        <f>AVERAGE(F19:F23)</f>
        <v>78.039999999999992</v>
      </c>
      <c r="U19">
        <f t="shared" si="14"/>
        <v>62.25</v>
      </c>
      <c r="V19" s="2">
        <f>AVERAGE(G19:G23)</f>
        <v>80.599999999999994</v>
      </c>
      <c r="W19">
        <f t="shared" si="10"/>
        <v>69.525000000000006</v>
      </c>
      <c r="Z19" s="1">
        <v>5</v>
      </c>
      <c r="AA19">
        <v>5</v>
      </c>
      <c r="AB19">
        <v>0</v>
      </c>
      <c r="AC19">
        <f t="shared" si="9"/>
        <v>52.114285714285707</v>
      </c>
      <c r="AD19">
        <f t="shared" si="8"/>
        <v>66.399999999999991</v>
      </c>
      <c r="AE19">
        <f t="shared" si="8"/>
        <v>52.342857142857149</v>
      </c>
      <c r="AF19">
        <f t="shared" si="8"/>
        <v>53.68571428571429</v>
      </c>
    </row>
    <row r="20" spans="1:32" x14ac:dyDescent="0.45">
      <c r="A20" s="1">
        <v>16</v>
      </c>
      <c r="B20">
        <v>20</v>
      </c>
      <c r="C20">
        <v>0.2</v>
      </c>
      <c r="D20">
        <v>43</v>
      </c>
      <c r="E20">
        <v>82.5</v>
      </c>
      <c r="F20">
        <v>77.3</v>
      </c>
      <c r="G20">
        <v>79.599999999999994</v>
      </c>
      <c r="I20">
        <f t="shared" si="0"/>
        <v>16.041041113344278</v>
      </c>
      <c r="J20">
        <v>50</v>
      </c>
      <c r="K20">
        <f>AVERAGE(D24:F28)</f>
        <v>80.846666666666664</v>
      </c>
      <c r="L20">
        <f t="shared" si="11"/>
        <v>59.918181818181822</v>
      </c>
      <c r="M20">
        <v>0.85</v>
      </c>
      <c r="N20">
        <f t="shared" si="2"/>
        <v>70.599999999999994</v>
      </c>
      <c r="P20" s="2">
        <f>AVERAGE(D24:D28)</f>
        <v>73.12</v>
      </c>
      <c r="Q20">
        <f t="shared" si="12"/>
        <v>40.85</v>
      </c>
      <c r="R20" s="2">
        <f>AVERAGE(E24:E28)</f>
        <v>89.859999999999985</v>
      </c>
      <c r="S20">
        <f t="shared" si="13"/>
        <v>69.650000000000006</v>
      </c>
      <c r="T20" s="2">
        <f>AVERAGE(F24:F28)</f>
        <v>79.56</v>
      </c>
      <c r="U20">
        <f t="shared" si="14"/>
        <v>64.233333333333334</v>
      </c>
      <c r="V20" s="2"/>
      <c r="W20">
        <f>AVERAGE(G8,G13,G18,G23)</f>
        <v>67.45</v>
      </c>
      <c r="Z20" s="1">
        <v>6</v>
      </c>
      <c r="AA20">
        <v>5</v>
      </c>
      <c r="AB20">
        <v>0.2</v>
      </c>
      <c r="AC20">
        <f t="shared" si="9"/>
        <v>53.114285714285714</v>
      </c>
      <c r="AD20">
        <f t="shared" si="8"/>
        <v>67.242857142857147</v>
      </c>
      <c r="AE20">
        <f t="shared" si="8"/>
        <v>50.071428571428569</v>
      </c>
      <c r="AF20">
        <f t="shared" si="8"/>
        <v>53.771428571428579</v>
      </c>
    </row>
    <row r="21" spans="1:32" x14ac:dyDescent="0.45">
      <c r="A21" s="1">
        <v>17</v>
      </c>
      <c r="B21">
        <v>20</v>
      </c>
      <c r="C21">
        <v>0.45</v>
      </c>
      <c r="D21">
        <v>43.9</v>
      </c>
      <c r="E21">
        <v>84.2</v>
      </c>
      <c r="F21">
        <v>79.3</v>
      </c>
      <c r="G21">
        <v>80.900000000000006</v>
      </c>
      <c r="I21">
        <f t="shared" si="0"/>
        <v>16.362514323905181</v>
      </c>
      <c r="J21">
        <v>100</v>
      </c>
      <c r="K21">
        <f>AVERAGE(D29:F33)</f>
        <v>84.38000000000001</v>
      </c>
      <c r="L21">
        <f>AVERAGE((L20-L19), (L19-L18), (L18-L17), (L17-L16))</f>
        <v>-0.4215909090909058</v>
      </c>
      <c r="N21">
        <f t="shared" si="2"/>
        <v>72.074999999999989</v>
      </c>
      <c r="P21" s="2">
        <f>AVERAGE(D29:D33)</f>
        <v>83.059999999999988</v>
      </c>
      <c r="R21" s="2">
        <f>AVERAGE(E29:E33)</f>
        <v>87.32</v>
      </c>
      <c r="T21" s="2">
        <f>AVERAGE(F29:F33)</f>
        <v>82.76</v>
      </c>
      <c r="V21" s="2"/>
      <c r="Z21" s="1">
        <v>7</v>
      </c>
      <c r="AA21">
        <v>5</v>
      </c>
      <c r="AB21">
        <v>0.45</v>
      </c>
      <c r="AC21">
        <f t="shared" si="9"/>
        <v>53.374285714285705</v>
      </c>
      <c r="AD21">
        <f t="shared" si="8"/>
        <v>66.528571428571425</v>
      </c>
      <c r="AE21">
        <f t="shared" si="8"/>
        <v>49.657142857142851</v>
      </c>
      <c r="AF21">
        <f t="shared" si="8"/>
        <v>55.000000000000007</v>
      </c>
    </row>
    <row r="22" spans="1:32" x14ac:dyDescent="0.45">
      <c r="A22" s="1">
        <v>18</v>
      </c>
      <c r="B22">
        <v>20</v>
      </c>
      <c r="C22">
        <v>0.65</v>
      </c>
      <c r="D22">
        <v>43.9</v>
      </c>
      <c r="E22">
        <v>82</v>
      </c>
      <c r="F22">
        <v>77.2</v>
      </c>
      <c r="G22">
        <v>80.099999999999994</v>
      </c>
      <c r="I22">
        <f t="shared" si="0"/>
        <v>15.624499991999686</v>
      </c>
      <c r="K22">
        <f>AVERAGE(K16:K21)</f>
        <v>62.483611111111109</v>
      </c>
      <c r="N22">
        <f t="shared" si="2"/>
        <v>70.800000000000011</v>
      </c>
      <c r="P22" s="2">
        <f>AVERAGE(P16:P21)</f>
        <v>39.823333333333331</v>
      </c>
      <c r="Q22">
        <f>AVERAGE(Q16:Q20)</f>
        <v>39.823333333333331</v>
      </c>
      <c r="R22" s="2">
        <f>AVERAGE(R16:R21)</f>
        <v>71.416666666666657</v>
      </c>
      <c r="S22">
        <f>AVERAGE(S16:S20)</f>
        <v>71.416666666666671</v>
      </c>
      <c r="T22" s="2">
        <f>AVERAGE(T16:T21)</f>
        <v>64.17</v>
      </c>
      <c r="U22">
        <f>AVERAGE(U16:U20)</f>
        <v>64.17</v>
      </c>
      <c r="V22" s="2">
        <f>AVERAGE(V16:V21)</f>
        <v>70.47999999999999</v>
      </c>
      <c r="W22">
        <f>AVERAGE(W16:W20)</f>
        <v>70.48</v>
      </c>
      <c r="Z22" s="1">
        <v>8</v>
      </c>
      <c r="AA22">
        <v>5</v>
      </c>
      <c r="AB22">
        <v>0.65</v>
      </c>
      <c r="AC22">
        <f t="shared" si="9"/>
        <v>53.971428571428575</v>
      </c>
      <c r="AD22">
        <f t="shared" si="8"/>
        <v>65.271428571428572</v>
      </c>
      <c r="AE22">
        <f t="shared" si="8"/>
        <v>47.142857142857146</v>
      </c>
      <c r="AF22">
        <f t="shared" si="8"/>
        <v>53.928571428571431</v>
      </c>
    </row>
    <row r="23" spans="1:32" x14ac:dyDescent="0.45">
      <c r="A23" s="1">
        <v>19</v>
      </c>
      <c r="B23">
        <v>20</v>
      </c>
      <c r="C23">
        <v>0.85</v>
      </c>
      <c r="D23">
        <v>44.3</v>
      </c>
      <c r="E23">
        <v>85.4</v>
      </c>
      <c r="F23">
        <v>76.8</v>
      </c>
      <c r="G23">
        <v>78</v>
      </c>
      <c r="I23">
        <f t="shared" si="0"/>
        <v>15.833725872327078</v>
      </c>
      <c r="N23">
        <f t="shared" si="2"/>
        <v>71.125</v>
      </c>
      <c r="P23" s="2">
        <f>_xlfn.STDEV.P(P16:P21)</f>
        <v>30.262717253339225</v>
      </c>
      <c r="Q23">
        <f>_xlfn.STDEV.P(Q16:Q20)</f>
        <v>0.73049450526490933</v>
      </c>
      <c r="R23" s="2">
        <f>_xlfn.STDEV.P(R16:R21)</f>
        <v>19.278462651939392</v>
      </c>
      <c r="S23">
        <f>_xlfn.STDEV.P(S16:S20)</f>
        <v>1.1966155977960886</v>
      </c>
      <c r="T23" s="2">
        <f>_xlfn.STDEV.P(T16:T21)</f>
        <v>21.929969600222137</v>
      </c>
      <c r="U23">
        <f>_xlfn.STDEV.P(U16:U20)</f>
        <v>1.5133259911716181</v>
      </c>
      <c r="V23" s="2">
        <f>_xlfn.STDEV.P(V16:V21)</f>
        <v>9.5318413750965032</v>
      </c>
      <c r="W23">
        <f>_xlfn.STDEV.P(W16:W20)</f>
        <v>1.7884630272946664</v>
      </c>
      <c r="Z23" s="1">
        <v>9</v>
      </c>
      <c r="AA23">
        <v>5</v>
      </c>
      <c r="AB23">
        <v>0.85</v>
      </c>
      <c r="AC23">
        <f t="shared" si="9"/>
        <v>53.414285714285711</v>
      </c>
      <c r="AD23">
        <f t="shared" si="8"/>
        <v>62.18571428571429</v>
      </c>
      <c r="AE23">
        <f t="shared" si="8"/>
        <v>44.442857142857143</v>
      </c>
      <c r="AF23">
        <f t="shared" si="8"/>
        <v>50.842857142857142</v>
      </c>
    </row>
    <row r="24" spans="1:32" x14ac:dyDescent="0.45">
      <c r="A24" s="1">
        <v>20</v>
      </c>
      <c r="B24">
        <v>50</v>
      </c>
      <c r="C24">
        <v>0</v>
      </c>
      <c r="D24">
        <v>71.099999999999994</v>
      </c>
      <c r="E24">
        <v>91.8</v>
      </c>
      <c r="F24">
        <v>80.400000000000006</v>
      </c>
      <c r="G24">
        <v>0</v>
      </c>
      <c r="I24">
        <f t="shared" si="0"/>
        <v>35.874390238720444</v>
      </c>
      <c r="N24">
        <f>AVERAGE(D24:F24)</f>
        <v>81.099999999999994</v>
      </c>
      <c r="P24" s="2"/>
      <c r="R24" s="2"/>
      <c r="T24" s="2"/>
      <c r="V24" s="2"/>
      <c r="Z24" s="1">
        <v>10</v>
      </c>
      <c r="AA24">
        <v>10</v>
      </c>
      <c r="AB24">
        <v>0</v>
      </c>
      <c r="AC24">
        <f t="shared" si="9"/>
        <v>52.714285714285715</v>
      </c>
      <c r="AD24">
        <f t="shared" si="8"/>
        <v>68.342857142857142</v>
      </c>
      <c r="AE24">
        <f t="shared" si="8"/>
        <v>55.542857142857137</v>
      </c>
      <c r="AF24">
        <f t="shared" si="8"/>
        <v>60.228571428571421</v>
      </c>
    </row>
    <row r="25" spans="1:32" x14ac:dyDescent="0.45">
      <c r="A25" s="1">
        <v>21</v>
      </c>
      <c r="B25">
        <v>50</v>
      </c>
      <c r="C25">
        <v>0.2</v>
      </c>
      <c r="D25">
        <v>72.599999999999994</v>
      </c>
      <c r="E25">
        <v>90.3</v>
      </c>
      <c r="F25">
        <v>79.099999999999994</v>
      </c>
      <c r="G25">
        <v>0</v>
      </c>
      <c r="I25">
        <f t="shared" si="0"/>
        <v>35.498802796714145</v>
      </c>
      <c r="N25">
        <f t="shared" ref="N25:N33" si="15">AVERAGE(D25:F25)</f>
        <v>80.666666666666657</v>
      </c>
      <c r="P25" s="2" cm="1">
        <f t="array" ref="P25">INDEX(LINEST(P16:P21), 1)</f>
        <v>17.542285714285711</v>
      </c>
      <c r="Q25" s="2" cm="1">
        <f t="array" ref="Q25">INDEX(LINEST(Q16:Q20), 1)</f>
        <v>0.44500000000000162</v>
      </c>
      <c r="R25" s="2" cm="1">
        <f t="array" ref="R25">INDEX(LINEST(R16:R21), 1)</f>
        <v>10.30342857142857</v>
      </c>
      <c r="S25" s="2" cm="1">
        <f t="array" ref="S25">INDEX(LINEST(S16:S20), 1)</f>
        <v>-0.69333333333333058</v>
      </c>
      <c r="T25" s="2" cm="1">
        <f t="array" ref="T25">INDEX(LINEST(T16:T21), 1)</f>
        <v>11.437142857142856</v>
      </c>
      <c r="U25" s="2" cm="1">
        <f t="array" ref="U25">INDEX(LINEST(U16:U20), 1)</f>
        <v>-0.69166666666666854</v>
      </c>
      <c r="V25" s="2" cm="1">
        <f t="array" ref="V25">INDEX(LINEST(V16:V19), 1)</f>
        <v>5.2640000000000002</v>
      </c>
      <c r="W25" s="2" cm="1">
        <f t="array" ref="W25">INDEX(LINEST(W16:W20), 1)</f>
        <v>-1.089999999999999</v>
      </c>
      <c r="Z25" s="1">
        <v>11</v>
      </c>
      <c r="AA25">
        <v>10</v>
      </c>
      <c r="AB25">
        <v>0.2</v>
      </c>
      <c r="AC25">
        <f t="shared" si="9"/>
        <v>56.144285714285722</v>
      </c>
      <c r="AD25">
        <f t="shared" si="8"/>
        <v>67.599999999999994</v>
      </c>
      <c r="AE25">
        <f t="shared" si="8"/>
        <v>55.271428571428579</v>
      </c>
      <c r="AF25">
        <f t="shared" si="8"/>
        <v>60.214285714285715</v>
      </c>
    </row>
    <row r="26" spans="1:32" x14ac:dyDescent="0.45">
      <c r="A26" s="1">
        <v>22</v>
      </c>
      <c r="B26">
        <v>50</v>
      </c>
      <c r="C26">
        <v>0.45</v>
      </c>
      <c r="D26">
        <v>72.7</v>
      </c>
      <c r="E26">
        <v>91.8</v>
      </c>
      <c r="F26">
        <v>78.8</v>
      </c>
      <c r="G26">
        <v>0</v>
      </c>
      <c r="I26">
        <f t="shared" si="0"/>
        <v>35.788432139449739</v>
      </c>
      <c r="K26" cm="1">
        <f t="array" ref="K26">INDEX(LINEST(K16:K21),1)</f>
        <v>10.915285714285712</v>
      </c>
      <c r="L26" cm="1">
        <f t="array" ref="L26">INDEX(LINEST(L16:L20),1)</f>
        <v>-0.4545454545454497</v>
      </c>
      <c r="N26">
        <f t="shared" si="15"/>
        <v>81.100000000000009</v>
      </c>
      <c r="Z26" s="1">
        <v>12</v>
      </c>
      <c r="AA26">
        <v>10</v>
      </c>
      <c r="AB26">
        <v>0.45</v>
      </c>
      <c r="AC26">
        <f t="shared" si="9"/>
        <v>57.271428571428558</v>
      </c>
      <c r="AD26">
        <f t="shared" si="8"/>
        <v>67.899999999999991</v>
      </c>
      <c r="AE26">
        <f t="shared" si="8"/>
        <v>54.4</v>
      </c>
      <c r="AF26">
        <f t="shared" si="8"/>
        <v>60.571428571428569</v>
      </c>
    </row>
    <row r="27" spans="1:32" x14ac:dyDescent="0.45">
      <c r="A27" s="1">
        <v>23</v>
      </c>
      <c r="B27">
        <v>50</v>
      </c>
      <c r="C27">
        <v>0.65</v>
      </c>
      <c r="D27">
        <v>72.8</v>
      </c>
      <c r="E27">
        <v>88.2</v>
      </c>
      <c r="F27">
        <v>79</v>
      </c>
      <c r="G27">
        <v>0</v>
      </c>
      <c r="I27">
        <f t="shared" si="0"/>
        <v>35.071640965315559</v>
      </c>
      <c r="N27">
        <f t="shared" si="15"/>
        <v>80</v>
      </c>
      <c r="Z27" s="1">
        <v>13</v>
      </c>
      <c r="AA27">
        <v>10</v>
      </c>
      <c r="AB27">
        <v>0.65</v>
      </c>
      <c r="AC27">
        <f t="shared" si="9"/>
        <v>56.285714285714292</v>
      </c>
      <c r="AD27">
        <f t="shared" si="8"/>
        <v>66.400000000000006</v>
      </c>
      <c r="AE27">
        <f t="shared" si="8"/>
        <v>54.042857142857137</v>
      </c>
      <c r="AF27">
        <f t="shared" si="8"/>
        <v>59.428571428571431</v>
      </c>
    </row>
    <row r="28" spans="1:32" x14ac:dyDescent="0.45">
      <c r="A28" s="1">
        <v>24</v>
      </c>
      <c r="B28">
        <v>50</v>
      </c>
      <c r="C28">
        <v>0.85</v>
      </c>
      <c r="D28">
        <v>76.400000000000006</v>
      </c>
      <c r="E28">
        <v>87.2</v>
      </c>
      <c r="F28">
        <v>80.5</v>
      </c>
      <c r="G28">
        <v>0</v>
      </c>
      <c r="I28">
        <f t="shared" si="0"/>
        <v>35.443079366781888</v>
      </c>
      <c r="N28">
        <f t="shared" si="15"/>
        <v>81.366666666666674</v>
      </c>
      <c r="Z28" s="1">
        <v>14</v>
      </c>
      <c r="AA28">
        <v>10</v>
      </c>
      <c r="AB28">
        <v>0.85</v>
      </c>
      <c r="AC28">
        <f t="shared" si="9"/>
        <v>54.828571428571429</v>
      </c>
      <c r="AD28">
        <f t="shared" si="8"/>
        <v>64.228571428571414</v>
      </c>
      <c r="AE28">
        <f t="shared" si="8"/>
        <v>51.300000000000004</v>
      </c>
      <c r="AF28">
        <f t="shared" si="8"/>
        <v>58.114285714285714</v>
      </c>
    </row>
    <row r="29" spans="1:32" x14ac:dyDescent="0.45">
      <c r="A29" s="1">
        <v>25</v>
      </c>
      <c r="B29">
        <v>100</v>
      </c>
      <c r="C29">
        <v>0</v>
      </c>
      <c r="D29">
        <v>83.6</v>
      </c>
      <c r="E29">
        <v>88.6</v>
      </c>
      <c r="F29">
        <v>84.7</v>
      </c>
      <c r="G29">
        <v>0</v>
      </c>
      <c r="I29">
        <f t="shared" si="0"/>
        <v>37.126834971486602</v>
      </c>
      <c r="N29" s="4">
        <f t="shared" si="15"/>
        <v>85.633333333333326</v>
      </c>
      <c r="Z29" s="1">
        <v>15</v>
      </c>
      <c r="AA29">
        <v>20</v>
      </c>
      <c r="AB29">
        <v>0</v>
      </c>
      <c r="AC29">
        <f>AVERAGE(D19,D55,D91,D127,D163,D199)</f>
        <v>61.533333333333339</v>
      </c>
      <c r="AD29">
        <f t="shared" si="8"/>
        <v>74.585714285714289</v>
      </c>
      <c r="AE29">
        <f t="shared" si="8"/>
        <v>69.371428571428581</v>
      </c>
      <c r="AF29">
        <f t="shared" si="8"/>
        <v>59.414285714285718</v>
      </c>
    </row>
    <row r="30" spans="1:32" x14ac:dyDescent="0.45">
      <c r="A30" s="1">
        <v>26</v>
      </c>
      <c r="B30">
        <v>100</v>
      </c>
      <c r="C30">
        <v>0.2</v>
      </c>
      <c r="D30">
        <v>83.8</v>
      </c>
      <c r="E30">
        <v>89.8</v>
      </c>
      <c r="F30">
        <v>83.1</v>
      </c>
      <c r="G30">
        <v>0</v>
      </c>
      <c r="I30">
        <f t="shared" si="0"/>
        <v>37.142857657967021</v>
      </c>
      <c r="N30">
        <f t="shared" si="15"/>
        <v>85.566666666666663</v>
      </c>
      <c r="Z30" s="1">
        <v>16</v>
      </c>
      <c r="AA30">
        <v>20</v>
      </c>
      <c r="AB30">
        <v>0.2</v>
      </c>
      <c r="AC30">
        <f t="shared" ref="AC30:AC33" si="16">AVERAGE(D20,D56,D92,D128,D164,D200)</f>
        <v>65.350000000000009</v>
      </c>
      <c r="AD30">
        <f t="shared" si="9"/>
        <v>74.94285714285715</v>
      </c>
      <c r="AE30">
        <f t="shared" si="9"/>
        <v>67.214285714285708</v>
      </c>
      <c r="AF30">
        <f t="shared" si="9"/>
        <v>57.371428571428567</v>
      </c>
    </row>
    <row r="31" spans="1:32" x14ac:dyDescent="0.45">
      <c r="A31" s="1">
        <v>27</v>
      </c>
      <c r="B31">
        <v>100</v>
      </c>
      <c r="C31">
        <v>0.45</v>
      </c>
      <c r="D31">
        <v>84.6</v>
      </c>
      <c r="E31">
        <v>89.3</v>
      </c>
      <c r="F31">
        <v>82.3</v>
      </c>
      <c r="G31">
        <v>0</v>
      </c>
      <c r="I31">
        <f t="shared" si="0"/>
        <v>37.065246525552752</v>
      </c>
      <c r="N31">
        <f t="shared" si="15"/>
        <v>85.399999999999991</v>
      </c>
      <c r="Z31" s="1">
        <v>17</v>
      </c>
      <c r="AA31">
        <v>20</v>
      </c>
      <c r="AB31">
        <v>0.45</v>
      </c>
      <c r="AC31">
        <f t="shared" si="16"/>
        <v>67.000000000000014</v>
      </c>
      <c r="AD31">
        <f t="shared" ref="AD31:AF43" si="17">AVERAGE(E21,E57,E93,E129,E165,E201,E237)</f>
        <v>74.128571428571419</v>
      </c>
      <c r="AE31">
        <f t="shared" si="17"/>
        <v>68.171428571428578</v>
      </c>
      <c r="AF31">
        <f t="shared" si="17"/>
        <v>58.51428571428572</v>
      </c>
    </row>
    <row r="32" spans="1:32" x14ac:dyDescent="0.45">
      <c r="A32" s="1">
        <v>28</v>
      </c>
      <c r="B32">
        <v>100</v>
      </c>
      <c r="C32">
        <v>0.65</v>
      </c>
      <c r="D32">
        <v>82.8</v>
      </c>
      <c r="E32">
        <v>86.7</v>
      </c>
      <c r="F32">
        <v>80</v>
      </c>
      <c r="G32">
        <v>0</v>
      </c>
      <c r="I32">
        <f t="shared" si="0"/>
        <v>36.090745004779272</v>
      </c>
      <c r="N32">
        <f t="shared" si="15"/>
        <v>83.166666666666671</v>
      </c>
      <c r="Z32" s="1">
        <v>18</v>
      </c>
      <c r="AA32">
        <v>20</v>
      </c>
      <c r="AB32">
        <v>0.65</v>
      </c>
      <c r="AC32">
        <f t="shared" si="16"/>
        <v>66.45</v>
      </c>
      <c r="AD32">
        <f t="shared" si="17"/>
        <v>73.642857142857139</v>
      </c>
      <c r="AE32">
        <f t="shared" si="17"/>
        <v>66.071428571428569</v>
      </c>
      <c r="AF32">
        <f t="shared" si="17"/>
        <v>57.342857142857149</v>
      </c>
    </row>
    <row r="33" spans="1:32" x14ac:dyDescent="0.45">
      <c r="A33" s="1">
        <v>29</v>
      </c>
      <c r="B33">
        <v>100</v>
      </c>
      <c r="C33">
        <v>0.85</v>
      </c>
      <c r="D33">
        <v>80.5</v>
      </c>
      <c r="E33">
        <v>82.2</v>
      </c>
      <c r="F33">
        <v>83.7</v>
      </c>
      <c r="G33">
        <v>0</v>
      </c>
      <c r="I33">
        <f t="shared" si="0"/>
        <v>35.582790784310333</v>
      </c>
      <c r="N33">
        <f t="shared" si="15"/>
        <v>82.133333333333326</v>
      </c>
      <c r="Z33" s="1">
        <v>19</v>
      </c>
      <c r="AA33">
        <v>20</v>
      </c>
      <c r="AB33">
        <v>0.85</v>
      </c>
      <c r="AC33">
        <f t="shared" si="16"/>
        <v>66.433333333333323</v>
      </c>
      <c r="AD33">
        <f t="shared" si="17"/>
        <v>73.399999999999991</v>
      </c>
      <c r="AE33">
        <f t="shared" si="17"/>
        <v>64.571428571428569</v>
      </c>
      <c r="AF33">
        <f t="shared" si="17"/>
        <v>54.871428571428574</v>
      </c>
    </row>
    <row r="34" spans="1:32" x14ac:dyDescent="0.45">
      <c r="Z34" s="1">
        <v>20</v>
      </c>
      <c r="AA34">
        <v>50</v>
      </c>
      <c r="AB34">
        <v>0</v>
      </c>
      <c r="AC34">
        <f>AVERAGE(D24,D60,D96,D132,D168,D204)</f>
        <v>65.77</v>
      </c>
      <c r="AD34">
        <f>AVERAGE(E24,E60,E96,E132,E168,E204)</f>
        <v>84.750000000000014</v>
      </c>
      <c r="AE34">
        <f>AVERAGE(F24,F60,F96,F132,F168,F204)</f>
        <v>75.36666666666666</v>
      </c>
      <c r="AF34">
        <f t="shared" si="17"/>
        <v>0</v>
      </c>
    </row>
    <row r="35" spans="1:32" x14ac:dyDescent="0.45">
      <c r="Z35" s="1">
        <v>21</v>
      </c>
      <c r="AA35">
        <v>50</v>
      </c>
      <c r="AB35">
        <v>0.2</v>
      </c>
      <c r="AC35">
        <f t="shared" ref="AC35:AE38" si="18">AVERAGE(D25,D61,D97,D133,D169,D205)</f>
        <v>67.5</v>
      </c>
      <c r="AD35">
        <f t="shared" si="18"/>
        <v>84.500000000000014</v>
      </c>
      <c r="AE35">
        <f t="shared" si="18"/>
        <v>74.05</v>
      </c>
      <c r="AF35">
        <f t="shared" si="17"/>
        <v>0</v>
      </c>
    </row>
    <row r="36" spans="1:32" x14ac:dyDescent="0.45">
      <c r="Z36" s="1">
        <v>22</v>
      </c>
      <c r="AA36">
        <v>50</v>
      </c>
      <c r="AB36">
        <v>0.45</v>
      </c>
      <c r="AC36">
        <f t="shared" si="18"/>
        <v>69.424999999999997</v>
      </c>
      <c r="AD36">
        <f t="shared" si="18"/>
        <v>84.5</v>
      </c>
      <c r="AE36">
        <f t="shared" si="18"/>
        <v>74.066666666666663</v>
      </c>
      <c r="AF36">
        <f t="shared" si="17"/>
        <v>0</v>
      </c>
    </row>
    <row r="37" spans="1:32" x14ac:dyDescent="0.45">
      <c r="A37" s="1">
        <v>0</v>
      </c>
      <c r="B37" t="s">
        <v>19</v>
      </c>
      <c r="Z37" s="1">
        <v>23</v>
      </c>
      <c r="AA37">
        <v>50</v>
      </c>
      <c r="AB37">
        <v>0.65</v>
      </c>
      <c r="AC37">
        <f t="shared" si="18"/>
        <v>68.521666666666661</v>
      </c>
      <c r="AD37">
        <f t="shared" si="18"/>
        <v>83.333333333333329</v>
      </c>
      <c r="AE37">
        <f t="shared" si="18"/>
        <v>72.816666666666663</v>
      </c>
      <c r="AF37">
        <f t="shared" si="17"/>
        <v>0</v>
      </c>
    </row>
    <row r="38" spans="1:32" x14ac:dyDescent="0.45">
      <c r="Z38" s="1">
        <v>24</v>
      </c>
      <c r="AA38">
        <v>50</v>
      </c>
      <c r="AB38">
        <v>0.85</v>
      </c>
      <c r="AC38">
        <f t="shared" si="18"/>
        <v>67.086666666666659</v>
      </c>
      <c r="AD38">
        <f t="shared" si="18"/>
        <v>80.283333333333331</v>
      </c>
      <c r="AE38">
        <f t="shared" si="18"/>
        <v>72.88333333333334</v>
      </c>
      <c r="AF38">
        <f t="shared" si="17"/>
        <v>0</v>
      </c>
    </row>
    <row r="39" spans="1:32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I39" s="6" t="s">
        <v>38</v>
      </c>
      <c r="J39" s="6"/>
      <c r="K39" t="s">
        <v>25</v>
      </c>
      <c r="L39" t="s">
        <v>26</v>
      </c>
      <c r="N39" s="8" t="s">
        <v>27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  <c r="Z39" s="1">
        <v>25</v>
      </c>
      <c r="AA39">
        <v>100</v>
      </c>
      <c r="AB39">
        <v>0</v>
      </c>
      <c r="AC39">
        <f>AVERAGE(D29,D65,D101,D137,D173)</f>
        <v>69.761999999999986</v>
      </c>
      <c r="AD39">
        <f>AVERAGE(E29,E65,E101,E137,E173)</f>
        <v>87.68</v>
      </c>
      <c r="AE39">
        <f>AVERAGE(F29,F65,F101,F137,F173)</f>
        <v>84.38000000000001</v>
      </c>
      <c r="AF39">
        <f t="shared" si="17"/>
        <v>0</v>
      </c>
    </row>
    <row r="40" spans="1:32" x14ac:dyDescent="0.45">
      <c r="A40" s="1">
        <v>0</v>
      </c>
      <c r="B40">
        <v>0</v>
      </c>
      <c r="C40">
        <v>0</v>
      </c>
      <c r="D40">
        <v>75</v>
      </c>
      <c r="E40">
        <v>92</v>
      </c>
      <c r="F40">
        <v>72.599999999999994</v>
      </c>
      <c r="G40">
        <v>32.4</v>
      </c>
      <c r="I40">
        <f>_xlfn.STDEV.P(D40:G40)</f>
        <v>21.871899780311704</v>
      </c>
      <c r="J40">
        <v>2</v>
      </c>
      <c r="K40">
        <f>_xlfn.STDEV.P(D40:G44)</f>
        <v>21.233819722320323</v>
      </c>
      <c r="L40">
        <f>_xlfn.STDEV.P(D40:G40,D45:G45,D50:G50,D55:G55,D60:F60,D65:F65)</f>
        <v>14.145499094344318</v>
      </c>
      <c r="M40">
        <v>0</v>
      </c>
      <c r="N40">
        <f>AVERAGE(D40:G40)</f>
        <v>68</v>
      </c>
      <c r="P40" s="2">
        <f>_xlfn.STDEV.P(D40:D44)</f>
        <v>1.5479018056711473</v>
      </c>
      <c r="Q40">
        <f>_xlfn.STDEV.P(D40,D45,D50,D55,D60,D65)</f>
        <v>5.4453088882898912</v>
      </c>
      <c r="R40" s="2">
        <f>_xlfn.STDEV.P(E40:E44)</f>
        <v>1.5979987484350517</v>
      </c>
      <c r="S40">
        <f>_xlfn.STDEV.P(E40,E45,E50,E55,E60,E65)</f>
        <v>1.9794078800377537</v>
      </c>
      <c r="T40" s="2">
        <f>_xlfn.STDEV.P(F40:F44)</f>
        <v>5.1164049878796716</v>
      </c>
      <c r="U40">
        <f>_xlfn.STDEV.P(F40,F45,F50,F55,F60,F65)</f>
        <v>11.597940430189418</v>
      </c>
      <c r="V40" s="2">
        <f>_xlfn.STDEV.P(G40:G44)</f>
        <v>0.71105555338524773</v>
      </c>
      <c r="W40">
        <f t="shared" ref="W40:W42" si="19">_xlfn.STDEV.P(G40,G45,G50,G55)</f>
        <v>20.545361398622262</v>
      </c>
      <c r="Z40" s="1">
        <v>26</v>
      </c>
      <c r="AA40">
        <v>100</v>
      </c>
      <c r="AB40">
        <v>0.2</v>
      </c>
      <c r="AC40">
        <f t="shared" ref="AC40:AE43" si="20">AVERAGE(D30,D66,D102,D138,D174)</f>
        <v>70.919999999999987</v>
      </c>
      <c r="AD40">
        <f t="shared" si="20"/>
        <v>88.640000000000015</v>
      </c>
      <c r="AE40">
        <f t="shared" si="20"/>
        <v>83.94</v>
      </c>
      <c r="AF40">
        <f t="shared" si="17"/>
        <v>0</v>
      </c>
    </row>
    <row r="41" spans="1:32" x14ac:dyDescent="0.45">
      <c r="A41" s="1">
        <v>1</v>
      </c>
      <c r="B41">
        <v>0</v>
      </c>
      <c r="C41">
        <v>0.2</v>
      </c>
      <c r="D41">
        <v>76.7</v>
      </c>
      <c r="E41">
        <v>91</v>
      </c>
      <c r="F41">
        <v>64.900000000000006</v>
      </c>
      <c r="G41">
        <v>33.9</v>
      </c>
      <c r="I41">
        <f t="shared" ref="I41:I59" si="21">_xlfn.STDEV.P(D41:G41)</f>
        <v>21.032994912755534</v>
      </c>
      <c r="J41">
        <v>5</v>
      </c>
      <c r="K41">
        <f>_xlfn.STDEV.P(D45:G49)</f>
        <v>17.770899667715209</v>
      </c>
      <c r="L41">
        <f t="shared" ref="L41:L44" si="22">_xlfn.STDEV.P(D41:G41,D46:G46,D51:G51,D56:G56,D61:F61,D66:F66)</f>
        <v>14.866746963921083</v>
      </c>
      <c r="M41">
        <v>0.2</v>
      </c>
      <c r="N41">
        <f t="shared" ref="N41:N59" si="23">AVERAGE(D41:G41)</f>
        <v>66.625</v>
      </c>
      <c r="P41" s="2">
        <f>_xlfn.STDEV.P(D45:D49)</f>
        <v>0.81877957961834824</v>
      </c>
      <c r="Q41">
        <f t="shared" ref="Q41:Q44" si="24">_xlfn.STDEV.P(D41,D46,D51,D56,D61,D66)</f>
        <v>5.2120586677008482</v>
      </c>
      <c r="R41" s="2">
        <f>_xlfn.STDEV.P(E45:E49)</f>
        <v>2.5491959516678997</v>
      </c>
      <c r="S41">
        <f t="shared" ref="S41:S44" si="25">_xlfn.STDEV.P(E41,E46,E51,E56,E61,E66)</f>
        <v>1.0999999999999996</v>
      </c>
      <c r="T41" s="2">
        <f>_xlfn.STDEV.P(F45:F49)</f>
        <v>7.5178188326136839</v>
      </c>
      <c r="U41">
        <f t="shared" ref="U41:U44" si="26">_xlfn.STDEV.P(F41,F46,F51,F56,F61,F66)</f>
        <v>13.069270573881834</v>
      </c>
      <c r="V41" s="2">
        <f>_xlfn.STDEV.P(G45:G49)</f>
        <v>1.3311649033835007</v>
      </c>
      <c r="W41">
        <f t="shared" si="19"/>
        <v>19.612161405617691</v>
      </c>
      <c r="Z41" s="1">
        <v>27</v>
      </c>
      <c r="AA41">
        <v>100</v>
      </c>
      <c r="AB41">
        <v>0.45</v>
      </c>
      <c r="AC41">
        <f t="shared" si="20"/>
        <v>73.099999999999994</v>
      </c>
      <c r="AD41">
        <f t="shared" si="20"/>
        <v>87.92</v>
      </c>
      <c r="AE41">
        <f t="shared" si="20"/>
        <v>82.460000000000008</v>
      </c>
      <c r="AF41">
        <f t="shared" si="17"/>
        <v>0</v>
      </c>
    </row>
    <row r="42" spans="1:32" x14ac:dyDescent="0.45">
      <c r="A42" s="1">
        <v>2</v>
      </c>
      <c r="B42">
        <v>0</v>
      </c>
      <c r="C42">
        <v>0.45</v>
      </c>
      <c r="D42">
        <v>77.8</v>
      </c>
      <c r="E42">
        <v>91.3</v>
      </c>
      <c r="F42">
        <v>63.9</v>
      </c>
      <c r="G42">
        <v>33</v>
      </c>
      <c r="I42">
        <f t="shared" si="21"/>
        <v>21.631805287585212</v>
      </c>
      <c r="J42">
        <v>10</v>
      </c>
      <c r="K42">
        <f>_xlfn.STDEV.P(D50:G54)</f>
        <v>13.487067880009871</v>
      </c>
      <c r="L42">
        <f t="shared" si="22"/>
        <v>15.842984734236614</v>
      </c>
      <c r="M42">
        <v>0.45</v>
      </c>
      <c r="N42">
        <f t="shared" si="23"/>
        <v>66.5</v>
      </c>
      <c r="P42" s="2">
        <f>_xlfn.STDEV.P(D50:D54)</f>
        <v>1.6365818036383011</v>
      </c>
      <c r="Q42">
        <f t="shared" si="24"/>
        <v>5.3108118232735588</v>
      </c>
      <c r="R42" s="2">
        <f>_xlfn.STDEV.P(E50:E54)</f>
        <v>2.3387175973169585</v>
      </c>
      <c r="S42">
        <f t="shared" si="25"/>
        <v>1.5247039785552536</v>
      </c>
      <c r="T42" s="2">
        <f>_xlfn.STDEV.P(F50:F54)</f>
        <v>2.3026940743398816</v>
      </c>
      <c r="U42">
        <f t="shared" si="26"/>
        <v>14.584399960993297</v>
      </c>
      <c r="V42" s="2">
        <f>_xlfn.STDEV.P(G50:G54)</f>
        <v>0.66151341634164884</v>
      </c>
      <c r="W42">
        <f t="shared" si="19"/>
        <v>20.294996304508146</v>
      </c>
      <c r="Z42" s="1">
        <v>28</v>
      </c>
      <c r="AA42">
        <v>100</v>
      </c>
      <c r="AB42">
        <v>0.65</v>
      </c>
      <c r="AC42">
        <f t="shared" si="20"/>
        <v>71.900000000000006</v>
      </c>
      <c r="AD42">
        <f t="shared" si="20"/>
        <v>86.260000000000019</v>
      </c>
      <c r="AE42">
        <f t="shared" si="20"/>
        <v>79.88</v>
      </c>
      <c r="AF42">
        <f t="shared" si="17"/>
        <v>0</v>
      </c>
    </row>
    <row r="43" spans="1:32" x14ac:dyDescent="0.45">
      <c r="A43" s="1">
        <v>3</v>
      </c>
      <c r="B43">
        <v>0</v>
      </c>
      <c r="C43">
        <v>0.65</v>
      </c>
      <c r="D43">
        <v>77</v>
      </c>
      <c r="E43">
        <v>90.2</v>
      </c>
      <c r="F43">
        <v>63.5</v>
      </c>
      <c r="G43">
        <v>34.200000000000003</v>
      </c>
      <c r="I43">
        <f t="shared" si="21"/>
        <v>20.760102962172429</v>
      </c>
      <c r="J43">
        <v>20</v>
      </c>
      <c r="K43">
        <f>_xlfn.STDEV.P(D55:G59)</f>
        <v>4.8707776586495939</v>
      </c>
      <c r="L43">
        <f t="shared" si="22"/>
        <v>15.369495924026882</v>
      </c>
      <c r="M43">
        <v>0.65</v>
      </c>
      <c r="N43">
        <f t="shared" si="23"/>
        <v>66.224999999999994</v>
      </c>
      <c r="P43" s="2">
        <f>_xlfn.STDEV.P(D55:D59)</f>
        <v>0.8187795796183488</v>
      </c>
      <c r="Q43">
        <f t="shared" si="24"/>
        <v>5.3357286287816397</v>
      </c>
      <c r="R43" s="2">
        <f>_xlfn.STDEV.P(E55:E59)</f>
        <v>1.1242775458044174</v>
      </c>
      <c r="S43">
        <f t="shared" si="25"/>
        <v>1.6159792352901348</v>
      </c>
      <c r="T43" s="2">
        <f>_xlfn.STDEV.P(F55:F59)</f>
        <v>2.0212867188996255</v>
      </c>
      <c r="U43">
        <f t="shared" si="26"/>
        <v>13.444505279935836</v>
      </c>
      <c r="V43" s="2">
        <f>_xlfn.STDEV.P(G55:G59)</f>
        <v>2.7524534510142038</v>
      </c>
      <c r="W43">
        <f>_xlfn.STDEV.P(G43,G48,G53,G58)</f>
        <v>19.614153053343909</v>
      </c>
      <c r="Z43" s="1">
        <v>29</v>
      </c>
      <c r="AA43">
        <v>100</v>
      </c>
      <c r="AB43">
        <v>0.85</v>
      </c>
      <c r="AC43">
        <f t="shared" si="20"/>
        <v>69.28</v>
      </c>
      <c r="AD43">
        <f t="shared" si="20"/>
        <v>82.1</v>
      </c>
      <c r="AE43">
        <f t="shared" si="20"/>
        <v>79.66</v>
      </c>
      <c r="AF43">
        <f t="shared" si="17"/>
        <v>0</v>
      </c>
    </row>
    <row r="44" spans="1:32" x14ac:dyDescent="0.45">
      <c r="A44" s="1">
        <v>4</v>
      </c>
      <c r="B44">
        <v>0</v>
      </c>
      <c r="C44">
        <v>0.85</v>
      </c>
      <c r="D44">
        <v>73.5</v>
      </c>
      <c r="E44">
        <v>87.4</v>
      </c>
      <c r="F44">
        <v>56.5</v>
      </c>
      <c r="G44">
        <v>32.6</v>
      </c>
      <c r="I44">
        <f t="shared" si="21"/>
        <v>20.439055751183812</v>
      </c>
      <c r="J44">
        <v>50</v>
      </c>
      <c r="K44">
        <f>_xlfn.STDEV.P(D61:F64)</f>
        <v>5.0631772523672227</v>
      </c>
      <c r="L44">
        <f t="shared" si="22"/>
        <v>16.059535413141656</v>
      </c>
      <c r="M44">
        <v>0.85</v>
      </c>
      <c r="N44">
        <f t="shared" si="23"/>
        <v>62.5</v>
      </c>
      <c r="P44" s="2">
        <f>_xlfn.STDEV.P(D60:D64)</f>
        <v>1.8497567407634981</v>
      </c>
      <c r="Q44">
        <f t="shared" si="24"/>
        <v>5.8569047570652311</v>
      </c>
      <c r="R44" s="2">
        <f>_xlfn.STDEV.P(E60:E64)</f>
        <v>1.3484806264830076</v>
      </c>
      <c r="S44">
        <f t="shared" si="25"/>
        <v>2.3199616855073781</v>
      </c>
      <c r="T44" s="2">
        <f>_xlfn.STDEV.P(F60:F64)</f>
        <v>0.79145435749637405</v>
      </c>
      <c r="U44">
        <f t="shared" si="26"/>
        <v>15.925102476558488</v>
      </c>
      <c r="V44" s="2"/>
      <c r="W44">
        <f>_xlfn.STDEV.P(G44,G49,G54,G59)</f>
        <v>18.870943272661272</v>
      </c>
    </row>
    <row r="45" spans="1:32" x14ac:dyDescent="0.45">
      <c r="A45" s="1">
        <v>5</v>
      </c>
      <c r="B45">
        <v>5</v>
      </c>
      <c r="C45">
        <v>0</v>
      </c>
      <c r="D45">
        <v>90.1</v>
      </c>
      <c r="E45">
        <v>87.1</v>
      </c>
      <c r="F45">
        <v>59.5</v>
      </c>
      <c r="G45">
        <v>69.599999999999994</v>
      </c>
      <c r="I45">
        <f t="shared" si="21"/>
        <v>12.588759867437348</v>
      </c>
      <c r="J45">
        <v>100</v>
      </c>
      <c r="K45">
        <f>_xlfn.STDEV.P(D65:F69)</f>
        <v>4.102757880039011</v>
      </c>
      <c r="L45">
        <f>AVERAGE((L44-L43), (L43-L42), (L42-L41), (L41-L40))</f>
        <v>0.47850907969933454</v>
      </c>
      <c r="N45">
        <f t="shared" si="23"/>
        <v>76.574999999999989</v>
      </c>
      <c r="P45" s="2">
        <f>_xlfn.STDEV.P(D65:D69)</f>
        <v>1.513406752991409</v>
      </c>
      <c r="R45" s="2">
        <f>_xlfn.STDEV.P(E65:E69)</f>
        <v>2.3869645996537101</v>
      </c>
      <c r="T45" s="2">
        <f>_xlfn.STDEV.P(F65:F69)</f>
        <v>2.7705595102794649</v>
      </c>
      <c r="V45" s="2"/>
    </row>
    <row r="46" spans="1:32" x14ac:dyDescent="0.45">
      <c r="A46" s="1">
        <v>6</v>
      </c>
      <c r="B46">
        <v>5</v>
      </c>
      <c r="C46">
        <v>0.2</v>
      </c>
      <c r="D46">
        <v>91.1</v>
      </c>
      <c r="E46">
        <v>88.7</v>
      </c>
      <c r="F46">
        <v>50.2</v>
      </c>
      <c r="G46">
        <v>70.400000000000006</v>
      </c>
      <c r="I46">
        <f t="shared" si="21"/>
        <v>16.454938468435557</v>
      </c>
      <c r="K46">
        <f>AVERAGE(K40:K45)</f>
        <v>11.088083343516873</v>
      </c>
      <c r="N46">
        <f t="shared" si="23"/>
        <v>75.099999999999994</v>
      </c>
      <c r="P46" s="2">
        <f>AVERAGE(P40:P45)</f>
        <v>1.3642010437168421</v>
      </c>
      <c r="Q46">
        <f>AVERAGE(Q40:Q44)</f>
        <v>5.4321625530222333</v>
      </c>
      <c r="R46" s="2">
        <f>AVERAGE(R40:R45)</f>
        <v>1.890939178226841</v>
      </c>
      <c r="S46">
        <f>AVERAGE(S40:S44)</f>
        <v>1.7080105558781038</v>
      </c>
      <c r="T46" s="2">
        <f>AVERAGE(T40:T45)</f>
        <v>3.4200364135847834</v>
      </c>
      <c r="U46">
        <f>AVERAGE(U40:U44)</f>
        <v>13.724243744311774</v>
      </c>
      <c r="V46" s="2">
        <f>AVERAGE(V40:V45)</f>
        <v>1.3640468310311502</v>
      </c>
      <c r="W46">
        <f>AVERAGE(W40:W44)</f>
        <v>19.787523086950653</v>
      </c>
    </row>
    <row r="47" spans="1:32" x14ac:dyDescent="0.45">
      <c r="A47" s="1">
        <v>7</v>
      </c>
      <c r="B47">
        <v>5</v>
      </c>
      <c r="C47">
        <v>0.45</v>
      </c>
      <c r="D47">
        <v>92.6</v>
      </c>
      <c r="E47">
        <v>87.4</v>
      </c>
      <c r="F47">
        <v>43.5</v>
      </c>
      <c r="G47">
        <v>70.3</v>
      </c>
      <c r="I47">
        <f t="shared" si="21"/>
        <v>19.158875227945924</v>
      </c>
      <c r="N47">
        <f t="shared" si="23"/>
        <v>73.45</v>
      </c>
      <c r="P47" s="2">
        <f>_xlfn.STDEV.P(P40:P45)</f>
        <v>0.40019434319075126</v>
      </c>
      <c r="Q47">
        <f>_xlfn.STDEV.P(Q40:Q44)</f>
        <v>0.22496665873627542</v>
      </c>
      <c r="R47" s="2">
        <f>_xlfn.STDEV.P(R40:R45)</f>
        <v>0.55493154915430953</v>
      </c>
      <c r="S47">
        <f>_xlfn.STDEV.P(S40:S44)</f>
        <v>0.41470196380864877</v>
      </c>
      <c r="T47" s="2">
        <f>_xlfn.STDEV.P(T40:T45)</f>
        <v>2.2437210751534225</v>
      </c>
      <c r="U47">
        <f>_xlfn.STDEV.P(U40:U44)</f>
        <v>1.4568498290822329</v>
      </c>
      <c r="V47" s="2">
        <f>_xlfn.STDEV.P(V40:V45)</f>
        <v>0.84390535177463954</v>
      </c>
      <c r="W47">
        <f>_xlfn.STDEV.P(W40:W44)</f>
        <v>0.58868929274633708</v>
      </c>
    </row>
    <row r="48" spans="1:32" x14ac:dyDescent="0.45">
      <c r="A48" s="1">
        <v>8</v>
      </c>
      <c r="B48">
        <v>5</v>
      </c>
      <c r="C48">
        <v>0.65</v>
      </c>
      <c r="D48">
        <v>91.5</v>
      </c>
      <c r="E48">
        <v>86.2</v>
      </c>
      <c r="F48">
        <v>44.2</v>
      </c>
      <c r="G48">
        <v>69.900000000000006</v>
      </c>
      <c r="I48">
        <f t="shared" si="21"/>
        <v>18.408761500981061</v>
      </c>
      <c r="K48" cm="1">
        <f t="array" ref="K48">INDEX(LINEST(K40:K45),1)</f>
        <v>-3.782707619394595</v>
      </c>
      <c r="L48" cm="1">
        <f t="array" ref="L48">INDEX(LINEST(L40:L44),1)</f>
        <v>0.4330821597700476</v>
      </c>
      <c r="N48">
        <f t="shared" si="23"/>
        <v>72.949999999999989</v>
      </c>
      <c r="P48" s="2"/>
      <c r="R48" s="2"/>
      <c r="T48" s="2"/>
      <c r="V48" s="2"/>
    </row>
    <row r="49" spans="1:32" x14ac:dyDescent="0.45">
      <c r="A49" s="1">
        <v>9</v>
      </c>
      <c r="B49">
        <v>5</v>
      </c>
      <c r="C49">
        <v>0.85</v>
      </c>
      <c r="D49">
        <v>90.9</v>
      </c>
      <c r="E49">
        <v>81.3</v>
      </c>
      <c r="F49">
        <v>37.200000000000003</v>
      </c>
      <c r="G49">
        <v>66.8</v>
      </c>
      <c r="I49">
        <f t="shared" si="21"/>
        <v>20.291439081543754</v>
      </c>
      <c r="N49">
        <f t="shared" si="23"/>
        <v>69.05</v>
      </c>
      <c r="P49" s="2"/>
      <c r="R49" s="2"/>
      <c r="T49" s="2"/>
      <c r="V49" s="2"/>
    </row>
    <row r="50" spans="1:32" x14ac:dyDescent="0.45">
      <c r="A50" s="1">
        <v>10</v>
      </c>
      <c r="B50">
        <v>10</v>
      </c>
      <c r="C50">
        <v>0</v>
      </c>
      <c r="D50">
        <v>83.5</v>
      </c>
      <c r="E50">
        <v>88.7</v>
      </c>
      <c r="F50">
        <v>53</v>
      </c>
      <c r="G50">
        <v>83.3</v>
      </c>
      <c r="I50">
        <f t="shared" si="21"/>
        <v>14.095810547818825</v>
      </c>
      <c r="N50">
        <f t="shared" si="23"/>
        <v>77.125</v>
      </c>
      <c r="P50" s="2"/>
      <c r="R50" s="2"/>
      <c r="T50" s="2"/>
      <c r="V50" s="2"/>
    </row>
    <row r="51" spans="1:32" x14ac:dyDescent="0.45">
      <c r="A51" s="1">
        <v>11</v>
      </c>
      <c r="B51">
        <v>10</v>
      </c>
      <c r="C51">
        <v>0.2</v>
      </c>
      <c r="D51">
        <v>84.3</v>
      </c>
      <c r="E51">
        <v>89.8</v>
      </c>
      <c r="F51">
        <v>57.2</v>
      </c>
      <c r="G51">
        <v>83.2</v>
      </c>
      <c r="I51">
        <f t="shared" si="21"/>
        <v>12.61989995998384</v>
      </c>
      <c r="J51" s="6"/>
      <c r="K51" t="s">
        <v>25</v>
      </c>
      <c r="L51" t="s">
        <v>26</v>
      </c>
      <c r="N51">
        <f t="shared" si="23"/>
        <v>78.625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87.1</v>
      </c>
      <c r="E52">
        <v>89.2</v>
      </c>
      <c r="F52">
        <v>56.2</v>
      </c>
      <c r="G52">
        <v>82.8</v>
      </c>
      <c r="I52">
        <f t="shared" si="21"/>
        <v>13.264685258233564</v>
      </c>
      <c r="J52">
        <v>2</v>
      </c>
      <c r="K52">
        <f>AVERAGE(D40:G44)</f>
        <v>65.97</v>
      </c>
      <c r="L52">
        <f>AVERAGE(D40:G40,D45:G45,D50:G50,D55:G55,D60:F60,D65:F65)</f>
        <v>79.159090909090921</v>
      </c>
      <c r="M52">
        <v>0</v>
      </c>
      <c r="N52">
        <f t="shared" si="23"/>
        <v>78.825000000000003</v>
      </c>
      <c r="P52" s="2">
        <f>AVERAGE(D40:D44)</f>
        <v>76</v>
      </c>
      <c r="Q52">
        <f>AVERAGE(D40,D45,D50,D55,D60,D65)</f>
        <v>86.083333333333329</v>
      </c>
      <c r="R52" s="2">
        <f>AVERAGE(E40:E44)</f>
        <v>90.38</v>
      </c>
      <c r="S52">
        <f>AVERAGE(E40,E45,E50,E55,E60,E65)</f>
        <v>87.983333333333334</v>
      </c>
      <c r="T52" s="2">
        <f>AVERAGE(F40:F44)</f>
        <v>64.28</v>
      </c>
      <c r="U52">
        <f>AVERAGE(F40,F45,F50,F55,F60,F65)</f>
        <v>71.666666666666671</v>
      </c>
      <c r="V52" s="2">
        <f>AVERAGE(G40:G44)</f>
        <v>33.22</v>
      </c>
      <c r="W52">
        <f>AVERAGE(G40,G45,G50,G55)</f>
        <v>66.775000000000006</v>
      </c>
    </row>
    <row r="53" spans="1:32" x14ac:dyDescent="0.45">
      <c r="A53" s="1">
        <v>13</v>
      </c>
      <c r="B53">
        <v>10</v>
      </c>
      <c r="C53">
        <v>0.65</v>
      </c>
      <c r="D53">
        <v>86.4</v>
      </c>
      <c r="E53">
        <v>88.4</v>
      </c>
      <c r="F53">
        <v>55.9</v>
      </c>
      <c r="G53">
        <v>83.9</v>
      </c>
      <c r="I53">
        <f t="shared" si="21"/>
        <v>13.231118622399206</v>
      </c>
      <c r="J53">
        <v>5</v>
      </c>
      <c r="K53">
        <f>AVERAGE(D45:G49)</f>
        <v>73.424999999999997</v>
      </c>
      <c r="L53">
        <f t="shared" ref="L53:L56" si="27">AVERAGE(D41:G41,D46:G46,D51:G51,D56:G56,D61:F61,D66:F66)</f>
        <v>79.227272727272734</v>
      </c>
      <c r="M53">
        <v>0.2</v>
      </c>
      <c r="N53">
        <f t="shared" si="23"/>
        <v>78.650000000000006</v>
      </c>
      <c r="P53" s="2">
        <f>AVERAGE(D45:D49)</f>
        <v>91.239999999999981</v>
      </c>
      <c r="Q53">
        <f t="shared" ref="Q53:Q56" si="28">AVERAGE(D41,D46,D51,D56,D61,D66)</f>
        <v>86.966666666666683</v>
      </c>
      <c r="R53" s="2">
        <f>AVERAGE(E45:E49)</f>
        <v>86.140000000000015</v>
      </c>
      <c r="S53">
        <f t="shared" ref="S53:S56" si="29">AVERAGE(E41,E46,E51,E56,E61,E66)</f>
        <v>89.3</v>
      </c>
      <c r="T53" s="2">
        <f>AVERAGE(F45:F49)</f>
        <v>46.919999999999995</v>
      </c>
      <c r="U53">
        <f t="shared" ref="U53:U56" si="30">AVERAGE(F41,F46,F51,F56,F61,F66)</f>
        <v>69.649999999999991</v>
      </c>
      <c r="V53" s="2">
        <f>AVERAGE(G45:G49)</f>
        <v>69.400000000000006</v>
      </c>
      <c r="W53">
        <f t="shared" ref="W53:W56" si="31">AVERAGE(G41,G46,G51,G56)</f>
        <v>66.875</v>
      </c>
    </row>
    <row r="54" spans="1:32" x14ac:dyDescent="0.45">
      <c r="A54" s="1">
        <v>14</v>
      </c>
      <c r="B54">
        <v>10</v>
      </c>
      <c r="C54">
        <v>0.85</v>
      </c>
      <c r="D54">
        <v>82.9</v>
      </c>
      <c r="E54">
        <v>83.3</v>
      </c>
      <c r="F54">
        <v>51</v>
      </c>
      <c r="G54">
        <v>81.900000000000006</v>
      </c>
      <c r="I54">
        <f t="shared" si="21"/>
        <v>13.73597011499367</v>
      </c>
      <c r="J54">
        <v>10</v>
      </c>
      <c r="K54">
        <f>AVERAGE(D50:G54)</f>
        <v>77.600000000000037</v>
      </c>
      <c r="L54">
        <f t="shared" si="27"/>
        <v>78.972727272727283</v>
      </c>
      <c r="M54">
        <v>0.45</v>
      </c>
      <c r="N54">
        <f t="shared" si="23"/>
        <v>74.775000000000006</v>
      </c>
      <c r="P54" s="2">
        <f>AVERAGE(D50:D54)</f>
        <v>84.84</v>
      </c>
      <c r="Q54">
        <f t="shared" si="28"/>
        <v>88.783333333333346</v>
      </c>
      <c r="R54" s="2">
        <f>AVERAGE(E50:E54)</f>
        <v>87.88000000000001</v>
      </c>
      <c r="S54">
        <f t="shared" si="29"/>
        <v>88.283333333333317</v>
      </c>
      <c r="T54" s="2">
        <f>AVERAGE(F50:F54)</f>
        <v>54.660000000000004</v>
      </c>
      <c r="U54">
        <f t="shared" si="30"/>
        <v>67.783333333333346</v>
      </c>
      <c r="V54" s="2">
        <f>AVERAGE(G50:G54)</f>
        <v>83.02000000000001</v>
      </c>
      <c r="W54">
        <f t="shared" si="31"/>
        <v>67.075000000000003</v>
      </c>
    </row>
    <row r="55" spans="1:32" x14ac:dyDescent="0.45">
      <c r="A55" s="1">
        <v>15</v>
      </c>
      <c r="B55">
        <v>20</v>
      </c>
      <c r="C55">
        <v>0</v>
      </c>
      <c r="D55">
        <v>88.4</v>
      </c>
      <c r="E55">
        <v>86.8</v>
      </c>
      <c r="F55">
        <v>80.599999999999994</v>
      </c>
      <c r="G55">
        <v>81.8</v>
      </c>
      <c r="I55">
        <f t="shared" si="21"/>
        <v>3.2771939216347912</v>
      </c>
      <c r="J55">
        <v>20</v>
      </c>
      <c r="K55">
        <f>AVERAGE(D55:G59)</f>
        <v>83.894999999999996</v>
      </c>
      <c r="L55">
        <f t="shared" si="27"/>
        <v>78.236363636363635</v>
      </c>
      <c r="M55">
        <v>0.65</v>
      </c>
      <c r="N55">
        <f t="shared" si="23"/>
        <v>84.399999999999991</v>
      </c>
      <c r="P55" s="2">
        <f>AVERAGE(D55:D59)</f>
        <v>88.96</v>
      </c>
      <c r="Q55">
        <f t="shared" si="28"/>
        <v>88.100000000000009</v>
      </c>
      <c r="R55" s="2">
        <f>AVERAGE(E55:E59)</f>
        <v>87.8</v>
      </c>
      <c r="S55">
        <f t="shared" si="29"/>
        <v>87.38333333333334</v>
      </c>
      <c r="T55" s="2">
        <f>AVERAGE(F55:F59)</f>
        <v>79.12</v>
      </c>
      <c r="U55">
        <f t="shared" si="30"/>
        <v>66.716666666666669</v>
      </c>
      <c r="V55" s="2">
        <f>AVERAGE(G55:G59)</f>
        <v>79.7</v>
      </c>
      <c r="W55">
        <f t="shared" si="31"/>
        <v>67</v>
      </c>
    </row>
    <row r="56" spans="1:32" x14ac:dyDescent="0.45">
      <c r="A56" s="1">
        <v>16</v>
      </c>
      <c r="B56">
        <v>20</v>
      </c>
      <c r="C56">
        <v>0.2</v>
      </c>
      <c r="D56">
        <v>87.7</v>
      </c>
      <c r="E56">
        <v>89.9</v>
      </c>
      <c r="F56">
        <v>80.400000000000006</v>
      </c>
      <c r="G56">
        <v>80</v>
      </c>
      <c r="I56">
        <f t="shared" si="21"/>
        <v>4.3720704477398362</v>
      </c>
      <c r="J56">
        <v>50</v>
      </c>
      <c r="K56">
        <f>AVERAGE(D60:F64)</f>
        <v>85.266666666666666</v>
      </c>
      <c r="L56">
        <f t="shared" si="27"/>
        <v>75.036363636363632</v>
      </c>
      <c r="M56">
        <v>0.85</v>
      </c>
      <c r="N56">
        <f t="shared" si="23"/>
        <v>84.5</v>
      </c>
      <c r="P56" s="2">
        <f>AVERAGE(D60:D64)</f>
        <v>90.62</v>
      </c>
      <c r="Q56">
        <f t="shared" si="28"/>
        <v>85.399999999999991</v>
      </c>
      <c r="R56" s="2">
        <f>AVERAGE(E60:E64)</f>
        <v>85.939999999999984</v>
      </c>
      <c r="S56">
        <f t="shared" si="29"/>
        <v>84.066666666666663</v>
      </c>
      <c r="T56" s="2">
        <f>AVERAGE(F60:F64)</f>
        <v>79.240000000000009</v>
      </c>
      <c r="U56">
        <f t="shared" si="30"/>
        <v>63.033333333333324</v>
      </c>
      <c r="V56" s="2"/>
      <c r="W56">
        <f t="shared" si="31"/>
        <v>63.95</v>
      </c>
    </row>
    <row r="57" spans="1:32" x14ac:dyDescent="0.45">
      <c r="A57" s="1">
        <v>17</v>
      </c>
      <c r="B57">
        <v>20</v>
      </c>
      <c r="C57">
        <v>0.45</v>
      </c>
      <c r="D57">
        <v>89.9</v>
      </c>
      <c r="E57">
        <v>87.5</v>
      </c>
      <c r="F57">
        <v>80.900000000000006</v>
      </c>
      <c r="G57">
        <v>82.2</v>
      </c>
      <c r="I57">
        <f t="shared" si="21"/>
        <v>3.7029549011566423</v>
      </c>
      <c r="J57">
        <v>100</v>
      </c>
      <c r="K57">
        <f>AVERAGE(D65:F69)</f>
        <v>86.473333333333343</v>
      </c>
      <c r="L57">
        <f>AVERAGE((L56-L55), (L55-L54), (L54-L53), (L53-L52))</f>
        <v>-1.0306818181818223</v>
      </c>
      <c r="N57" s="4">
        <f t="shared" si="23"/>
        <v>85.125</v>
      </c>
      <c r="P57" s="2">
        <f>AVERAGE(D65:D69)</f>
        <v>90.74</v>
      </c>
      <c r="R57" s="2">
        <f>AVERAGE(E65:E69)</f>
        <v>86.28</v>
      </c>
      <c r="T57" s="2">
        <f>AVERAGE(F65:F69)</f>
        <v>82.4</v>
      </c>
      <c r="V57" s="2"/>
    </row>
    <row r="58" spans="1:32" x14ac:dyDescent="0.45">
      <c r="A58" s="1">
        <v>18</v>
      </c>
      <c r="B58">
        <v>20</v>
      </c>
      <c r="C58">
        <v>0.65</v>
      </c>
      <c r="D58">
        <v>89.7</v>
      </c>
      <c r="E58">
        <v>87.9</v>
      </c>
      <c r="F58">
        <v>78.099999999999994</v>
      </c>
      <c r="G58">
        <v>80</v>
      </c>
      <c r="I58">
        <f t="shared" si="21"/>
        <v>4.9620434298784648</v>
      </c>
      <c r="K58">
        <f>AVERAGE(K52:K57)</f>
        <v>78.771666666666661</v>
      </c>
      <c r="N58">
        <f t="shared" si="23"/>
        <v>83.925000000000011</v>
      </c>
      <c r="P58" s="2">
        <f>AVERAGE(P52:P57)</f>
        <v>87.066666666666663</v>
      </c>
      <c r="Q58">
        <f>AVERAGE(Q52:Q56)</f>
        <v>87.066666666666677</v>
      </c>
      <c r="R58" s="2">
        <f>AVERAGE(R52:R57)</f>
        <v>87.40333333333335</v>
      </c>
      <c r="S58">
        <f>AVERAGE(S52:S56)</f>
        <v>87.403333333333336</v>
      </c>
      <c r="T58" s="2">
        <f>AVERAGE(T52:T57)</f>
        <v>67.77</v>
      </c>
      <c r="U58">
        <f>AVERAGE(U52:U56)</f>
        <v>67.77000000000001</v>
      </c>
      <c r="V58" s="2">
        <f>AVERAGE(V52:V57)</f>
        <v>66.335000000000008</v>
      </c>
      <c r="W58">
        <f>AVERAGE(W52:W56)</f>
        <v>66.335000000000008</v>
      </c>
      <c r="AA58" s="1" t="s">
        <v>0</v>
      </c>
      <c r="AB58" s="1" t="s">
        <v>1</v>
      </c>
      <c r="AC58" s="1" t="s">
        <v>14</v>
      </c>
      <c r="AD58" s="1" t="s">
        <v>15</v>
      </c>
      <c r="AE58" s="1" t="s">
        <v>16</v>
      </c>
      <c r="AF58" s="1" t="s">
        <v>17</v>
      </c>
    </row>
    <row r="59" spans="1:32" x14ac:dyDescent="0.45">
      <c r="A59" s="1">
        <v>19</v>
      </c>
      <c r="B59">
        <v>20</v>
      </c>
      <c r="C59">
        <v>0.85</v>
      </c>
      <c r="D59">
        <v>89.1</v>
      </c>
      <c r="E59">
        <v>86.9</v>
      </c>
      <c r="F59">
        <v>75.599999999999994</v>
      </c>
      <c r="G59">
        <v>74.5</v>
      </c>
      <c r="I59">
        <f t="shared" si="21"/>
        <v>6.5331366892175158</v>
      </c>
      <c r="N59">
        <f t="shared" si="23"/>
        <v>81.525000000000006</v>
      </c>
      <c r="P59" s="2">
        <f>_xlfn.STDEV.P(P52:P57)</f>
        <v>5.3936711884289767</v>
      </c>
      <c r="Q59">
        <f>_xlfn.STDEV.P(Q52:Q56)</f>
        <v>1.2465507967543512</v>
      </c>
      <c r="R59" s="2">
        <f>_xlfn.STDEV.P(R52:R57)</f>
        <v>1.5407970520336394</v>
      </c>
      <c r="S59">
        <f>_xlfn.STDEV.P(S52:S56)</f>
        <v>1.7799937577918006</v>
      </c>
      <c r="T59" s="2">
        <f>_xlfn.STDEV.P(T52:T57)</f>
        <v>13.498117152650106</v>
      </c>
      <c r="U59">
        <f>_xlfn.STDEV.P(U52:U56)</f>
        <v>2.9073737672033575</v>
      </c>
      <c r="V59" s="2">
        <f>_xlfn.STDEV.P(V52:V57)</f>
        <v>19.767460003753627</v>
      </c>
      <c r="W59">
        <f>_xlfn.STDEV.P(W52:W56)</f>
        <v>1.1969335821172364</v>
      </c>
      <c r="Z59" s="1">
        <v>0</v>
      </c>
      <c r="AA59">
        <v>2</v>
      </c>
      <c r="AB59">
        <v>0</v>
      </c>
      <c r="AC59">
        <f>AVERAGE(D4,D40,D76,D148,D220)</f>
        <v>41.1</v>
      </c>
      <c r="AD59">
        <f t="shared" ref="AD59:AF74" si="32">AVERAGE(E4,E40,E76,E148,E220)</f>
        <v>54.820000000000007</v>
      </c>
      <c r="AE59">
        <f t="shared" si="32"/>
        <v>49.5</v>
      </c>
      <c r="AF59">
        <f t="shared" si="32"/>
        <v>27.639999999999997</v>
      </c>
    </row>
    <row r="60" spans="1:32" x14ac:dyDescent="0.45">
      <c r="A60" s="1">
        <v>20</v>
      </c>
      <c r="B60">
        <v>50</v>
      </c>
      <c r="C60">
        <v>0</v>
      </c>
      <c r="D60">
        <v>89.7</v>
      </c>
      <c r="E60">
        <v>85.9</v>
      </c>
      <c r="F60">
        <v>79.900000000000006</v>
      </c>
      <c r="G60">
        <v>0</v>
      </c>
      <c r="I60">
        <f>_xlfn.STDEV.P(D60:F60)</f>
        <v>4.0342974054419374</v>
      </c>
      <c r="N60">
        <f>AVERAGE(D60:F60)</f>
        <v>85.166666666666671</v>
      </c>
      <c r="P60" s="2"/>
      <c r="R60" s="2"/>
      <c r="T60" s="2"/>
      <c r="V60" s="2"/>
      <c r="Z60" s="1">
        <v>1</v>
      </c>
      <c r="AA60">
        <v>2</v>
      </c>
      <c r="AB60">
        <v>0.2</v>
      </c>
      <c r="AC60">
        <f t="shared" ref="AC60:AF75" si="33">AVERAGE(D5,D41,D77,D149,D221)</f>
        <v>41.400000000000006</v>
      </c>
      <c r="AD60">
        <f t="shared" si="32"/>
        <v>54.92</v>
      </c>
      <c r="AE60">
        <f t="shared" si="32"/>
        <v>44.540000000000006</v>
      </c>
      <c r="AF60">
        <f t="shared" si="32"/>
        <v>28.740000000000002</v>
      </c>
    </row>
    <row r="61" spans="1:32" x14ac:dyDescent="0.45">
      <c r="A61" s="1">
        <v>21</v>
      </c>
      <c r="B61">
        <v>50</v>
      </c>
      <c r="C61">
        <v>0.2</v>
      </c>
      <c r="D61">
        <v>91.4</v>
      </c>
      <c r="E61">
        <v>87.5</v>
      </c>
      <c r="F61">
        <v>79.599999999999994</v>
      </c>
      <c r="G61">
        <v>0</v>
      </c>
      <c r="I61">
        <f t="shared" ref="I61:I69" si="34">_xlfn.STDEV.P(D61:F61)</f>
        <v>4.9087223954462536</v>
      </c>
      <c r="N61">
        <f t="shared" ref="N61:N69" si="35">AVERAGE(D61:F61)</f>
        <v>86.166666666666671</v>
      </c>
      <c r="P61" s="2" cm="1">
        <f t="array" ref="P61">INDEX(LINEST(P52:P57), 1)</f>
        <v>2.1702857142857157</v>
      </c>
      <c r="Q61" s="2" cm="1">
        <f t="array" ref="Q61">INDEX(LINEST(Q52:Q56), 1)</f>
        <v>-2.3333333333334788E-2</v>
      </c>
      <c r="R61" s="2" cm="1">
        <f t="array" ref="R61">INDEX(LINEST(R52:R57), 1)</f>
        <v>-0.60514285714285954</v>
      </c>
      <c r="S61" s="2" cm="1">
        <f t="array" ref="S61">INDEX(LINEST(S52:S56), 1)</f>
        <v>-0.9750000000000002</v>
      </c>
      <c r="T61" s="2" cm="1">
        <f t="array" ref="T61">INDEX(LINEST(T52:T57), 1)</f>
        <v>6.0577142857142876</v>
      </c>
      <c r="U61" s="2" cm="1">
        <f t="array" ref="U61">INDEX(LINEST(U52:U56), 1)</f>
        <v>-2.0200000000000014</v>
      </c>
      <c r="V61" s="2" cm="1">
        <f t="array" ref="V61">INDEX(LINEST(V52:V55), 1)</f>
        <v>15.306000000000001</v>
      </c>
      <c r="W61" s="2" cm="1">
        <f t="array" ref="W61">INDEX(LINEST(W52:W56), 1)</f>
        <v>-0.55250000000000055</v>
      </c>
      <c r="Z61" s="1">
        <v>2</v>
      </c>
      <c r="AA61">
        <v>2</v>
      </c>
      <c r="AB61">
        <v>0.45</v>
      </c>
      <c r="AC61">
        <f t="shared" si="33"/>
        <v>42.679999999999993</v>
      </c>
      <c r="AD61">
        <f t="shared" si="32"/>
        <v>55.519999999999996</v>
      </c>
      <c r="AE61">
        <f t="shared" si="32"/>
        <v>44.06</v>
      </c>
      <c r="AF61">
        <f t="shared" si="32"/>
        <v>28.540000000000003</v>
      </c>
    </row>
    <row r="62" spans="1:32" x14ac:dyDescent="0.45">
      <c r="A62" s="1">
        <v>22</v>
      </c>
      <c r="B62">
        <v>50</v>
      </c>
      <c r="C62">
        <v>0.45</v>
      </c>
      <c r="D62">
        <v>92.8</v>
      </c>
      <c r="E62">
        <v>87</v>
      </c>
      <c r="F62">
        <v>78.8</v>
      </c>
      <c r="G62">
        <v>0</v>
      </c>
      <c r="I62">
        <f t="shared" si="34"/>
        <v>5.7434020115839592</v>
      </c>
      <c r="K62" cm="1">
        <f t="array" ref="K62">INDEX(LINEST(K52:K57),1)</f>
        <v>4.1239047619047637</v>
      </c>
      <c r="L62" cm="1">
        <f t="array" ref="L62">INDEX(LINEST(L52:L56),1)</f>
        <v>-0.92363636363636759</v>
      </c>
      <c r="N62">
        <f t="shared" si="35"/>
        <v>86.2</v>
      </c>
      <c r="Z62" s="1">
        <v>3</v>
      </c>
      <c r="AA62">
        <v>2</v>
      </c>
      <c r="AB62">
        <v>0.65</v>
      </c>
      <c r="AC62">
        <f t="shared" si="33"/>
        <v>39.94</v>
      </c>
      <c r="AD62">
        <f t="shared" si="32"/>
        <v>54.379999999999995</v>
      </c>
      <c r="AE62">
        <f t="shared" si="32"/>
        <v>45.760000000000005</v>
      </c>
      <c r="AF62">
        <f t="shared" si="32"/>
        <v>27.580000000000002</v>
      </c>
    </row>
    <row r="63" spans="1:32" x14ac:dyDescent="0.45">
      <c r="A63" s="1">
        <v>23</v>
      </c>
      <c r="B63">
        <v>50</v>
      </c>
      <c r="C63">
        <v>0.65</v>
      </c>
      <c r="D63">
        <v>91.7</v>
      </c>
      <c r="E63">
        <v>85.7</v>
      </c>
      <c r="F63">
        <v>77.900000000000006</v>
      </c>
      <c r="G63">
        <v>0</v>
      </c>
      <c r="I63">
        <f t="shared" si="34"/>
        <v>5.6497787567302122</v>
      </c>
      <c r="N63">
        <f t="shared" si="35"/>
        <v>85.100000000000009</v>
      </c>
      <c r="Z63" s="1">
        <v>4</v>
      </c>
      <c r="AA63">
        <v>2</v>
      </c>
      <c r="AB63">
        <v>0.85</v>
      </c>
      <c r="AC63">
        <f t="shared" si="33"/>
        <v>39.22</v>
      </c>
      <c r="AD63">
        <f t="shared" si="32"/>
        <v>53.1</v>
      </c>
      <c r="AE63">
        <f t="shared" si="32"/>
        <v>43.4</v>
      </c>
      <c r="AF63">
        <f t="shared" si="32"/>
        <v>27.560000000000002</v>
      </c>
    </row>
    <row r="64" spans="1:32" x14ac:dyDescent="0.45">
      <c r="A64" s="1">
        <v>24</v>
      </c>
      <c r="B64">
        <v>50</v>
      </c>
      <c r="C64">
        <v>0.85</v>
      </c>
      <c r="D64">
        <v>87.5</v>
      </c>
      <c r="E64">
        <v>83.6</v>
      </c>
      <c r="F64">
        <v>80</v>
      </c>
      <c r="G64">
        <v>0</v>
      </c>
      <c r="I64">
        <f t="shared" si="34"/>
        <v>3.062678566222711</v>
      </c>
      <c r="N64">
        <f t="shared" si="35"/>
        <v>83.7</v>
      </c>
      <c r="Z64" s="1">
        <v>5</v>
      </c>
      <c r="AA64">
        <v>5</v>
      </c>
      <c r="AB64">
        <v>0</v>
      </c>
      <c r="AC64">
        <f t="shared" si="33"/>
        <v>53.839999999999996</v>
      </c>
      <c r="AD64">
        <f t="shared" si="32"/>
        <v>67.339999999999989</v>
      </c>
      <c r="AE64">
        <f t="shared" si="32"/>
        <v>53.260000000000005</v>
      </c>
      <c r="AF64">
        <f t="shared" si="32"/>
        <v>56.14</v>
      </c>
    </row>
    <row r="65" spans="1:32" x14ac:dyDescent="0.45">
      <c r="A65" s="1">
        <v>25</v>
      </c>
      <c r="B65">
        <v>100</v>
      </c>
      <c r="C65">
        <v>0</v>
      </c>
      <c r="D65">
        <v>89.8</v>
      </c>
      <c r="E65">
        <v>87.4</v>
      </c>
      <c r="F65">
        <v>84.4</v>
      </c>
      <c r="G65">
        <v>0</v>
      </c>
      <c r="I65">
        <f t="shared" si="34"/>
        <v>2.2090722034374486</v>
      </c>
      <c r="N65">
        <f t="shared" si="35"/>
        <v>87.2</v>
      </c>
      <c r="Z65" s="1">
        <v>6</v>
      </c>
      <c r="AA65">
        <v>5</v>
      </c>
      <c r="AB65">
        <v>0.2</v>
      </c>
      <c r="AC65">
        <f t="shared" si="33"/>
        <v>54.5</v>
      </c>
      <c r="AD65">
        <f t="shared" si="32"/>
        <v>68.680000000000007</v>
      </c>
      <c r="AE65">
        <f t="shared" si="32"/>
        <v>50.04</v>
      </c>
      <c r="AF65">
        <f t="shared" si="32"/>
        <v>56.760000000000012</v>
      </c>
    </row>
    <row r="66" spans="1:32" x14ac:dyDescent="0.45">
      <c r="A66" s="1">
        <v>26</v>
      </c>
      <c r="B66">
        <v>100</v>
      </c>
      <c r="C66">
        <v>0.2</v>
      </c>
      <c r="D66">
        <v>90.6</v>
      </c>
      <c r="E66">
        <v>88.9</v>
      </c>
      <c r="F66">
        <v>85.6</v>
      </c>
      <c r="G66">
        <v>0</v>
      </c>
      <c r="I66">
        <f t="shared" si="34"/>
        <v>2.075786330258703</v>
      </c>
      <c r="N66" s="4">
        <f t="shared" si="35"/>
        <v>88.366666666666674</v>
      </c>
      <c r="Z66" s="1">
        <v>7</v>
      </c>
      <c r="AA66">
        <v>5</v>
      </c>
      <c r="AB66">
        <v>0.45</v>
      </c>
      <c r="AC66">
        <f t="shared" si="33"/>
        <v>55.61999999999999</v>
      </c>
      <c r="AD66">
        <f t="shared" si="32"/>
        <v>67.78</v>
      </c>
      <c r="AE66">
        <f t="shared" si="32"/>
        <v>49.459999999999994</v>
      </c>
      <c r="AF66">
        <f t="shared" si="32"/>
        <v>57.3</v>
      </c>
    </row>
    <row r="67" spans="1:32" x14ac:dyDescent="0.45">
      <c r="A67" s="1">
        <v>27</v>
      </c>
      <c r="B67">
        <v>100</v>
      </c>
      <c r="C67">
        <v>0.45</v>
      </c>
      <c r="D67">
        <v>92.5</v>
      </c>
      <c r="E67">
        <v>87.3</v>
      </c>
      <c r="F67">
        <v>83.4</v>
      </c>
      <c r="G67">
        <v>0</v>
      </c>
      <c r="I67">
        <f t="shared" si="34"/>
        <v>3.7276742823851361</v>
      </c>
      <c r="N67">
        <f t="shared" si="35"/>
        <v>87.733333333333348</v>
      </c>
      <c r="Z67" s="1">
        <v>8</v>
      </c>
      <c r="AA67">
        <v>5</v>
      </c>
      <c r="AB67">
        <v>0.65</v>
      </c>
      <c r="AC67">
        <f t="shared" si="33"/>
        <v>55.5</v>
      </c>
      <c r="AD67">
        <f t="shared" si="32"/>
        <v>66.34</v>
      </c>
      <c r="AE67">
        <f t="shared" si="32"/>
        <v>46.2</v>
      </c>
      <c r="AF67">
        <f t="shared" si="32"/>
        <v>57</v>
      </c>
    </row>
    <row r="68" spans="1:32" x14ac:dyDescent="0.45">
      <c r="A68" s="1">
        <v>28</v>
      </c>
      <c r="B68">
        <v>100</v>
      </c>
      <c r="C68">
        <v>0.65</v>
      </c>
      <c r="D68">
        <v>92.3</v>
      </c>
      <c r="E68">
        <v>85.9</v>
      </c>
      <c r="F68">
        <v>80.7</v>
      </c>
      <c r="G68">
        <v>0</v>
      </c>
      <c r="I68">
        <f t="shared" si="34"/>
        <v>4.74411916657525</v>
      </c>
      <c r="N68">
        <f t="shared" si="35"/>
        <v>86.3</v>
      </c>
      <c r="Z68" s="1">
        <v>9</v>
      </c>
      <c r="AA68">
        <v>5</v>
      </c>
      <c r="AB68">
        <v>0.85</v>
      </c>
      <c r="AC68">
        <f t="shared" si="33"/>
        <v>54.919999999999995</v>
      </c>
      <c r="AD68">
        <f t="shared" si="32"/>
        <v>63.040000000000006</v>
      </c>
      <c r="AE68">
        <f t="shared" si="32"/>
        <v>43.040000000000006</v>
      </c>
      <c r="AF68">
        <f t="shared" si="32"/>
        <v>54.44</v>
      </c>
    </row>
    <row r="69" spans="1:32" x14ac:dyDescent="0.45">
      <c r="A69" s="1">
        <v>29</v>
      </c>
      <c r="B69">
        <v>100</v>
      </c>
      <c r="C69">
        <v>0.85</v>
      </c>
      <c r="D69">
        <v>88.5</v>
      </c>
      <c r="E69">
        <v>81.900000000000006</v>
      </c>
      <c r="F69">
        <v>77.900000000000006</v>
      </c>
      <c r="G69">
        <v>0</v>
      </c>
      <c r="I69">
        <f t="shared" si="34"/>
        <v>4.3706089074890011</v>
      </c>
      <c r="N69">
        <f t="shared" si="35"/>
        <v>82.766666666666666</v>
      </c>
      <c r="Z69" s="1">
        <v>10</v>
      </c>
      <c r="AA69">
        <v>10</v>
      </c>
      <c r="AB69">
        <v>0</v>
      </c>
      <c r="AC69">
        <f t="shared" si="33"/>
        <v>54.4</v>
      </c>
      <c r="AD69">
        <f t="shared" si="32"/>
        <v>68.739999999999995</v>
      </c>
      <c r="AE69">
        <f t="shared" si="32"/>
        <v>53.92</v>
      </c>
      <c r="AF69">
        <f t="shared" si="32"/>
        <v>65.099999999999994</v>
      </c>
    </row>
    <row r="70" spans="1:32" x14ac:dyDescent="0.45">
      <c r="Z70" s="1">
        <v>11</v>
      </c>
      <c r="AA70">
        <v>10</v>
      </c>
      <c r="AB70">
        <v>0.2</v>
      </c>
      <c r="AC70">
        <f t="shared" si="33"/>
        <v>55.282000000000004</v>
      </c>
      <c r="AD70">
        <f t="shared" si="32"/>
        <v>68.959999999999994</v>
      </c>
      <c r="AE70">
        <f t="shared" si="32"/>
        <v>54.640000000000008</v>
      </c>
      <c r="AF70">
        <f t="shared" si="32"/>
        <v>64.819999999999993</v>
      </c>
    </row>
    <row r="71" spans="1:32" x14ac:dyDescent="0.45">
      <c r="Z71" s="1">
        <v>12</v>
      </c>
      <c r="AA71">
        <v>10</v>
      </c>
      <c r="AB71">
        <v>0.45</v>
      </c>
      <c r="AC71">
        <f t="shared" si="33"/>
        <v>56.58</v>
      </c>
      <c r="AD71">
        <f t="shared" si="32"/>
        <v>69.12</v>
      </c>
      <c r="AE71">
        <f t="shared" si="32"/>
        <v>53.86</v>
      </c>
      <c r="AF71">
        <f t="shared" si="32"/>
        <v>65.099999999999994</v>
      </c>
    </row>
    <row r="72" spans="1:32" x14ac:dyDescent="0.45">
      <c r="Z72" s="1">
        <v>13</v>
      </c>
      <c r="AA72">
        <v>10</v>
      </c>
      <c r="AB72">
        <v>0.65</v>
      </c>
      <c r="AC72">
        <f t="shared" si="33"/>
        <v>55.92</v>
      </c>
      <c r="AD72">
        <f t="shared" si="32"/>
        <v>67.48</v>
      </c>
      <c r="AE72">
        <f t="shared" si="32"/>
        <v>53.519999999999996</v>
      </c>
      <c r="AF72">
        <f t="shared" si="32"/>
        <v>64.099999999999994</v>
      </c>
    </row>
    <row r="73" spans="1:32" x14ac:dyDescent="0.45">
      <c r="A73" s="1">
        <v>0</v>
      </c>
      <c r="B73" t="s">
        <v>20</v>
      </c>
      <c r="Z73" s="1">
        <v>14</v>
      </c>
      <c r="AA73">
        <v>10</v>
      </c>
      <c r="AB73">
        <v>0.85</v>
      </c>
      <c r="AC73">
        <f t="shared" si="33"/>
        <v>54.320000000000007</v>
      </c>
      <c r="AD73">
        <f t="shared" si="32"/>
        <v>65.059999999999988</v>
      </c>
      <c r="AE73">
        <f t="shared" si="32"/>
        <v>51.159999999999989</v>
      </c>
      <c r="AF73">
        <f t="shared" si="32"/>
        <v>63.08</v>
      </c>
    </row>
    <row r="74" spans="1:32" x14ac:dyDescent="0.45">
      <c r="Z74" s="1">
        <v>15</v>
      </c>
      <c r="AA74">
        <v>20</v>
      </c>
      <c r="AB74">
        <v>0</v>
      </c>
      <c r="AC74">
        <f t="shared" si="33"/>
        <v>59.56</v>
      </c>
      <c r="AD74">
        <f t="shared" si="32"/>
        <v>73.099999999999994</v>
      </c>
      <c r="AE74">
        <f t="shared" si="32"/>
        <v>72.34</v>
      </c>
      <c r="AF74">
        <f t="shared" si="32"/>
        <v>66.400000000000006</v>
      </c>
    </row>
    <row r="75" spans="1:32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I75" s="6" t="s">
        <v>38</v>
      </c>
      <c r="J75" s="6"/>
      <c r="K75" t="s">
        <v>25</v>
      </c>
      <c r="L75" t="s">
        <v>26</v>
      </c>
      <c r="N75" s="8" t="s">
        <v>27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  <c r="Z75" s="1">
        <v>16</v>
      </c>
      <c r="AA75">
        <v>20</v>
      </c>
      <c r="AB75">
        <v>0.2</v>
      </c>
      <c r="AC75">
        <f t="shared" si="33"/>
        <v>60.620000000000005</v>
      </c>
      <c r="AD75">
        <f t="shared" si="33"/>
        <v>74.97999999999999</v>
      </c>
      <c r="AE75">
        <f t="shared" si="33"/>
        <v>70.320000000000007</v>
      </c>
      <c r="AF75">
        <f t="shared" si="33"/>
        <v>64.11999999999999</v>
      </c>
    </row>
    <row r="76" spans="1:32" x14ac:dyDescent="0.45">
      <c r="A76" s="1">
        <v>0</v>
      </c>
      <c r="B76">
        <v>0</v>
      </c>
      <c r="C76">
        <v>0</v>
      </c>
      <c r="D76">
        <v>50.2</v>
      </c>
      <c r="E76">
        <v>89.2</v>
      </c>
      <c r="F76">
        <v>53.2</v>
      </c>
      <c r="G76">
        <v>28.9</v>
      </c>
      <c r="I76">
        <f>_xlfn.STDEV.P(D76:G76)</f>
        <v>21.659683169427915</v>
      </c>
      <c r="J76">
        <v>2</v>
      </c>
      <c r="K76">
        <f>_xlfn.STDEV.P(D76:G80)</f>
        <v>20.436034351116145</v>
      </c>
      <c r="L76">
        <f>_xlfn.STDEV.P(D76:G76,D81:G81,D86:G86,D91:G91,D96:F96,D101:F101)</f>
        <v>16.365893783684456</v>
      </c>
      <c r="M76">
        <v>0</v>
      </c>
      <c r="N76">
        <f>AVERAGE(D76:G76)</f>
        <v>55.375000000000007</v>
      </c>
      <c r="P76" s="2">
        <f>_xlfn.STDEV.P(D76:D80)</f>
        <v>0.53065996645686331</v>
      </c>
      <c r="Q76">
        <f>_xlfn.STDEV.P(D76,D81,D86,D91,D96,D101)</f>
        <v>12.289652377327632</v>
      </c>
      <c r="R76" s="2">
        <f>_xlfn.STDEV.P(E76:E80)</f>
        <v>1.5781001235663068</v>
      </c>
      <c r="S76">
        <f>_xlfn.STDEV.P(E76,E81,E86,E91,E96,E101)</f>
        <v>1.2038133853162905</v>
      </c>
      <c r="T76" s="2">
        <f>_xlfn.STDEV.P(F76:F80)</f>
        <v>1.0906878563548776</v>
      </c>
      <c r="U76">
        <f>_xlfn.STDEV.P(F76,F81,F86,F91,F96,F101)</f>
        <v>13.581114338178113</v>
      </c>
      <c r="V76" s="2">
        <f>_xlfn.STDEV.P(G76:G80)</f>
        <v>1.8258148865643535</v>
      </c>
      <c r="W76">
        <f t="shared" ref="W76:W78" si="36">_xlfn.STDEV.P(G76,G81,G86,G91)</f>
        <v>22.061547429860862</v>
      </c>
      <c r="Z76" s="1">
        <v>17</v>
      </c>
      <c r="AA76">
        <v>20</v>
      </c>
      <c r="AB76">
        <v>0.45</v>
      </c>
      <c r="AC76">
        <f t="shared" ref="AC76:AF88" si="37">AVERAGE(D21,D57,D93,D165,D237)</f>
        <v>61.96</v>
      </c>
      <c r="AD76">
        <f t="shared" si="37"/>
        <v>73.760000000000005</v>
      </c>
      <c r="AE76">
        <f t="shared" si="37"/>
        <v>71.900000000000006</v>
      </c>
      <c r="AF76">
        <f t="shared" si="37"/>
        <v>65.460000000000008</v>
      </c>
    </row>
    <row r="77" spans="1:32" x14ac:dyDescent="0.45">
      <c r="A77" s="1">
        <v>1</v>
      </c>
      <c r="B77">
        <v>0</v>
      </c>
      <c r="C77">
        <v>0.2</v>
      </c>
      <c r="D77">
        <v>50.6</v>
      </c>
      <c r="E77">
        <v>88.3</v>
      </c>
      <c r="F77">
        <v>54.1</v>
      </c>
      <c r="G77">
        <v>34</v>
      </c>
      <c r="I77">
        <f t="shared" ref="I77:I95" si="38">_xlfn.STDEV.P(D77:G77)</f>
        <v>19.734550919643443</v>
      </c>
      <c r="J77">
        <v>5</v>
      </c>
      <c r="K77">
        <f>_xlfn.STDEV.P(D81:G85)</f>
        <v>14.571358035543568</v>
      </c>
      <c r="L77">
        <f t="shared" ref="L77:L80" si="39">_xlfn.STDEV.P(D77:G77,D82:G82,D87:G87,D92:G92,D97:F97,D102:F102)</f>
        <v>16.108627250663734</v>
      </c>
      <c r="M77">
        <v>0.2</v>
      </c>
      <c r="N77">
        <f t="shared" ref="N77:N95" si="40">AVERAGE(D77:G77)</f>
        <v>56.75</v>
      </c>
      <c r="P77" s="2">
        <f>_xlfn.STDEV.P(D81:D85)</f>
        <v>1.2939860895697473</v>
      </c>
      <c r="Q77">
        <f t="shared" ref="Q77:Q80" si="41">_xlfn.STDEV.P(D77,D82,D87,D92,D97,D102)</f>
        <v>12.849513609471753</v>
      </c>
      <c r="R77" s="2">
        <f>_xlfn.STDEV.P(E81:E85)</f>
        <v>2.2604424345689487</v>
      </c>
      <c r="S77">
        <f t="shared" ref="S77:S80" si="42">_xlfn.STDEV.P(E77,E82,E87,E92,E97,E102)</f>
        <v>1.3208793367383007</v>
      </c>
      <c r="T77" s="2">
        <f>_xlfn.STDEV.P(F81:F85)</f>
        <v>4.3888039372931669</v>
      </c>
      <c r="U77">
        <f t="shared" ref="U77:U80" si="43">_xlfn.STDEV.P(F77,F82,F87,F92,F97,F102)</f>
        <v>13.574168687457622</v>
      </c>
      <c r="V77" s="2">
        <f>_xlfn.STDEV.P(G81:G85)</f>
        <v>1.6673332000533052</v>
      </c>
      <c r="W77">
        <f t="shared" si="36"/>
        <v>19.267638023380023</v>
      </c>
      <c r="Z77" s="1">
        <v>18</v>
      </c>
      <c r="AA77">
        <v>20</v>
      </c>
      <c r="AB77">
        <v>0.65</v>
      </c>
      <c r="AC77">
        <f t="shared" si="37"/>
        <v>61.660000000000004</v>
      </c>
      <c r="AD77">
        <f t="shared" si="37"/>
        <v>73.08</v>
      </c>
      <c r="AE77">
        <f t="shared" si="37"/>
        <v>69.06</v>
      </c>
      <c r="AF77">
        <f t="shared" si="37"/>
        <v>64.3</v>
      </c>
    </row>
    <row r="78" spans="1:32" x14ac:dyDescent="0.45">
      <c r="A78" s="1">
        <v>2</v>
      </c>
      <c r="B78">
        <v>0</v>
      </c>
      <c r="C78">
        <v>0.45</v>
      </c>
      <c r="D78">
        <v>51.6</v>
      </c>
      <c r="E78">
        <v>91.3</v>
      </c>
      <c r="F78">
        <v>53.8</v>
      </c>
      <c r="G78">
        <v>33.200000000000003</v>
      </c>
      <c r="I78">
        <f t="shared" si="38"/>
        <v>21.103480163233751</v>
      </c>
      <c r="J78">
        <v>10</v>
      </c>
      <c r="K78">
        <f>_xlfn.STDEV.P(D86:G90)</f>
        <v>14.417901199550517</v>
      </c>
      <c r="L78">
        <f t="shared" si="39"/>
        <v>16.228283645618362</v>
      </c>
      <c r="M78">
        <v>0.45</v>
      </c>
      <c r="N78">
        <f t="shared" si="40"/>
        <v>57.474999999999994</v>
      </c>
      <c r="P78" s="2">
        <f>_xlfn.STDEV.P(D86:D90)</f>
        <v>2.1105449533236667</v>
      </c>
      <c r="Q78">
        <f t="shared" si="41"/>
        <v>13.131006562077877</v>
      </c>
      <c r="R78" s="2">
        <f>_xlfn.STDEV.P(E86:E90)</f>
        <v>2.0713280763799831</v>
      </c>
      <c r="S78">
        <f t="shared" si="42"/>
        <v>1.7641491496532313</v>
      </c>
      <c r="T78" s="2">
        <f>_xlfn.STDEV.P(F86:F90)</f>
        <v>1.8682612237050797</v>
      </c>
      <c r="U78">
        <f t="shared" si="43"/>
        <v>13.633995501441774</v>
      </c>
      <c r="V78" s="2">
        <f>_xlfn.STDEV.P(G86:G90)</f>
        <v>1.0268398122394757</v>
      </c>
      <c r="W78">
        <f t="shared" si="36"/>
        <v>19.719707781810552</v>
      </c>
      <c r="Z78" s="1">
        <v>19</v>
      </c>
      <c r="AA78">
        <v>20</v>
      </c>
      <c r="AB78">
        <v>0.85</v>
      </c>
      <c r="AC78">
        <f t="shared" si="37"/>
        <v>61.6</v>
      </c>
      <c r="AD78">
        <f t="shared" si="37"/>
        <v>73.299999999999983</v>
      </c>
      <c r="AE78">
        <f t="shared" si="37"/>
        <v>68.359999999999985</v>
      </c>
      <c r="AF78">
        <f t="shared" si="37"/>
        <v>61.44</v>
      </c>
    </row>
    <row r="79" spans="1:32" x14ac:dyDescent="0.45">
      <c r="A79" s="1">
        <v>3</v>
      </c>
      <c r="B79">
        <v>0</v>
      </c>
      <c r="C79">
        <v>0.65</v>
      </c>
      <c r="D79">
        <v>51.5</v>
      </c>
      <c r="E79">
        <v>88.6</v>
      </c>
      <c r="F79">
        <v>54.1</v>
      </c>
      <c r="G79">
        <v>32.299999999999997</v>
      </c>
      <c r="I79">
        <f t="shared" si="38"/>
        <v>20.290068383324869</v>
      </c>
      <c r="J79">
        <v>20</v>
      </c>
      <c r="K79">
        <f>_xlfn.STDEV.P(D91:G95)</f>
        <v>5.7923635072395081</v>
      </c>
      <c r="L79">
        <f t="shared" si="39"/>
        <v>16.350532632161372</v>
      </c>
      <c r="M79">
        <v>0.65</v>
      </c>
      <c r="N79">
        <f t="shared" si="40"/>
        <v>56.625</v>
      </c>
      <c r="P79" s="2">
        <f>_xlfn.STDEV.P(D91:D95)</f>
        <v>1.5869467539901874</v>
      </c>
      <c r="Q79">
        <f t="shared" si="41"/>
        <v>12.786711852544359</v>
      </c>
      <c r="R79" s="2">
        <f>_xlfn.STDEV.P(E91:E95)</f>
        <v>1.3350655414622887</v>
      </c>
      <c r="S79">
        <f t="shared" si="42"/>
        <v>1.2684198393626969</v>
      </c>
      <c r="T79" s="2">
        <f>_xlfn.STDEV.P(F91:F95)</f>
        <v>1.8336848147923357</v>
      </c>
      <c r="U79">
        <f t="shared" si="43"/>
        <v>13.251090101908126</v>
      </c>
      <c r="V79" s="2">
        <f>_xlfn.STDEV.P(G91:G95)</f>
        <v>1.070700705145933</v>
      </c>
      <c r="W79">
        <f>_xlfn.STDEV.P(G79,G84,G89,G94)</f>
        <v>19.557655150861027</v>
      </c>
      <c r="Z79" s="1">
        <v>20</v>
      </c>
      <c r="AA79">
        <v>50</v>
      </c>
      <c r="AB79">
        <v>0</v>
      </c>
      <c r="AC79">
        <f t="shared" si="37"/>
        <v>66.460000000000008</v>
      </c>
      <c r="AD79">
        <f t="shared" si="37"/>
        <v>69.7</v>
      </c>
      <c r="AE79">
        <f t="shared" si="37"/>
        <v>63.58</v>
      </c>
      <c r="AF79">
        <f t="shared" si="37"/>
        <v>0</v>
      </c>
    </row>
    <row r="80" spans="1:32" x14ac:dyDescent="0.45">
      <c r="A80" s="1">
        <v>4</v>
      </c>
      <c r="B80">
        <v>0</v>
      </c>
      <c r="C80">
        <v>0.85</v>
      </c>
      <c r="D80">
        <v>51</v>
      </c>
      <c r="E80">
        <v>86.4</v>
      </c>
      <c r="F80">
        <v>51.2</v>
      </c>
      <c r="G80">
        <v>33.5</v>
      </c>
      <c r="I80">
        <f t="shared" si="38"/>
        <v>19.219440028263044</v>
      </c>
      <c r="J80">
        <v>50</v>
      </c>
      <c r="K80">
        <f>_xlfn.STDEV.P(D97:F100)</f>
        <v>4.4531511938800765</v>
      </c>
      <c r="L80">
        <f t="shared" si="39"/>
        <v>16.138461451344334</v>
      </c>
      <c r="M80">
        <v>0.85</v>
      </c>
      <c r="N80">
        <f t="shared" si="40"/>
        <v>55.525000000000006</v>
      </c>
      <c r="P80" s="2">
        <f>_xlfn.STDEV.P(D96:D100)</f>
        <v>1.8596773913773343</v>
      </c>
      <c r="Q80">
        <f t="shared" si="41"/>
        <v>12.064606177667859</v>
      </c>
      <c r="R80" s="2">
        <f>_xlfn.STDEV.P(E96:E100)</f>
        <v>1.1791522378386945</v>
      </c>
      <c r="S80">
        <f t="shared" si="42"/>
        <v>2.7944886234634514</v>
      </c>
      <c r="T80" s="2">
        <f>_xlfn.STDEV.P(F96:F100)</f>
        <v>0.99277389167926855</v>
      </c>
      <c r="U80">
        <f t="shared" si="43"/>
        <v>14.621378943937614</v>
      </c>
      <c r="V80" s="2"/>
      <c r="W80">
        <f>_xlfn.STDEV.P(G80,G85,G90,G95)</f>
        <v>19.389430110243062</v>
      </c>
      <c r="Z80" s="1">
        <v>21</v>
      </c>
      <c r="AA80">
        <v>50</v>
      </c>
      <c r="AB80">
        <v>0.2</v>
      </c>
      <c r="AC80">
        <f t="shared" si="37"/>
        <v>68.02000000000001</v>
      </c>
      <c r="AD80">
        <f t="shared" si="37"/>
        <v>70.560000000000016</v>
      </c>
      <c r="AE80">
        <f t="shared" si="37"/>
        <v>63.379999999999995</v>
      </c>
      <c r="AF80">
        <f t="shared" si="37"/>
        <v>0</v>
      </c>
    </row>
    <row r="81" spans="1:32" x14ac:dyDescent="0.45">
      <c r="A81" s="1">
        <v>5</v>
      </c>
      <c r="B81">
        <v>5</v>
      </c>
      <c r="C81">
        <v>0</v>
      </c>
      <c r="D81">
        <v>81.3</v>
      </c>
      <c r="E81">
        <v>86.2</v>
      </c>
      <c r="F81">
        <v>56.3</v>
      </c>
      <c r="G81">
        <v>58.2</v>
      </c>
      <c r="I81">
        <f t="shared" si="38"/>
        <v>13.379648724835803</v>
      </c>
      <c r="J81">
        <v>100</v>
      </c>
      <c r="K81">
        <f>_xlfn.STDEV.P(D101:F105)</f>
        <v>2.8968181778557591</v>
      </c>
      <c r="L81">
        <f>AVERAGE((L80-L79), (L79-L78), (L78-L77), (L77-L76))</f>
        <v>-5.6858083085030486E-2</v>
      </c>
      <c r="N81">
        <f t="shared" si="40"/>
        <v>70.5</v>
      </c>
      <c r="P81" s="2">
        <f>_xlfn.STDEV.P(D101:D105)</f>
        <v>2.2455288909297062</v>
      </c>
      <c r="R81" s="2">
        <f>_xlfn.STDEV.P(E101:E105)</f>
        <v>2.1335416564951322</v>
      </c>
      <c r="T81" s="2">
        <f>_xlfn.STDEV.P(F101:F105)</f>
        <v>2.6318054639353581</v>
      </c>
      <c r="V81" s="2"/>
      <c r="Z81" s="1">
        <v>22</v>
      </c>
      <c r="AA81">
        <v>50</v>
      </c>
      <c r="AB81">
        <v>0.45</v>
      </c>
      <c r="AC81">
        <f t="shared" si="37"/>
        <v>68.760000000000005</v>
      </c>
      <c r="AD81">
        <f t="shared" si="37"/>
        <v>70.52000000000001</v>
      </c>
      <c r="AE81">
        <f t="shared" si="37"/>
        <v>63.160000000000004</v>
      </c>
      <c r="AF81">
        <f t="shared" si="37"/>
        <v>0</v>
      </c>
    </row>
    <row r="82" spans="1:32" x14ac:dyDescent="0.45">
      <c r="A82" s="1">
        <v>6</v>
      </c>
      <c r="B82">
        <v>5</v>
      </c>
      <c r="C82">
        <v>0.2</v>
      </c>
      <c r="D82">
        <v>81.8</v>
      </c>
      <c r="E82">
        <v>88.5</v>
      </c>
      <c r="F82">
        <v>56.2</v>
      </c>
      <c r="G82">
        <v>60.8</v>
      </c>
      <c r="I82">
        <f t="shared" si="38"/>
        <v>13.631282955026625</v>
      </c>
      <c r="K82">
        <f>AVERAGE(K76:K81)</f>
        <v>10.427937744197594</v>
      </c>
      <c r="N82">
        <f t="shared" si="40"/>
        <v>71.825000000000003</v>
      </c>
      <c r="P82" s="2">
        <f>AVERAGE(P76:P81)</f>
        <v>1.6045573409412508</v>
      </c>
      <c r="Q82">
        <f>AVERAGE(Q76:Q80)</f>
        <v>12.624298115817897</v>
      </c>
      <c r="R82" s="2">
        <f>AVERAGE(R76:R81)</f>
        <v>1.7596050117185591</v>
      </c>
      <c r="S82">
        <f>AVERAGE(S76:S80)</f>
        <v>1.6703500669067939</v>
      </c>
      <c r="T82" s="2">
        <f>AVERAGE(T76:T81)</f>
        <v>2.1343361979600144</v>
      </c>
      <c r="U82">
        <f>AVERAGE(U76:U80)</f>
        <v>13.73234951458465</v>
      </c>
      <c r="V82" s="2">
        <f>AVERAGE(V76:V81)</f>
        <v>1.3976721510007668</v>
      </c>
      <c r="W82">
        <f>AVERAGE(W76:W80)</f>
        <v>19.999195699231102</v>
      </c>
      <c r="Z82" s="1">
        <v>23</v>
      </c>
      <c r="AA82">
        <v>50</v>
      </c>
      <c r="AB82">
        <v>0.65</v>
      </c>
      <c r="AC82">
        <f t="shared" si="37"/>
        <v>68.28</v>
      </c>
      <c r="AD82">
        <f t="shared" si="37"/>
        <v>68.97999999999999</v>
      </c>
      <c r="AE82">
        <f t="shared" si="37"/>
        <v>62.179999999999993</v>
      </c>
      <c r="AF82">
        <f t="shared" si="37"/>
        <v>0</v>
      </c>
    </row>
    <row r="83" spans="1:32" x14ac:dyDescent="0.45">
      <c r="A83" s="1">
        <v>7</v>
      </c>
      <c r="B83">
        <v>5</v>
      </c>
      <c r="C83">
        <v>0.45</v>
      </c>
      <c r="D83">
        <v>83.9</v>
      </c>
      <c r="E83">
        <v>86.8</v>
      </c>
      <c r="F83">
        <v>55.3</v>
      </c>
      <c r="G83">
        <v>61.5</v>
      </c>
      <c r="I83">
        <f t="shared" si="38"/>
        <v>13.690576138351528</v>
      </c>
      <c r="N83">
        <f t="shared" si="40"/>
        <v>71.875</v>
      </c>
      <c r="P83" s="2">
        <f>_xlfn.STDEV.P(P76:P81)</f>
        <v>0.57474261453704312</v>
      </c>
      <c r="Q83">
        <f>_xlfn.STDEV.P(Q76:Q80)</f>
        <v>0.38963996866087708</v>
      </c>
      <c r="R83" s="2">
        <f>_xlfn.STDEV.P(R76:R81)</f>
        <v>0.41592090923025948</v>
      </c>
      <c r="S83">
        <f>_xlfn.STDEV.P(S76:S80)</f>
        <v>0.59562067401811869</v>
      </c>
      <c r="T83" s="2">
        <f>_xlfn.STDEV.P(T76:T81)</f>
        <v>1.1462732341858666</v>
      </c>
      <c r="U83">
        <f>_xlfn.STDEV.P(U76:U80)</f>
        <v>0.46466132033988505</v>
      </c>
      <c r="V83" s="2">
        <f>_xlfn.STDEV.P(V76:V81)</f>
        <v>0.35371253627329852</v>
      </c>
      <c r="W83">
        <f>_xlfn.STDEV.P(W76:W80)</f>
        <v>1.0424353139913436</v>
      </c>
      <c r="Z83" s="1">
        <v>24</v>
      </c>
      <c r="AA83">
        <v>50</v>
      </c>
      <c r="AB83">
        <v>0.85</v>
      </c>
      <c r="AC83">
        <f t="shared" si="37"/>
        <v>67</v>
      </c>
      <c r="AD83">
        <f t="shared" si="37"/>
        <v>67.179999999999993</v>
      </c>
      <c r="AE83">
        <f t="shared" si="37"/>
        <v>63.779999999999994</v>
      </c>
      <c r="AF83">
        <f t="shared" si="37"/>
        <v>0</v>
      </c>
    </row>
    <row r="84" spans="1:32" x14ac:dyDescent="0.45">
      <c r="A84" s="1">
        <v>8</v>
      </c>
      <c r="B84">
        <v>5</v>
      </c>
      <c r="C84">
        <v>0.65</v>
      </c>
      <c r="D84">
        <v>83.6</v>
      </c>
      <c r="E84">
        <v>86.4</v>
      </c>
      <c r="F84">
        <v>48.4</v>
      </c>
      <c r="G84">
        <v>60.4</v>
      </c>
      <c r="I84">
        <f t="shared" si="38"/>
        <v>15.908173999551291</v>
      </c>
      <c r="K84" cm="1">
        <f t="array" ref="K84">INDEX(LINEST(K76:K81),1)</f>
        <v>-3.6193211166743837</v>
      </c>
      <c r="L84" cm="1">
        <f t="array" ref="L84">INDEX(LINEST(L76:L80),1)</f>
        <v>-2.1295928318260594E-2</v>
      </c>
      <c r="N84">
        <f t="shared" si="40"/>
        <v>69.7</v>
      </c>
      <c r="P84" s="2"/>
      <c r="R84" s="2"/>
      <c r="T84" s="2"/>
      <c r="V84" s="2"/>
      <c r="Z84" s="1">
        <v>25</v>
      </c>
      <c r="AA84">
        <v>100</v>
      </c>
      <c r="AB84">
        <v>0</v>
      </c>
      <c r="AC84">
        <f t="shared" si="37"/>
        <v>67.739999999999981</v>
      </c>
      <c r="AD84">
        <f t="shared" si="37"/>
        <v>70.099999999999994</v>
      </c>
      <c r="AE84">
        <f t="shared" si="37"/>
        <v>67.680000000000007</v>
      </c>
      <c r="AF84">
        <f t="shared" si="37"/>
        <v>0</v>
      </c>
    </row>
    <row r="85" spans="1:32" x14ac:dyDescent="0.45">
      <c r="A85" s="1">
        <v>9</v>
      </c>
      <c r="B85">
        <v>5</v>
      </c>
      <c r="C85">
        <v>0.85</v>
      </c>
      <c r="D85">
        <v>80.599999999999994</v>
      </c>
      <c r="E85">
        <v>81.7</v>
      </c>
      <c r="F85">
        <v>45.9</v>
      </c>
      <c r="G85">
        <v>57.1</v>
      </c>
      <c r="I85">
        <f t="shared" si="38"/>
        <v>15.349653904893087</v>
      </c>
      <c r="N85">
        <f t="shared" si="40"/>
        <v>66.325000000000003</v>
      </c>
      <c r="P85" s="2"/>
      <c r="R85" s="2"/>
      <c r="T85" s="2"/>
      <c r="V85" s="2"/>
      <c r="Z85" s="1">
        <v>26</v>
      </c>
      <c r="AA85">
        <v>100</v>
      </c>
      <c r="AB85">
        <v>0.2</v>
      </c>
      <c r="AC85">
        <f t="shared" si="37"/>
        <v>68.84</v>
      </c>
      <c r="AD85">
        <f t="shared" si="37"/>
        <v>71.58</v>
      </c>
      <c r="AE85">
        <f t="shared" si="37"/>
        <v>67.919999999999987</v>
      </c>
      <c r="AF85">
        <f t="shared" si="37"/>
        <v>0</v>
      </c>
    </row>
    <row r="86" spans="1:32" x14ac:dyDescent="0.45">
      <c r="A86" s="1">
        <v>10</v>
      </c>
      <c r="B86">
        <v>10</v>
      </c>
      <c r="C86">
        <v>0</v>
      </c>
      <c r="D86">
        <v>76.599999999999994</v>
      </c>
      <c r="E86">
        <v>85.5</v>
      </c>
      <c r="F86">
        <v>48.7</v>
      </c>
      <c r="G86">
        <v>82</v>
      </c>
      <c r="I86">
        <f t="shared" si="38"/>
        <v>14.496033940357593</v>
      </c>
      <c r="N86">
        <f t="shared" si="40"/>
        <v>73.2</v>
      </c>
      <c r="P86" s="2"/>
      <c r="R86" s="2"/>
      <c r="T86" s="2"/>
      <c r="V86" s="2"/>
      <c r="Z86" s="1">
        <v>27</v>
      </c>
      <c r="AA86">
        <v>100</v>
      </c>
      <c r="AB86">
        <v>0.45</v>
      </c>
      <c r="AC86">
        <f t="shared" si="37"/>
        <v>70.8</v>
      </c>
      <c r="AD86">
        <f t="shared" si="37"/>
        <v>70.440000000000012</v>
      </c>
      <c r="AE86">
        <f t="shared" si="37"/>
        <v>66.58</v>
      </c>
      <c r="AF86">
        <f t="shared" si="37"/>
        <v>0</v>
      </c>
    </row>
    <row r="87" spans="1:32" x14ac:dyDescent="0.45">
      <c r="A87" s="1">
        <v>11</v>
      </c>
      <c r="B87">
        <v>10</v>
      </c>
      <c r="C87">
        <v>0.2</v>
      </c>
      <c r="D87">
        <v>79.7</v>
      </c>
      <c r="E87">
        <v>87.4</v>
      </c>
      <c r="F87">
        <v>50.2</v>
      </c>
      <c r="G87">
        <v>80.599999999999994</v>
      </c>
      <c r="I87">
        <f t="shared" si="38"/>
        <v>14.327835670470286</v>
      </c>
      <c r="J87" s="6"/>
      <c r="K87" t="s">
        <v>25</v>
      </c>
      <c r="L87" t="s">
        <v>26</v>
      </c>
      <c r="N87">
        <f t="shared" si="40"/>
        <v>74.474999999999994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  <c r="Z87" s="1">
        <v>28</v>
      </c>
      <c r="AA87">
        <v>100</v>
      </c>
      <c r="AB87">
        <v>0.65</v>
      </c>
      <c r="AC87">
        <f t="shared" si="37"/>
        <v>69.8</v>
      </c>
      <c r="AD87">
        <f t="shared" si="37"/>
        <v>69.099999999999994</v>
      </c>
      <c r="AE87">
        <f t="shared" si="37"/>
        <v>64.400000000000006</v>
      </c>
      <c r="AF87">
        <f t="shared" si="37"/>
        <v>0</v>
      </c>
    </row>
    <row r="88" spans="1:32" x14ac:dyDescent="0.45">
      <c r="A88" s="1">
        <v>12</v>
      </c>
      <c r="B88">
        <v>10</v>
      </c>
      <c r="C88">
        <v>0.45</v>
      </c>
      <c r="D88">
        <v>81.8</v>
      </c>
      <c r="E88">
        <v>86</v>
      </c>
      <c r="F88">
        <v>50.3</v>
      </c>
      <c r="G88">
        <v>80.2</v>
      </c>
      <c r="I88">
        <f t="shared" si="38"/>
        <v>14.174338608908666</v>
      </c>
      <c r="J88">
        <v>2</v>
      </c>
      <c r="K88">
        <f>AVERAGE(D76:G80)</f>
        <v>56.350000000000009</v>
      </c>
      <c r="L88">
        <f>AVERAGE(D76:G76,D81:G81,D86:G86,D91:G91,D96:F96,D101:F101)</f>
        <v>74.045454545454561</v>
      </c>
      <c r="M88">
        <v>0</v>
      </c>
      <c r="N88">
        <f t="shared" si="40"/>
        <v>74.575000000000003</v>
      </c>
      <c r="P88" s="2">
        <f>AVERAGE(D76:D80)</f>
        <v>50.980000000000004</v>
      </c>
      <c r="Q88">
        <f>AVERAGE(D76,D81,D86,D91,D96,D101)</f>
        <v>76.833333333333329</v>
      </c>
      <c r="R88" s="2">
        <f>AVERAGE(E76:E80)</f>
        <v>88.759999999999991</v>
      </c>
      <c r="S88">
        <f>AVERAGE(E76,E81,E86,E91,E96,E101)</f>
        <v>86.84999999999998</v>
      </c>
      <c r="T88" s="2">
        <f>AVERAGE(F76:F80)</f>
        <v>53.280000000000008</v>
      </c>
      <c r="U88">
        <f>AVERAGE(F76,F81,F86,F91,F96,F101)</f>
        <v>65.8</v>
      </c>
      <c r="V88" s="2">
        <f>AVERAGE(G76:G80)</f>
        <v>32.379999999999995</v>
      </c>
      <c r="W88">
        <f>AVERAGE(G76,G81,G86,G91)</f>
        <v>63.024999999999999</v>
      </c>
      <c r="Z88" s="1">
        <v>29</v>
      </c>
      <c r="AA88">
        <v>100</v>
      </c>
      <c r="AB88">
        <v>0.85</v>
      </c>
      <c r="AC88">
        <f t="shared" si="37"/>
        <v>67.22</v>
      </c>
      <c r="AD88">
        <f t="shared" si="37"/>
        <v>66.140000000000015</v>
      </c>
      <c r="AE88">
        <f t="shared" si="37"/>
        <v>63.6</v>
      </c>
      <c r="AF88">
        <f t="shared" si="37"/>
        <v>0</v>
      </c>
    </row>
    <row r="89" spans="1:32" x14ac:dyDescent="0.45">
      <c r="A89" s="1">
        <v>13</v>
      </c>
      <c r="B89">
        <v>10</v>
      </c>
      <c r="C89">
        <v>0.65</v>
      </c>
      <c r="D89">
        <v>80.2</v>
      </c>
      <c r="E89">
        <v>85.1</v>
      </c>
      <c r="F89">
        <v>49.8</v>
      </c>
      <c r="G89">
        <v>78.8</v>
      </c>
      <c r="I89">
        <f t="shared" si="38"/>
        <v>13.867475437151436</v>
      </c>
      <c r="J89">
        <v>5</v>
      </c>
      <c r="K89">
        <f>AVERAGE(D81:G85)</f>
        <v>70.045000000000002</v>
      </c>
      <c r="L89">
        <f t="shared" ref="L89:L92" si="44">AVERAGE(D77:G77,D82:G82,D87:G87,D92:G92,D97:F97,D102:F102)</f>
        <v>75.540909090909096</v>
      </c>
      <c r="M89">
        <v>0.2</v>
      </c>
      <c r="N89">
        <f t="shared" si="40"/>
        <v>73.475000000000009</v>
      </c>
      <c r="P89" s="2">
        <f>AVERAGE(D81:D85)</f>
        <v>82.240000000000009</v>
      </c>
      <c r="Q89">
        <f t="shared" ref="Q89:Q92" si="45">AVERAGE(D77,D82,D87,D92,D97,D102)</f>
        <v>78.600000000000009</v>
      </c>
      <c r="R89" s="2">
        <f>AVERAGE(E81:E85)</f>
        <v>85.919999999999987</v>
      </c>
      <c r="S89">
        <f t="shared" ref="S89:S92" si="46">AVERAGE(E77,E82,E87,E92,E97,E102)</f>
        <v>88.916666666666671</v>
      </c>
      <c r="T89" s="2">
        <f>AVERAGE(F81:F85)</f>
        <v>52.42</v>
      </c>
      <c r="U89">
        <f t="shared" ref="U89:U92" si="47">AVERAGE(F77,F82,F87,F92,F97,F102)</f>
        <v>66.683333333333337</v>
      </c>
      <c r="V89" s="2">
        <f>AVERAGE(G81:G85)</f>
        <v>59.6</v>
      </c>
      <c r="W89">
        <f t="shared" ref="W89:W92" si="48">AVERAGE(G77,G82,G87,G92)</f>
        <v>64.174999999999997</v>
      </c>
    </row>
    <row r="90" spans="1:32" x14ac:dyDescent="0.45">
      <c r="A90" s="1">
        <v>14</v>
      </c>
      <c r="B90">
        <v>10</v>
      </c>
      <c r="C90">
        <v>0.85</v>
      </c>
      <c r="D90">
        <v>76.400000000000006</v>
      </c>
      <c r="E90">
        <v>81.2</v>
      </c>
      <c r="F90">
        <v>45.3</v>
      </c>
      <c r="G90">
        <v>80.7</v>
      </c>
      <c r="I90">
        <f t="shared" si="38"/>
        <v>14.897483008884434</v>
      </c>
      <c r="J90">
        <v>10</v>
      </c>
      <c r="K90">
        <f>AVERAGE(D86:G90)</f>
        <v>73.325000000000003</v>
      </c>
      <c r="L90">
        <f t="shared" si="44"/>
        <v>75.790909090909082</v>
      </c>
      <c r="M90">
        <v>0.45</v>
      </c>
      <c r="N90">
        <f t="shared" si="40"/>
        <v>70.900000000000006</v>
      </c>
      <c r="P90" s="2">
        <f>AVERAGE(D86:D90)</f>
        <v>78.940000000000012</v>
      </c>
      <c r="Q90">
        <f t="shared" si="45"/>
        <v>80.400000000000006</v>
      </c>
      <c r="R90" s="2">
        <f>AVERAGE(E86:E90)</f>
        <v>85.039999999999992</v>
      </c>
      <c r="S90">
        <f t="shared" si="46"/>
        <v>88.066666666666677</v>
      </c>
      <c r="T90" s="2">
        <f>AVERAGE(F86:F90)</f>
        <v>48.86</v>
      </c>
      <c r="U90">
        <f t="shared" si="47"/>
        <v>66.55</v>
      </c>
      <c r="V90" s="2">
        <f>AVERAGE(G86:G90)</f>
        <v>80.460000000000008</v>
      </c>
      <c r="W90">
        <f t="shared" si="48"/>
        <v>64.325000000000003</v>
      </c>
    </row>
    <row r="91" spans="1:32" x14ac:dyDescent="0.45">
      <c r="A91" s="1">
        <v>15</v>
      </c>
      <c r="B91">
        <v>20</v>
      </c>
      <c r="C91">
        <v>0</v>
      </c>
      <c r="D91">
        <v>83.4</v>
      </c>
      <c r="E91">
        <v>87.5</v>
      </c>
      <c r="F91">
        <v>74.400000000000006</v>
      </c>
      <c r="G91">
        <v>83</v>
      </c>
      <c r="I91">
        <f t="shared" si="38"/>
        <v>4.7683199347359215</v>
      </c>
      <c r="J91">
        <v>20</v>
      </c>
      <c r="K91">
        <f>AVERAGE(D91:G95)</f>
        <v>82.894999999999996</v>
      </c>
      <c r="L91">
        <f t="shared" si="44"/>
        <v>74.290909090909082</v>
      </c>
      <c r="M91">
        <v>0.65</v>
      </c>
      <c r="N91">
        <f t="shared" si="40"/>
        <v>82.075000000000003</v>
      </c>
      <c r="P91" s="2">
        <f>AVERAGE(D91:D95)</f>
        <v>86.34</v>
      </c>
      <c r="Q91">
        <f t="shared" si="45"/>
        <v>79.500000000000014</v>
      </c>
      <c r="R91" s="2">
        <f>AVERAGE(E91:E95)</f>
        <v>89.239999999999981</v>
      </c>
      <c r="S91">
        <f t="shared" si="46"/>
        <v>87.066666666666663</v>
      </c>
      <c r="T91" s="2">
        <f>AVERAGE(F91:F95)</f>
        <v>74.440000000000012</v>
      </c>
      <c r="U91">
        <f t="shared" si="47"/>
        <v>63.716666666666676</v>
      </c>
      <c r="V91" s="2">
        <f>AVERAGE(G91:G95)</f>
        <v>81.560000000000016</v>
      </c>
      <c r="W91">
        <f t="shared" si="48"/>
        <v>63.174999999999997</v>
      </c>
    </row>
    <row r="92" spans="1:32" x14ac:dyDescent="0.45">
      <c r="A92" s="1">
        <v>16</v>
      </c>
      <c r="B92">
        <v>20</v>
      </c>
      <c r="C92">
        <v>0.2</v>
      </c>
      <c r="D92">
        <v>86</v>
      </c>
      <c r="E92">
        <v>91.6</v>
      </c>
      <c r="F92">
        <v>76</v>
      </c>
      <c r="G92">
        <v>81.3</v>
      </c>
      <c r="I92">
        <f t="shared" si="38"/>
        <v>5.7608050652664842</v>
      </c>
      <c r="J92">
        <v>50</v>
      </c>
      <c r="K92">
        <f>AVERAGE(D96:F100)</f>
        <v>84.033333333333331</v>
      </c>
      <c r="L92">
        <f t="shared" si="44"/>
        <v>72.277272727272731</v>
      </c>
      <c r="M92">
        <v>0.85</v>
      </c>
      <c r="N92">
        <f t="shared" si="40"/>
        <v>83.724999999999994</v>
      </c>
      <c r="P92" s="2">
        <f>AVERAGE(D96:D100)</f>
        <v>87.04</v>
      </c>
      <c r="Q92">
        <f t="shared" si="45"/>
        <v>76.983333333333334</v>
      </c>
      <c r="R92" s="2">
        <f>AVERAGE(E96:E100)</f>
        <v>86.940000000000012</v>
      </c>
      <c r="S92">
        <f t="shared" si="46"/>
        <v>84.35</v>
      </c>
      <c r="T92" s="2">
        <f>AVERAGE(F96:F100)</f>
        <v>78.12</v>
      </c>
      <c r="U92">
        <f t="shared" si="47"/>
        <v>61.816666666666663</v>
      </c>
      <c r="V92" s="2"/>
      <c r="W92">
        <f t="shared" si="48"/>
        <v>62.800000000000004</v>
      </c>
    </row>
    <row r="93" spans="1:32" x14ac:dyDescent="0.45">
      <c r="A93" s="1">
        <v>17</v>
      </c>
      <c r="B93">
        <v>20</v>
      </c>
      <c r="C93">
        <v>0.45</v>
      </c>
      <c r="D93">
        <v>87.8</v>
      </c>
      <c r="E93">
        <v>89.3</v>
      </c>
      <c r="F93">
        <v>76.900000000000006</v>
      </c>
      <c r="G93">
        <v>82.4</v>
      </c>
      <c r="I93">
        <f t="shared" si="38"/>
        <v>4.8851816752296902</v>
      </c>
      <c r="J93">
        <v>100</v>
      </c>
      <c r="K93">
        <f>AVERAGE(D101:F105)</f>
        <v>84.666666666666671</v>
      </c>
      <c r="L93">
        <f>AVERAGE((L92-L91), (L91-L90), (L90-L89), (L89-L88))</f>
        <v>-0.44204545454545752</v>
      </c>
      <c r="N93">
        <f t="shared" si="40"/>
        <v>84.1</v>
      </c>
      <c r="P93" s="2">
        <f>AVERAGE(D101:D105)</f>
        <v>85.24</v>
      </c>
      <c r="R93" s="2">
        <f>AVERAGE(E101:E105)</f>
        <v>86.4</v>
      </c>
      <c r="T93" s="2">
        <f>AVERAGE(F101:F105)</f>
        <v>82.359999999999985</v>
      </c>
      <c r="V93" s="2"/>
    </row>
    <row r="94" spans="1:32" x14ac:dyDescent="0.45">
      <c r="A94" s="1">
        <v>18</v>
      </c>
      <c r="B94">
        <v>20</v>
      </c>
      <c r="C94">
        <v>0.65</v>
      </c>
      <c r="D94">
        <v>87.4</v>
      </c>
      <c r="E94">
        <v>88.7</v>
      </c>
      <c r="F94">
        <v>72.900000000000006</v>
      </c>
      <c r="G94">
        <v>81.2</v>
      </c>
      <c r="I94">
        <f t="shared" si="38"/>
        <v>6.2507999488065522</v>
      </c>
      <c r="K94">
        <f>AVERAGE(K88:K93)</f>
        <v>75.219166666666666</v>
      </c>
      <c r="N94">
        <f t="shared" si="40"/>
        <v>82.550000000000011</v>
      </c>
      <c r="P94" s="2">
        <f>AVERAGE(P88:P93)</f>
        <v>78.463333333333338</v>
      </c>
      <c r="Q94">
        <f>AVERAGE(Q88:Q92)</f>
        <v>78.463333333333338</v>
      </c>
      <c r="R94" s="2">
        <f>AVERAGE(R88:R93)</f>
        <v>87.05</v>
      </c>
      <c r="S94">
        <f>AVERAGE(S88:S92)</f>
        <v>87.05</v>
      </c>
      <c r="T94" s="2">
        <f>AVERAGE(T88:T93)</f>
        <v>64.913333333333341</v>
      </c>
      <c r="U94">
        <f>AVERAGE(U88:U92)</f>
        <v>64.913333333333341</v>
      </c>
      <c r="V94" s="2">
        <f>AVERAGE(V88:V93)</f>
        <v>63.5</v>
      </c>
      <c r="W94">
        <f>AVERAGE(W88:W92)</f>
        <v>63.5</v>
      </c>
    </row>
    <row r="95" spans="1:32" x14ac:dyDescent="0.45">
      <c r="A95" s="1">
        <v>19</v>
      </c>
      <c r="B95">
        <v>20</v>
      </c>
      <c r="C95">
        <v>0.85</v>
      </c>
      <c r="D95">
        <v>87.1</v>
      </c>
      <c r="E95">
        <v>89.1</v>
      </c>
      <c r="F95">
        <v>72</v>
      </c>
      <c r="G95">
        <v>79.900000000000006</v>
      </c>
      <c r="I95">
        <f t="shared" si="38"/>
        <v>6.7236058034361257</v>
      </c>
      <c r="N95">
        <f t="shared" si="40"/>
        <v>82.025000000000006</v>
      </c>
      <c r="P95" s="2">
        <f>_xlfn.STDEV.P(P88:P93)</f>
        <v>12.591983781579305</v>
      </c>
      <c r="Q95">
        <f>_xlfn.STDEV.P(Q88:Q92)</f>
        <v>1.3922164582659839</v>
      </c>
      <c r="R95" s="2">
        <f>_xlfn.STDEV.P(R88:R93)</f>
        <v>1.498432514329554</v>
      </c>
      <c r="S95">
        <f>_xlfn.STDEV.P(S88:S92)</f>
        <v>1.5393721663933913</v>
      </c>
      <c r="T95" s="2">
        <f>_xlfn.STDEV.P(T88:T93)</f>
        <v>13.654589785937276</v>
      </c>
      <c r="U95">
        <f>_xlfn.STDEV.P(U88:U92)</f>
        <v>1.8771846532033607</v>
      </c>
      <c r="V95" s="2">
        <f>_xlfn.STDEV.P(V88:V93)</f>
        <v>19.984178742195063</v>
      </c>
      <c r="W95">
        <f>_xlfn.STDEV.P(W88:W92)</f>
        <v>0.62569960843842598</v>
      </c>
    </row>
    <row r="96" spans="1:32" x14ac:dyDescent="0.45">
      <c r="A96" s="1">
        <v>20</v>
      </c>
      <c r="B96">
        <v>50</v>
      </c>
      <c r="C96">
        <v>0</v>
      </c>
      <c r="D96">
        <v>86.8</v>
      </c>
      <c r="E96">
        <v>86.4</v>
      </c>
      <c r="F96">
        <v>77.7</v>
      </c>
      <c r="G96">
        <v>0</v>
      </c>
      <c r="I96">
        <f>_xlfn.STDEV.P(D96:F96)</f>
        <v>4.1986770403174472</v>
      </c>
      <c r="N96">
        <f>AVERAGE(D96:F96)</f>
        <v>83.633333333333326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v>88.7</v>
      </c>
      <c r="E97">
        <v>88.4</v>
      </c>
      <c r="F97">
        <v>78.5</v>
      </c>
      <c r="G97">
        <v>0</v>
      </c>
      <c r="I97">
        <f t="shared" ref="I97:I105" si="49">_xlfn.STDEV.P(D97:F97)</f>
        <v>4.7391982444291161</v>
      </c>
      <c r="N97">
        <f t="shared" ref="N97:N105" si="50">AVERAGE(D97:F97)</f>
        <v>85.2</v>
      </c>
      <c r="P97" s="2" cm="1">
        <f t="array" ref="P97">INDEX(LINEST(P88:P93), 1)</f>
        <v>5.5171428571428569</v>
      </c>
      <c r="Q97" s="2" cm="1">
        <f t="array" ref="Q97">INDEX(LINEST(Q88:Q92), 1)</f>
        <v>0.12000000000000176</v>
      </c>
      <c r="R97" s="2" cm="1">
        <f t="array" ref="R97">INDEX(LINEST(R88:R93), 1)</f>
        <v>-0.12971428571428179</v>
      </c>
      <c r="S97" s="2" cm="1">
        <f t="array" ref="S97">INDEX(LINEST(S88:S92), 1)</f>
        <v>-0.68499999999999794</v>
      </c>
      <c r="T97" s="2" cm="1">
        <f t="array" ref="T97">INDEX(LINEST(T88:T93), 1)</f>
        <v>7.0879999999999983</v>
      </c>
      <c r="U97" s="2" cm="1">
        <f t="array" ref="U97">INDEX(LINEST(U88:U92), 1)</f>
        <v>-1.0933333333333328</v>
      </c>
      <c r="V97" s="2" cm="1">
        <f t="array" ref="V97">INDEX(LINEST(V88:V91), 1)</f>
        <v>16.840000000000011</v>
      </c>
      <c r="W97" s="2" cm="1">
        <f t="array" ref="W97">INDEX(LINEST(W88:W92), 1)</f>
        <v>-0.14499999999999874</v>
      </c>
    </row>
    <row r="98" spans="1:23" x14ac:dyDescent="0.45">
      <c r="A98" s="1">
        <v>22</v>
      </c>
      <c r="B98">
        <v>50</v>
      </c>
      <c r="C98">
        <v>0.45</v>
      </c>
      <c r="D98">
        <v>88.6</v>
      </c>
      <c r="E98">
        <v>87.8</v>
      </c>
      <c r="F98">
        <v>79.5</v>
      </c>
      <c r="G98">
        <v>0</v>
      </c>
      <c r="I98">
        <f t="shared" si="49"/>
        <v>4.1142030414974231</v>
      </c>
      <c r="K98" cm="1">
        <f t="array" ref="K98">INDEX(LINEST(K88:K93),1)</f>
        <v>5.5176666666666652</v>
      </c>
      <c r="L98" cm="1">
        <f t="array" ref="L98">INDEX(LINEST(L88:L92),1)</f>
        <v>-0.47863636363636736</v>
      </c>
      <c r="N98">
        <f t="shared" si="50"/>
        <v>85.3</v>
      </c>
    </row>
    <row r="99" spans="1:23" x14ac:dyDescent="0.45">
      <c r="A99" s="1">
        <v>23</v>
      </c>
      <c r="B99">
        <v>50</v>
      </c>
      <c r="C99">
        <v>0.65</v>
      </c>
      <c r="D99">
        <v>87.5</v>
      </c>
      <c r="E99">
        <v>87.1</v>
      </c>
      <c r="F99">
        <v>76.5</v>
      </c>
      <c r="G99">
        <v>0</v>
      </c>
      <c r="I99">
        <f t="shared" si="49"/>
        <v>5.0937870653048165</v>
      </c>
      <c r="N99">
        <f t="shared" si="50"/>
        <v>83.7</v>
      </c>
    </row>
    <row r="100" spans="1:23" x14ac:dyDescent="0.45">
      <c r="A100" s="1">
        <v>24</v>
      </c>
      <c r="B100">
        <v>50</v>
      </c>
      <c r="C100">
        <v>0.85</v>
      </c>
      <c r="D100">
        <v>83.6</v>
      </c>
      <c r="E100">
        <v>85</v>
      </c>
      <c r="F100">
        <v>78.400000000000006</v>
      </c>
      <c r="G100">
        <v>0</v>
      </c>
      <c r="I100">
        <f t="shared" si="49"/>
        <v>2.839405258539577</v>
      </c>
      <c r="N100">
        <f t="shared" si="50"/>
        <v>82.333333333333329</v>
      </c>
    </row>
    <row r="101" spans="1:23" x14ac:dyDescent="0.45">
      <c r="A101" s="1">
        <v>25</v>
      </c>
      <c r="B101">
        <v>100</v>
      </c>
      <c r="C101">
        <v>0</v>
      </c>
      <c r="D101">
        <v>82.7</v>
      </c>
      <c r="E101">
        <v>86.3</v>
      </c>
      <c r="F101">
        <v>84.5</v>
      </c>
      <c r="G101">
        <v>0</v>
      </c>
      <c r="I101">
        <f t="shared" si="49"/>
        <v>1.4696938456699045</v>
      </c>
      <c r="N101">
        <f t="shared" si="50"/>
        <v>84.5</v>
      </c>
    </row>
    <row r="102" spans="1:23" x14ac:dyDescent="0.45">
      <c r="A102" s="1">
        <v>26</v>
      </c>
      <c r="B102">
        <v>100</v>
      </c>
      <c r="C102">
        <v>0.2</v>
      </c>
      <c r="D102">
        <v>84.8</v>
      </c>
      <c r="E102">
        <v>89.3</v>
      </c>
      <c r="F102">
        <v>85.1</v>
      </c>
      <c r="G102">
        <v>0</v>
      </c>
      <c r="I102">
        <f t="shared" si="49"/>
        <v>2.0542638584174142</v>
      </c>
      <c r="N102">
        <f t="shared" si="50"/>
        <v>86.399999999999991</v>
      </c>
    </row>
    <row r="103" spans="1:23" x14ac:dyDescent="0.45">
      <c r="A103" s="1">
        <v>27</v>
      </c>
      <c r="B103">
        <v>100</v>
      </c>
      <c r="C103">
        <v>0.45</v>
      </c>
      <c r="D103">
        <v>88.7</v>
      </c>
      <c r="E103">
        <v>87.2</v>
      </c>
      <c r="F103">
        <v>83.5</v>
      </c>
      <c r="G103">
        <v>0</v>
      </c>
      <c r="I103">
        <f t="shared" si="49"/>
        <v>2.1853044537445028</v>
      </c>
      <c r="N103">
        <f t="shared" si="50"/>
        <v>86.466666666666654</v>
      </c>
    </row>
    <row r="104" spans="1:23" x14ac:dyDescent="0.45">
      <c r="A104" s="1">
        <v>28</v>
      </c>
      <c r="B104">
        <v>100</v>
      </c>
      <c r="C104">
        <v>0.65</v>
      </c>
      <c r="D104">
        <v>86.8</v>
      </c>
      <c r="E104">
        <v>86.5</v>
      </c>
      <c r="F104">
        <v>80.599999999999994</v>
      </c>
      <c r="G104">
        <v>0</v>
      </c>
      <c r="I104">
        <f t="shared" si="49"/>
        <v>2.854625875467554</v>
      </c>
      <c r="N104">
        <f t="shared" si="50"/>
        <v>84.63333333333334</v>
      </c>
    </row>
    <row r="105" spans="1:23" x14ac:dyDescent="0.45">
      <c r="A105" s="1">
        <v>29</v>
      </c>
      <c r="B105">
        <v>100</v>
      </c>
      <c r="C105">
        <v>0.85</v>
      </c>
      <c r="D105">
        <v>83.2</v>
      </c>
      <c r="E105">
        <v>82.7</v>
      </c>
      <c r="F105">
        <v>78.099999999999994</v>
      </c>
      <c r="G105">
        <v>0</v>
      </c>
      <c r="I105">
        <f t="shared" si="49"/>
        <v>2.2954060400915797</v>
      </c>
      <c r="N105">
        <f t="shared" si="50"/>
        <v>81.333333333333329</v>
      </c>
    </row>
    <row r="109" spans="1:23" x14ac:dyDescent="0.45">
      <c r="A109" s="1">
        <v>0</v>
      </c>
      <c r="B109" t="s">
        <v>21</v>
      </c>
    </row>
    <row r="111" spans="1:23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I111" s="6" t="s">
        <v>38</v>
      </c>
      <c r="J111" s="6"/>
      <c r="K111" t="s">
        <v>25</v>
      </c>
      <c r="L111" t="s">
        <v>26</v>
      </c>
      <c r="N111" s="8" t="s">
        <v>27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_xlfn.STDEV.P(D112:G112,D117:G117,D122:G122,D127:G127,D132:F132,D137:F137)</f>
        <v>31.290569107682334</v>
      </c>
      <c r="M112">
        <v>0</v>
      </c>
      <c r="N112">
        <f>AVERAGE(D112:G112)</f>
        <v>0</v>
      </c>
      <c r="P112" s="2">
        <f>_xlfn.STDEV.P(D112:D116)</f>
        <v>0</v>
      </c>
      <c r="Q112">
        <f>_xlfn.STDEV.P(D112,D117,D122,D127,D132,D137)</f>
        <v>21.081097707556776</v>
      </c>
      <c r="R112" s="2">
        <f>_xlfn.STDEV.P(E112:E116)</f>
        <v>0</v>
      </c>
      <c r="S112">
        <f>_xlfn.STDEV.P(E112,E117,E122,E127,E132,E137)</f>
        <v>30.958866078861636</v>
      </c>
      <c r="T112" s="2">
        <f>_xlfn.STDEV.P(F112:F116)</f>
        <v>0</v>
      </c>
      <c r="U112">
        <f>_xlfn.STDEV.P(F112,F117,F122,F127,F132,F137)</f>
        <v>28.096703048973957</v>
      </c>
      <c r="V112" s="2">
        <f>_xlfn.STDEV.P(G112:G116)</f>
        <v>0</v>
      </c>
      <c r="W112">
        <f t="shared" ref="W112:W114" si="51">_xlfn.STDEV.P(G112,G117,G122,G127)</f>
        <v>32.921450074381596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31" si="52">_xlfn.STDEV.P(D113:G113)</f>
        <v>0</v>
      </c>
      <c r="J113">
        <v>5</v>
      </c>
      <c r="K113">
        <f>_xlfn.STDEV.P(D117:G121)</f>
        <v>3.2588149686657566</v>
      </c>
      <c r="L113">
        <f t="shared" ref="L113:L116" si="53">_xlfn.STDEV.P(D113:G113,D118:G118,D123:G123,D128:G128,D133:F133,D138:F138)</f>
        <v>30.423744600840813</v>
      </c>
      <c r="M113">
        <v>0.2</v>
      </c>
      <c r="N113">
        <f t="shared" ref="N113:N131" si="54">AVERAGE(D113:G113)</f>
        <v>0</v>
      </c>
      <c r="P113" s="2">
        <f>_xlfn.STDEV.P(D117:D121)</f>
        <v>1.1394735626595289</v>
      </c>
      <c r="Q113">
        <f t="shared" ref="Q113:Q116" si="55">_xlfn.STDEV.P(D113,D118,D123,D128,D133,D138)</f>
        <v>21.557809876392053</v>
      </c>
      <c r="R113" s="2">
        <f>_xlfn.STDEV.P(E117:E121)</f>
        <v>1.5932357013323548</v>
      </c>
      <c r="S113">
        <f t="shared" ref="S113:S116" si="56">_xlfn.STDEV.P(E113,E118,E123,E128,E133,E138)</f>
        <v>29.85368021236615</v>
      </c>
      <c r="T113" s="2">
        <f>_xlfn.STDEV.P(F117:F121)</f>
        <v>2.8730471628568854</v>
      </c>
      <c r="U113">
        <f t="shared" ref="U113:U116" si="57">_xlfn.STDEV.P(F113,F118,F123,F128,F133,F138)</f>
        <v>27.060575053428227</v>
      </c>
      <c r="V113" s="2">
        <f>_xlfn.STDEV.P(G117:G121)</f>
        <v>1.8312837027615358</v>
      </c>
      <c r="W113">
        <f t="shared" si="51"/>
        <v>32.411832330184609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52"/>
        <v>0</v>
      </c>
      <c r="J114">
        <v>10</v>
      </c>
      <c r="K114">
        <f>_xlfn.STDEV.P(D122:G126)</f>
        <v>6.8702456287965372</v>
      </c>
      <c r="L114">
        <f t="shared" si="53"/>
        <v>30.518357840638419</v>
      </c>
      <c r="M114">
        <v>0.45</v>
      </c>
      <c r="N114">
        <f t="shared" si="54"/>
        <v>0</v>
      </c>
      <c r="P114" s="2">
        <f>_xlfn.STDEV.P(D122:D126)</f>
        <v>0.42708313008125148</v>
      </c>
      <c r="Q114">
        <f t="shared" si="55"/>
        <v>21.298937114847355</v>
      </c>
      <c r="R114" s="2">
        <f>_xlfn.STDEV.P(E122:E126)</f>
        <v>1.3484806264830058</v>
      </c>
      <c r="S114">
        <f t="shared" si="56"/>
        <v>30.233737593769117</v>
      </c>
      <c r="T114" s="2">
        <f>_xlfn.STDEV.P(F122:F126)</f>
        <v>2.0713280763799826</v>
      </c>
      <c r="U114">
        <f t="shared" si="57"/>
        <v>26.750950138889127</v>
      </c>
      <c r="V114" s="2">
        <f>_xlfn.STDEV.P(G122:G126)</f>
        <v>2.7483813418083001</v>
      </c>
      <c r="W114">
        <f t="shared" si="51"/>
        <v>32.963720587943342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52"/>
        <v>0</v>
      </c>
      <c r="J115">
        <v>20</v>
      </c>
      <c r="K115">
        <f>_xlfn.STDEV.P(D127:G131)</f>
        <v>18.083199385064617</v>
      </c>
      <c r="L115">
        <f t="shared" si="53"/>
        <v>30.055256618655303</v>
      </c>
      <c r="M115">
        <v>0.65</v>
      </c>
      <c r="N115">
        <f t="shared" si="54"/>
        <v>0</v>
      </c>
      <c r="P115" s="2">
        <f>_xlfn.STDEV.P(D127:D131)</f>
        <v>1.0650821564555475</v>
      </c>
      <c r="Q115">
        <f t="shared" si="55"/>
        <v>21.706329082141512</v>
      </c>
      <c r="R115" s="2">
        <f>_xlfn.STDEV.P(E127:E131)</f>
        <v>1.3001538370516024</v>
      </c>
      <c r="S115">
        <f t="shared" si="56"/>
        <v>30.071234870997007</v>
      </c>
      <c r="T115" s="2">
        <f>_xlfn.STDEV.P(F127:F131)</f>
        <v>0.79246451024635922</v>
      </c>
      <c r="U115">
        <f t="shared" si="57"/>
        <v>26.432934002868471</v>
      </c>
      <c r="V115" s="2">
        <f>_xlfn.STDEV.P(G127:G131)</f>
        <v>2.3630488780387076</v>
      </c>
      <c r="W115">
        <f>_xlfn.STDEV.P(G115,G120,G125,G130)</f>
        <v>31.612922595040157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52"/>
        <v>0</v>
      </c>
      <c r="J116">
        <v>50</v>
      </c>
      <c r="K116">
        <f>_xlfn.STDEV.P(D133:F136)</f>
        <v>28.669160501990426</v>
      </c>
      <c r="L116">
        <f t="shared" si="53"/>
        <v>29.390886595610432</v>
      </c>
      <c r="M116">
        <v>0.85</v>
      </c>
      <c r="N116">
        <f t="shared" si="54"/>
        <v>0</v>
      </c>
      <c r="P116" s="2">
        <f>_xlfn.STDEV.P(D132:D136)</f>
        <v>0.82800966177937785</v>
      </c>
      <c r="Q116">
        <f t="shared" si="55"/>
        <v>21.328853696342904</v>
      </c>
      <c r="R116" s="2">
        <f>_xlfn.STDEV.P(E132:E136)</f>
        <v>2.5687350972803737</v>
      </c>
      <c r="S116">
        <f t="shared" si="56"/>
        <v>28.664597793561782</v>
      </c>
      <c r="T116" s="2">
        <f>_xlfn.STDEV.P(F132:F136)</f>
        <v>0.76315136113356108</v>
      </c>
      <c r="U116">
        <f t="shared" si="57"/>
        <v>27.032141362952874</v>
      </c>
      <c r="V116" s="2"/>
      <c r="W116">
        <f>_xlfn.STDEV.P(G116,G121,G126,G131)</f>
        <v>30.32246485693403</v>
      </c>
    </row>
    <row r="117" spans="1:23" x14ac:dyDescent="0.45">
      <c r="A117" s="1">
        <v>5</v>
      </c>
      <c r="B117">
        <v>5</v>
      </c>
      <c r="C117">
        <v>0</v>
      </c>
      <c r="D117">
        <v>51.1</v>
      </c>
      <c r="E117">
        <v>56.1</v>
      </c>
      <c r="F117">
        <v>47.5</v>
      </c>
      <c r="G117">
        <v>57.3</v>
      </c>
      <c r="I117">
        <f t="shared" si="52"/>
        <v>3.9357337308308846</v>
      </c>
      <c r="J117">
        <v>100</v>
      </c>
      <c r="K117">
        <f>_xlfn.STDEV.P(D137:F141)</f>
        <v>34.12596908839695</v>
      </c>
      <c r="L117">
        <f>AVERAGE((L116-L115), (L115-L114), (L114-L113), (L113-L112))</f>
        <v>-0.47492062801797541</v>
      </c>
      <c r="N117">
        <f t="shared" si="54"/>
        <v>53</v>
      </c>
      <c r="P117" s="2">
        <f>_xlfn.STDEV.P(D137:D141)</f>
        <v>0.48639078938647673</v>
      </c>
      <c r="R117" s="2">
        <f>_xlfn.STDEV.P(E137:E141)</f>
        <v>2.8862432329933694</v>
      </c>
      <c r="T117" s="2">
        <f>_xlfn.STDEV.P(F137:F141)</f>
        <v>1.968349562450733</v>
      </c>
      <c r="V117" s="2"/>
    </row>
    <row r="118" spans="1:23" x14ac:dyDescent="0.45">
      <c r="A118" s="1">
        <v>6</v>
      </c>
      <c r="B118">
        <v>5</v>
      </c>
      <c r="C118">
        <v>0.2</v>
      </c>
      <c r="D118">
        <v>51.7</v>
      </c>
      <c r="E118">
        <v>58.9</v>
      </c>
      <c r="F118">
        <v>52.7</v>
      </c>
      <c r="G118">
        <v>57.1</v>
      </c>
      <c r="I118">
        <f t="shared" si="52"/>
        <v>2.9899832775452091</v>
      </c>
      <c r="K118">
        <f>AVERAGE(K112:K117)</f>
        <v>15.167898262152383</v>
      </c>
      <c r="N118">
        <f t="shared" si="54"/>
        <v>55.1</v>
      </c>
      <c r="P118" s="2">
        <f>AVERAGE(P112:P117)</f>
        <v>0.65767321672703039</v>
      </c>
      <c r="Q118">
        <f>AVERAGE(Q112:Q116)</f>
        <v>21.394605495456119</v>
      </c>
      <c r="R118" s="2">
        <f>AVERAGE(R112:R117)</f>
        <v>1.6161414158567844</v>
      </c>
      <c r="S118">
        <f>AVERAGE(S112:S116)</f>
        <v>29.956423309911138</v>
      </c>
      <c r="T118" s="2">
        <f>AVERAGE(T112:T117)</f>
        <v>1.4113901121779202</v>
      </c>
      <c r="U118">
        <f>AVERAGE(U112:U116)</f>
        <v>27.074660721422532</v>
      </c>
      <c r="V118" s="2">
        <f>AVERAGE(V112:V117)</f>
        <v>1.7356784806521359</v>
      </c>
      <c r="W118">
        <f>AVERAGE(W112:W116)</f>
        <v>32.046478088896748</v>
      </c>
    </row>
    <row r="119" spans="1:23" x14ac:dyDescent="0.45">
      <c r="A119" s="1">
        <v>7</v>
      </c>
      <c r="B119">
        <v>5</v>
      </c>
      <c r="C119">
        <v>0.45</v>
      </c>
      <c r="D119">
        <v>53.2</v>
      </c>
      <c r="E119">
        <v>58.1</v>
      </c>
      <c r="F119">
        <v>50.6</v>
      </c>
      <c r="G119">
        <v>59.9</v>
      </c>
      <c r="I119">
        <f t="shared" si="52"/>
        <v>3.7218946787892846</v>
      </c>
      <c r="N119">
        <f t="shared" si="54"/>
        <v>55.45</v>
      </c>
      <c r="P119" s="2">
        <f>_xlfn.STDEV.P(P112:P117)</f>
        <v>0.39626835183570569</v>
      </c>
      <c r="Q119">
        <f>_xlfn.STDEV.P(Q112:Q116)</f>
        <v>0.21705765854314127</v>
      </c>
      <c r="R119" s="2">
        <f>_xlfn.STDEV.P(R112:R117)</f>
        <v>0.94025896643022455</v>
      </c>
      <c r="S119">
        <f>_xlfn.STDEV.P(S112:S116)</f>
        <v>0.74489539136662641</v>
      </c>
      <c r="T119" s="2">
        <f>_xlfn.STDEV.P(T112:T117)</f>
        <v>0.97275105649547589</v>
      </c>
      <c r="U119">
        <f>_xlfn.STDEV.P(U112:U116)</f>
        <v>0.55913836279485074</v>
      </c>
      <c r="V119" s="2">
        <f>_xlfn.STDEV.P(V112:V117)</f>
        <v>1.0536698779983649</v>
      </c>
      <c r="W119">
        <f>_xlfn.STDEV.P(W112:W116)</f>
        <v>0.99000863524550509</v>
      </c>
    </row>
    <row r="120" spans="1:23" x14ac:dyDescent="0.45">
      <c r="A120" s="1">
        <v>8</v>
      </c>
      <c r="B120">
        <v>5</v>
      </c>
      <c r="C120">
        <v>0.65</v>
      </c>
      <c r="D120">
        <v>54</v>
      </c>
      <c r="E120">
        <v>56.2</v>
      </c>
      <c r="F120">
        <v>49.5</v>
      </c>
      <c r="G120">
        <v>58.3</v>
      </c>
      <c r="I120">
        <f t="shared" si="52"/>
        <v>3.2626676202150895</v>
      </c>
      <c r="K120" cm="1">
        <f t="array" ref="K120">INDEX(LINEST(K112:K117),1)</f>
        <v>7.373538165663625</v>
      </c>
      <c r="L120" cm="1">
        <f t="array" ref="L120">INDEX(LINEST(L112:L116),1)</f>
        <v>-0.41678530063293123</v>
      </c>
      <c r="N120">
        <f t="shared" si="54"/>
        <v>54.5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v>53.7</v>
      </c>
      <c r="E121">
        <v>54.4</v>
      </c>
      <c r="F121">
        <v>55.9</v>
      </c>
      <c r="G121">
        <v>54.3</v>
      </c>
      <c r="I121">
        <f t="shared" si="52"/>
        <v>0.81047825387236538</v>
      </c>
      <c r="N121">
        <f t="shared" si="54"/>
        <v>54.575000000000003</v>
      </c>
      <c r="P121" s="2"/>
      <c r="R121" s="2"/>
      <c r="T121" s="2"/>
      <c r="V121" s="2"/>
    </row>
    <row r="122" spans="1:23" x14ac:dyDescent="0.45">
      <c r="A122" s="1">
        <v>10</v>
      </c>
      <c r="B122">
        <v>10</v>
      </c>
      <c r="C122">
        <v>0</v>
      </c>
      <c r="D122">
        <v>58.1</v>
      </c>
      <c r="E122">
        <v>62.8</v>
      </c>
      <c r="F122">
        <v>69.5</v>
      </c>
      <c r="G122">
        <v>76.7</v>
      </c>
      <c r="I122">
        <f t="shared" si="52"/>
        <v>7.0176117732458607</v>
      </c>
      <c r="N122">
        <f t="shared" si="54"/>
        <v>66.775000000000006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v>59</v>
      </c>
      <c r="E123">
        <v>60.6</v>
      </c>
      <c r="F123">
        <v>67.900000000000006</v>
      </c>
      <c r="G123">
        <v>77.400000000000006</v>
      </c>
      <c r="I123">
        <f t="shared" si="52"/>
        <v>7.2719925054967529</v>
      </c>
      <c r="J123" s="6"/>
      <c r="K123" t="s">
        <v>25</v>
      </c>
      <c r="L123" t="s">
        <v>26</v>
      </c>
      <c r="N123">
        <f t="shared" si="54"/>
        <v>66.224999999999994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58.1</v>
      </c>
      <c r="E124">
        <v>61.6</v>
      </c>
      <c r="F124">
        <v>65</v>
      </c>
      <c r="G124">
        <v>78.5</v>
      </c>
      <c r="I124">
        <f t="shared" si="52"/>
        <v>7.7275481234347643</v>
      </c>
      <c r="J124">
        <v>2</v>
      </c>
      <c r="K124">
        <f>AVERAGE(D112:G116)</f>
        <v>0</v>
      </c>
      <c r="L124">
        <f>AVERAGE(D112:G112,D117:G117,D122:G122,D127:G127,D132:F132,D137:F137)</f>
        <v>50.895909090909093</v>
      </c>
      <c r="M124">
        <v>0</v>
      </c>
      <c r="N124">
        <f t="shared" si="54"/>
        <v>65.8</v>
      </c>
      <c r="P124" s="2">
        <f>AVERAGE(D112:D116)</f>
        <v>0</v>
      </c>
      <c r="Q124">
        <f>AVERAGE(D112,D117,D122,D127,D132,D137)</f>
        <v>29.301666666666666</v>
      </c>
      <c r="R124" s="2">
        <f>AVERAGE(E112:E116)</f>
        <v>0</v>
      </c>
      <c r="S124">
        <f>AVERAGE(E112,E117,E122,E127,E132,E137)</f>
        <v>63.316666666666663</v>
      </c>
      <c r="T124" s="2">
        <f>AVERAGE(F112:F116)</f>
        <v>0</v>
      </c>
      <c r="U124">
        <f>AVERAGE(F112,F117,F122,F127,F132,F137)</f>
        <v>57.683333333333337</v>
      </c>
      <c r="V124" s="2">
        <f>AVERAGE(G112:G116)</f>
        <v>0</v>
      </c>
      <c r="W124">
        <f>AVERAGE(G112,G117,G122,G127)</f>
        <v>54.475000000000001</v>
      </c>
    </row>
    <row r="125" spans="1:23" x14ac:dyDescent="0.45">
      <c r="A125" s="1">
        <v>13</v>
      </c>
      <c r="B125">
        <v>10</v>
      </c>
      <c r="C125">
        <v>0.65</v>
      </c>
      <c r="D125">
        <v>58.3</v>
      </c>
      <c r="E125">
        <v>58.9</v>
      </c>
      <c r="F125">
        <v>64.2</v>
      </c>
      <c r="G125">
        <v>73.900000000000006</v>
      </c>
      <c r="I125">
        <f t="shared" si="52"/>
        <v>6.253548992372254</v>
      </c>
      <c r="J125">
        <v>5</v>
      </c>
      <c r="K125">
        <f>AVERAGE(D117:G121)</f>
        <v>54.524999999999999</v>
      </c>
      <c r="L125">
        <f t="shared" ref="L125:L128" si="58">AVERAGE(D113:G113,D118:G118,D123:G123,D128:G128,D133:F133,D138:F138)</f>
        <v>50.540909090909082</v>
      </c>
      <c r="M125">
        <v>0.2</v>
      </c>
      <c r="N125">
        <f t="shared" si="54"/>
        <v>63.824999999999996</v>
      </c>
      <c r="P125" s="2">
        <f>AVERAGE(D117:D121)</f>
        <v>52.739999999999995</v>
      </c>
      <c r="Q125">
        <f t="shared" ref="Q125:Q128" si="59">AVERAGE(D113,D118,D123,D128,D133,D138)</f>
        <v>30.05</v>
      </c>
      <c r="R125" s="2">
        <f>AVERAGE(E117:E121)</f>
        <v>56.739999999999995</v>
      </c>
      <c r="S125">
        <f t="shared" ref="S125:S128" si="60">AVERAGE(E113,E118,E123,E128,E133,E138)</f>
        <v>62.033333333333331</v>
      </c>
      <c r="T125" s="2">
        <f>AVERAGE(F117:F121)</f>
        <v>51.239999999999995</v>
      </c>
      <c r="U125">
        <f t="shared" ref="U125:U128" si="61">AVERAGE(F113,F118,F123,F128,F133,F138)</f>
        <v>57.316666666666663</v>
      </c>
      <c r="V125" s="2">
        <f>AVERAGE(G117:G121)</f>
        <v>57.38000000000001</v>
      </c>
      <c r="W125">
        <f t="shared" ref="W125:W128" si="62">AVERAGE(G113,G118,G123,G128)</f>
        <v>53.875</v>
      </c>
    </row>
    <row r="126" spans="1:23" x14ac:dyDescent="0.45">
      <c r="A126" s="1">
        <v>14</v>
      </c>
      <c r="B126">
        <v>10</v>
      </c>
      <c r="C126">
        <v>0.85</v>
      </c>
      <c r="D126">
        <v>57.7</v>
      </c>
      <c r="E126">
        <v>59.9</v>
      </c>
      <c r="F126">
        <v>64.7</v>
      </c>
      <c r="G126">
        <v>70.900000000000006</v>
      </c>
      <c r="I126">
        <f t="shared" si="52"/>
        <v>5.0655700567655773</v>
      </c>
      <c r="J126">
        <v>10</v>
      </c>
      <c r="K126">
        <f>AVERAGE(D122:G126)</f>
        <v>65.185000000000016</v>
      </c>
      <c r="L126">
        <f t="shared" si="58"/>
        <v>50.627272727272725</v>
      </c>
      <c r="M126">
        <v>0.45</v>
      </c>
      <c r="N126">
        <f t="shared" si="54"/>
        <v>63.300000000000004</v>
      </c>
      <c r="P126" s="2">
        <f>AVERAGE(D122:D126)</f>
        <v>58.239999999999995</v>
      </c>
      <c r="Q126">
        <f t="shared" si="59"/>
        <v>30.116666666666671</v>
      </c>
      <c r="R126" s="2">
        <f>AVERAGE(E122:E126)</f>
        <v>60.760000000000005</v>
      </c>
      <c r="S126">
        <f t="shared" si="60"/>
        <v>62.533333333333339</v>
      </c>
      <c r="T126" s="2">
        <f>AVERAGE(F122:F126)</f>
        <v>66.260000000000005</v>
      </c>
      <c r="U126">
        <f t="shared" si="61"/>
        <v>56.20000000000001</v>
      </c>
      <c r="V126" s="2">
        <f>AVERAGE(G122:G126)</f>
        <v>75.47999999999999</v>
      </c>
      <c r="W126">
        <f t="shared" si="62"/>
        <v>55.174999999999997</v>
      </c>
    </row>
    <row r="127" spans="1:23" x14ac:dyDescent="0.45">
      <c r="A127" s="1">
        <v>15</v>
      </c>
      <c r="B127">
        <v>20</v>
      </c>
      <c r="C127">
        <v>0</v>
      </c>
      <c r="D127">
        <v>36.4</v>
      </c>
      <c r="E127">
        <v>84.9</v>
      </c>
      <c r="F127">
        <v>68.2</v>
      </c>
      <c r="G127">
        <v>83.9</v>
      </c>
      <c r="I127">
        <f t="shared" si="52"/>
        <v>19.599298456832642</v>
      </c>
      <c r="J127">
        <v>20</v>
      </c>
      <c r="K127">
        <f>AVERAGE(D127:G131)</f>
        <v>66.929999999999993</v>
      </c>
      <c r="L127">
        <f t="shared" si="58"/>
        <v>49.68636363636363</v>
      </c>
      <c r="M127">
        <v>0.65</v>
      </c>
      <c r="N127" s="7">
        <f t="shared" si="54"/>
        <v>68.349999999999994</v>
      </c>
      <c r="P127" s="2">
        <f>AVERAGE(D127:D131)</f>
        <v>37.459999999999994</v>
      </c>
      <c r="Q127">
        <f t="shared" si="59"/>
        <v>29.883333333333329</v>
      </c>
      <c r="R127" s="2">
        <f>AVERAGE(E127:E131)</f>
        <v>82.36</v>
      </c>
      <c r="S127">
        <f t="shared" si="60"/>
        <v>61.449999999999996</v>
      </c>
      <c r="T127" s="2">
        <f>AVERAGE(F127:F131)</f>
        <v>67.099999999999994</v>
      </c>
      <c r="U127">
        <f t="shared" si="61"/>
        <v>55.5</v>
      </c>
      <c r="V127" s="2">
        <f>AVERAGE(G127:G131)</f>
        <v>80.8</v>
      </c>
      <c r="W127">
        <f t="shared" si="62"/>
        <v>53.024999999999999</v>
      </c>
    </row>
    <row r="128" spans="1:23" x14ac:dyDescent="0.45">
      <c r="A128" s="1">
        <v>16</v>
      </c>
      <c r="B128">
        <v>20</v>
      </c>
      <c r="C128">
        <v>0.2</v>
      </c>
      <c r="D128">
        <v>39.4</v>
      </c>
      <c r="E128">
        <v>81.8</v>
      </c>
      <c r="F128">
        <v>66.7</v>
      </c>
      <c r="G128">
        <v>81</v>
      </c>
      <c r="I128">
        <f t="shared" si="52"/>
        <v>17.151439443965071</v>
      </c>
      <c r="J128">
        <v>50</v>
      </c>
      <c r="K128">
        <f>AVERAGE(D132:F136)</f>
        <v>60.733333333333341</v>
      </c>
      <c r="L128">
        <f t="shared" si="58"/>
        <v>49.31818181818182</v>
      </c>
      <c r="M128">
        <v>0.85</v>
      </c>
      <c r="N128">
        <f t="shared" si="54"/>
        <v>67.224999999999994</v>
      </c>
      <c r="P128" s="2">
        <f>AVERAGE(D132:D136)</f>
        <v>20.220000000000002</v>
      </c>
      <c r="Q128">
        <f t="shared" si="59"/>
        <v>30</v>
      </c>
      <c r="R128" s="2">
        <f>AVERAGE(E132:E136)</f>
        <v>85.440000000000012</v>
      </c>
      <c r="S128">
        <f t="shared" si="60"/>
        <v>59.449999999999996</v>
      </c>
      <c r="T128" s="2">
        <f>AVERAGE(F132:F136)</f>
        <v>76.539999999999992</v>
      </c>
      <c r="U128">
        <f t="shared" si="61"/>
        <v>57.699999999999996</v>
      </c>
      <c r="V128" s="2"/>
      <c r="W128">
        <f t="shared" si="62"/>
        <v>50.525000000000006</v>
      </c>
    </row>
    <row r="129" spans="1:23" x14ac:dyDescent="0.45">
      <c r="A129" s="1">
        <v>17</v>
      </c>
      <c r="B129">
        <v>20</v>
      </c>
      <c r="C129">
        <v>0.45</v>
      </c>
      <c r="D129">
        <v>37.6</v>
      </c>
      <c r="E129">
        <v>81.900000000000006</v>
      </c>
      <c r="F129">
        <v>66.400000000000006</v>
      </c>
      <c r="G129">
        <v>82.3</v>
      </c>
      <c r="I129">
        <f t="shared" si="52"/>
        <v>18.171474898862812</v>
      </c>
      <c r="J129">
        <v>100</v>
      </c>
      <c r="K129">
        <f>AVERAGE(D137:F141)</f>
        <v>58.647333333333314</v>
      </c>
      <c r="L129">
        <f>AVERAGE((L128-L127), (L127-L126), (L126-L125), (L125-L124))</f>
        <v>-0.39443181818181827</v>
      </c>
      <c r="N129">
        <f t="shared" si="54"/>
        <v>67.05</v>
      </c>
      <c r="P129" s="2">
        <f>AVERAGE(D137:D141)</f>
        <v>10.562000000000001</v>
      </c>
      <c r="R129" s="2">
        <f>AVERAGE(E137:E141)</f>
        <v>85.240000000000009</v>
      </c>
      <c r="T129" s="2">
        <f>AVERAGE(F137:F141)</f>
        <v>80.14</v>
      </c>
      <c r="V129" s="2"/>
    </row>
    <row r="130" spans="1:23" x14ac:dyDescent="0.45">
      <c r="A130" s="1">
        <v>18</v>
      </c>
      <c r="B130">
        <v>20</v>
      </c>
      <c r="C130">
        <v>0.65</v>
      </c>
      <c r="D130">
        <v>37.299999999999997</v>
      </c>
      <c r="E130">
        <v>81.2</v>
      </c>
      <c r="F130">
        <v>66.3</v>
      </c>
      <c r="G130">
        <v>79.900000000000006</v>
      </c>
      <c r="I130">
        <f t="shared" si="52"/>
        <v>17.662867122865372</v>
      </c>
      <c r="K130">
        <f>AVERAGE(K124:K129)</f>
        <v>51.003444444444447</v>
      </c>
      <c r="N130">
        <f t="shared" si="54"/>
        <v>66.175000000000011</v>
      </c>
      <c r="P130" s="2">
        <f>AVERAGE(P124:P129)</f>
        <v>29.870333333333335</v>
      </c>
      <c r="Q130">
        <f>AVERAGE(Q124:Q128)</f>
        <v>29.870333333333331</v>
      </c>
      <c r="R130" s="2">
        <f>AVERAGE(R124:R129)</f>
        <v>61.756666666666668</v>
      </c>
      <c r="S130">
        <f>AVERAGE(S124:S128)</f>
        <v>61.756666666666661</v>
      </c>
      <c r="T130" s="2">
        <f>AVERAGE(T124:T129)</f>
        <v>56.879999999999995</v>
      </c>
      <c r="U130">
        <f>AVERAGE(U124:U128)</f>
        <v>56.88000000000001</v>
      </c>
      <c r="V130" s="2">
        <f>AVERAGE(V124:V129)</f>
        <v>53.415000000000006</v>
      </c>
      <c r="W130">
        <f>AVERAGE(W124:W128)</f>
        <v>53.414999999999999</v>
      </c>
    </row>
    <row r="131" spans="1:23" x14ac:dyDescent="0.45">
      <c r="A131" s="1">
        <v>19</v>
      </c>
      <c r="B131">
        <v>20</v>
      </c>
      <c r="C131">
        <v>0.85</v>
      </c>
      <c r="D131">
        <v>36.6</v>
      </c>
      <c r="E131">
        <v>82</v>
      </c>
      <c r="F131">
        <v>67.900000000000006</v>
      </c>
      <c r="G131">
        <v>76.900000000000006</v>
      </c>
      <c r="I131">
        <f t="shared" si="52"/>
        <v>17.625904232123851</v>
      </c>
      <c r="N131">
        <f t="shared" si="54"/>
        <v>65.849999999999994</v>
      </c>
      <c r="P131" s="2">
        <f>_xlfn.STDEV.P(P124:P129)</f>
        <v>21.383951004329283</v>
      </c>
      <c r="Q131">
        <f>_xlfn.STDEV.P(Q124:Q128)</f>
        <v>0.29438900945668728</v>
      </c>
      <c r="R131" s="2">
        <f>_xlfn.STDEV.P(R124:R129)</f>
        <v>29.935794442254071</v>
      </c>
      <c r="S131">
        <f>_xlfn.STDEV.P(S124:S128)</f>
        <v>1.3059947251892809</v>
      </c>
      <c r="T131" s="2">
        <f>_xlfn.STDEV.P(T124:T129)</f>
        <v>27.040463506875525</v>
      </c>
      <c r="U131">
        <f>_xlfn.STDEV.P(U124:U128)</f>
        <v>0.88036608546924433</v>
      </c>
      <c r="V131" s="2">
        <f>_xlfn.STDEV.P(V124:V129)</f>
        <v>32.037813205648092</v>
      </c>
      <c r="W131">
        <f>_xlfn.STDEV.P(W124:W128)</f>
        <v>1.6085397104206016</v>
      </c>
    </row>
    <row r="132" spans="1:23" x14ac:dyDescent="0.45">
      <c r="A132" s="1">
        <v>20</v>
      </c>
      <c r="B132">
        <v>50</v>
      </c>
      <c r="C132">
        <v>0</v>
      </c>
      <c r="D132">
        <v>20.100000000000001</v>
      </c>
      <c r="E132">
        <v>88.2</v>
      </c>
      <c r="F132">
        <v>77.400000000000006</v>
      </c>
      <c r="G132">
        <v>0</v>
      </c>
      <c r="I132">
        <f>_xlfn.STDEV.P(D132:F132)</f>
        <v>29.884109489827534</v>
      </c>
      <c r="N132">
        <f>AVERAGE(D132:F132)</f>
        <v>61.900000000000006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v>19.8</v>
      </c>
      <c r="E133">
        <v>85.6</v>
      </c>
      <c r="F133">
        <v>76.5</v>
      </c>
      <c r="G133">
        <v>0</v>
      </c>
      <c r="I133">
        <f t="shared" ref="I133:I141" si="63">_xlfn.STDEV.P(D133:F133)</f>
        <v>29.111547918690661</v>
      </c>
      <c r="N133">
        <f t="shared" ref="N133:N141" si="64">AVERAGE(D133:F133)</f>
        <v>60.633333333333326</v>
      </c>
      <c r="P133" s="2" cm="1">
        <f t="array" ref="P133">INDEX(LINEST(P124:P129), 1)</f>
        <v>-1.8722857142857119</v>
      </c>
      <c r="Q133" s="2" cm="1">
        <f t="array" ref="Q133">INDEX(LINEST(Q124:Q128), 1)</f>
        <v>0.12299999999999968</v>
      </c>
      <c r="R133" s="2" cm="1">
        <f t="array" ref="R133">INDEX(LINEST(R124:R129), 1)</f>
        <v>15.254285714285718</v>
      </c>
      <c r="S133" s="2" cm="1">
        <f t="array" ref="S133">INDEX(LINEST(S124:S128), 1)</f>
        <v>-0.83166666666666689</v>
      </c>
      <c r="T133" s="2" cm="1">
        <f t="array" ref="T133">INDEX(LINEST(T124:T129), 1)</f>
        <v>13.641142857142862</v>
      </c>
      <c r="U133" s="2" cm="1">
        <f t="array" ref="U133">INDEX(LINEST(U124:U128), 1)</f>
        <v>-0.17833333333333454</v>
      </c>
      <c r="V133" s="2" cm="1">
        <f t="array" ref="V133">INDEX(LINEST(V124:V127), 1)</f>
        <v>26.049999999999997</v>
      </c>
      <c r="W133" s="2" cm="1">
        <f t="array" ref="W133">INDEX(LINEST(W124:W128), 1)</f>
        <v>-0.87499999999999922</v>
      </c>
    </row>
    <row r="134" spans="1:23" x14ac:dyDescent="0.45">
      <c r="A134" s="1">
        <v>22</v>
      </c>
      <c r="B134">
        <v>50</v>
      </c>
      <c r="C134">
        <v>0.45</v>
      </c>
      <c r="D134">
        <v>20.3</v>
      </c>
      <c r="E134">
        <v>86.2</v>
      </c>
      <c r="F134">
        <v>75.8</v>
      </c>
      <c r="G134">
        <v>0</v>
      </c>
      <c r="I134">
        <f t="shared" si="63"/>
        <v>28.927533981005404</v>
      </c>
      <c r="K134" cm="1">
        <f t="array" ref="K134">INDEX(LINEST(K124:K129),1)</f>
        <v>8.9601904761904745</v>
      </c>
      <c r="L134" cm="1">
        <f t="array" ref="L134">INDEX(LINEST(L124:L128),1)</f>
        <v>-0.40099999999999963</v>
      </c>
      <c r="N134">
        <f t="shared" si="64"/>
        <v>60.766666666666673</v>
      </c>
    </row>
    <row r="135" spans="1:23" x14ac:dyDescent="0.45">
      <c r="A135" s="1">
        <v>23</v>
      </c>
      <c r="B135">
        <v>50</v>
      </c>
      <c r="C135">
        <v>0.65</v>
      </c>
      <c r="D135">
        <v>19.2</v>
      </c>
      <c r="E135">
        <v>86.6</v>
      </c>
      <c r="F135">
        <v>75.599999999999994</v>
      </c>
      <c r="G135">
        <v>0</v>
      </c>
      <c r="I135">
        <f t="shared" si="63"/>
        <v>29.523474652478757</v>
      </c>
      <c r="N135">
        <f t="shared" si="64"/>
        <v>60.466666666666661</v>
      </c>
    </row>
    <row r="136" spans="1:23" x14ac:dyDescent="0.45">
      <c r="A136" s="1">
        <v>24</v>
      </c>
      <c r="B136">
        <v>50</v>
      </c>
      <c r="C136">
        <v>0.85</v>
      </c>
      <c r="D136">
        <v>21.7</v>
      </c>
      <c r="E136">
        <v>80.599999999999994</v>
      </c>
      <c r="F136">
        <v>77.400000000000006</v>
      </c>
      <c r="G136">
        <v>0</v>
      </c>
      <c r="I136">
        <f t="shared" si="63"/>
        <v>27.043052095994398</v>
      </c>
      <c r="N136">
        <f t="shared" si="64"/>
        <v>59.9</v>
      </c>
    </row>
    <row r="137" spans="1:23" x14ac:dyDescent="0.45">
      <c r="A137" s="1">
        <v>25</v>
      </c>
      <c r="B137">
        <v>100</v>
      </c>
      <c r="C137">
        <v>0</v>
      </c>
      <c r="D137">
        <v>10.11</v>
      </c>
      <c r="E137">
        <v>87.9</v>
      </c>
      <c r="F137">
        <v>83.5</v>
      </c>
      <c r="G137">
        <v>0</v>
      </c>
      <c r="I137">
        <f t="shared" si="63"/>
        <v>35.678714787515673</v>
      </c>
      <c r="N137">
        <f t="shared" si="64"/>
        <v>60.50333333333333</v>
      </c>
    </row>
    <row r="138" spans="1:23" x14ac:dyDescent="0.45">
      <c r="A138" s="1">
        <v>26</v>
      </c>
      <c r="B138">
        <v>100</v>
      </c>
      <c r="C138">
        <v>0.2</v>
      </c>
      <c r="D138">
        <v>10.4</v>
      </c>
      <c r="E138">
        <v>85.3</v>
      </c>
      <c r="F138">
        <v>80.099999999999994</v>
      </c>
      <c r="G138">
        <v>0</v>
      </c>
      <c r="I138">
        <f t="shared" si="63"/>
        <v>34.148596847698826</v>
      </c>
      <c r="N138">
        <f t="shared" si="64"/>
        <v>58.6</v>
      </c>
    </row>
    <row r="139" spans="1:23" x14ac:dyDescent="0.45">
      <c r="A139" s="1">
        <v>27</v>
      </c>
      <c r="B139">
        <v>100</v>
      </c>
      <c r="C139">
        <v>0.45</v>
      </c>
      <c r="D139">
        <v>11.5</v>
      </c>
      <c r="E139">
        <v>87.4</v>
      </c>
      <c r="F139">
        <v>79.400000000000006</v>
      </c>
      <c r="G139">
        <v>0</v>
      </c>
      <c r="I139">
        <f t="shared" si="63"/>
        <v>34.050974859596742</v>
      </c>
      <c r="N139">
        <f t="shared" si="64"/>
        <v>59.433333333333337</v>
      </c>
    </row>
    <row r="140" spans="1:23" x14ac:dyDescent="0.45">
      <c r="A140" s="1">
        <v>28</v>
      </c>
      <c r="B140">
        <v>100</v>
      </c>
      <c r="C140">
        <v>0.65</v>
      </c>
      <c r="D140">
        <v>10.5</v>
      </c>
      <c r="E140">
        <v>85.8</v>
      </c>
      <c r="F140">
        <v>77.400000000000006</v>
      </c>
      <c r="G140">
        <v>0</v>
      </c>
      <c r="I140">
        <f t="shared" si="63"/>
        <v>33.691838774397588</v>
      </c>
      <c r="N140">
        <f t="shared" si="64"/>
        <v>57.9</v>
      </c>
    </row>
    <row r="141" spans="1:23" x14ac:dyDescent="0.45">
      <c r="A141" s="1">
        <v>29</v>
      </c>
      <c r="B141">
        <v>100</v>
      </c>
      <c r="C141">
        <v>0.85</v>
      </c>
      <c r="D141">
        <v>10.3</v>
      </c>
      <c r="E141">
        <v>79.8</v>
      </c>
      <c r="F141">
        <v>80.3</v>
      </c>
      <c r="G141">
        <v>0</v>
      </c>
      <c r="I141">
        <f t="shared" si="63"/>
        <v>32.88109892729662</v>
      </c>
      <c r="N141">
        <f t="shared" si="64"/>
        <v>56.79999999999999</v>
      </c>
    </row>
    <row r="145" spans="1:23" x14ac:dyDescent="0.45">
      <c r="A145" s="1">
        <v>0</v>
      </c>
      <c r="B145" t="s">
        <v>22</v>
      </c>
    </row>
    <row r="147" spans="1:23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I147" s="6" t="s">
        <v>38</v>
      </c>
      <c r="J147" s="6"/>
      <c r="K147" t="s">
        <v>25</v>
      </c>
      <c r="L147" t="s">
        <v>26</v>
      </c>
      <c r="N147" s="8" t="s">
        <v>27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v>63.8</v>
      </c>
      <c r="E148">
        <v>55.4</v>
      </c>
      <c r="F148">
        <v>70.5</v>
      </c>
      <c r="G148">
        <v>0</v>
      </c>
      <c r="I148">
        <f>_xlfn.STDEV.P(D148:G148)</f>
        <v>27.898599875262555</v>
      </c>
      <c r="J148">
        <v>2</v>
      </c>
      <c r="K148">
        <f>_xlfn.STDEV.P(D148:G152)</f>
        <v>27.139898673355422</v>
      </c>
      <c r="L148">
        <f>_xlfn.STDEV.P(D148:G148,D153:G153,D158:G158,D163:G163,D168:F168,D173:F173)</f>
        <v>19.874576246846949</v>
      </c>
      <c r="M148">
        <v>0</v>
      </c>
      <c r="N148">
        <f>AVERAGE(D148:G148)</f>
        <v>47.424999999999997</v>
      </c>
      <c r="P148" s="2">
        <f>_xlfn.STDEV.P(D148:D152)</f>
        <v>1.1070682002478431</v>
      </c>
      <c r="Q148">
        <f>_xlfn.STDEV.P(D148,D153,D158,D163,D168,D173)</f>
        <v>7.811832193680444</v>
      </c>
      <c r="R148" s="2">
        <f>_xlfn.STDEV.P(E148:E152)</f>
        <v>3.3206023549952501</v>
      </c>
      <c r="S148">
        <f>_xlfn.STDEV.P(E148,E153,E158,E163,E168,E173)</f>
        <v>12.582748330772366</v>
      </c>
      <c r="T148" s="2">
        <f>_xlfn.STDEV.P(F148:F152)</f>
        <v>1.962243613825762</v>
      </c>
      <c r="U148">
        <f>_xlfn.STDEV.P(F148,F153,F158,F163,F168,F173)</f>
        <v>12.092375926820843</v>
      </c>
      <c r="V148" s="2">
        <f>_xlfn.STDEV.P(G148:G152)</f>
        <v>0</v>
      </c>
      <c r="W148">
        <f t="shared" ref="W148:W150" si="65">_xlfn.STDEV.P(G148,G153,G158,G163)</f>
        <v>34.509455226068113</v>
      </c>
    </row>
    <row r="149" spans="1:23" x14ac:dyDescent="0.45">
      <c r="A149" s="1">
        <v>1</v>
      </c>
      <c r="B149">
        <v>0</v>
      </c>
      <c r="C149">
        <v>0.2</v>
      </c>
      <c r="D149">
        <v>60.9</v>
      </c>
      <c r="E149">
        <v>56.8</v>
      </c>
      <c r="F149">
        <v>65.900000000000006</v>
      </c>
      <c r="G149">
        <v>0</v>
      </c>
      <c r="I149">
        <f t="shared" ref="I149:I167" si="66">_xlfn.STDEV.P(D149:G149)</f>
        <v>26.695598888206277</v>
      </c>
      <c r="J149">
        <v>5</v>
      </c>
      <c r="K149">
        <f>_xlfn.STDEV.P(D153:G157)</f>
        <v>13.250003773584327</v>
      </c>
      <c r="L149">
        <f t="shared" ref="L149:L152" si="67">_xlfn.STDEV.P(D149:G149,D154:G154,D159:G159,D164:G164,D169:F169,D174:F174)</f>
        <v>19.815733793758991</v>
      </c>
      <c r="M149">
        <v>0.2</v>
      </c>
      <c r="N149">
        <f t="shared" ref="N149:N167" si="68">AVERAGE(D149:G149)</f>
        <v>45.9</v>
      </c>
      <c r="P149" s="2">
        <f>_xlfn.STDEV.P(D153:D157)</f>
        <v>0.76262703859750591</v>
      </c>
      <c r="Q149">
        <f t="shared" ref="Q149:Q152" si="69">_xlfn.STDEV.P(D149,D154,D159,D164,D169,D174)</f>
        <v>9.2263511506746401</v>
      </c>
      <c r="R149" s="2">
        <f>_xlfn.STDEV.P(E153:E157)</f>
        <v>1.8132843130628995</v>
      </c>
      <c r="S149">
        <f t="shared" ref="S149:S152" si="70">_xlfn.STDEV.P(E149,E154,E159,E164,E169,E174)</f>
        <v>12.163698268025142</v>
      </c>
      <c r="T149" s="2">
        <f>_xlfn.STDEV.P(F153:F157)</f>
        <v>3.6652967137736594</v>
      </c>
      <c r="U149">
        <f t="shared" ref="U149:U152" si="71">_xlfn.STDEV.P(F149,F154,F159,F164,F169,F174)</f>
        <v>11.042745230341167</v>
      </c>
      <c r="V149" s="2">
        <f>_xlfn.STDEV.P(G153:G157)</f>
        <v>1.5491933384829697</v>
      </c>
      <c r="W149">
        <f t="shared" si="65"/>
        <v>33.834523788580221</v>
      </c>
    </row>
    <row r="150" spans="1:23" x14ac:dyDescent="0.45">
      <c r="A150" s="1">
        <v>2</v>
      </c>
      <c r="B150">
        <v>0</v>
      </c>
      <c r="C150">
        <v>0.45</v>
      </c>
      <c r="D150">
        <v>63.8</v>
      </c>
      <c r="E150">
        <v>54.9</v>
      </c>
      <c r="F150">
        <v>68.8</v>
      </c>
      <c r="G150">
        <v>0</v>
      </c>
      <c r="I150">
        <f t="shared" si="66"/>
        <v>27.517392227462249</v>
      </c>
      <c r="J150">
        <v>10</v>
      </c>
      <c r="K150">
        <f>_xlfn.STDEV.P(D158:G162)</f>
        <v>13.35776927484517</v>
      </c>
      <c r="L150">
        <f t="shared" si="67"/>
        <v>20.024755340484941</v>
      </c>
      <c r="M150">
        <v>0.45</v>
      </c>
      <c r="N150">
        <f t="shared" si="68"/>
        <v>46.875</v>
      </c>
      <c r="P150" s="2">
        <f>_xlfn.STDEV.P(D158:D162)</f>
        <v>1.6358484037342809</v>
      </c>
      <c r="Q150">
        <f t="shared" si="69"/>
        <v>9.0066641993581271</v>
      </c>
      <c r="R150" s="2">
        <f>_xlfn.STDEV.P(E158:E162)</f>
        <v>1.8536450577173602</v>
      </c>
      <c r="S150">
        <f t="shared" si="70"/>
        <v>12.77910621113835</v>
      </c>
      <c r="T150" s="2">
        <f>_xlfn.STDEV.P(F158:F162)</f>
        <v>2.5174590364095302</v>
      </c>
      <c r="U150">
        <f t="shared" si="71"/>
        <v>10.577964517492685</v>
      </c>
      <c r="V150" s="2">
        <f>_xlfn.STDEV.P(G158:G162)</f>
        <v>0.54918120870983944</v>
      </c>
      <c r="W150">
        <f t="shared" si="65"/>
        <v>34.319236588245957</v>
      </c>
    </row>
    <row r="151" spans="1:23" x14ac:dyDescent="0.45">
      <c r="A151" s="1">
        <v>3</v>
      </c>
      <c r="B151">
        <v>0</v>
      </c>
      <c r="C151">
        <v>0.65</v>
      </c>
      <c r="D151">
        <v>63.2</v>
      </c>
      <c r="E151">
        <v>50.9</v>
      </c>
      <c r="F151">
        <v>69.099999999999994</v>
      </c>
      <c r="G151">
        <v>0</v>
      </c>
      <c r="I151">
        <f t="shared" si="66"/>
        <v>27.245641853331339</v>
      </c>
      <c r="J151">
        <v>20</v>
      </c>
      <c r="K151">
        <f>_xlfn.STDEV.P(D163:G167)</f>
        <v>5.1622088295612381</v>
      </c>
      <c r="L151">
        <f t="shared" si="67"/>
        <v>19.994156687714884</v>
      </c>
      <c r="M151">
        <v>0.65</v>
      </c>
      <c r="N151">
        <f t="shared" si="68"/>
        <v>45.8</v>
      </c>
      <c r="P151" s="2">
        <f>_xlfn.STDEV.P(D163:D167)</f>
        <v>0.76157731058639189</v>
      </c>
      <c r="Q151">
        <f t="shared" si="69"/>
        <v>8.9668680274788031</v>
      </c>
      <c r="R151" s="2">
        <f>_xlfn.STDEV.P(E163:E167)</f>
        <v>0.92649878575203626</v>
      </c>
      <c r="S151">
        <f t="shared" si="70"/>
        <v>13.783736390721153</v>
      </c>
      <c r="T151" s="2">
        <f>_xlfn.STDEV.P(F163:F167)</f>
        <v>2.1181123671797968</v>
      </c>
      <c r="U151">
        <f t="shared" si="71"/>
        <v>10.333508063038893</v>
      </c>
      <c r="V151" s="2">
        <f>_xlfn.STDEV.P(G163:G167)</f>
        <v>2.7623178672991275</v>
      </c>
      <c r="W151">
        <f>_xlfn.STDEV.P(G151,G156,G161,G166)</f>
        <v>33.914893483542016</v>
      </c>
    </row>
    <row r="152" spans="1:23" x14ac:dyDescent="0.45">
      <c r="A152" s="1">
        <v>4</v>
      </c>
      <c r="B152">
        <v>0</v>
      </c>
      <c r="C152">
        <v>0.85</v>
      </c>
      <c r="D152">
        <v>62.2</v>
      </c>
      <c r="E152">
        <v>47.8</v>
      </c>
      <c r="F152">
        <v>65.400000000000006</v>
      </c>
      <c r="G152">
        <v>0</v>
      </c>
      <c r="I152">
        <f t="shared" si="66"/>
        <v>26.170355366330046</v>
      </c>
      <c r="J152">
        <v>50</v>
      </c>
      <c r="K152">
        <f>_xlfn.STDEV.P(D169:F172)</f>
        <v>4.2434508362887877</v>
      </c>
      <c r="L152">
        <f t="shared" si="67"/>
        <v>20.03006211747115</v>
      </c>
      <c r="M152">
        <v>0.85</v>
      </c>
      <c r="N152">
        <f t="shared" si="68"/>
        <v>43.85</v>
      </c>
      <c r="P152" s="2">
        <f>_xlfn.STDEV.P(D168:D172)</f>
        <v>1.7895250766614035</v>
      </c>
      <c r="Q152">
        <f t="shared" si="69"/>
        <v>8.8272305962854194</v>
      </c>
      <c r="R152" s="2">
        <f>_xlfn.STDEV.P(E168:E172)</f>
        <v>2.2777181564012707</v>
      </c>
      <c r="S152">
        <f t="shared" si="70"/>
        <v>13.932864824659069</v>
      </c>
      <c r="T152" s="2">
        <f>_xlfn.STDEV.P(F168:F172)</f>
        <v>0.94994736696303439</v>
      </c>
      <c r="U152">
        <f t="shared" si="71"/>
        <v>12.508052961547904</v>
      </c>
      <c r="V152" s="2"/>
      <c r="W152">
        <f>_xlfn.STDEV.P(G152,G157,G162,G167)</f>
        <v>32.742174637613779</v>
      </c>
    </row>
    <row r="153" spans="1:23" x14ac:dyDescent="0.45">
      <c r="A153" s="1">
        <v>5</v>
      </c>
      <c r="B153">
        <v>5</v>
      </c>
      <c r="C153">
        <v>0</v>
      </c>
      <c r="D153">
        <v>85.5</v>
      </c>
      <c r="E153">
        <v>90.1</v>
      </c>
      <c r="F153">
        <v>58.6</v>
      </c>
      <c r="G153">
        <v>69.3</v>
      </c>
      <c r="I153">
        <f t="shared" si="66"/>
        <v>12.615937341315538</v>
      </c>
      <c r="J153">
        <v>100</v>
      </c>
      <c r="K153">
        <f>_xlfn.STDEV.P(D173:F177)</f>
        <v>3.0123007080229498</v>
      </c>
      <c r="L153">
        <f>AVERAGE((L152-L151), (L151-L150), (L150-L149), (L149-L148))</f>
        <v>3.8871467656050207E-2</v>
      </c>
      <c r="N153">
        <f t="shared" si="68"/>
        <v>75.875</v>
      </c>
      <c r="P153" s="2">
        <f>_xlfn.STDEV.P(D173:D177)</f>
        <v>2.0480234373658917</v>
      </c>
      <c r="R153" s="2">
        <f>_xlfn.STDEV.P(E173:E177)</f>
        <v>2.0558210038814173</v>
      </c>
      <c r="T153" s="2">
        <f>_xlfn.STDEV.P(F173:F177)</f>
        <v>2.7702707448911914</v>
      </c>
      <c r="V153" s="2"/>
    </row>
    <row r="154" spans="1:23" x14ac:dyDescent="0.45">
      <c r="A154" s="1">
        <v>6</v>
      </c>
      <c r="B154">
        <v>5</v>
      </c>
      <c r="C154">
        <v>0.2</v>
      </c>
      <c r="D154">
        <v>85</v>
      </c>
      <c r="E154">
        <v>89.6</v>
      </c>
      <c r="F154">
        <v>58.8</v>
      </c>
      <c r="G154">
        <v>70.400000000000006</v>
      </c>
      <c r="I154">
        <f t="shared" si="66"/>
        <v>12.177335504945294</v>
      </c>
      <c r="K154">
        <f>AVERAGE(K148:K153)</f>
        <v>11.027605349276316</v>
      </c>
      <c r="N154">
        <f t="shared" si="68"/>
        <v>75.949999999999989</v>
      </c>
      <c r="P154" s="2">
        <f>AVERAGE(P148:P153)</f>
        <v>1.3507782445322196</v>
      </c>
      <c r="Q154">
        <f>AVERAGE(Q148:Q152)</f>
        <v>8.7677892334954866</v>
      </c>
      <c r="R154" s="2">
        <f>AVERAGE(R148:R153)</f>
        <v>2.0412616119683724</v>
      </c>
      <c r="S154">
        <f>AVERAGE(S148:S152)</f>
        <v>13.048430805063216</v>
      </c>
      <c r="T154" s="2">
        <f>AVERAGE(T148:T153)</f>
        <v>2.3305549738404956</v>
      </c>
      <c r="U154">
        <f>AVERAGE(U148:U152)</f>
        <v>11.310929339848297</v>
      </c>
      <c r="V154" s="2">
        <f>AVERAGE(V148:V153)</f>
        <v>1.215173103622984</v>
      </c>
      <c r="W154">
        <f>AVERAGE(W148:W152)</f>
        <v>33.864056744810014</v>
      </c>
    </row>
    <row r="155" spans="1:23" x14ac:dyDescent="0.45">
      <c r="A155" s="1">
        <v>7</v>
      </c>
      <c r="B155">
        <v>5</v>
      </c>
      <c r="C155">
        <v>0.45</v>
      </c>
      <c r="D155">
        <v>87.2</v>
      </c>
      <c r="E155">
        <v>90.4</v>
      </c>
      <c r="F155">
        <v>59.8</v>
      </c>
      <c r="G155">
        <v>71</v>
      </c>
      <c r="I155">
        <f t="shared" si="66"/>
        <v>12.403628501370013</v>
      </c>
      <c r="N155">
        <f t="shared" si="68"/>
        <v>77.100000000000009</v>
      </c>
      <c r="P155" s="2">
        <f>_xlfn.STDEV.P(P148:P153)</f>
        <v>0.50206055487871348</v>
      </c>
      <c r="Q155">
        <f>_xlfn.STDEV.P(Q148:Q152)</f>
        <v>0.49484538696425445</v>
      </c>
      <c r="R155" s="2">
        <f>_xlfn.STDEV.P(R148:R153)</f>
        <v>0.70977768691162191</v>
      </c>
      <c r="S155">
        <f>_xlfn.STDEV.P(S148:S152)</f>
        <v>0.69210481939753998</v>
      </c>
      <c r="T155" s="2">
        <f>_xlfn.STDEV.P(T148:T153)</f>
        <v>0.82630513769066527</v>
      </c>
      <c r="U155">
        <f>_xlfn.STDEV.P(U148:U152)</f>
        <v>0.84950294098194568</v>
      </c>
      <c r="V155" s="2">
        <f>_xlfn.STDEV.P(V148:V153)</f>
        <v>1.0518337930639454</v>
      </c>
      <c r="W155">
        <f>_xlfn.STDEV.P(W148:W152)</f>
        <v>0.61413417449874441</v>
      </c>
    </row>
    <row r="156" spans="1:23" x14ac:dyDescent="0.45">
      <c r="A156" s="1">
        <v>8</v>
      </c>
      <c r="B156">
        <v>5</v>
      </c>
      <c r="C156">
        <v>0.65</v>
      </c>
      <c r="D156">
        <v>86.3</v>
      </c>
      <c r="E156">
        <v>89</v>
      </c>
      <c r="F156">
        <v>55.9</v>
      </c>
      <c r="G156">
        <v>70.2</v>
      </c>
      <c r="I156">
        <f t="shared" si="66"/>
        <v>13.332760404357341</v>
      </c>
      <c r="K156" cm="1">
        <f t="array" ref="K156">INDEX(LINEST(K148:K153),1)</f>
        <v>-4.4529488309666547</v>
      </c>
      <c r="L156" cm="1">
        <f t="array" ref="L156">INDEX(LINEST(L148:L152),1)</f>
        <v>4.8939463520429521E-2</v>
      </c>
      <c r="N156">
        <f t="shared" si="68"/>
        <v>75.350000000000009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v>85.6</v>
      </c>
      <c r="E157">
        <v>85.4</v>
      </c>
      <c r="F157">
        <v>49.7</v>
      </c>
      <c r="G157">
        <v>66.599999999999994</v>
      </c>
      <c r="I157">
        <f t="shared" si="66"/>
        <v>14.923534266386126</v>
      </c>
      <c r="N157">
        <f t="shared" si="68"/>
        <v>71.824999999999989</v>
      </c>
      <c r="P157" s="2"/>
      <c r="R157" s="2"/>
      <c r="T157" s="2"/>
      <c r="V157" s="2"/>
    </row>
    <row r="158" spans="1:23" x14ac:dyDescent="0.45">
      <c r="A158" s="1">
        <v>10</v>
      </c>
      <c r="B158">
        <v>10</v>
      </c>
      <c r="C158">
        <v>0</v>
      </c>
      <c r="D158">
        <v>83.8</v>
      </c>
      <c r="E158">
        <v>89.7</v>
      </c>
      <c r="F158">
        <v>52.4</v>
      </c>
      <c r="G158">
        <v>83.7</v>
      </c>
      <c r="I158">
        <f t="shared" si="66"/>
        <v>14.636768769096472</v>
      </c>
      <c r="N158">
        <f t="shared" si="68"/>
        <v>77.400000000000006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v>83.3</v>
      </c>
      <c r="E159">
        <v>88</v>
      </c>
      <c r="F159">
        <v>57.4</v>
      </c>
      <c r="G159">
        <v>82.3</v>
      </c>
      <c r="I159">
        <f t="shared" si="66"/>
        <v>11.94455943097106</v>
      </c>
      <c r="J159" s="6"/>
      <c r="K159" t="s">
        <v>25</v>
      </c>
      <c r="L159" t="s">
        <v>26</v>
      </c>
      <c r="N159">
        <f t="shared" si="68"/>
        <v>77.75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85.1</v>
      </c>
      <c r="E160">
        <v>89.2</v>
      </c>
      <c r="F160">
        <v>56</v>
      </c>
      <c r="G160">
        <v>82.8</v>
      </c>
      <c r="I160">
        <f t="shared" si="66"/>
        <v>13.063187780936147</v>
      </c>
      <c r="J160">
        <v>2</v>
      </c>
      <c r="K160">
        <f>AVERAGE(D148:G152)</f>
        <v>45.97</v>
      </c>
      <c r="L160">
        <f>AVERAGE(D148:G148,D153:G153,D158:G158,D163:G163,D168:F168,D173:F173)</f>
        <v>74.940909090909102</v>
      </c>
      <c r="M160">
        <v>0</v>
      </c>
      <c r="N160">
        <f t="shared" si="68"/>
        <v>78.275000000000006</v>
      </c>
      <c r="P160" s="2">
        <f>AVERAGE(D148:D152)</f>
        <v>62.779999999999994</v>
      </c>
      <c r="Q160">
        <f>AVERAGE(D148,D153,D158,D163,D168,D173)</f>
        <v>81.083333333333329</v>
      </c>
      <c r="R160" s="2">
        <f>AVERAGE(E148:E152)</f>
        <v>53.160000000000004</v>
      </c>
      <c r="S160">
        <f>AVERAGE(E148,E153,E158,E163,E168,E173)</f>
        <v>83.13333333333334</v>
      </c>
      <c r="T160" s="2">
        <f>AVERAGE(F148:F152)</f>
        <v>67.939999999999984</v>
      </c>
      <c r="U160">
        <f>AVERAGE(F148,F153,F158,F163,F168,F173)</f>
        <v>71.266666666666666</v>
      </c>
      <c r="V160" s="2">
        <f>AVERAGE(G148:G152)</f>
        <v>0</v>
      </c>
      <c r="W160">
        <f>AVERAGE(G148,G153,G158,G163)</f>
        <v>58.95</v>
      </c>
    </row>
    <row r="161" spans="1:23" x14ac:dyDescent="0.45">
      <c r="A161" s="1">
        <v>13</v>
      </c>
      <c r="B161">
        <v>10</v>
      </c>
      <c r="C161">
        <v>0.65</v>
      </c>
      <c r="D161">
        <v>84.8</v>
      </c>
      <c r="E161">
        <v>87.7</v>
      </c>
      <c r="F161">
        <v>55.7</v>
      </c>
      <c r="G161">
        <v>82.4</v>
      </c>
      <c r="I161">
        <f t="shared" si="66"/>
        <v>12.811030403523379</v>
      </c>
      <c r="J161">
        <v>5</v>
      </c>
      <c r="K161">
        <f>AVERAGE(D153:G157)</f>
        <v>75.22</v>
      </c>
      <c r="L161">
        <f t="shared" ref="L161:L164" si="72">AVERAGE(D149:G149,D154:G154,D159:G159,D164:G164,D169:F169,D174:F174)</f>
        <v>75.018181818181816</v>
      </c>
      <c r="M161">
        <v>0.2</v>
      </c>
      <c r="N161">
        <f t="shared" si="68"/>
        <v>77.650000000000006</v>
      </c>
      <c r="P161" s="2">
        <f>AVERAGE(D153:D157)</f>
        <v>85.92</v>
      </c>
      <c r="Q161">
        <f t="shared" ref="Q161:Q164" si="73">AVERAGE(D149,D154,D159,D164,D169,D174)</f>
        <v>81.333333333333329</v>
      </c>
      <c r="R161" s="2">
        <f>AVERAGE(E153:E157)</f>
        <v>88.9</v>
      </c>
      <c r="S161">
        <f t="shared" ref="S161:S164" si="74">AVERAGE(E149,E154,E159,E164,E169,E174)</f>
        <v>83.766666666666652</v>
      </c>
      <c r="T161" s="2">
        <f>AVERAGE(F153:F157)</f>
        <v>56.56</v>
      </c>
      <c r="U161">
        <f t="shared" ref="U161:U164" si="75">AVERAGE(F149,F154,F159,F164,F169,F174)</f>
        <v>71.233333333333334</v>
      </c>
      <c r="V161" s="2">
        <f>AVERAGE(G153:G157)</f>
        <v>69.5</v>
      </c>
      <c r="W161">
        <f t="shared" ref="W161:W164" si="76">AVERAGE(G149,G154,G159,G164)</f>
        <v>58.099999999999994</v>
      </c>
    </row>
    <row r="162" spans="1:23" x14ac:dyDescent="0.45">
      <c r="A162" s="1">
        <v>14</v>
      </c>
      <c r="B162">
        <v>10</v>
      </c>
      <c r="C162">
        <v>0.85</v>
      </c>
      <c r="D162">
        <v>80.5</v>
      </c>
      <c r="E162">
        <v>84.4</v>
      </c>
      <c r="F162">
        <v>50.6</v>
      </c>
      <c r="G162">
        <v>82.2</v>
      </c>
      <c r="I162">
        <f t="shared" si="66"/>
        <v>13.824683540681889</v>
      </c>
      <c r="J162">
        <v>10</v>
      </c>
      <c r="K162">
        <f>AVERAGE(D158:G162)</f>
        <v>77.100000000000009</v>
      </c>
      <c r="L162">
        <f t="shared" si="72"/>
        <v>75.690909090909102</v>
      </c>
      <c r="M162">
        <v>0.45</v>
      </c>
      <c r="N162">
        <f t="shared" si="68"/>
        <v>74.424999999999997</v>
      </c>
      <c r="P162" s="2">
        <f>AVERAGE(D158:D162)</f>
        <v>83.5</v>
      </c>
      <c r="Q162">
        <f t="shared" si="73"/>
        <v>83.7</v>
      </c>
      <c r="R162" s="2">
        <f>AVERAGE(E158:E162)</f>
        <v>87.8</v>
      </c>
      <c r="S162">
        <f t="shared" si="74"/>
        <v>83.266666666666666</v>
      </c>
      <c r="T162" s="2">
        <f>AVERAGE(F158:F162)</f>
        <v>54.42</v>
      </c>
      <c r="U162">
        <f t="shared" si="75"/>
        <v>71.3</v>
      </c>
      <c r="V162" s="2">
        <f>AVERAGE(G158:G162)</f>
        <v>82.68</v>
      </c>
      <c r="W162">
        <f t="shared" si="76"/>
        <v>58.900000000000006</v>
      </c>
    </row>
    <row r="163" spans="1:23" x14ac:dyDescent="0.45">
      <c r="A163" s="1">
        <v>15</v>
      </c>
      <c r="B163">
        <v>20</v>
      </c>
      <c r="C163">
        <v>0</v>
      </c>
      <c r="D163">
        <v>86.1</v>
      </c>
      <c r="E163">
        <v>91</v>
      </c>
      <c r="F163">
        <v>81.400000000000006</v>
      </c>
      <c r="G163">
        <v>82.8</v>
      </c>
      <c r="I163">
        <f t="shared" si="66"/>
        <v>3.6941677005788449</v>
      </c>
      <c r="J163">
        <v>20</v>
      </c>
      <c r="K163">
        <f>AVERAGE(D163:G167)</f>
        <v>84.160000000000011</v>
      </c>
      <c r="L163">
        <f t="shared" si="72"/>
        <v>74.377272727272739</v>
      </c>
      <c r="M163">
        <v>0.65</v>
      </c>
      <c r="N163">
        <f t="shared" si="68"/>
        <v>85.325000000000003</v>
      </c>
      <c r="P163" s="2">
        <f>AVERAGE(D163:D167)</f>
        <v>87.1</v>
      </c>
      <c r="Q163">
        <f t="shared" si="73"/>
        <v>83.016666666666666</v>
      </c>
      <c r="R163" s="2">
        <f>AVERAGE(E163:E167)</f>
        <v>90.539999999999992</v>
      </c>
      <c r="S163">
        <f t="shared" si="74"/>
        <v>81.383333333333326</v>
      </c>
      <c r="T163" s="2">
        <f>AVERAGE(F163:F167)</f>
        <v>79.14</v>
      </c>
      <c r="U163">
        <f t="shared" si="75"/>
        <v>69.516666666666666</v>
      </c>
      <c r="V163" s="2">
        <f>AVERAGE(G163:G167)</f>
        <v>79.86</v>
      </c>
      <c r="W163">
        <f t="shared" si="76"/>
        <v>58.2</v>
      </c>
    </row>
    <row r="164" spans="1:23" x14ac:dyDescent="0.45">
      <c r="A164" s="1">
        <v>16</v>
      </c>
      <c r="B164">
        <v>20</v>
      </c>
      <c r="C164">
        <v>0.2</v>
      </c>
      <c r="D164">
        <v>86.4</v>
      </c>
      <c r="E164">
        <v>91.7</v>
      </c>
      <c r="F164">
        <v>79.8</v>
      </c>
      <c r="G164">
        <v>79.7</v>
      </c>
      <c r="I164">
        <f t="shared" si="66"/>
        <v>5.0134818240420511</v>
      </c>
      <c r="J164">
        <v>50</v>
      </c>
      <c r="K164">
        <f>AVERAGE(D168:F172)</f>
        <v>83.7</v>
      </c>
      <c r="L164">
        <f t="shared" si="72"/>
        <v>71.854545454545459</v>
      </c>
      <c r="M164">
        <v>0.85</v>
      </c>
      <c r="N164">
        <f t="shared" si="68"/>
        <v>84.4</v>
      </c>
      <c r="P164" s="2">
        <f>AVERAGE(D168:D172)</f>
        <v>87.740000000000009</v>
      </c>
      <c r="Q164">
        <f t="shared" si="73"/>
        <v>81.2</v>
      </c>
      <c r="R164" s="2">
        <f>AVERAGE(E168:E172)</f>
        <v>84.2</v>
      </c>
      <c r="S164">
        <f t="shared" si="74"/>
        <v>78.416666666666671</v>
      </c>
      <c r="T164" s="2">
        <f>AVERAGE(F168:F172)</f>
        <v>79.16</v>
      </c>
      <c r="U164">
        <f t="shared" si="75"/>
        <v>66.583333333333343</v>
      </c>
      <c r="V164" s="2"/>
      <c r="W164">
        <f t="shared" si="76"/>
        <v>55.900000000000006</v>
      </c>
    </row>
    <row r="165" spans="1:23" x14ac:dyDescent="0.45">
      <c r="A165" s="1">
        <v>17</v>
      </c>
      <c r="B165">
        <v>20</v>
      </c>
      <c r="C165">
        <v>0.45</v>
      </c>
      <c r="D165">
        <v>88.2</v>
      </c>
      <c r="E165">
        <v>90.7</v>
      </c>
      <c r="F165">
        <v>80.8</v>
      </c>
      <c r="G165">
        <v>81.8</v>
      </c>
      <c r="I165">
        <f t="shared" si="66"/>
        <v>4.1847192259457531</v>
      </c>
      <c r="J165">
        <v>100</v>
      </c>
      <c r="K165">
        <f>AVERAGE(D173:F177)</f>
        <v>85.126666666666679</v>
      </c>
      <c r="L165">
        <f>AVERAGE((L164-L163), (L163-L162), (L162-L161), (L161-L160))</f>
        <v>-0.77159090909091077</v>
      </c>
      <c r="N165" s="4">
        <f t="shared" si="68"/>
        <v>85.375</v>
      </c>
      <c r="P165" s="2">
        <f>AVERAGE(D173:D177)</f>
        <v>85.359999999999985</v>
      </c>
      <c r="R165" s="2">
        <f>AVERAGE(E173:E177)</f>
        <v>87.359999999999985</v>
      </c>
      <c r="T165" s="2">
        <f>AVERAGE(F173:F177)</f>
        <v>82.66</v>
      </c>
      <c r="V165" s="2"/>
    </row>
    <row r="166" spans="1:23" x14ac:dyDescent="0.45">
      <c r="A166" s="1">
        <v>18</v>
      </c>
      <c r="B166">
        <v>20</v>
      </c>
      <c r="C166">
        <v>0.65</v>
      </c>
      <c r="D166">
        <v>87.3</v>
      </c>
      <c r="E166">
        <v>90.4</v>
      </c>
      <c r="F166">
        <v>78.2</v>
      </c>
      <c r="G166">
        <v>80.2</v>
      </c>
      <c r="I166">
        <f t="shared" si="66"/>
        <v>4.9981871713652337</v>
      </c>
      <c r="K166">
        <f>AVERAGE(K160:K165)</f>
        <v>75.212777777777788</v>
      </c>
      <c r="N166">
        <f t="shared" si="68"/>
        <v>84.024999999999991</v>
      </c>
      <c r="P166" s="2">
        <f>AVERAGE(P160:P165)</f>
        <v>82.066666666666663</v>
      </c>
      <c r="Q166">
        <f>AVERAGE(Q160:Q164)</f>
        <v>82.066666666666663</v>
      </c>
      <c r="R166" s="2">
        <f>AVERAGE(R160:R165)</f>
        <v>81.993333333333325</v>
      </c>
      <c r="S166">
        <f>AVERAGE(S160:S164)</f>
        <v>81.993333333333325</v>
      </c>
      <c r="T166" s="2">
        <f>AVERAGE(T160:T165)</f>
        <v>69.98</v>
      </c>
      <c r="U166">
        <f>AVERAGE(U160:U164)</f>
        <v>69.97999999999999</v>
      </c>
      <c r="V166" s="2">
        <f>AVERAGE(V160:V165)</f>
        <v>58.010000000000005</v>
      </c>
      <c r="W166">
        <f>AVERAGE(W160:W164)</f>
        <v>58.009999999999991</v>
      </c>
    </row>
    <row r="167" spans="1:23" x14ac:dyDescent="0.45">
      <c r="A167" s="1">
        <v>19</v>
      </c>
      <c r="B167">
        <v>20</v>
      </c>
      <c r="C167">
        <v>0.85</v>
      </c>
      <c r="D167">
        <v>87.5</v>
      </c>
      <c r="E167">
        <v>88.9</v>
      </c>
      <c r="F167">
        <v>75.5</v>
      </c>
      <c r="G167">
        <v>74.8</v>
      </c>
      <c r="I167">
        <f t="shared" si="66"/>
        <v>6.5484253832505441</v>
      </c>
      <c r="N167">
        <f t="shared" si="68"/>
        <v>81.674999999999997</v>
      </c>
      <c r="P167" s="2">
        <f>_xlfn.STDEV.P(P160:P165)</f>
        <v>8.7296938981590291</v>
      </c>
      <c r="Q167">
        <f>_xlfn.STDEV.P(Q160:Q164)</f>
        <v>1.0794545947941607</v>
      </c>
      <c r="R167" s="2">
        <f>_xlfn.STDEV.P(R160:R165)</f>
        <v>13.035186569009689</v>
      </c>
      <c r="S167">
        <f>_xlfn.STDEV.P(S160:S164)</f>
        <v>1.9611391247605696</v>
      </c>
      <c r="T167" s="2">
        <f>_xlfn.STDEV.P(T160:T165)</f>
        <v>11.220011883534964</v>
      </c>
      <c r="U167">
        <f>_xlfn.STDEV.P(U160:U164)</f>
        <v>1.8287032442568534</v>
      </c>
      <c r="V167" s="2">
        <f>_xlfn.STDEV.P(V160:V165)</f>
        <v>33.849710486206511</v>
      </c>
      <c r="W167">
        <f>_xlfn.STDEV.P(W160:W164)</f>
        <v>1.1110355529864913</v>
      </c>
    </row>
    <row r="168" spans="1:23" x14ac:dyDescent="0.45">
      <c r="A168" s="1">
        <v>20</v>
      </c>
      <c r="B168">
        <v>50</v>
      </c>
      <c r="C168">
        <v>0</v>
      </c>
      <c r="D168">
        <v>84.7</v>
      </c>
      <c r="E168">
        <v>84.4</v>
      </c>
      <c r="F168">
        <v>79.900000000000006</v>
      </c>
      <c r="G168">
        <v>0</v>
      </c>
      <c r="I168">
        <f>_xlfn.STDEV.P(D168:F168)</f>
        <v>2.195449840010014</v>
      </c>
      <c r="N168">
        <f>AVERAGE(D168:F168)</f>
        <v>83.000000000000014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v>87.4</v>
      </c>
      <c r="E169">
        <v>86.6</v>
      </c>
      <c r="F169">
        <v>79.7</v>
      </c>
      <c r="G169">
        <v>0</v>
      </c>
      <c r="I169">
        <f t="shared" ref="I169:I177" si="77">_xlfn.STDEV.P(D169:F169)</f>
        <v>3.4567164895155753</v>
      </c>
      <c r="N169">
        <f t="shared" ref="N169:N177" si="78">AVERAGE(D169:F169)</f>
        <v>84.566666666666663</v>
      </c>
      <c r="P169" s="2" cm="1">
        <f t="array" ref="P169">INDEX(LINEST(P160:P165), 1)</f>
        <v>3.4845714285714284</v>
      </c>
      <c r="Q169" s="2" cm="1">
        <f t="array" ref="Q169">INDEX(LINEST(Q160:Q164), 1)</f>
        <v>0.19166666666666854</v>
      </c>
      <c r="R169" s="2" cm="1">
        <f t="array" ref="R169">INDEX(LINEST(R160:R165), 1)</f>
        <v>4.5611428571428547</v>
      </c>
      <c r="S169" s="2" cm="1">
        <f t="array" ref="S169">INDEX(LINEST(S160:S164), 1)</f>
        <v>-1.1816666666666662</v>
      </c>
      <c r="T169" s="2" cm="1">
        <f t="array" ref="T169">INDEX(LINEST(T160:T165), 1)</f>
        <v>4.7462857142857171</v>
      </c>
      <c r="U169" s="2" cm="1">
        <f t="array" ref="U169">INDEX(LINEST(U160:U164), 1)</f>
        <v>-1.1083333333333312</v>
      </c>
      <c r="V169" s="2" cm="1">
        <f t="array" ref="V169">INDEX(LINEST(V160:V163), 1)</f>
        <v>25.276</v>
      </c>
      <c r="W169" s="2" cm="1">
        <f t="array" ref="W169">INDEX(LINEST(W160:W164), 1)</f>
        <v>-0.59999999999999853</v>
      </c>
    </row>
    <row r="170" spans="1:23" x14ac:dyDescent="0.45">
      <c r="A170" s="1">
        <v>22</v>
      </c>
      <c r="B170">
        <v>50</v>
      </c>
      <c r="C170">
        <v>0.45</v>
      </c>
      <c r="D170">
        <v>89.7</v>
      </c>
      <c r="E170">
        <v>86</v>
      </c>
      <c r="F170">
        <v>78.7</v>
      </c>
      <c r="G170">
        <v>0</v>
      </c>
      <c r="I170">
        <f t="shared" si="77"/>
        <v>4.5701932854822092</v>
      </c>
      <c r="K170" cm="1">
        <f t="array" ref="K170">INDEX(LINEST(K160:K165),1)</f>
        <v>6.5223809523809546</v>
      </c>
      <c r="L170" cm="1">
        <f t="array" ref="L170">INDEX(LINEST(L160:L164),1)</f>
        <v>-0.68136363636363606</v>
      </c>
      <c r="N170">
        <f t="shared" si="78"/>
        <v>84.8</v>
      </c>
    </row>
    <row r="171" spans="1:23" x14ac:dyDescent="0.45">
      <c r="A171" s="1">
        <v>23</v>
      </c>
      <c r="B171">
        <v>50</v>
      </c>
      <c r="C171">
        <v>0.65</v>
      </c>
      <c r="D171">
        <v>89.4</v>
      </c>
      <c r="E171">
        <v>83.9</v>
      </c>
      <c r="F171">
        <v>77.5</v>
      </c>
      <c r="G171">
        <v>0</v>
      </c>
      <c r="I171">
        <f t="shared" si="77"/>
        <v>4.8627838391878671</v>
      </c>
      <c r="N171">
        <f t="shared" si="78"/>
        <v>83.600000000000009</v>
      </c>
    </row>
    <row r="172" spans="1:23" x14ac:dyDescent="0.45">
      <c r="A172" s="1">
        <v>24</v>
      </c>
      <c r="B172">
        <v>50</v>
      </c>
      <c r="C172">
        <v>0.85</v>
      </c>
      <c r="D172">
        <v>87.5</v>
      </c>
      <c r="E172">
        <v>80.099999999999994</v>
      </c>
      <c r="F172">
        <v>80</v>
      </c>
      <c r="G172">
        <v>0</v>
      </c>
      <c r="I172">
        <f t="shared" si="77"/>
        <v>3.512200956032494</v>
      </c>
      <c r="N172">
        <f t="shared" si="78"/>
        <v>82.533333333333331</v>
      </c>
    </row>
    <row r="173" spans="1:23" x14ac:dyDescent="0.45">
      <c r="A173" s="1">
        <v>25</v>
      </c>
      <c r="B173">
        <v>100</v>
      </c>
      <c r="C173">
        <v>0</v>
      </c>
      <c r="D173">
        <v>82.6</v>
      </c>
      <c r="E173">
        <v>88.2</v>
      </c>
      <c r="F173">
        <v>84.8</v>
      </c>
      <c r="G173">
        <v>0</v>
      </c>
      <c r="I173">
        <f t="shared" si="77"/>
        <v>2.3036203390894694</v>
      </c>
      <c r="N173">
        <f t="shared" si="78"/>
        <v>85.2</v>
      </c>
    </row>
    <row r="174" spans="1:23" x14ac:dyDescent="0.45">
      <c r="A174" s="1">
        <v>26</v>
      </c>
      <c r="B174">
        <v>100</v>
      </c>
      <c r="C174">
        <v>0.2</v>
      </c>
      <c r="D174">
        <v>85</v>
      </c>
      <c r="E174">
        <v>89.9</v>
      </c>
      <c r="F174">
        <v>85.8</v>
      </c>
      <c r="G174">
        <v>0</v>
      </c>
      <c r="I174">
        <f t="shared" si="77"/>
        <v>2.1463146709340362</v>
      </c>
      <c r="N174">
        <f t="shared" si="78"/>
        <v>86.899999999999991</v>
      </c>
    </row>
    <row r="175" spans="1:23" x14ac:dyDescent="0.45">
      <c r="A175" s="1">
        <v>27</v>
      </c>
      <c r="B175">
        <v>100</v>
      </c>
      <c r="C175">
        <v>0.45</v>
      </c>
      <c r="D175">
        <v>88.2</v>
      </c>
      <c r="E175">
        <v>88.4</v>
      </c>
      <c r="F175">
        <v>83.7</v>
      </c>
      <c r="G175">
        <v>0</v>
      </c>
      <c r="I175">
        <f t="shared" si="77"/>
        <v>2.1699974398346402</v>
      </c>
      <c r="N175">
        <f t="shared" si="78"/>
        <v>86.766666666666666</v>
      </c>
    </row>
    <row r="176" spans="1:23" x14ac:dyDescent="0.45">
      <c r="A176" s="1">
        <v>28</v>
      </c>
      <c r="B176">
        <v>100</v>
      </c>
      <c r="C176">
        <v>0.65</v>
      </c>
      <c r="D176">
        <v>87.1</v>
      </c>
      <c r="E176">
        <v>86.4</v>
      </c>
      <c r="F176">
        <v>80.7</v>
      </c>
      <c r="G176">
        <v>0</v>
      </c>
      <c r="I176">
        <f t="shared" si="77"/>
        <v>2.8662790435607528</v>
      </c>
      <c r="N176">
        <f t="shared" si="78"/>
        <v>84.733333333333334</v>
      </c>
    </row>
    <row r="177" spans="1:23" x14ac:dyDescent="0.45">
      <c r="A177" s="1">
        <v>29</v>
      </c>
      <c r="B177">
        <v>100</v>
      </c>
      <c r="C177">
        <v>0.85</v>
      </c>
      <c r="D177">
        <v>83.9</v>
      </c>
      <c r="E177">
        <v>83.9</v>
      </c>
      <c r="F177">
        <v>78.3</v>
      </c>
      <c r="G177">
        <v>0</v>
      </c>
      <c r="I177">
        <f t="shared" si="77"/>
        <v>2.6398653164297814</v>
      </c>
      <c r="N177">
        <f t="shared" si="78"/>
        <v>82.033333333333346</v>
      </c>
    </row>
    <row r="181" spans="1:23" x14ac:dyDescent="0.45">
      <c r="A181" s="1">
        <v>0</v>
      </c>
      <c r="B181" t="s">
        <v>23</v>
      </c>
    </row>
    <row r="183" spans="1:23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I183" s="6" t="s">
        <v>38</v>
      </c>
      <c r="J183" s="6"/>
      <c r="K183" t="s">
        <v>25</v>
      </c>
      <c r="L183" t="s">
        <v>26</v>
      </c>
      <c r="N183" s="8" t="s">
        <v>27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v>16.8</v>
      </c>
      <c r="E184">
        <v>41.2</v>
      </c>
      <c r="F184">
        <v>21.5</v>
      </c>
      <c r="G184">
        <v>30.7</v>
      </c>
      <c r="I184">
        <f>_xlfn.STDEV.P(D184:G184)</f>
        <v>9.3328720124086111</v>
      </c>
      <c r="J184">
        <v>2</v>
      </c>
      <c r="K184">
        <f>_xlfn.STDEV.P(D184:G188)</f>
        <v>11.05350623105628</v>
      </c>
      <c r="L184">
        <f>_xlfn.STDEV.P(D184:G184,D189:G189,D194:G194,D199:F199,D204:F204)</f>
        <v>17.662828793476258</v>
      </c>
      <c r="M184">
        <v>0</v>
      </c>
      <c r="N184">
        <f>AVERAGE(D184:G184)</f>
        <v>27.55</v>
      </c>
      <c r="P184" s="2">
        <f>_xlfn.STDEV.P(D184:D188)</f>
        <v>1.0346013725102055</v>
      </c>
      <c r="Q184">
        <f>_xlfn.STDEV.P(D184,D189,D194,D199,D204,D209)</f>
        <v>16.004785742604202</v>
      </c>
      <c r="R184" s="2">
        <f>_xlfn.STDEV.P(E184:E188)</f>
        <v>1.6485144827995886</v>
      </c>
      <c r="S184">
        <f>_xlfn.STDEV.P(E184,E189,E194,E199,E204,E209)</f>
        <v>26.928464906530081</v>
      </c>
      <c r="T184" s="2">
        <f>_xlfn.STDEV.P(F184:F188)</f>
        <v>1.902629759044044</v>
      </c>
      <c r="U184">
        <f>_xlfn.STDEV.P(F184,F189,F194,F199,F204,F209)</f>
        <v>21.311342832710793</v>
      </c>
      <c r="V184" s="2">
        <f>_xlfn.STDEV.P(G184:G188)</f>
        <v>1.2306096050332134</v>
      </c>
      <c r="W184">
        <f>_xlfn.STDEV.P(G184,G189,G194)</f>
        <v>7.5767187269072194</v>
      </c>
    </row>
    <row r="185" spans="1:23" x14ac:dyDescent="0.45">
      <c r="A185" s="1">
        <v>1</v>
      </c>
      <c r="B185">
        <v>0</v>
      </c>
      <c r="C185">
        <v>0.2</v>
      </c>
      <c r="D185">
        <v>13.8</v>
      </c>
      <c r="E185">
        <v>45.3</v>
      </c>
      <c r="F185">
        <v>26.4</v>
      </c>
      <c r="G185">
        <v>32.200000000000003</v>
      </c>
      <c r="I185">
        <f t="shared" ref="I185:I198" si="79">_xlfn.STDEV.P(D185:G185)</f>
        <v>11.32483443587587</v>
      </c>
      <c r="J185">
        <v>5</v>
      </c>
      <c r="K185">
        <f>_xlfn.STDEV.P(D189:G193)</f>
        <v>12.594586892788488</v>
      </c>
      <c r="L185">
        <f t="shared" ref="L185:L188" si="80">_xlfn.STDEV.P(D185:G185,D190:G190,D195:G195,D200:F200,D205:F205)</f>
        <v>15.934116864354696</v>
      </c>
      <c r="M185">
        <v>0.2</v>
      </c>
      <c r="N185">
        <f t="shared" ref="N185:N198" si="81">AVERAGE(D185:G185)</f>
        <v>29.425000000000001</v>
      </c>
      <c r="P185" s="2">
        <f>_xlfn.STDEV.P(D189:D193)</f>
        <v>1.7829144679428681</v>
      </c>
      <c r="Q185">
        <f t="shared" ref="Q185:Q188" si="82">_xlfn.STDEV.P(D185,D190,D195,D200,D205,D210)</f>
        <v>21.043004907939263</v>
      </c>
      <c r="R185" s="2">
        <f>_xlfn.STDEV.P(E189:E193)</f>
        <v>2.002598312193435</v>
      </c>
      <c r="S185">
        <f t="shared" ref="S185:S188" si="83">_xlfn.STDEV.P(E185,E190,E195,E200,E205,E210)</f>
        <v>25.13251545972533</v>
      </c>
      <c r="T185" s="2">
        <f>_xlfn.STDEV.P(F189:F193)</f>
        <v>4.2517760994671399</v>
      </c>
      <c r="U185">
        <f t="shared" ref="U185:U188" si="84">_xlfn.STDEV.P(F185,F190,F195,F200,F205,F210)</f>
        <v>18.687228258893825</v>
      </c>
      <c r="V185" s="2">
        <f>_xlfn.STDEV.P(G189:G193)</f>
        <v>3.2557641192199416</v>
      </c>
      <c r="W185">
        <f t="shared" ref="W185:W188" si="85">_xlfn.STDEV.P(G185,G190,G195)</f>
        <v>6.6664999979166106</v>
      </c>
    </row>
    <row r="186" spans="1:23" x14ac:dyDescent="0.45">
      <c r="A186" s="1">
        <v>2</v>
      </c>
      <c r="B186">
        <v>0</v>
      </c>
      <c r="C186">
        <v>0.45</v>
      </c>
      <c r="D186">
        <v>14.8</v>
      </c>
      <c r="E186">
        <v>45.5</v>
      </c>
      <c r="F186">
        <v>22.3</v>
      </c>
      <c r="G186">
        <v>31.2</v>
      </c>
      <c r="I186">
        <f t="shared" si="79"/>
        <v>11.428145081333193</v>
      </c>
      <c r="J186">
        <v>10</v>
      </c>
      <c r="K186">
        <f>_xlfn.STDEV.P(D194:G198)</f>
        <v>17.878178738339074</v>
      </c>
      <c r="L186">
        <f t="shared" si="80"/>
        <v>16.404832103926701</v>
      </c>
      <c r="M186">
        <v>0.45</v>
      </c>
      <c r="N186">
        <f t="shared" si="81"/>
        <v>28.45</v>
      </c>
      <c r="P186" s="2">
        <f>_xlfn.STDEV.P(D194:D198)</f>
        <v>7.4651188871979715</v>
      </c>
      <c r="Q186">
        <f t="shared" si="82"/>
        <v>22.219738784843234</v>
      </c>
      <c r="R186" s="2">
        <f>_xlfn.STDEV.P(E194:E198)</f>
        <v>2.3820999139414787</v>
      </c>
      <c r="S186">
        <f t="shared" si="83"/>
        <v>25.171903428668703</v>
      </c>
      <c r="T186" s="2">
        <f>_xlfn.STDEV.P(F194:F198)</f>
        <v>3.6690053147958235</v>
      </c>
      <c r="U186">
        <f t="shared" si="84"/>
        <v>19.539276683985339</v>
      </c>
      <c r="V186" s="2">
        <f>_xlfn.STDEV.P(G194:G198)</f>
        <v>0.73756355658343187</v>
      </c>
      <c r="W186">
        <f t="shared" si="85"/>
        <v>7.646059260967208</v>
      </c>
    </row>
    <row r="187" spans="1:23" x14ac:dyDescent="0.45">
      <c r="A187" s="1">
        <v>3</v>
      </c>
      <c r="B187">
        <v>0</v>
      </c>
      <c r="C187">
        <v>0.65</v>
      </c>
      <c r="D187">
        <v>14.2</v>
      </c>
      <c r="E187">
        <v>45</v>
      </c>
      <c r="F187">
        <v>22.2</v>
      </c>
      <c r="G187">
        <v>31.2</v>
      </c>
      <c r="I187">
        <f t="shared" si="79"/>
        <v>11.437110649110634</v>
      </c>
      <c r="J187">
        <v>20</v>
      </c>
      <c r="K187">
        <f>_xlfn.STDEV.P(D199:F203)</f>
        <v>10.120794874360925</v>
      </c>
      <c r="L187">
        <f t="shared" si="80"/>
        <v>16.343277330110059</v>
      </c>
      <c r="M187">
        <v>0.65</v>
      </c>
      <c r="N187">
        <f t="shared" si="81"/>
        <v>28.150000000000002</v>
      </c>
      <c r="P187" s="2">
        <f>_xlfn.STDEV.P(D199:D203)</f>
        <v>7.3374655024742879</v>
      </c>
      <c r="Q187">
        <f t="shared" si="82"/>
        <v>21.532489986065247</v>
      </c>
      <c r="R187" s="2">
        <f>_xlfn.STDEV.P(E199:E203)</f>
        <v>2.0513410247932953</v>
      </c>
      <c r="S187">
        <f t="shared" si="83"/>
        <v>25.369628604998457</v>
      </c>
      <c r="T187" s="2">
        <f>_xlfn.STDEV.P(F199:F203)</f>
        <v>4.4264658588991752</v>
      </c>
      <c r="U187">
        <f t="shared" si="84"/>
        <v>19.175802170675649</v>
      </c>
      <c r="V187" s="2"/>
      <c r="W187">
        <f t="shared" si="85"/>
        <v>5.3740115370177621</v>
      </c>
    </row>
    <row r="188" spans="1:23" x14ac:dyDescent="0.45">
      <c r="A188" s="1">
        <v>4</v>
      </c>
      <c r="B188">
        <v>0</v>
      </c>
      <c r="C188">
        <v>0.85</v>
      </c>
      <c r="D188">
        <v>14.7</v>
      </c>
      <c r="E188">
        <v>45.4</v>
      </c>
      <c r="F188">
        <v>21.1</v>
      </c>
      <c r="G188">
        <v>28.5</v>
      </c>
      <c r="I188">
        <f t="shared" si="79"/>
        <v>11.469388606198681</v>
      </c>
      <c r="J188">
        <v>50</v>
      </c>
      <c r="K188">
        <f>_xlfn.STDEV.P(D205:F208)</f>
        <v>9.5439551840709136</v>
      </c>
      <c r="L188">
        <f t="shared" si="80"/>
        <v>15.720367263953491</v>
      </c>
      <c r="M188">
        <v>0.85</v>
      </c>
      <c r="N188">
        <f t="shared" si="81"/>
        <v>27.424999999999997</v>
      </c>
      <c r="P188" s="2">
        <f>_xlfn.STDEV.P(D204:D208)</f>
        <v>3.735326491754102</v>
      </c>
      <c r="Q188">
        <f t="shared" si="82"/>
        <v>20.833526665769607</v>
      </c>
      <c r="R188" s="2">
        <f>_xlfn.STDEV.P(E204:E208)</f>
        <v>2.0915066339842174</v>
      </c>
      <c r="S188">
        <f t="shared" si="83"/>
        <v>23.923976815459994</v>
      </c>
      <c r="T188" s="2">
        <f>_xlfn.STDEV.P(F204:F208)</f>
        <v>5.2272363635098751</v>
      </c>
      <c r="U188">
        <f t="shared" si="84"/>
        <v>15.405410305041107</v>
      </c>
      <c r="V188" s="2"/>
      <c r="W188">
        <f t="shared" si="85"/>
        <v>4.0002777681333539</v>
      </c>
    </row>
    <row r="189" spans="1:23" x14ac:dyDescent="0.45">
      <c r="A189" s="1">
        <v>5</v>
      </c>
      <c r="B189">
        <v>5</v>
      </c>
      <c r="C189">
        <v>0</v>
      </c>
      <c r="D189">
        <v>44.5</v>
      </c>
      <c r="E189">
        <v>72</v>
      </c>
      <c r="F189">
        <v>52.6</v>
      </c>
      <c r="G189">
        <v>37.799999999999997</v>
      </c>
      <c r="I189">
        <f t="shared" si="79"/>
        <v>12.825243662402695</v>
      </c>
      <c r="J189">
        <v>100</v>
      </c>
      <c r="L189">
        <f>AVERAGE((L188-L187), (L187-L186), (L186-L185), (L185-L184))</f>
        <v>-0.48561538238069168</v>
      </c>
      <c r="N189">
        <f t="shared" si="81"/>
        <v>51.724999999999994</v>
      </c>
      <c r="P189" s="2">
        <f>_xlfn.STDEV.P(D209:D213)</f>
        <v>0</v>
      </c>
      <c r="R189" s="2">
        <f>_xlfn.STDEV.P(E209:E213)</f>
        <v>0</v>
      </c>
      <c r="T189" s="2">
        <f>_xlfn.STDEV.P(F209:F213)</f>
        <v>0</v>
      </c>
      <c r="V189" s="2"/>
    </row>
    <row r="190" spans="1:23" x14ac:dyDescent="0.45">
      <c r="A190" s="1">
        <v>6</v>
      </c>
      <c r="B190">
        <v>5</v>
      </c>
      <c r="C190">
        <v>0.2</v>
      </c>
      <c r="D190">
        <v>47.6</v>
      </c>
      <c r="E190">
        <v>68.400000000000006</v>
      </c>
      <c r="F190">
        <v>47.6</v>
      </c>
      <c r="G190">
        <v>35.5</v>
      </c>
      <c r="I190">
        <f t="shared" si="79"/>
        <v>11.833506454132714</v>
      </c>
      <c r="K190">
        <f>AVERAGE(K184:K189)</f>
        <v>12.238204384123136</v>
      </c>
      <c r="N190">
        <f t="shared" si="81"/>
        <v>49.774999999999999</v>
      </c>
      <c r="P190" s="2">
        <f>AVERAGE(P184:P189)</f>
        <v>3.5592377869799052</v>
      </c>
      <c r="Q190">
        <f>AVERAGE(Q184:Q188)</f>
        <v>20.326709217444311</v>
      </c>
      <c r="R190" s="2">
        <f>AVERAGE(R184:R189)</f>
        <v>1.6960100612853359</v>
      </c>
      <c r="S190">
        <f>AVERAGE(S184:S188)</f>
        <v>25.305297843076509</v>
      </c>
      <c r="T190" s="2">
        <f>AVERAGE(T184:T189)</f>
        <v>3.2461855659526759</v>
      </c>
      <c r="U190">
        <f>AVERAGE(U184:U188)</f>
        <v>18.823812050261342</v>
      </c>
      <c r="V190" s="2">
        <f>AVERAGE(V184:V189)</f>
        <v>1.7413124269455287</v>
      </c>
      <c r="W190">
        <f>AVERAGE(W184:W188)</f>
        <v>6.2527134581884312</v>
      </c>
    </row>
    <row r="191" spans="1:23" x14ac:dyDescent="0.45">
      <c r="A191" s="1">
        <v>7</v>
      </c>
      <c r="B191">
        <v>5</v>
      </c>
      <c r="C191">
        <v>0.45</v>
      </c>
      <c r="D191">
        <v>42.32</v>
      </c>
      <c r="E191">
        <v>68.7</v>
      </c>
      <c r="F191">
        <v>49.7</v>
      </c>
      <c r="G191">
        <v>38.6</v>
      </c>
      <c r="I191">
        <f t="shared" si="79"/>
        <v>11.603951913033722</v>
      </c>
      <c r="N191">
        <f t="shared" si="81"/>
        <v>49.830000000000005</v>
      </c>
      <c r="P191" s="2">
        <f>_xlfn.STDEV.P(P184:P189)</f>
        <v>2.9370962489735359</v>
      </c>
      <c r="Q191">
        <f>_xlfn.STDEV.P(Q184:Q188)</f>
        <v>2.2129814355093824</v>
      </c>
      <c r="R191" s="2">
        <f>_xlfn.STDEV.P(R184:R189)</f>
        <v>0.78804602574061355</v>
      </c>
      <c r="S191">
        <f>_xlfn.STDEV.P(S184:S188)</f>
        <v>0.95859327829243735</v>
      </c>
      <c r="T191" s="2">
        <f>_xlfn.STDEV.P(T184:T189)</f>
        <v>1.7724970911308049</v>
      </c>
      <c r="U191">
        <f>_xlfn.STDEV.P(U184:U188)</f>
        <v>1.9249790494653292</v>
      </c>
      <c r="V191" s="2">
        <f>_xlfn.STDEV.P(V184:V189)</f>
        <v>1.0896319096060563</v>
      </c>
      <c r="W191">
        <f>_xlfn.STDEV.P(W184:W188)</f>
        <v>1.3936430950770335</v>
      </c>
    </row>
    <row r="192" spans="1:23" x14ac:dyDescent="0.45">
      <c r="A192" s="1">
        <v>8</v>
      </c>
      <c r="B192">
        <v>5</v>
      </c>
      <c r="C192">
        <v>0.65</v>
      </c>
      <c r="D192">
        <v>46.3</v>
      </c>
      <c r="E192">
        <v>69</v>
      </c>
      <c r="F192">
        <v>49.5</v>
      </c>
      <c r="G192">
        <v>34.200000000000003</v>
      </c>
      <c r="I192">
        <f t="shared" si="79"/>
        <v>12.493298203436893</v>
      </c>
      <c r="K192" cm="1">
        <f t="array" ref="K192">INDEX(LINEST(K184:K188),1)</f>
        <v>-0.54928941123982955</v>
      </c>
      <c r="L192" cm="1">
        <f t="array" ref="L192">INDEX(LINEST(L184:L188),1)</f>
        <v>-0.34757625932901692</v>
      </c>
      <c r="N192">
        <f t="shared" si="81"/>
        <v>49.75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v>45.6</v>
      </c>
      <c r="E193">
        <v>65.7</v>
      </c>
      <c r="F193">
        <v>40</v>
      </c>
      <c r="G193">
        <v>29.4</v>
      </c>
      <c r="I193">
        <f t="shared" si="79"/>
        <v>13.201207331149675</v>
      </c>
      <c r="N193">
        <f t="shared" si="81"/>
        <v>45.175000000000004</v>
      </c>
      <c r="P193" s="2"/>
      <c r="R193" s="2"/>
      <c r="T193" s="2"/>
      <c r="V193" s="2"/>
    </row>
    <row r="194" spans="1:23" x14ac:dyDescent="0.45">
      <c r="A194" s="1">
        <v>10</v>
      </c>
      <c r="B194">
        <v>10</v>
      </c>
      <c r="C194">
        <v>0</v>
      </c>
      <c r="D194">
        <v>38.9</v>
      </c>
      <c r="E194">
        <v>71.900000000000006</v>
      </c>
      <c r="F194">
        <v>49.7</v>
      </c>
      <c r="G194">
        <v>19.399999999999999</v>
      </c>
      <c r="I194">
        <f t="shared" si="79"/>
        <v>18.962248679942999</v>
      </c>
      <c r="N194">
        <f t="shared" si="81"/>
        <v>44.975000000000001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v>57.6</v>
      </c>
      <c r="E195">
        <v>67.8</v>
      </c>
      <c r="F195">
        <v>45.8</v>
      </c>
      <c r="G195">
        <v>20</v>
      </c>
      <c r="I195">
        <f t="shared" si="79"/>
        <v>17.838721927313074</v>
      </c>
      <c r="J195" s="6"/>
      <c r="K195" t="s">
        <v>25</v>
      </c>
      <c r="L195" t="s">
        <v>26</v>
      </c>
      <c r="N195">
        <f t="shared" si="81"/>
        <v>47.8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59.9</v>
      </c>
      <c r="E196">
        <v>68.099999999999994</v>
      </c>
      <c r="F196">
        <v>46.5</v>
      </c>
      <c r="G196">
        <v>20</v>
      </c>
      <c r="I196">
        <f t="shared" si="79"/>
        <v>18.236690352144485</v>
      </c>
      <c r="J196">
        <v>2</v>
      </c>
      <c r="K196">
        <f>AVERAGE(D184:G188)</f>
        <v>28.2</v>
      </c>
      <c r="L196">
        <f>AVERAGE(D184:G184,D189:G189,D194:G194,D199:F199,D204:F204)</f>
        <v>46.128888888888895</v>
      </c>
      <c r="M196">
        <v>0</v>
      </c>
      <c r="N196">
        <f t="shared" si="81"/>
        <v>48.625</v>
      </c>
      <c r="P196" s="2">
        <f>AVERAGE(D184:D188)</f>
        <v>14.860000000000003</v>
      </c>
      <c r="Q196">
        <f>AVERAGE(D184,D189,D194,D199,D204)</f>
        <v>35.483999999999995</v>
      </c>
      <c r="R196" s="2">
        <f>AVERAGE(E184:E188)</f>
        <v>44.480000000000004</v>
      </c>
      <c r="S196">
        <f>AVERAGE(E184,E189,E194,E199,E204)</f>
        <v>65.72</v>
      </c>
      <c r="T196" s="2">
        <f>AVERAGE(F184:F188)</f>
        <v>22.7</v>
      </c>
      <c r="U196">
        <f>AVERAGE(F184,F189,F194,F199,F204)</f>
        <v>47.28</v>
      </c>
      <c r="V196" s="2">
        <f>AVERAGE(G184:G188)</f>
        <v>30.76</v>
      </c>
      <c r="W196">
        <f>AVERAGE(G184,G189,G194)</f>
        <v>29.3</v>
      </c>
    </row>
    <row r="197" spans="1:23" x14ac:dyDescent="0.45">
      <c r="A197" s="1">
        <v>13</v>
      </c>
      <c r="B197">
        <v>10</v>
      </c>
      <c r="C197">
        <v>0.65</v>
      </c>
      <c r="D197">
        <v>56.1</v>
      </c>
      <c r="E197">
        <v>68.5</v>
      </c>
      <c r="F197">
        <v>46.5</v>
      </c>
      <c r="G197">
        <v>21.6</v>
      </c>
      <c r="I197">
        <f t="shared" si="79"/>
        <v>17.211533197248873</v>
      </c>
      <c r="J197">
        <v>5</v>
      </c>
      <c r="K197">
        <f>AVERAGE(D189:G193)</f>
        <v>49.251000000000005</v>
      </c>
      <c r="L197">
        <f t="shared" ref="L197:L200" si="86">AVERAGE(D185:G185,D190:G190,D195:G195,D200:F200,D205:F205)</f>
        <v>46.794444444444451</v>
      </c>
      <c r="M197">
        <v>0.2</v>
      </c>
      <c r="N197">
        <f t="shared" si="81"/>
        <v>48.174999999999997</v>
      </c>
      <c r="P197" s="2">
        <f>AVERAGE(D189:D193)</f>
        <v>45.263999999999996</v>
      </c>
      <c r="Q197">
        <f t="shared" ref="Q197:Q200" si="87">AVERAGE(D185,D190,D195,D200,D205)</f>
        <v>42.739999999999995</v>
      </c>
      <c r="R197" s="2">
        <f>AVERAGE(E189:E193)</f>
        <v>68.760000000000005</v>
      </c>
      <c r="S197">
        <f t="shared" ref="S197:S200" si="88">AVERAGE(E185,E190,E195,E200,E205)</f>
        <v>63.6</v>
      </c>
      <c r="T197" s="2">
        <f>AVERAGE(F189:F193)</f>
        <v>47.88</v>
      </c>
      <c r="U197">
        <f t="shared" ref="U197:U200" si="89">AVERAGE(F185,F190,F195,F200,F205)</f>
        <v>44.58</v>
      </c>
      <c r="V197" s="2">
        <f>AVERAGE(G189:G193)</f>
        <v>35.100000000000009</v>
      </c>
      <c r="W197">
        <f t="shared" ref="W197:W200" si="90">AVERAGE(G185,G190,G195)</f>
        <v>29.233333333333334</v>
      </c>
    </row>
    <row r="198" spans="1:23" x14ac:dyDescent="0.45">
      <c r="A198" s="1">
        <v>14</v>
      </c>
      <c r="B198">
        <v>10</v>
      </c>
      <c r="C198">
        <v>0.85</v>
      </c>
      <c r="D198">
        <v>54.5</v>
      </c>
      <c r="E198">
        <v>64.400000000000006</v>
      </c>
      <c r="F198">
        <v>38.6</v>
      </c>
      <c r="G198">
        <v>20.5</v>
      </c>
      <c r="I198">
        <f t="shared" si="79"/>
        <v>16.634452200177797</v>
      </c>
      <c r="J198">
        <v>10</v>
      </c>
      <c r="K198">
        <f>AVERAGE(D194:G198)</f>
        <v>46.815000000000005</v>
      </c>
      <c r="L198">
        <f t="shared" si="86"/>
        <v>47.509444444444448</v>
      </c>
      <c r="M198">
        <v>0.45</v>
      </c>
      <c r="N198">
        <f t="shared" si="81"/>
        <v>44.5</v>
      </c>
      <c r="P198" s="2">
        <f>AVERAGE(D194:D198)</f>
        <v>53.4</v>
      </c>
      <c r="Q198">
        <f t="shared" si="87"/>
        <v>44.814</v>
      </c>
      <c r="R198" s="2">
        <f>AVERAGE(E194:E198)</f>
        <v>68.139999999999986</v>
      </c>
      <c r="S198">
        <f t="shared" si="88"/>
        <v>63.739999999999995</v>
      </c>
      <c r="T198" s="2">
        <f>AVERAGE(F194:F198)</f>
        <v>45.42</v>
      </c>
      <c r="U198">
        <f t="shared" si="89"/>
        <v>44.52</v>
      </c>
      <c r="V198" s="2">
        <f>AVERAGE(G194:G198)</f>
        <v>20.3</v>
      </c>
      <c r="W198">
        <f t="shared" si="90"/>
        <v>29.933333333333334</v>
      </c>
    </row>
    <row r="199" spans="1:23" x14ac:dyDescent="0.45">
      <c r="A199" s="1">
        <v>15</v>
      </c>
      <c r="B199">
        <v>20</v>
      </c>
      <c r="C199">
        <v>0</v>
      </c>
      <c r="D199">
        <v>35</v>
      </c>
      <c r="E199">
        <v>71.7</v>
      </c>
      <c r="F199">
        <v>55.7</v>
      </c>
      <c r="G199">
        <v>0</v>
      </c>
      <c r="I199">
        <f>_xlfn.STDEV.P(D199:F199)</f>
        <v>15.023611046911757</v>
      </c>
      <c r="J199">
        <v>20</v>
      </c>
      <c r="K199">
        <f>AVERAGE(D199:G203)</f>
        <v>42.034999999999989</v>
      </c>
      <c r="L199">
        <f t="shared" si="86"/>
        <v>47.034999999999997</v>
      </c>
      <c r="M199">
        <v>0.65</v>
      </c>
      <c r="N199">
        <f>AVERAGEIF(D199:G199, "&lt;&gt;0", D199:G199)</f>
        <v>54.133333333333333</v>
      </c>
      <c r="P199" s="2">
        <f>AVERAGE(D199:D203)</f>
        <v>49.26</v>
      </c>
      <c r="Q199">
        <f t="shared" si="87"/>
        <v>44.045999999999999</v>
      </c>
      <c r="R199" s="2">
        <f>AVERAGE(E199:E203)</f>
        <v>68.400000000000006</v>
      </c>
      <c r="S199">
        <f t="shared" si="88"/>
        <v>63.98</v>
      </c>
      <c r="T199" s="2">
        <f>AVERAGE(F199:F203)</f>
        <v>50.48</v>
      </c>
      <c r="U199">
        <f t="shared" si="89"/>
        <v>43.9</v>
      </c>
      <c r="V199" s="2"/>
      <c r="W199">
        <f t="shared" si="90"/>
        <v>29</v>
      </c>
    </row>
    <row r="200" spans="1:23" x14ac:dyDescent="0.45">
      <c r="A200" s="1">
        <v>16</v>
      </c>
      <c r="B200">
        <v>20</v>
      </c>
      <c r="C200">
        <v>0.2</v>
      </c>
      <c r="D200">
        <v>49.6</v>
      </c>
      <c r="E200">
        <v>67.900000000000006</v>
      </c>
      <c r="F200">
        <v>52.2</v>
      </c>
      <c r="G200">
        <v>0</v>
      </c>
      <c r="I200">
        <f t="shared" ref="I200:I213" si="91">_xlfn.STDEV.P(D200:F200)</f>
        <v>8.0838659618334621</v>
      </c>
      <c r="J200">
        <v>50</v>
      </c>
      <c r="K200">
        <f>AVERAGE(D204:F208)</f>
        <v>55.361333333333341</v>
      </c>
      <c r="L200">
        <f t="shared" si="86"/>
        <v>43.445555555555558</v>
      </c>
      <c r="M200">
        <v>0.85</v>
      </c>
      <c r="N200">
        <f t="shared" ref="N200:N213" si="92">AVERAGEIF(D200:G200, "&lt;&gt;0", D200:G200)</f>
        <v>56.566666666666663</v>
      </c>
      <c r="P200" s="2">
        <f>AVERAGE(D204:D208)</f>
        <v>47.223999999999997</v>
      </c>
      <c r="Q200">
        <f t="shared" si="87"/>
        <v>42.923999999999999</v>
      </c>
      <c r="R200" s="2">
        <f>AVERAGE(E204:E208)</f>
        <v>68.459999999999994</v>
      </c>
      <c r="S200">
        <f t="shared" si="88"/>
        <v>61.2</v>
      </c>
      <c r="T200" s="2">
        <f>AVERAGE(F204:F208)</f>
        <v>50.4</v>
      </c>
      <c r="U200">
        <f t="shared" si="89"/>
        <v>36.6</v>
      </c>
      <c r="V200" s="2"/>
      <c r="W200">
        <f t="shared" si="90"/>
        <v>26.133333333333336</v>
      </c>
    </row>
    <row r="201" spans="1:23" x14ac:dyDescent="0.45">
      <c r="A201" s="1">
        <v>17</v>
      </c>
      <c r="B201">
        <v>20</v>
      </c>
      <c r="C201">
        <v>0.45</v>
      </c>
      <c r="D201">
        <v>54.6</v>
      </c>
      <c r="E201">
        <v>68.2</v>
      </c>
      <c r="F201">
        <v>51.3</v>
      </c>
      <c r="G201">
        <v>0</v>
      </c>
      <c r="I201">
        <f t="shared" si="91"/>
        <v>7.3140655968862252</v>
      </c>
      <c r="J201">
        <v>100</v>
      </c>
      <c r="L201">
        <f>AVERAGE((L200-L199), (L199-L198), (L198-L197), (L197-L196))</f>
        <v>-0.67083333333333428</v>
      </c>
      <c r="N201">
        <f t="shared" si="92"/>
        <v>58.033333333333339</v>
      </c>
      <c r="P201" s="2"/>
      <c r="R201" s="2"/>
      <c r="T201" s="2"/>
      <c r="V201" s="2"/>
    </row>
    <row r="202" spans="1:23" x14ac:dyDescent="0.45">
      <c r="A202" s="1">
        <v>18</v>
      </c>
      <c r="B202">
        <v>20</v>
      </c>
      <c r="C202">
        <v>0.65</v>
      </c>
      <c r="D202">
        <v>53.1</v>
      </c>
      <c r="E202">
        <v>68.900000000000006</v>
      </c>
      <c r="F202">
        <v>50.9</v>
      </c>
      <c r="G202">
        <v>0</v>
      </c>
      <c r="I202">
        <f t="shared" si="91"/>
        <v>8.0172037242142924</v>
      </c>
      <c r="K202">
        <f>AVERAGE(K196:K201)</f>
        <v>44.332466666666669</v>
      </c>
      <c r="N202">
        <f t="shared" si="92"/>
        <v>57.633333333333333</v>
      </c>
      <c r="P202" s="2">
        <f>AVERAGE(P196:P201)</f>
        <v>42.001599999999996</v>
      </c>
      <c r="Q202">
        <f>AVERAGE(Q196:Q200)</f>
        <v>42.001599999999996</v>
      </c>
      <c r="R202" s="2">
        <f>AVERAGE(R196:R201)</f>
        <v>63.648000000000003</v>
      </c>
      <c r="S202">
        <f>AVERAGE(S196:S200)</f>
        <v>63.648000000000003</v>
      </c>
      <c r="T202" s="2">
        <f>AVERAGE(T196:T201)</f>
        <v>43.375999999999998</v>
      </c>
      <c r="U202">
        <f>AVERAGE(U196:U200)</f>
        <v>43.375999999999998</v>
      </c>
      <c r="V202" s="2">
        <f>AVERAGE(V196:V201)</f>
        <v>28.720000000000002</v>
      </c>
      <c r="W202">
        <f>AVERAGE(W196:W200)</f>
        <v>28.72</v>
      </c>
    </row>
    <row r="203" spans="1:23" x14ac:dyDescent="0.45">
      <c r="A203" s="1">
        <v>19</v>
      </c>
      <c r="B203">
        <v>20</v>
      </c>
      <c r="C203">
        <v>0.85</v>
      </c>
      <c r="D203">
        <v>54</v>
      </c>
      <c r="E203">
        <v>65.3</v>
      </c>
      <c r="F203">
        <v>42.3</v>
      </c>
      <c r="G203">
        <v>0</v>
      </c>
      <c r="I203">
        <f t="shared" si="91"/>
        <v>9.3901840000905068</v>
      </c>
      <c r="N203">
        <f t="shared" si="92"/>
        <v>53.866666666666667</v>
      </c>
      <c r="P203" s="2">
        <f>_xlfn.STDEV.P(P196:P201)</f>
        <v>13.8361198260206</v>
      </c>
      <c r="Q203">
        <f>_xlfn.STDEV.P(Q196:Q200)</f>
        <v>3.3455741271118193</v>
      </c>
      <c r="R203" s="2">
        <f>_xlfn.STDEV.P(R196:R201)</f>
        <v>9.5860281660341773</v>
      </c>
      <c r="S203">
        <f>_xlfn.STDEV.P(S196:S200)</f>
        <v>1.4426974734849978</v>
      </c>
      <c r="T203" s="2">
        <f>_xlfn.STDEV.P(T196:T201)</f>
        <v>10.504897143713503</v>
      </c>
      <c r="U203">
        <f>_xlfn.STDEV.P(U196:U200)</f>
        <v>3.5829686015928188</v>
      </c>
      <c r="V203" s="2">
        <f>_xlfn.STDEV.P(V196:V201)</f>
        <v>6.2118810892246357</v>
      </c>
      <c r="W203">
        <f>_xlfn.STDEV.P(W196:W200)</f>
        <v>1.329761883446305</v>
      </c>
    </row>
    <row r="204" spans="1:23" x14ac:dyDescent="0.45">
      <c r="A204" s="1">
        <v>20</v>
      </c>
      <c r="B204">
        <v>50</v>
      </c>
      <c r="C204">
        <v>0</v>
      </c>
      <c r="D204">
        <v>42.22</v>
      </c>
      <c r="E204">
        <v>71.8</v>
      </c>
      <c r="F204">
        <v>56.9</v>
      </c>
      <c r="G204">
        <v>0</v>
      </c>
      <c r="I204">
        <f t="shared" si="91"/>
        <v>12.076095763486194</v>
      </c>
      <c r="N204">
        <f t="shared" si="92"/>
        <v>56.973333333333329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v>45.1</v>
      </c>
      <c r="E205">
        <v>68.599999999999994</v>
      </c>
      <c r="F205">
        <v>50.9</v>
      </c>
      <c r="G205">
        <v>0</v>
      </c>
      <c r="I205">
        <f t="shared" si="91"/>
        <v>9.9954434063171256</v>
      </c>
      <c r="N205">
        <f t="shared" si="92"/>
        <v>54.866666666666667</v>
      </c>
      <c r="P205" s="2" cm="1">
        <f t="array" ref="P205">INDEX(LINEST(P196:P200), 1)</f>
        <v>6.872399999999999</v>
      </c>
      <c r="Q205" s="2" cm="1">
        <f t="array" ref="Q205">INDEX(LINEST(Q196:Q200), 1)</f>
        <v>1.6186000000000014</v>
      </c>
      <c r="R205" s="2" cm="1">
        <f t="array" ref="R205">INDEX(LINEST(R196:R200), 1)</f>
        <v>4.759999999999998</v>
      </c>
      <c r="S205" s="2" cm="1">
        <f t="array" ref="S205">INDEX(LINEST(S196:S200), 1)</f>
        <v>-0.86599999999999955</v>
      </c>
      <c r="T205" s="2" cm="1">
        <f t="array" ref="T205">INDEX(LINEST(T196:T200), 1)</f>
        <v>5.7999999999999989</v>
      </c>
      <c r="U205" s="2" cm="1">
        <f t="array" ref="U205">INDEX(LINEST(U196:U200), 1)</f>
        <v>-2.2039999999999997</v>
      </c>
      <c r="V205" s="2" cm="1">
        <f t="array" ref="V205">INDEX(LINEST(V196:V198), 1)</f>
        <v>-5.2299999999999995</v>
      </c>
      <c r="W205" s="2" cm="1">
        <f t="array" ref="W205">INDEX(LINEST(W196:W200), 1)</f>
        <v>-0.65666666666666607</v>
      </c>
    </row>
    <row r="206" spans="1:23" x14ac:dyDescent="0.45">
      <c r="A206" s="1">
        <v>22</v>
      </c>
      <c r="B206">
        <v>50</v>
      </c>
      <c r="C206">
        <v>0.45</v>
      </c>
      <c r="D206">
        <v>52.45</v>
      </c>
      <c r="E206">
        <v>68.2</v>
      </c>
      <c r="F206">
        <v>52.8</v>
      </c>
      <c r="G206">
        <v>0</v>
      </c>
      <c r="I206">
        <f t="shared" si="91"/>
        <v>7.3435156581996033</v>
      </c>
      <c r="K206" cm="1">
        <f t="array" ref="K206">INDEX(LINEST(K196:K200),1)</f>
        <v>4.7106666666666666</v>
      </c>
      <c r="L206" cm="1">
        <f t="array" ref="L206">INDEX(LINEST(L196:L200),1)</f>
        <v>-0.51261111111111279</v>
      </c>
      <c r="N206">
        <f t="shared" si="92"/>
        <v>57.816666666666663</v>
      </c>
    </row>
    <row r="207" spans="1:23" x14ac:dyDescent="0.45">
      <c r="A207" s="1">
        <v>23</v>
      </c>
      <c r="B207">
        <v>50</v>
      </c>
      <c r="C207">
        <v>0.65</v>
      </c>
      <c r="D207">
        <v>50.53</v>
      </c>
      <c r="E207">
        <v>68.5</v>
      </c>
      <c r="F207">
        <v>50.4</v>
      </c>
      <c r="G207">
        <v>0</v>
      </c>
      <c r="I207">
        <f t="shared" si="91"/>
        <v>8.5019461824271811</v>
      </c>
      <c r="N207">
        <f t="shared" si="92"/>
        <v>56.476666666666667</v>
      </c>
    </row>
    <row r="208" spans="1:23" x14ac:dyDescent="0.45">
      <c r="A208" s="1">
        <v>24</v>
      </c>
      <c r="B208">
        <v>50</v>
      </c>
      <c r="C208">
        <v>0.85</v>
      </c>
      <c r="D208">
        <v>45.82</v>
      </c>
      <c r="E208">
        <v>65.2</v>
      </c>
      <c r="F208">
        <v>41</v>
      </c>
      <c r="G208">
        <v>0</v>
      </c>
      <c r="I208">
        <f t="shared" si="91"/>
        <v>10.458684854650151</v>
      </c>
      <c r="N208">
        <f t="shared" si="92"/>
        <v>50.673333333333339</v>
      </c>
    </row>
    <row r="209" spans="1:23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91"/>
        <v>0</v>
      </c>
      <c r="N209" t="e">
        <f t="shared" si="92"/>
        <v>#DIV/0!</v>
      </c>
    </row>
    <row r="210" spans="1:23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91"/>
        <v>0</v>
      </c>
      <c r="N210" t="e">
        <f t="shared" si="92"/>
        <v>#DIV/0!</v>
      </c>
    </row>
    <row r="211" spans="1:23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91"/>
        <v>0</v>
      </c>
      <c r="N211" t="e">
        <f t="shared" si="92"/>
        <v>#DIV/0!</v>
      </c>
    </row>
    <row r="212" spans="1:23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91"/>
        <v>0</v>
      </c>
      <c r="N212" t="e">
        <f t="shared" si="92"/>
        <v>#DIV/0!</v>
      </c>
    </row>
    <row r="213" spans="1:23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91"/>
        <v>0</v>
      </c>
      <c r="N213" t="e">
        <f t="shared" si="92"/>
        <v>#DIV/0!</v>
      </c>
    </row>
    <row r="217" spans="1:23" x14ac:dyDescent="0.45">
      <c r="A217" s="1">
        <v>0</v>
      </c>
      <c r="B217" t="s">
        <v>24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I219" s="6" t="s">
        <v>38</v>
      </c>
      <c r="J219" s="6"/>
      <c r="K219" t="s">
        <v>25</v>
      </c>
      <c r="L219" t="s">
        <v>26</v>
      </c>
      <c r="N219" s="8" t="s">
        <v>27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v>16.5</v>
      </c>
      <c r="E220">
        <v>5.6</v>
      </c>
      <c r="F220">
        <v>22.4</v>
      </c>
      <c r="G220">
        <v>3.7</v>
      </c>
      <c r="I220">
        <f>_xlfn.STDEV.P(D220:G220)</f>
        <v>7.7176745202165637</v>
      </c>
      <c r="J220">
        <v>2</v>
      </c>
      <c r="K220">
        <f>_xlfn.STDEV.P(D220:G224)</f>
        <v>6.5731632415451244</v>
      </c>
      <c r="L220">
        <f>_xlfn.STDEV.P(D220:G220,D225:G225,D230:F230,D235:F235)</f>
        <v>15.34916736424195</v>
      </c>
      <c r="M220">
        <v>0</v>
      </c>
      <c r="N220">
        <f>AVERAGE(D220:G220)</f>
        <v>12.05</v>
      </c>
      <c r="P220" s="2">
        <f>_xlfn.STDEV.P(D220:D224)</f>
        <v>4.9640306203729239</v>
      </c>
      <c r="Q220">
        <f>_xlfn.STDEV.P(D220,D225,D230)</f>
        <v>6.9531767320172904</v>
      </c>
      <c r="R220" s="2">
        <f>_xlfn.STDEV.P(E220:E224)</f>
        <v>0.7002856560004701</v>
      </c>
      <c r="S220">
        <f>_xlfn.STDEV.P(E220,E225,E230,E235)</f>
        <v>4.456666355023672</v>
      </c>
      <c r="T220" s="2">
        <f>_xlfn.STDEV.P(F220:F224)</f>
        <v>3.3666600660001333</v>
      </c>
      <c r="U220">
        <f>_xlfn.STDEV.P(F220,F225,F230,F235)</f>
        <v>8.7482498249650114</v>
      </c>
      <c r="V220" s="2">
        <f>_xlfn.STDEV.P(G220:G224)</f>
        <v>0.65115282384398898</v>
      </c>
      <c r="W220">
        <f>_xlfn.STDEV.P(G220,G225)</f>
        <v>12.849999999999998</v>
      </c>
    </row>
    <row r="221" spans="1:23" x14ac:dyDescent="0.45">
      <c r="A221" s="1">
        <v>1</v>
      </c>
      <c r="B221">
        <v>0</v>
      </c>
      <c r="C221">
        <v>0.2</v>
      </c>
      <c r="D221">
        <v>18.8</v>
      </c>
      <c r="E221">
        <v>6.3</v>
      </c>
      <c r="F221">
        <v>15.6</v>
      </c>
      <c r="G221">
        <v>3.8</v>
      </c>
      <c r="I221">
        <f t="shared" ref="I221:I249" si="93">_xlfn.STDEV.P(D221:G221)</f>
        <v>6.2423453124606949</v>
      </c>
      <c r="J221">
        <v>5</v>
      </c>
      <c r="K221">
        <f>_xlfn.STDEV.P(D225:G229)</f>
        <v>14.447902962021864</v>
      </c>
      <c r="L221">
        <f t="shared" ref="L221:L224" si="94">_xlfn.STDEV.P(D221:G221,D226:G226,D231:F231,D236:F236)</f>
        <v>13.143762643496407</v>
      </c>
      <c r="M221">
        <v>0.2</v>
      </c>
      <c r="N221">
        <f t="shared" ref="N221:N249" si="95">AVERAGE(D221:G221)</f>
        <v>11.125</v>
      </c>
      <c r="P221" s="2">
        <f>_xlfn.STDEV.P(D225:D229)</f>
        <v>0.55641710972974356</v>
      </c>
      <c r="Q221">
        <f t="shared" ref="Q221:Q224" si="96">_xlfn.STDEV.P(D221,D226,D231)</f>
        <v>8.0315917890955273</v>
      </c>
      <c r="R221" s="2">
        <f>_xlfn.STDEV.P(E225:E229)</f>
        <v>0.96457244414298993</v>
      </c>
      <c r="S221">
        <f t="shared" ref="S221:S224" si="97">_xlfn.STDEV.P(E221,E226,E231,E236)</f>
        <v>4.7866350393569839</v>
      </c>
      <c r="T221" s="2">
        <f>_xlfn.STDEV.P(F225:F229)</f>
        <v>1.5147276983009208</v>
      </c>
      <c r="U221">
        <f t="shared" ref="U221:U224" si="98">_xlfn.STDEV.P(F221,F226,F231,F236)</f>
        <v>9.3682976041541401</v>
      </c>
      <c r="V221" s="2">
        <f>_xlfn.STDEV.P(G225:G229)</f>
        <v>0.99075728612006642</v>
      </c>
      <c r="W221">
        <f t="shared" ref="W221:W224" si="99">_xlfn.STDEV.P(G221,G226)</f>
        <v>11.65</v>
      </c>
    </row>
    <row r="222" spans="1:23" x14ac:dyDescent="0.45">
      <c r="A222" s="1">
        <v>2</v>
      </c>
      <c r="B222">
        <v>0</v>
      </c>
      <c r="C222">
        <v>0.45</v>
      </c>
      <c r="D222">
        <v>20.2</v>
      </c>
      <c r="E222">
        <v>7.3</v>
      </c>
      <c r="F222">
        <v>14.2</v>
      </c>
      <c r="G222">
        <v>5.4</v>
      </c>
      <c r="I222">
        <f t="shared" si="93"/>
        <v>5.8636059724370959</v>
      </c>
      <c r="J222">
        <v>10</v>
      </c>
      <c r="K222">
        <f>_xlfn.STDEV.P(D230:G234)</f>
        <v>13.96402860030013</v>
      </c>
      <c r="L222">
        <f t="shared" si="94"/>
        <v>13.691156090777755</v>
      </c>
      <c r="M222">
        <v>0.45</v>
      </c>
      <c r="N222">
        <f t="shared" si="95"/>
        <v>11.775</v>
      </c>
      <c r="P222" s="2">
        <f>_xlfn.STDEV.P(D230:D234)</f>
        <v>0.55528010949429907</v>
      </c>
      <c r="Q222">
        <f t="shared" si="96"/>
        <v>8.4700780529002326</v>
      </c>
      <c r="R222" s="2">
        <f>_xlfn.STDEV.P(E230:E234)</f>
        <v>1.0248902380255251</v>
      </c>
      <c r="S222">
        <f t="shared" si="97"/>
        <v>4.0708567894240666</v>
      </c>
      <c r="T222" s="2">
        <f>_xlfn.STDEV.P(F230:F234)</f>
        <v>2.2455288909297058</v>
      </c>
      <c r="U222">
        <f t="shared" si="98"/>
        <v>10.918562176404004</v>
      </c>
      <c r="V222" s="2"/>
      <c r="W222">
        <f t="shared" si="99"/>
        <v>10.649999999999999</v>
      </c>
    </row>
    <row r="223" spans="1:23" x14ac:dyDescent="0.45">
      <c r="A223" s="1">
        <v>3</v>
      </c>
      <c r="B223">
        <v>0</v>
      </c>
      <c r="C223">
        <v>0.65</v>
      </c>
      <c r="D223">
        <v>8</v>
      </c>
      <c r="E223">
        <v>7.2</v>
      </c>
      <c r="F223">
        <v>20.8</v>
      </c>
      <c r="G223">
        <v>4.8</v>
      </c>
      <c r="I223">
        <f t="shared" si="93"/>
        <v>6.2321745803531536</v>
      </c>
      <c r="J223">
        <v>20</v>
      </c>
      <c r="K223">
        <f>_xlfn.STDEV.P(E235:F239)</f>
        <v>12.22132971488783</v>
      </c>
      <c r="L223">
        <f t="shared" si="94"/>
        <v>13.540372360960735</v>
      </c>
      <c r="M223">
        <v>0.65</v>
      </c>
      <c r="N223">
        <f t="shared" si="95"/>
        <v>10.199999999999999</v>
      </c>
      <c r="P223" s="2"/>
      <c r="Q223">
        <f t="shared" si="96"/>
        <v>2.8674417556808756</v>
      </c>
      <c r="R223" s="2">
        <f>_xlfn.STDEV.P(E235:E239)</f>
        <v>1.0762899237658967</v>
      </c>
      <c r="S223">
        <f t="shared" si="97"/>
        <v>3.7930858150060356</v>
      </c>
      <c r="T223" s="2">
        <f>_xlfn.STDEV.P(F235:F239)</f>
        <v>2.6755186413105041</v>
      </c>
      <c r="U223">
        <f t="shared" si="98"/>
        <v>7.4178837952612779</v>
      </c>
      <c r="V223" s="2"/>
      <c r="W223">
        <f t="shared" si="99"/>
        <v>11.850000000000001</v>
      </c>
    </row>
    <row r="224" spans="1:23" x14ac:dyDescent="0.45">
      <c r="A224" s="1">
        <v>4</v>
      </c>
      <c r="B224">
        <v>0</v>
      </c>
      <c r="C224">
        <v>0.85</v>
      </c>
      <c r="D224">
        <v>9.4</v>
      </c>
      <c r="E224">
        <v>7.4</v>
      </c>
      <c r="F224">
        <v>21.7</v>
      </c>
      <c r="G224">
        <v>4.8</v>
      </c>
      <c r="I224">
        <f t="shared" si="93"/>
        <v>6.4870544162971235</v>
      </c>
      <c r="J224">
        <v>50</v>
      </c>
      <c r="L224">
        <f t="shared" si="94"/>
        <v>13.357740628335224</v>
      </c>
      <c r="M224">
        <v>0.85</v>
      </c>
      <c r="N224">
        <f t="shared" si="95"/>
        <v>10.824999999999999</v>
      </c>
      <c r="P224" s="2"/>
      <c r="Q224">
        <f t="shared" si="96"/>
        <v>3.1626290048347792</v>
      </c>
      <c r="R224" s="2"/>
      <c r="S224">
        <f t="shared" si="97"/>
        <v>3.5759614091877419</v>
      </c>
      <c r="T224" s="2"/>
      <c r="U224">
        <f t="shared" si="98"/>
        <v>7.3774572177681996</v>
      </c>
      <c r="V224" s="2"/>
      <c r="W224">
        <f t="shared" si="99"/>
        <v>11.3</v>
      </c>
    </row>
    <row r="225" spans="1:23" x14ac:dyDescent="0.45">
      <c r="A225" s="1">
        <v>5</v>
      </c>
      <c r="B225">
        <v>5</v>
      </c>
      <c r="C225">
        <v>0</v>
      </c>
      <c r="D225">
        <v>2.5</v>
      </c>
      <c r="E225">
        <v>8</v>
      </c>
      <c r="F225">
        <v>40.700000000000003</v>
      </c>
      <c r="G225">
        <v>29.4</v>
      </c>
      <c r="I225">
        <f t="shared" si="93"/>
        <v>15.548392199838547</v>
      </c>
      <c r="J225">
        <v>100</v>
      </c>
      <c r="L225">
        <f>AVERAGE((L224-L223), (L223-L222), (L222-L221), (L221-L220))</f>
        <v>-0.49785668397668159</v>
      </c>
      <c r="N225">
        <f t="shared" si="95"/>
        <v>20.149999999999999</v>
      </c>
      <c r="P225" s="2"/>
      <c r="R225" s="2"/>
      <c r="T225" s="2"/>
      <c r="V225" s="2"/>
    </row>
    <row r="226" spans="1:23" x14ac:dyDescent="0.45">
      <c r="A226" s="1">
        <v>6</v>
      </c>
      <c r="B226">
        <v>5</v>
      </c>
      <c r="C226">
        <v>0.2</v>
      </c>
      <c r="D226">
        <v>2.5</v>
      </c>
      <c r="E226">
        <v>10.3</v>
      </c>
      <c r="F226">
        <v>38.700000000000003</v>
      </c>
      <c r="G226">
        <v>27.1</v>
      </c>
      <c r="I226">
        <f t="shared" si="93"/>
        <v>14.14169367508716</v>
      </c>
      <c r="K226">
        <f>AVERAGE(K220:K225)</f>
        <v>11.801606129688738</v>
      </c>
      <c r="N226">
        <f t="shared" si="95"/>
        <v>19.649999999999999</v>
      </c>
      <c r="P226" s="2">
        <f>AVERAGE(P220:P225)</f>
        <v>2.0252426131989885</v>
      </c>
      <c r="Q226">
        <f>AVERAGE(Q220:Q224)</f>
        <v>5.8969834669057413</v>
      </c>
      <c r="R226" s="2">
        <f>AVERAGE(R220:R225)</f>
        <v>0.94150956548372045</v>
      </c>
      <c r="S226">
        <f>AVERAGE(S220:S224)</f>
        <v>4.1366410815997003</v>
      </c>
      <c r="T226" s="2">
        <f>AVERAGE(T220:T225)</f>
        <v>2.4506088241353159</v>
      </c>
      <c r="U226">
        <f>AVERAGE(U220:U224)</f>
        <v>8.7660901237105264</v>
      </c>
      <c r="V226" s="2">
        <f>AVERAGE(V220:V225)</f>
        <v>0.8209550549820277</v>
      </c>
      <c r="W226">
        <f>AVERAGE(W220:W224)</f>
        <v>11.66</v>
      </c>
    </row>
    <row r="227" spans="1:23" x14ac:dyDescent="0.45">
      <c r="A227" s="1">
        <v>7</v>
      </c>
      <c r="B227">
        <v>5</v>
      </c>
      <c r="C227">
        <v>0.45</v>
      </c>
      <c r="D227">
        <v>3.2</v>
      </c>
      <c r="E227">
        <v>9.9</v>
      </c>
      <c r="F227">
        <v>40.1</v>
      </c>
      <c r="G227">
        <v>26.7</v>
      </c>
      <c r="I227">
        <f t="shared" si="93"/>
        <v>14.432147276133234</v>
      </c>
      <c r="N227">
        <f t="shared" si="95"/>
        <v>19.975000000000001</v>
      </c>
      <c r="P227" s="2">
        <f>_xlfn.STDEV.P(P220:P225)</f>
        <v>2.0780369801849692</v>
      </c>
      <c r="Q227">
        <f>_xlfn.STDEV.P(Q220:Q224)</f>
        <v>2.4061475414114457</v>
      </c>
      <c r="R227" s="2">
        <f>_xlfn.STDEV.P(R220:R225)</f>
        <v>0.14477478407049285</v>
      </c>
      <c r="S227">
        <f>_xlfn.STDEV.P(S220:S224)</f>
        <v>0.43854938378894953</v>
      </c>
      <c r="T227" s="2">
        <f>_xlfn.STDEV.P(T220:T225)</f>
        <v>0.67224726929168821</v>
      </c>
      <c r="U227">
        <f>_xlfn.STDEV.P(U220:U224)</f>
        <v>1.3222760464384535</v>
      </c>
      <c r="V227" s="2">
        <f>_xlfn.STDEV.P(V220:V225)</f>
        <v>0.16980223113803897</v>
      </c>
      <c r="W227">
        <f>_xlfn.STDEV.P(W220:W224)</f>
        <v>0.72138755187485704</v>
      </c>
    </row>
    <row r="228" spans="1:23" x14ac:dyDescent="0.45">
      <c r="A228" s="1">
        <v>8</v>
      </c>
      <c r="B228">
        <v>5</v>
      </c>
      <c r="C228">
        <v>0.65</v>
      </c>
      <c r="D228">
        <v>4</v>
      </c>
      <c r="E228">
        <v>8</v>
      </c>
      <c r="F228">
        <v>39</v>
      </c>
      <c r="G228">
        <v>28.5</v>
      </c>
      <c r="I228">
        <f t="shared" si="93"/>
        <v>14.432493720767731</v>
      </c>
      <c r="K228" cm="1">
        <f t="array" ref="K228">INDEX(LINEST(K220:K223),1)</f>
        <v>1.6460625058306382</v>
      </c>
      <c r="L228" cm="1">
        <f t="array" ref="L228">INDEX(LINEST(L220:L224),1)</f>
        <v>-0.35862437543491243</v>
      </c>
      <c r="N228">
        <f t="shared" si="95"/>
        <v>19.875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v>2.9</v>
      </c>
      <c r="E229">
        <v>8.6</v>
      </c>
      <c r="F229">
        <v>36.299999999999997</v>
      </c>
      <c r="G229">
        <v>27.4</v>
      </c>
      <c r="I229">
        <f t="shared" si="93"/>
        <v>13.574424481354635</v>
      </c>
      <c r="N229">
        <f t="shared" si="95"/>
        <v>18.799999999999997</v>
      </c>
      <c r="P229" s="2"/>
      <c r="R229" s="2"/>
      <c r="T229" s="2"/>
      <c r="V229" s="2"/>
    </row>
    <row r="230" spans="1:23" x14ac:dyDescent="0.45">
      <c r="A230" s="1">
        <v>10</v>
      </c>
      <c r="B230">
        <v>10</v>
      </c>
      <c r="C230">
        <v>0</v>
      </c>
      <c r="D230">
        <v>1.1000000000000001</v>
      </c>
      <c r="E230">
        <v>6.5</v>
      </c>
      <c r="F230">
        <v>38.9</v>
      </c>
      <c r="G230">
        <v>0</v>
      </c>
      <c r="I230">
        <f t="shared" si="93"/>
        <v>15.938220571945914</v>
      </c>
      <c r="N230">
        <f t="shared" si="95"/>
        <v>11.625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v>1.1100000000000001</v>
      </c>
      <c r="E231">
        <v>9.5</v>
      </c>
      <c r="F231">
        <v>33.200000000000003</v>
      </c>
      <c r="G231">
        <v>0</v>
      </c>
      <c r="I231">
        <f t="shared" si="93"/>
        <v>13.359388786542596</v>
      </c>
      <c r="J231" s="6"/>
      <c r="K231" t="s">
        <v>25</v>
      </c>
      <c r="L231" t="s">
        <v>26</v>
      </c>
      <c r="N231">
        <f t="shared" si="95"/>
        <v>10.952500000000001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1.4</v>
      </c>
      <c r="E232">
        <v>7</v>
      </c>
      <c r="F232">
        <v>33.700000000000003</v>
      </c>
      <c r="G232">
        <v>0</v>
      </c>
      <c r="I232">
        <f t="shared" si="93"/>
        <v>13.634033702466782</v>
      </c>
      <c r="J232">
        <v>2</v>
      </c>
      <c r="K232">
        <f>AVERAGE(D220:G224)</f>
        <v>11.195</v>
      </c>
      <c r="L232">
        <f>AVERAGE(D220:G220,D225:G225,D230:F230,D235:F235)</f>
        <v>16.985714285714288</v>
      </c>
      <c r="M232">
        <v>0</v>
      </c>
      <c r="N232">
        <f t="shared" si="95"/>
        <v>10.525</v>
      </c>
      <c r="P232" s="2">
        <f>AVERAGE(D220:D224)</f>
        <v>14.580000000000002</v>
      </c>
      <c r="Q232">
        <f>AVERAGE(D220,D225,D230)</f>
        <v>6.7</v>
      </c>
      <c r="R232" s="2">
        <f>AVERAGE(E220:E224)</f>
        <v>6.76</v>
      </c>
      <c r="S232">
        <f>AVERAGE(E220,E225,E230,E235)</f>
        <v>9.2250000000000014</v>
      </c>
      <c r="T232" s="2">
        <f>AVERAGE(F220:F224)</f>
        <v>18.940000000000001</v>
      </c>
      <c r="U232">
        <f>AVERAGE(F220,F225,F230,F235)</f>
        <v>36.924999999999997</v>
      </c>
      <c r="V232" s="2">
        <f>AVERAGE(G220:G224)</f>
        <v>4.5</v>
      </c>
      <c r="W232">
        <f>AVERAGE(G220,G225)</f>
        <v>16.55</v>
      </c>
    </row>
    <row r="233" spans="1:23" x14ac:dyDescent="0.45">
      <c r="A233" s="1">
        <v>13</v>
      </c>
      <c r="B233">
        <v>10</v>
      </c>
      <c r="C233">
        <v>0.65</v>
      </c>
      <c r="D233">
        <v>1</v>
      </c>
      <c r="E233">
        <v>7.8</v>
      </c>
      <c r="F233">
        <v>33.700000000000003</v>
      </c>
      <c r="G233">
        <v>0</v>
      </c>
      <c r="I233">
        <f t="shared" si="93"/>
        <v>13.656202803122106</v>
      </c>
      <c r="J233">
        <v>5</v>
      </c>
      <c r="K233">
        <f>AVERAGE(D225:G229)</f>
        <v>19.689999999999998</v>
      </c>
      <c r="L233">
        <f t="shared" ref="L233:L236" si="100">AVERAGE(D221:G221,D226:G226,D231:F231,D236:F236)</f>
        <v>16.014999999999997</v>
      </c>
      <c r="M233">
        <v>0.2</v>
      </c>
      <c r="N233">
        <f t="shared" si="95"/>
        <v>10.625</v>
      </c>
      <c r="P233" s="2">
        <f>AVERAGE(D225:D229)</f>
        <v>3.02</v>
      </c>
      <c r="Q233">
        <f t="shared" ref="Q233:Q236" si="101">AVERAGE(D221,D226,D231)</f>
        <v>7.47</v>
      </c>
      <c r="R233" s="2">
        <f>AVERAGE(E225:E229)</f>
        <v>8.9600000000000009</v>
      </c>
      <c r="S233">
        <f t="shared" ref="S233:S236" si="102">AVERAGE(E221,E226,E231,E236)</f>
        <v>11.324999999999999</v>
      </c>
      <c r="T233" s="2">
        <f>AVERAGE(F225:F229)</f>
        <v>38.96</v>
      </c>
      <c r="U233">
        <f t="shared" ref="U233:U236" si="103">AVERAGE(F221,F226,F231,F236)</f>
        <v>31.4</v>
      </c>
      <c r="V233" s="2">
        <f>AVERAGE(G225:G229)</f>
        <v>27.82</v>
      </c>
      <c r="W233">
        <f t="shared" ref="W233:W236" si="104">AVERAGE(G221,G226)</f>
        <v>15.450000000000001</v>
      </c>
    </row>
    <row r="234" spans="1:23" x14ac:dyDescent="0.45">
      <c r="A234" s="1">
        <v>14</v>
      </c>
      <c r="B234">
        <v>10</v>
      </c>
      <c r="C234">
        <v>0.85</v>
      </c>
      <c r="D234">
        <v>2.5</v>
      </c>
      <c r="E234">
        <v>8</v>
      </c>
      <c r="F234">
        <v>32.799999999999997</v>
      </c>
      <c r="G234">
        <v>0</v>
      </c>
      <c r="I234">
        <f t="shared" si="93"/>
        <v>13.01314239528639</v>
      </c>
      <c r="J234">
        <v>10</v>
      </c>
      <c r="K234">
        <f>AVERAGE(E230:F234)</f>
        <v>21.110000000000003</v>
      </c>
      <c r="L234">
        <f t="shared" si="100"/>
        <v>16.271428571428572</v>
      </c>
      <c r="M234">
        <v>0.45</v>
      </c>
      <c r="N234">
        <f t="shared" si="95"/>
        <v>10.824999999999999</v>
      </c>
      <c r="P234" s="2">
        <f>AVERAGE(D230:D234)</f>
        <v>1.4219999999999999</v>
      </c>
      <c r="Q234">
        <f t="shared" si="101"/>
        <v>8.2666666666666657</v>
      </c>
      <c r="R234" s="2">
        <f>AVERAGE(E230:E234)</f>
        <v>7.76</v>
      </c>
      <c r="S234">
        <f t="shared" si="102"/>
        <v>10.324999999999999</v>
      </c>
      <c r="T234" s="2">
        <f>AVERAGE(F230:F234)</f>
        <v>34.46</v>
      </c>
      <c r="U234">
        <f t="shared" si="103"/>
        <v>32.4</v>
      </c>
      <c r="V234" s="2"/>
      <c r="W234">
        <f t="shared" si="104"/>
        <v>16.05</v>
      </c>
    </row>
    <row r="235" spans="1:23" x14ac:dyDescent="0.45">
      <c r="A235" s="1">
        <v>15</v>
      </c>
      <c r="B235">
        <v>20</v>
      </c>
      <c r="C235">
        <v>0</v>
      </c>
      <c r="D235">
        <v>0</v>
      </c>
      <c r="E235">
        <v>16.8</v>
      </c>
      <c r="F235">
        <v>45.7</v>
      </c>
      <c r="G235">
        <v>0</v>
      </c>
      <c r="I235">
        <f t="shared" si="93"/>
        <v>18.669276231284385</v>
      </c>
      <c r="J235">
        <v>20</v>
      </c>
      <c r="K235">
        <f>AVERAGE(E235:F239)</f>
        <v>29.189999999999998</v>
      </c>
      <c r="L235">
        <f t="shared" si="100"/>
        <v>15.578571428571431</v>
      </c>
      <c r="M235">
        <v>0.65</v>
      </c>
      <c r="N235">
        <f t="shared" si="95"/>
        <v>15.625</v>
      </c>
      <c r="P235" s="2"/>
      <c r="Q235">
        <f t="shared" si="101"/>
        <v>4.333333333333333</v>
      </c>
      <c r="R235" s="2">
        <f>AVERAGE(E235:E239)</f>
        <v>17.14</v>
      </c>
      <c r="S235">
        <f t="shared" si="102"/>
        <v>9.85</v>
      </c>
      <c r="T235" s="2">
        <f>AVERAGE(F235:F239)</f>
        <v>41.24</v>
      </c>
      <c r="U235">
        <f t="shared" si="103"/>
        <v>33.1</v>
      </c>
      <c r="V235" s="2"/>
      <c r="W235">
        <f t="shared" si="104"/>
        <v>16.649999999999999</v>
      </c>
    </row>
    <row r="236" spans="1:23" x14ac:dyDescent="0.45">
      <c r="A236" s="1">
        <v>16</v>
      </c>
      <c r="B236">
        <v>20</v>
      </c>
      <c r="C236">
        <v>0.2</v>
      </c>
      <c r="D236">
        <v>0</v>
      </c>
      <c r="E236">
        <v>19.2</v>
      </c>
      <c r="F236">
        <v>38.1</v>
      </c>
      <c r="G236">
        <v>0</v>
      </c>
      <c r="I236">
        <f t="shared" si="93"/>
        <v>15.806861642970119</v>
      </c>
      <c r="J236">
        <v>50</v>
      </c>
      <c r="K236">
        <f>AVERAGE(D240:F244)</f>
        <v>0</v>
      </c>
      <c r="L236">
        <f t="shared" si="100"/>
        <v>15.707142857142857</v>
      </c>
      <c r="M236">
        <v>0.85</v>
      </c>
      <c r="N236">
        <f t="shared" si="95"/>
        <v>14.324999999999999</v>
      </c>
      <c r="P236" s="2"/>
      <c r="Q236">
        <f t="shared" si="101"/>
        <v>4.9333333333333336</v>
      </c>
      <c r="R236" s="2"/>
      <c r="S236">
        <f t="shared" si="102"/>
        <v>10.050000000000001</v>
      </c>
      <c r="T236" s="2"/>
      <c r="U236">
        <f t="shared" si="103"/>
        <v>33.174999999999997</v>
      </c>
      <c r="V236" s="2"/>
      <c r="W236">
        <f t="shared" si="104"/>
        <v>16.099999999999998</v>
      </c>
    </row>
    <row r="237" spans="1:23" x14ac:dyDescent="0.45">
      <c r="A237" s="1">
        <v>17</v>
      </c>
      <c r="B237">
        <v>20</v>
      </c>
      <c r="C237">
        <v>0.45</v>
      </c>
      <c r="D237">
        <v>0</v>
      </c>
      <c r="E237">
        <v>17.100000000000001</v>
      </c>
      <c r="F237">
        <v>41.6</v>
      </c>
      <c r="G237">
        <v>0</v>
      </c>
      <c r="I237">
        <f t="shared" si="93"/>
        <v>17.04074162118539</v>
      </c>
      <c r="J237">
        <v>100</v>
      </c>
      <c r="K237">
        <f>AVERAGE(D245:F249)</f>
        <v>0</v>
      </c>
      <c r="L237">
        <f>AVERAGE((L236-L235), (L235-L234), (L234-L233), (L233-L232))</f>
        <v>-0.31964285714285756</v>
      </c>
      <c r="N237">
        <f t="shared" si="95"/>
        <v>14.675000000000001</v>
      </c>
      <c r="P237" s="2"/>
      <c r="R237" s="2"/>
      <c r="T237" s="2"/>
      <c r="V237" s="2"/>
    </row>
    <row r="238" spans="1:23" x14ac:dyDescent="0.45">
      <c r="A238" s="1">
        <v>18</v>
      </c>
      <c r="B238">
        <v>20</v>
      </c>
      <c r="C238">
        <v>0.65</v>
      </c>
      <c r="D238">
        <v>0</v>
      </c>
      <c r="E238">
        <v>16.399999999999999</v>
      </c>
      <c r="F238">
        <v>38.9</v>
      </c>
      <c r="G238">
        <v>0</v>
      </c>
      <c r="I238">
        <f t="shared" si="93"/>
        <v>15.950293884439873</v>
      </c>
      <c r="K238">
        <f>AVERAGE(K232:K237)</f>
        <v>13.530833333333334</v>
      </c>
      <c r="N238">
        <f t="shared" si="95"/>
        <v>13.824999999999999</v>
      </c>
      <c r="P238" s="2">
        <f>AVERAGE(P232:P237)</f>
        <v>6.3406666666666673</v>
      </c>
      <c r="Q238">
        <f>AVERAGE(Q232:Q236)</f>
        <v>6.3406666666666665</v>
      </c>
      <c r="R238" s="2">
        <f>AVERAGE(R232:R237)</f>
        <v>10.155000000000001</v>
      </c>
      <c r="S238">
        <f>AVERAGE(S232:S236)</f>
        <v>10.155000000000001</v>
      </c>
      <c r="T238" s="2">
        <f>AVERAGE(T232:T237)</f>
        <v>33.400000000000006</v>
      </c>
      <c r="U238">
        <f>AVERAGE(U232:U236)</f>
        <v>33.4</v>
      </c>
      <c r="V238" s="2">
        <f>AVERAGE(V232:V237)</f>
        <v>16.16</v>
      </c>
      <c r="W238">
        <f>AVERAGE(W232:W236)</f>
        <v>16.159999999999997</v>
      </c>
    </row>
    <row r="239" spans="1:23" x14ac:dyDescent="0.45">
      <c r="A239" s="1">
        <v>19</v>
      </c>
      <c r="B239">
        <v>20</v>
      </c>
      <c r="C239">
        <v>0.85</v>
      </c>
      <c r="D239">
        <v>0</v>
      </c>
      <c r="E239">
        <v>16.2</v>
      </c>
      <c r="F239">
        <v>41.9</v>
      </c>
      <c r="G239">
        <v>0</v>
      </c>
      <c r="I239">
        <f t="shared" si="93"/>
        <v>17.132917877582909</v>
      </c>
      <c r="N239">
        <f t="shared" si="95"/>
        <v>14.524999999999999</v>
      </c>
      <c r="P239" s="2">
        <f>_xlfn.STDEV.P(P232:P237)</f>
        <v>5.8625001113480213</v>
      </c>
      <c r="Q239">
        <f>_xlfn.STDEV.P(Q232:Q236)</f>
        <v>1.4915739635998249</v>
      </c>
      <c r="R239" s="2">
        <f>_xlfn.STDEV.P(R232:R237)</f>
        <v>4.1073196856344145</v>
      </c>
      <c r="S239">
        <f>_xlfn.STDEV.P(S232:S236)</f>
        <v>0.68800436045129765</v>
      </c>
      <c r="T239" s="2">
        <f>_xlfn.STDEV.P(T232:T237)</f>
        <v>8.697620364214556</v>
      </c>
      <c r="U239">
        <f>_xlfn.STDEV.P(U232:U236)</f>
        <v>1.8743665596675583</v>
      </c>
      <c r="V239" s="2">
        <f>_xlfn.STDEV.P(V232:V237)</f>
        <v>11.66</v>
      </c>
      <c r="W239">
        <f>_xlfn.STDEV.P(W232:W236)</f>
        <v>0.42708313008125193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3"/>
        <v>0</v>
      </c>
      <c r="N240">
        <f t="shared" si="95"/>
        <v>0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3"/>
        <v>0</v>
      </c>
      <c r="N241">
        <f t="shared" si="95"/>
        <v>0</v>
      </c>
      <c r="P241" s="2" cm="1">
        <f t="array" ref="P241">INDEX(LINEST(P232:P234), 1)</f>
        <v>-6.5790000000000015</v>
      </c>
      <c r="Q241" s="2" cm="1">
        <f t="array" ref="Q241">INDEX(LINEST(Q232:Q236), 1)</f>
        <v>-0.66699999999999982</v>
      </c>
      <c r="R241" s="2" cm="1">
        <f t="array" ref="R241">INDEX(LINEST(R232:R235), 1)</f>
        <v>2.9940000000000002</v>
      </c>
      <c r="S241" s="2" cm="1">
        <f t="array" ref="S241">INDEX(LINEST(S232:S236), 1)</f>
        <v>1.7499999999999842E-2</v>
      </c>
      <c r="T241" s="2" cm="1">
        <f t="array" ref="T241">INDEX(LINEST(T232:T235), 1)</f>
        <v>6.2399999999999993</v>
      </c>
      <c r="U241" s="2" cm="1">
        <f t="array" ref="U241">INDEX(LINEST(U232:U236), 1)</f>
        <v>-0.57999999999999974</v>
      </c>
      <c r="V241" s="2" cm="1">
        <f t="array" ref="V241">INDEX(LINEST(V232:V233), 1)</f>
        <v>23.319999999999997</v>
      </c>
      <c r="W241" s="2" cm="1">
        <f t="array" ref="W241">INDEX(LINEST(W232:W236), 1)</f>
        <v>2.9999999999999177E-2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3"/>
        <v>0</v>
      </c>
      <c r="K242" cm="1">
        <f t="array" ref="K242">INDEX(LINEST(K232:K237),1)</f>
        <v>-3.056142857142857</v>
      </c>
      <c r="L242" cm="1">
        <f t="array" ref="L242">INDEX(LINEST(L232:L236),1)</f>
        <v>-0.29935714285714266</v>
      </c>
      <c r="N242">
        <f t="shared" si="95"/>
        <v>0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3"/>
        <v>0</v>
      </c>
      <c r="N243">
        <f t="shared" si="95"/>
        <v>0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3"/>
        <v>0</v>
      </c>
      <c r="N244">
        <f t="shared" si="95"/>
        <v>0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3"/>
        <v>0</v>
      </c>
      <c r="N245">
        <f t="shared" si="95"/>
        <v>0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3"/>
        <v>0</v>
      </c>
      <c r="N246">
        <f t="shared" si="95"/>
        <v>0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3"/>
        <v>0</v>
      </c>
      <c r="N247">
        <f t="shared" si="95"/>
        <v>0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3"/>
        <v>0</v>
      </c>
      <c r="N248">
        <f t="shared" si="95"/>
        <v>0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3"/>
        <v>0</v>
      </c>
      <c r="N249">
        <f t="shared" si="95"/>
        <v>0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49"/>
  <sheetViews>
    <sheetView workbookViewId="0">
      <selection activeCell="F18" sqref="F18"/>
    </sheetView>
  </sheetViews>
  <sheetFormatPr defaultRowHeight="14.25" x14ac:dyDescent="0.45"/>
  <sheetData>
    <row r="1" spans="1:7" x14ac:dyDescent="0.45">
      <c r="A1" s="1">
        <v>0</v>
      </c>
      <c r="B1" t="s">
        <v>18</v>
      </c>
    </row>
    <row r="3" spans="1:7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63.6</v>
      </c>
      <c r="F4">
        <v>29.1</v>
      </c>
      <c r="G4">
        <v>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62</v>
      </c>
      <c r="F5">
        <v>36.700000000000003</v>
      </c>
      <c r="G5">
        <v>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60.1</v>
      </c>
      <c r="F6">
        <v>39.299999999999997</v>
      </c>
      <c r="G6">
        <v>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56.2</v>
      </c>
      <c r="F7">
        <v>35.5</v>
      </c>
      <c r="G7">
        <v>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51</v>
      </c>
      <c r="F8">
        <v>34.6</v>
      </c>
      <c r="G8">
        <v>0</v>
      </c>
    </row>
    <row r="9" spans="1:7" x14ac:dyDescent="0.45">
      <c r="A9" s="1">
        <v>5</v>
      </c>
      <c r="B9">
        <v>5</v>
      </c>
      <c r="C9">
        <v>0</v>
      </c>
      <c r="D9">
        <v>89.5</v>
      </c>
      <c r="E9">
        <v>12</v>
      </c>
      <c r="F9">
        <v>5.6</v>
      </c>
      <c r="G9">
        <v>0</v>
      </c>
    </row>
    <row r="10" spans="1:7" x14ac:dyDescent="0.45">
      <c r="A10" s="1">
        <v>6</v>
      </c>
      <c r="B10">
        <v>5</v>
      </c>
      <c r="C10">
        <v>0.2</v>
      </c>
      <c r="D10">
        <v>85</v>
      </c>
      <c r="E10">
        <v>10</v>
      </c>
      <c r="F10">
        <v>8.3000000000000007</v>
      </c>
      <c r="G10">
        <v>0</v>
      </c>
    </row>
    <row r="11" spans="1:7" x14ac:dyDescent="0.45">
      <c r="A11" s="1">
        <v>7</v>
      </c>
      <c r="B11">
        <v>5</v>
      </c>
      <c r="C11">
        <v>0.45</v>
      </c>
      <c r="D11">
        <v>86.9</v>
      </c>
      <c r="E11">
        <v>11.8</v>
      </c>
      <c r="F11">
        <v>6.8</v>
      </c>
      <c r="G11">
        <v>0</v>
      </c>
    </row>
    <row r="12" spans="1:7" x14ac:dyDescent="0.45">
      <c r="A12" s="1">
        <v>8</v>
      </c>
      <c r="B12">
        <v>5</v>
      </c>
      <c r="C12">
        <v>0.65</v>
      </c>
      <c r="D12">
        <v>86</v>
      </c>
      <c r="E12">
        <v>11.5</v>
      </c>
      <c r="F12">
        <v>11.6</v>
      </c>
      <c r="G12">
        <v>0</v>
      </c>
    </row>
    <row r="13" spans="1:7" x14ac:dyDescent="0.45">
      <c r="A13" s="1">
        <v>9</v>
      </c>
      <c r="B13">
        <v>5</v>
      </c>
      <c r="C13">
        <v>0.85</v>
      </c>
      <c r="D13">
        <v>83.9</v>
      </c>
      <c r="E13">
        <v>10.1</v>
      </c>
      <c r="F13">
        <v>13.6</v>
      </c>
      <c r="G13">
        <v>0</v>
      </c>
    </row>
    <row r="14" spans="1:7" x14ac:dyDescent="0.45">
      <c r="A14" s="1">
        <v>10</v>
      </c>
      <c r="B14">
        <v>10</v>
      </c>
      <c r="C14">
        <v>0</v>
      </c>
      <c r="D14">
        <v>71.900000000000006</v>
      </c>
      <c r="E14">
        <v>0.8</v>
      </c>
      <c r="F14">
        <v>0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68</v>
      </c>
      <c r="E15">
        <v>0.7</v>
      </c>
      <c r="F15">
        <v>0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69.3</v>
      </c>
      <c r="E16">
        <v>1.7</v>
      </c>
      <c r="F16">
        <v>0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69.5</v>
      </c>
      <c r="E17">
        <v>1.1000000000000001</v>
      </c>
      <c r="F17">
        <v>0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67.7</v>
      </c>
      <c r="E18">
        <v>0.5</v>
      </c>
      <c r="F18">
        <v>0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48.8</v>
      </c>
      <c r="E19">
        <v>0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45.8</v>
      </c>
      <c r="E20">
        <v>0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46.8</v>
      </c>
      <c r="E21">
        <v>0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45.3</v>
      </c>
      <c r="E22">
        <v>0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41.8</v>
      </c>
      <c r="E23">
        <v>0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18.5</v>
      </c>
      <c r="E24">
        <v>0</v>
      </c>
      <c r="F24">
        <v>0</v>
      </c>
      <c r="G24">
        <v>100</v>
      </c>
    </row>
    <row r="25" spans="1:7" x14ac:dyDescent="0.45">
      <c r="A25" s="1">
        <v>21</v>
      </c>
      <c r="B25">
        <v>50</v>
      </c>
      <c r="C25">
        <v>0.2</v>
      </c>
      <c r="D25">
        <v>16.100000000000001</v>
      </c>
      <c r="E25">
        <v>0</v>
      </c>
      <c r="F25">
        <v>0</v>
      </c>
      <c r="G25">
        <v>100</v>
      </c>
    </row>
    <row r="26" spans="1:7" x14ac:dyDescent="0.45">
      <c r="A26" s="1">
        <v>22</v>
      </c>
      <c r="B26">
        <v>50</v>
      </c>
      <c r="C26">
        <v>0.45</v>
      </c>
      <c r="D26">
        <v>17.7</v>
      </c>
      <c r="E26">
        <v>0</v>
      </c>
      <c r="F26">
        <v>0</v>
      </c>
      <c r="G26">
        <v>100</v>
      </c>
    </row>
    <row r="27" spans="1:7" x14ac:dyDescent="0.45">
      <c r="A27" s="1">
        <v>23</v>
      </c>
      <c r="B27">
        <v>50</v>
      </c>
      <c r="C27">
        <v>0.65</v>
      </c>
      <c r="D27">
        <v>16</v>
      </c>
      <c r="E27">
        <v>0</v>
      </c>
      <c r="F27">
        <v>0</v>
      </c>
      <c r="G27">
        <v>100</v>
      </c>
    </row>
    <row r="28" spans="1:7" x14ac:dyDescent="0.45">
      <c r="A28" s="1">
        <v>24</v>
      </c>
      <c r="B28">
        <v>50</v>
      </c>
      <c r="C28">
        <v>0.85</v>
      </c>
      <c r="D28">
        <v>11.8</v>
      </c>
      <c r="E28">
        <v>0</v>
      </c>
      <c r="F28">
        <v>0</v>
      </c>
      <c r="G28">
        <v>100</v>
      </c>
    </row>
    <row r="29" spans="1:7" x14ac:dyDescent="0.45">
      <c r="A29" s="1">
        <v>25</v>
      </c>
      <c r="B29">
        <v>100</v>
      </c>
      <c r="C29">
        <v>0</v>
      </c>
      <c r="D29">
        <v>3.3</v>
      </c>
      <c r="E29">
        <v>0</v>
      </c>
      <c r="F29">
        <v>0</v>
      </c>
      <c r="G29">
        <v>100</v>
      </c>
    </row>
    <row r="30" spans="1:7" x14ac:dyDescent="0.45">
      <c r="A30" s="1">
        <v>26</v>
      </c>
      <c r="B30">
        <v>100</v>
      </c>
      <c r="C30">
        <v>0.2</v>
      </c>
      <c r="D30">
        <v>3.3</v>
      </c>
      <c r="E30">
        <v>0</v>
      </c>
      <c r="F30">
        <v>0</v>
      </c>
      <c r="G30">
        <v>100</v>
      </c>
    </row>
    <row r="31" spans="1:7" x14ac:dyDescent="0.45">
      <c r="A31" s="1">
        <v>27</v>
      </c>
      <c r="B31">
        <v>100</v>
      </c>
      <c r="C31">
        <v>0.45</v>
      </c>
      <c r="D31">
        <v>3.7</v>
      </c>
      <c r="E31">
        <v>0</v>
      </c>
      <c r="F31">
        <v>0</v>
      </c>
      <c r="G31">
        <v>100</v>
      </c>
    </row>
    <row r="32" spans="1:7" x14ac:dyDescent="0.45">
      <c r="A32" s="1">
        <v>28</v>
      </c>
      <c r="B32">
        <v>100</v>
      </c>
      <c r="C32">
        <v>0.65</v>
      </c>
      <c r="D32">
        <v>3.9</v>
      </c>
      <c r="E32">
        <v>0</v>
      </c>
      <c r="F32">
        <v>0</v>
      </c>
      <c r="G32">
        <v>100</v>
      </c>
    </row>
    <row r="33" spans="1:7" x14ac:dyDescent="0.45">
      <c r="A33" s="1">
        <v>29</v>
      </c>
      <c r="B33">
        <v>100</v>
      </c>
      <c r="C33">
        <v>0.85</v>
      </c>
      <c r="D33">
        <v>4.3</v>
      </c>
      <c r="E33">
        <v>0</v>
      </c>
      <c r="F33">
        <v>0</v>
      </c>
      <c r="G33">
        <v>100</v>
      </c>
    </row>
    <row r="37" spans="1:7" x14ac:dyDescent="0.45">
      <c r="A37" s="1">
        <v>0</v>
      </c>
      <c r="B37" t="s">
        <v>19</v>
      </c>
    </row>
    <row r="39" spans="1:7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3.8</v>
      </c>
      <c r="G40">
        <v>55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11.3</v>
      </c>
      <c r="G41">
        <v>51.5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12.6</v>
      </c>
      <c r="G42">
        <v>53.1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12.2</v>
      </c>
      <c r="G43">
        <v>50.3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</v>
      </c>
      <c r="F44">
        <v>15.2</v>
      </c>
      <c r="G44">
        <v>47.8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9.5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14.5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16.8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14.5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16.3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0.1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0.1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0.3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0.5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0.4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100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100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100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100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100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100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100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100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100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100</v>
      </c>
    </row>
    <row r="73" spans="1:7" x14ac:dyDescent="0.45">
      <c r="A73" s="1">
        <v>0</v>
      </c>
      <c r="B73" t="s">
        <v>20</v>
      </c>
    </row>
    <row r="75" spans="1:7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</row>
    <row r="76" spans="1:7" x14ac:dyDescent="0.45">
      <c r="A76" s="1">
        <v>0</v>
      </c>
      <c r="B76">
        <v>0</v>
      </c>
      <c r="C76">
        <v>0</v>
      </c>
      <c r="D76">
        <v>31</v>
      </c>
      <c r="E76">
        <v>0</v>
      </c>
      <c r="F76">
        <v>26.3</v>
      </c>
      <c r="G76">
        <v>65.3</v>
      </c>
    </row>
    <row r="77" spans="1:7" x14ac:dyDescent="0.45">
      <c r="A77" s="1">
        <v>1</v>
      </c>
      <c r="B77">
        <v>0</v>
      </c>
      <c r="C77">
        <v>0.2</v>
      </c>
      <c r="D77">
        <v>32.200000000000003</v>
      </c>
      <c r="E77">
        <v>0</v>
      </c>
      <c r="F77">
        <v>23.4</v>
      </c>
      <c r="G77">
        <v>56.5</v>
      </c>
    </row>
    <row r="78" spans="1:7" x14ac:dyDescent="0.45">
      <c r="A78" s="1">
        <v>2</v>
      </c>
      <c r="B78">
        <v>0</v>
      </c>
      <c r="C78">
        <v>0.45</v>
      </c>
      <c r="D78">
        <v>31</v>
      </c>
      <c r="E78">
        <v>0</v>
      </c>
      <c r="F78">
        <v>22.7</v>
      </c>
      <c r="G78">
        <v>58.1</v>
      </c>
    </row>
    <row r="79" spans="1:7" x14ac:dyDescent="0.45">
      <c r="A79" s="1">
        <v>3</v>
      </c>
      <c r="B79">
        <v>0</v>
      </c>
      <c r="C79">
        <v>0.65</v>
      </c>
      <c r="D79">
        <v>31.5</v>
      </c>
      <c r="E79">
        <v>0</v>
      </c>
      <c r="F79">
        <v>24.5</v>
      </c>
      <c r="G79">
        <v>56.7</v>
      </c>
    </row>
    <row r="80" spans="1:7" x14ac:dyDescent="0.45">
      <c r="A80" s="1">
        <v>4</v>
      </c>
      <c r="B80">
        <v>0</v>
      </c>
      <c r="C80">
        <v>0.85</v>
      </c>
      <c r="D80">
        <v>30.3</v>
      </c>
      <c r="E80">
        <v>0</v>
      </c>
      <c r="F80">
        <v>20.9</v>
      </c>
      <c r="G80">
        <v>53.1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6.9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0.3</v>
      </c>
      <c r="E82">
        <v>0</v>
      </c>
      <c r="F82">
        <v>5.6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6.2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0.1</v>
      </c>
      <c r="E84">
        <v>0</v>
      </c>
      <c r="F84">
        <v>9.9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12.2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0.3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0.1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0.5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0.8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1.1000000000000001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0.9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1.1000000000000001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0.6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100</v>
      </c>
    </row>
    <row r="97" spans="1:7" x14ac:dyDescent="0.45">
      <c r="A97" s="1">
        <v>21</v>
      </c>
      <c r="B97">
        <v>50</v>
      </c>
      <c r="C97">
        <v>0.2</v>
      </c>
      <c r="D97">
        <v>0.2</v>
      </c>
      <c r="E97">
        <v>0</v>
      </c>
      <c r="F97">
        <v>0</v>
      </c>
      <c r="G97">
        <v>100</v>
      </c>
    </row>
    <row r="98" spans="1:7" x14ac:dyDescent="0.45">
      <c r="A98" s="1">
        <v>22</v>
      </c>
      <c r="B98">
        <v>50</v>
      </c>
      <c r="C98">
        <v>0.45</v>
      </c>
      <c r="D98">
        <v>0.1</v>
      </c>
      <c r="E98">
        <v>0</v>
      </c>
      <c r="F98">
        <v>0</v>
      </c>
      <c r="G98">
        <v>100</v>
      </c>
    </row>
    <row r="99" spans="1:7" x14ac:dyDescent="0.45">
      <c r="A99" s="1">
        <v>23</v>
      </c>
      <c r="B99">
        <v>50</v>
      </c>
      <c r="C99">
        <v>0.65</v>
      </c>
      <c r="D99">
        <v>0.3</v>
      </c>
      <c r="E99">
        <v>0</v>
      </c>
      <c r="F99">
        <v>0</v>
      </c>
      <c r="G99">
        <v>100</v>
      </c>
    </row>
    <row r="100" spans="1:7" x14ac:dyDescent="0.45">
      <c r="A100" s="1">
        <v>24</v>
      </c>
      <c r="B100">
        <v>50</v>
      </c>
      <c r="C100">
        <v>0.85</v>
      </c>
      <c r="D100">
        <v>0.2</v>
      </c>
      <c r="E100">
        <v>0</v>
      </c>
      <c r="F100">
        <v>0</v>
      </c>
      <c r="G100">
        <v>100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100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100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100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100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100</v>
      </c>
    </row>
    <row r="109" spans="1:7" x14ac:dyDescent="0.45">
      <c r="A109" s="1">
        <v>0</v>
      </c>
      <c r="B109" t="s">
        <v>21</v>
      </c>
    </row>
    <row r="111" spans="1:7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30.3</v>
      </c>
      <c r="E117">
        <v>22.4</v>
      </c>
      <c r="F117">
        <v>17.100000000000001</v>
      </c>
      <c r="G117">
        <v>0</v>
      </c>
    </row>
    <row r="118" spans="1:7" x14ac:dyDescent="0.45">
      <c r="A118" s="1">
        <v>6</v>
      </c>
      <c r="B118">
        <v>5</v>
      </c>
      <c r="C118">
        <v>0.2</v>
      </c>
      <c r="D118">
        <v>25.9</v>
      </c>
      <c r="E118">
        <v>16.5</v>
      </c>
      <c r="F118">
        <v>11.9</v>
      </c>
      <c r="G118">
        <v>0</v>
      </c>
    </row>
    <row r="119" spans="1:7" x14ac:dyDescent="0.45">
      <c r="A119" s="1">
        <v>7</v>
      </c>
      <c r="B119">
        <v>5</v>
      </c>
      <c r="C119">
        <v>0.45</v>
      </c>
      <c r="D119">
        <v>25.8</v>
      </c>
      <c r="E119">
        <v>17.5</v>
      </c>
      <c r="F119">
        <v>12.5</v>
      </c>
      <c r="G119">
        <v>0</v>
      </c>
    </row>
    <row r="120" spans="1:7" x14ac:dyDescent="0.45">
      <c r="A120" s="1">
        <v>8</v>
      </c>
      <c r="B120">
        <v>5</v>
      </c>
      <c r="C120">
        <v>0.65</v>
      </c>
      <c r="D120">
        <v>25.1</v>
      </c>
      <c r="E120">
        <v>16.399999999999999</v>
      </c>
      <c r="F120">
        <v>12</v>
      </c>
      <c r="G120">
        <v>0</v>
      </c>
    </row>
    <row r="121" spans="1:7" x14ac:dyDescent="0.45">
      <c r="A121" s="1">
        <v>9</v>
      </c>
      <c r="B121">
        <v>5</v>
      </c>
      <c r="C121">
        <v>0.85</v>
      </c>
      <c r="D121">
        <v>20.5</v>
      </c>
      <c r="E121">
        <v>13.2</v>
      </c>
      <c r="F121">
        <v>11.1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22.1</v>
      </c>
      <c r="E122">
        <v>12</v>
      </c>
      <c r="F122">
        <v>0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18.399999999999999</v>
      </c>
      <c r="E123">
        <v>8.1999999999999993</v>
      </c>
      <c r="F123">
        <v>0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20.100000000000001</v>
      </c>
      <c r="E124">
        <v>9.8000000000000007</v>
      </c>
      <c r="F124">
        <v>0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20.3</v>
      </c>
      <c r="E125">
        <v>10.199999999999999</v>
      </c>
      <c r="F125">
        <v>0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16</v>
      </c>
      <c r="E126">
        <v>7.5</v>
      </c>
      <c r="F126">
        <v>0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45.5</v>
      </c>
      <c r="E127">
        <v>0.2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43</v>
      </c>
      <c r="E128">
        <v>0.3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45.4</v>
      </c>
      <c r="E129">
        <v>0.1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44.7</v>
      </c>
      <c r="E130">
        <v>0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43</v>
      </c>
      <c r="E131">
        <v>0.2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76.400000000000006</v>
      </c>
      <c r="E132">
        <v>0</v>
      </c>
      <c r="F132">
        <v>0</v>
      </c>
      <c r="G132">
        <v>100</v>
      </c>
    </row>
    <row r="133" spans="1:7" x14ac:dyDescent="0.45">
      <c r="A133" s="1">
        <v>21</v>
      </c>
      <c r="B133">
        <v>50</v>
      </c>
      <c r="C133">
        <v>0.2</v>
      </c>
      <c r="D133">
        <v>75.8</v>
      </c>
      <c r="E133">
        <v>0</v>
      </c>
      <c r="F133">
        <v>0</v>
      </c>
      <c r="G133">
        <v>100</v>
      </c>
    </row>
    <row r="134" spans="1:7" x14ac:dyDescent="0.45">
      <c r="A134" s="1">
        <v>22</v>
      </c>
      <c r="B134">
        <v>50</v>
      </c>
      <c r="C134">
        <v>0.45</v>
      </c>
      <c r="D134">
        <v>76.099999999999994</v>
      </c>
      <c r="E134">
        <v>0</v>
      </c>
      <c r="F134">
        <v>0</v>
      </c>
      <c r="G134">
        <v>100</v>
      </c>
    </row>
    <row r="135" spans="1:7" x14ac:dyDescent="0.45">
      <c r="A135" s="1">
        <v>23</v>
      </c>
      <c r="B135">
        <v>50</v>
      </c>
      <c r="C135">
        <v>0.65</v>
      </c>
      <c r="D135">
        <v>75.599999999999994</v>
      </c>
      <c r="E135">
        <v>0</v>
      </c>
      <c r="F135">
        <v>0</v>
      </c>
      <c r="G135">
        <v>100</v>
      </c>
    </row>
    <row r="136" spans="1:7" x14ac:dyDescent="0.45">
      <c r="A136" s="1">
        <v>24</v>
      </c>
      <c r="B136">
        <v>50</v>
      </c>
      <c r="C136">
        <v>0.85</v>
      </c>
      <c r="D136">
        <v>75.400000000000006</v>
      </c>
      <c r="E136">
        <v>0</v>
      </c>
      <c r="F136">
        <v>0</v>
      </c>
      <c r="G136">
        <v>100</v>
      </c>
    </row>
    <row r="137" spans="1:7" x14ac:dyDescent="0.45">
      <c r="A137" s="1">
        <v>25</v>
      </c>
      <c r="B137">
        <v>100</v>
      </c>
      <c r="C137">
        <v>0</v>
      </c>
      <c r="D137">
        <v>88.6</v>
      </c>
      <c r="E137">
        <v>0</v>
      </c>
      <c r="F137">
        <v>0</v>
      </c>
      <c r="G137">
        <v>100</v>
      </c>
    </row>
    <row r="138" spans="1:7" x14ac:dyDescent="0.45">
      <c r="A138" s="1">
        <v>26</v>
      </c>
      <c r="B138">
        <v>100</v>
      </c>
      <c r="C138">
        <v>0.2</v>
      </c>
      <c r="D138">
        <v>87.8</v>
      </c>
      <c r="E138">
        <v>0</v>
      </c>
      <c r="F138">
        <v>0</v>
      </c>
      <c r="G138">
        <v>100</v>
      </c>
    </row>
    <row r="139" spans="1:7" x14ac:dyDescent="0.45">
      <c r="A139" s="1">
        <v>27</v>
      </c>
      <c r="B139">
        <v>100</v>
      </c>
      <c r="C139">
        <v>0.45</v>
      </c>
      <c r="D139">
        <v>86.7</v>
      </c>
      <c r="E139">
        <v>0</v>
      </c>
      <c r="F139">
        <v>0</v>
      </c>
      <c r="G139">
        <v>100</v>
      </c>
    </row>
    <row r="140" spans="1:7" x14ac:dyDescent="0.45">
      <c r="A140" s="1">
        <v>28</v>
      </c>
      <c r="B140">
        <v>100</v>
      </c>
      <c r="C140">
        <v>0.65</v>
      </c>
      <c r="D140">
        <v>87.6</v>
      </c>
      <c r="E140">
        <v>0</v>
      </c>
      <c r="F140">
        <v>0</v>
      </c>
      <c r="G140">
        <v>100</v>
      </c>
    </row>
    <row r="141" spans="1:7" x14ac:dyDescent="0.45">
      <c r="A141" s="1">
        <v>29</v>
      </c>
      <c r="B141">
        <v>100</v>
      </c>
      <c r="C141">
        <v>0.85</v>
      </c>
      <c r="D141">
        <v>88</v>
      </c>
      <c r="E141">
        <v>0</v>
      </c>
      <c r="F141">
        <v>0</v>
      </c>
      <c r="G141">
        <v>100</v>
      </c>
    </row>
    <row r="145" spans="1:7" x14ac:dyDescent="0.45">
      <c r="A145" s="1">
        <v>0</v>
      </c>
      <c r="B145" t="s">
        <v>22</v>
      </c>
    </row>
    <row r="147" spans="1:7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</row>
    <row r="148" spans="1:7" x14ac:dyDescent="0.45">
      <c r="A148" s="1">
        <v>0</v>
      </c>
      <c r="B148">
        <v>0</v>
      </c>
      <c r="C148">
        <v>0</v>
      </c>
      <c r="D148">
        <v>25.5</v>
      </c>
      <c r="E148">
        <v>39.1</v>
      </c>
      <c r="F148">
        <v>5</v>
      </c>
      <c r="G148">
        <v>100</v>
      </c>
    </row>
    <row r="149" spans="1:7" x14ac:dyDescent="0.45">
      <c r="A149" s="1">
        <v>1</v>
      </c>
      <c r="B149">
        <v>0</v>
      </c>
      <c r="C149">
        <v>0.2</v>
      </c>
      <c r="D149">
        <v>29.4</v>
      </c>
      <c r="E149">
        <v>40.5</v>
      </c>
      <c r="F149">
        <v>7.6</v>
      </c>
      <c r="G149">
        <v>100</v>
      </c>
    </row>
    <row r="150" spans="1:7" x14ac:dyDescent="0.45">
      <c r="A150" s="1">
        <v>2</v>
      </c>
      <c r="B150">
        <v>0</v>
      </c>
      <c r="C150">
        <v>0.45</v>
      </c>
      <c r="D150">
        <v>27.3</v>
      </c>
      <c r="E150">
        <v>41.5</v>
      </c>
      <c r="F150">
        <v>6.5</v>
      </c>
      <c r="G150">
        <v>100</v>
      </c>
    </row>
    <row r="151" spans="1:7" x14ac:dyDescent="0.45">
      <c r="A151" s="1">
        <v>3</v>
      </c>
      <c r="B151">
        <v>0</v>
      </c>
      <c r="C151">
        <v>0.65</v>
      </c>
      <c r="D151">
        <v>29.7</v>
      </c>
      <c r="E151">
        <v>44.7</v>
      </c>
      <c r="F151">
        <v>6</v>
      </c>
      <c r="G151">
        <v>100</v>
      </c>
    </row>
    <row r="152" spans="1:7" x14ac:dyDescent="0.45">
      <c r="A152" s="1">
        <v>4</v>
      </c>
      <c r="B152">
        <v>0</v>
      </c>
      <c r="C152">
        <v>0.85</v>
      </c>
      <c r="D152">
        <v>28.8</v>
      </c>
      <c r="E152">
        <v>46.6</v>
      </c>
      <c r="F152">
        <v>6.8</v>
      </c>
      <c r="G152">
        <v>100</v>
      </c>
    </row>
    <row r="153" spans="1:7" x14ac:dyDescent="0.45">
      <c r="A153" s="1">
        <v>5</v>
      </c>
      <c r="B153">
        <v>5</v>
      </c>
      <c r="C153">
        <v>0</v>
      </c>
      <c r="D153">
        <v>0.1</v>
      </c>
      <c r="E153">
        <v>0</v>
      </c>
      <c r="F153">
        <v>9.6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9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0.2</v>
      </c>
      <c r="E155">
        <v>0</v>
      </c>
      <c r="F155">
        <v>8.8000000000000007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9.9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9.6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0.3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0.1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0.1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0.1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0.4</v>
      </c>
      <c r="E168">
        <v>0</v>
      </c>
      <c r="F168">
        <v>0</v>
      </c>
      <c r="G168">
        <v>100</v>
      </c>
    </row>
    <row r="169" spans="1:7" x14ac:dyDescent="0.45">
      <c r="A169" s="1">
        <v>21</v>
      </c>
      <c r="B169">
        <v>50</v>
      </c>
      <c r="C169">
        <v>0.2</v>
      </c>
      <c r="D169">
        <v>0.4</v>
      </c>
      <c r="E169">
        <v>0</v>
      </c>
      <c r="F169">
        <v>0</v>
      </c>
      <c r="G169">
        <v>100</v>
      </c>
    </row>
    <row r="170" spans="1:7" x14ac:dyDescent="0.45">
      <c r="A170" s="1">
        <v>22</v>
      </c>
      <c r="B170">
        <v>50</v>
      </c>
      <c r="C170">
        <v>0.45</v>
      </c>
      <c r="D170">
        <v>0.5</v>
      </c>
      <c r="E170">
        <v>0</v>
      </c>
      <c r="F170">
        <v>0</v>
      </c>
      <c r="G170">
        <v>100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100</v>
      </c>
    </row>
    <row r="172" spans="1:7" x14ac:dyDescent="0.45">
      <c r="A172" s="1">
        <v>24</v>
      </c>
      <c r="B172">
        <v>50</v>
      </c>
      <c r="C172">
        <v>0.85</v>
      </c>
      <c r="D172">
        <v>0.3</v>
      </c>
      <c r="E172">
        <v>0</v>
      </c>
      <c r="F172">
        <v>0</v>
      </c>
      <c r="G172">
        <v>100</v>
      </c>
    </row>
    <row r="173" spans="1:7" x14ac:dyDescent="0.45">
      <c r="A173" s="1">
        <v>25</v>
      </c>
      <c r="B173">
        <v>100</v>
      </c>
      <c r="C173">
        <v>0</v>
      </c>
      <c r="D173">
        <v>0.2</v>
      </c>
      <c r="E173">
        <v>0</v>
      </c>
      <c r="F173">
        <v>0</v>
      </c>
      <c r="G173">
        <v>100</v>
      </c>
    </row>
    <row r="174" spans="1:7" x14ac:dyDescent="0.45">
      <c r="A174" s="1">
        <v>26</v>
      </c>
      <c r="B174">
        <v>100</v>
      </c>
      <c r="C174">
        <v>0.2</v>
      </c>
      <c r="D174">
        <v>0.1</v>
      </c>
      <c r="E174">
        <v>0</v>
      </c>
      <c r="F174">
        <v>0</v>
      </c>
      <c r="G174">
        <v>100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100</v>
      </c>
    </row>
    <row r="176" spans="1:7" x14ac:dyDescent="0.45">
      <c r="A176" s="1">
        <v>28</v>
      </c>
      <c r="B176">
        <v>100</v>
      </c>
      <c r="C176">
        <v>0.65</v>
      </c>
      <c r="D176">
        <v>0.2</v>
      </c>
      <c r="E176">
        <v>0</v>
      </c>
      <c r="F176">
        <v>0</v>
      </c>
      <c r="G176">
        <v>100</v>
      </c>
    </row>
    <row r="177" spans="1:7" x14ac:dyDescent="0.45">
      <c r="A177" s="1">
        <v>29</v>
      </c>
      <c r="B177">
        <v>100</v>
      </c>
      <c r="C177">
        <v>0.85</v>
      </c>
      <c r="D177">
        <v>0.1</v>
      </c>
      <c r="E177">
        <v>0</v>
      </c>
      <c r="F177">
        <v>0</v>
      </c>
      <c r="G177">
        <v>100</v>
      </c>
    </row>
    <row r="181" spans="1:7" x14ac:dyDescent="0.45">
      <c r="A181" s="1">
        <v>0</v>
      </c>
      <c r="B181" t="s">
        <v>23</v>
      </c>
    </row>
    <row r="183" spans="1:7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</row>
    <row r="184" spans="1:7" x14ac:dyDescent="0.45">
      <c r="A184" s="1">
        <v>0</v>
      </c>
      <c r="B184">
        <v>0</v>
      </c>
      <c r="C184">
        <v>0</v>
      </c>
      <c r="D184">
        <v>62.3</v>
      </c>
      <c r="E184">
        <v>50.9</v>
      </c>
      <c r="F184">
        <v>59.4</v>
      </c>
      <c r="G184">
        <v>56.8</v>
      </c>
    </row>
    <row r="185" spans="1:7" x14ac:dyDescent="0.45">
      <c r="A185" s="1">
        <v>1</v>
      </c>
      <c r="B185">
        <v>0</v>
      </c>
      <c r="C185">
        <v>0.2</v>
      </c>
      <c r="D185">
        <v>66.599999999999994</v>
      </c>
      <c r="E185">
        <v>44</v>
      </c>
      <c r="F185">
        <v>52.8</v>
      </c>
      <c r="G185">
        <v>53.6</v>
      </c>
    </row>
    <row r="186" spans="1:7" x14ac:dyDescent="0.45">
      <c r="A186" s="1">
        <v>2</v>
      </c>
      <c r="B186">
        <v>0</v>
      </c>
      <c r="C186">
        <v>0.45</v>
      </c>
      <c r="D186">
        <v>64.3</v>
      </c>
      <c r="E186">
        <v>43.3</v>
      </c>
      <c r="F186">
        <v>60.2</v>
      </c>
      <c r="G186">
        <v>55</v>
      </c>
    </row>
    <row r="187" spans="1:7" x14ac:dyDescent="0.45">
      <c r="A187" s="1">
        <v>3</v>
      </c>
      <c r="B187">
        <v>0</v>
      </c>
      <c r="C187">
        <v>0.65</v>
      </c>
      <c r="D187">
        <v>64</v>
      </c>
      <c r="E187">
        <v>39.700000000000003</v>
      </c>
      <c r="F187">
        <v>57.9</v>
      </c>
      <c r="G187">
        <v>53.2</v>
      </c>
    </row>
    <row r="188" spans="1:7" x14ac:dyDescent="0.45">
      <c r="A188" s="1">
        <v>4</v>
      </c>
      <c r="B188">
        <v>0</v>
      </c>
      <c r="C188">
        <v>0.85</v>
      </c>
      <c r="D188">
        <v>62.9</v>
      </c>
      <c r="E188">
        <v>36.4</v>
      </c>
      <c r="F188">
        <v>57.7</v>
      </c>
      <c r="G188">
        <v>52.5</v>
      </c>
    </row>
    <row r="189" spans="1:7" x14ac:dyDescent="0.45">
      <c r="A189" s="1">
        <v>5</v>
      </c>
      <c r="B189">
        <v>5</v>
      </c>
      <c r="C189">
        <v>0</v>
      </c>
      <c r="D189">
        <v>37.9</v>
      </c>
      <c r="E189">
        <v>19.600000000000001</v>
      </c>
      <c r="F189">
        <v>21.2</v>
      </c>
      <c r="G189">
        <v>36.1</v>
      </c>
    </row>
    <row r="190" spans="1:7" x14ac:dyDescent="0.45">
      <c r="A190" s="1">
        <v>6</v>
      </c>
      <c r="B190">
        <v>5</v>
      </c>
      <c r="C190">
        <v>0.2</v>
      </c>
      <c r="D190">
        <v>36.9</v>
      </c>
      <c r="E190">
        <v>25.7</v>
      </c>
      <c r="F190">
        <v>28</v>
      </c>
      <c r="G190">
        <v>40</v>
      </c>
    </row>
    <row r="191" spans="1:7" x14ac:dyDescent="0.45">
      <c r="A191" s="1">
        <v>7</v>
      </c>
      <c r="B191">
        <v>5</v>
      </c>
      <c r="C191">
        <v>0.45</v>
      </c>
      <c r="D191">
        <v>37.47</v>
      </c>
      <c r="E191">
        <v>25.5</v>
      </c>
      <c r="F191">
        <v>27</v>
      </c>
      <c r="G191">
        <v>38.4</v>
      </c>
    </row>
    <row r="192" spans="1:7" x14ac:dyDescent="0.45">
      <c r="A192" s="1">
        <v>8</v>
      </c>
      <c r="B192">
        <v>5</v>
      </c>
      <c r="C192">
        <v>0.65</v>
      </c>
      <c r="D192">
        <v>37</v>
      </c>
      <c r="E192">
        <v>25.5</v>
      </c>
      <c r="F192">
        <v>26.1</v>
      </c>
      <c r="G192">
        <v>40.799999999999997</v>
      </c>
    </row>
    <row r="193" spans="1:7" x14ac:dyDescent="0.45">
      <c r="A193" s="1">
        <v>9</v>
      </c>
      <c r="B193">
        <v>5</v>
      </c>
      <c r="C193">
        <v>0.85</v>
      </c>
      <c r="D193">
        <v>37.5</v>
      </c>
      <c r="E193">
        <v>29.4</v>
      </c>
      <c r="F193">
        <v>28</v>
      </c>
      <c r="G193">
        <v>39.700000000000003</v>
      </c>
    </row>
    <row r="194" spans="1:7" x14ac:dyDescent="0.45">
      <c r="A194" s="1">
        <v>10</v>
      </c>
      <c r="B194">
        <v>10</v>
      </c>
      <c r="C194">
        <v>0</v>
      </c>
      <c r="D194">
        <v>41.6</v>
      </c>
      <c r="E194">
        <v>19.5</v>
      </c>
      <c r="F194">
        <v>23</v>
      </c>
      <c r="G194">
        <v>67.2</v>
      </c>
    </row>
    <row r="195" spans="1:7" x14ac:dyDescent="0.45">
      <c r="A195" s="1">
        <v>11</v>
      </c>
      <c r="B195">
        <v>10</v>
      </c>
      <c r="C195">
        <v>0.2</v>
      </c>
      <c r="D195">
        <v>22.6</v>
      </c>
      <c r="E195">
        <v>26.2</v>
      </c>
      <c r="F195">
        <v>29.4</v>
      </c>
      <c r="G195">
        <v>65.400000000000006</v>
      </c>
    </row>
    <row r="196" spans="1:7" x14ac:dyDescent="0.45">
      <c r="A196" s="1">
        <v>12</v>
      </c>
      <c r="B196">
        <v>10</v>
      </c>
      <c r="C196">
        <v>0.45</v>
      </c>
      <c r="D196">
        <v>20.6</v>
      </c>
      <c r="E196">
        <v>26</v>
      </c>
      <c r="F196">
        <v>27.7</v>
      </c>
      <c r="G196">
        <v>66.599999999999994</v>
      </c>
    </row>
    <row r="197" spans="1:7" x14ac:dyDescent="0.45">
      <c r="A197" s="1">
        <v>13</v>
      </c>
      <c r="B197">
        <v>10</v>
      </c>
      <c r="C197">
        <v>0.65</v>
      </c>
      <c r="D197">
        <v>22.6</v>
      </c>
      <c r="E197">
        <v>25.6</v>
      </c>
      <c r="F197">
        <v>26.9</v>
      </c>
      <c r="G197">
        <v>63.4</v>
      </c>
    </row>
    <row r="198" spans="1:7" x14ac:dyDescent="0.45">
      <c r="A198" s="1">
        <v>14</v>
      </c>
      <c r="B198">
        <v>10</v>
      </c>
      <c r="C198">
        <v>0.85</v>
      </c>
      <c r="D198">
        <v>26.2</v>
      </c>
      <c r="E198">
        <v>29.5</v>
      </c>
      <c r="F198">
        <v>27.7</v>
      </c>
      <c r="G198">
        <v>62.1</v>
      </c>
    </row>
    <row r="199" spans="1:7" x14ac:dyDescent="0.45">
      <c r="A199" s="1">
        <v>15</v>
      </c>
      <c r="B199">
        <v>20</v>
      </c>
      <c r="C199">
        <v>0</v>
      </c>
      <c r="D199">
        <v>48.8</v>
      </c>
      <c r="E199">
        <v>19.399999999999999</v>
      </c>
      <c r="F199">
        <v>22.3</v>
      </c>
      <c r="G199">
        <v>100</v>
      </c>
    </row>
    <row r="200" spans="1:7" x14ac:dyDescent="0.45">
      <c r="A200" s="1">
        <v>16</v>
      </c>
      <c r="B200">
        <v>20</v>
      </c>
      <c r="C200">
        <v>0.2</v>
      </c>
      <c r="D200">
        <v>28.1</v>
      </c>
      <c r="E200">
        <v>26.1</v>
      </c>
      <c r="F200">
        <v>27.9</v>
      </c>
      <c r="G200">
        <v>100</v>
      </c>
    </row>
    <row r="201" spans="1:7" x14ac:dyDescent="0.45">
      <c r="A201" s="1">
        <v>17</v>
      </c>
      <c r="B201">
        <v>20</v>
      </c>
      <c r="C201">
        <v>0.45</v>
      </c>
      <c r="D201">
        <v>24.8</v>
      </c>
      <c r="E201">
        <v>25.9</v>
      </c>
      <c r="F201">
        <v>27.4</v>
      </c>
      <c r="G201">
        <v>100</v>
      </c>
    </row>
    <row r="202" spans="1:7" x14ac:dyDescent="0.45">
      <c r="A202" s="1">
        <v>18</v>
      </c>
      <c r="B202">
        <v>20</v>
      </c>
      <c r="C202">
        <v>0.65</v>
      </c>
      <c r="D202">
        <v>27</v>
      </c>
      <c r="E202">
        <v>25.5</v>
      </c>
      <c r="F202">
        <v>25.3</v>
      </c>
      <c r="G202">
        <v>100</v>
      </c>
    </row>
    <row r="203" spans="1:7" x14ac:dyDescent="0.45">
      <c r="A203" s="1">
        <v>19</v>
      </c>
      <c r="B203">
        <v>20</v>
      </c>
      <c r="C203">
        <v>0.85</v>
      </c>
      <c r="D203">
        <v>28.1</v>
      </c>
      <c r="E203">
        <v>29.4</v>
      </c>
      <c r="F203">
        <v>28.9</v>
      </c>
      <c r="G203">
        <v>100</v>
      </c>
    </row>
    <row r="204" spans="1:7" x14ac:dyDescent="0.45">
      <c r="A204" s="1">
        <v>20</v>
      </c>
      <c r="B204">
        <v>50</v>
      </c>
      <c r="C204">
        <v>0</v>
      </c>
      <c r="D204">
        <v>36.44</v>
      </c>
      <c r="E204">
        <v>19.5</v>
      </c>
      <c r="F204">
        <v>21.1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28.84</v>
      </c>
      <c r="E205">
        <v>25.6</v>
      </c>
      <c r="F205">
        <v>26.7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28.83</v>
      </c>
      <c r="E206">
        <v>26.1</v>
      </c>
      <c r="F206">
        <v>27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24.32</v>
      </c>
      <c r="E207">
        <v>25.4</v>
      </c>
      <c r="F207">
        <v>24.7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23.25</v>
      </c>
      <c r="E208">
        <v>28.8</v>
      </c>
      <c r="F208">
        <v>26.6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45">
      <c r="A217" s="1">
        <v>0</v>
      </c>
      <c r="B217" t="s">
        <v>24</v>
      </c>
    </row>
    <row r="219" spans="1:7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</row>
    <row r="220" spans="1:7" x14ac:dyDescent="0.45">
      <c r="A220" s="1">
        <v>0</v>
      </c>
      <c r="B220">
        <v>0</v>
      </c>
      <c r="C220">
        <v>0</v>
      </c>
      <c r="D220">
        <v>65.900000000000006</v>
      </c>
      <c r="E220">
        <v>83.9</v>
      </c>
      <c r="F220">
        <v>57.8</v>
      </c>
      <c r="G220">
        <v>91.3</v>
      </c>
    </row>
    <row r="221" spans="1:7" x14ac:dyDescent="0.45">
      <c r="A221" s="1">
        <v>1</v>
      </c>
      <c r="B221">
        <v>0</v>
      </c>
      <c r="C221">
        <v>0.2</v>
      </c>
      <c r="D221">
        <v>61.3</v>
      </c>
      <c r="E221">
        <v>82.6</v>
      </c>
      <c r="F221">
        <v>66</v>
      </c>
      <c r="G221">
        <v>92.9</v>
      </c>
    </row>
    <row r="222" spans="1:7" x14ac:dyDescent="0.45">
      <c r="A222" s="1">
        <v>2</v>
      </c>
      <c r="B222">
        <v>0</v>
      </c>
      <c r="C222">
        <v>0.45</v>
      </c>
      <c r="D222">
        <v>60.3</v>
      </c>
      <c r="E222">
        <v>79.7</v>
      </c>
      <c r="F222">
        <v>65.2</v>
      </c>
      <c r="G222">
        <v>89.2</v>
      </c>
    </row>
    <row r="223" spans="1:7" x14ac:dyDescent="0.45">
      <c r="A223" s="1">
        <v>3</v>
      </c>
      <c r="B223">
        <v>0</v>
      </c>
      <c r="C223">
        <v>0.65</v>
      </c>
      <c r="D223">
        <v>78.400000000000006</v>
      </c>
      <c r="E223">
        <v>81.2</v>
      </c>
      <c r="F223">
        <v>59.9</v>
      </c>
      <c r="G223">
        <v>90.1</v>
      </c>
    </row>
    <row r="224" spans="1:7" x14ac:dyDescent="0.45">
      <c r="A224" s="1">
        <v>4</v>
      </c>
      <c r="B224">
        <v>0</v>
      </c>
      <c r="C224">
        <v>0.85</v>
      </c>
      <c r="D224">
        <v>75.5</v>
      </c>
      <c r="E224">
        <v>79</v>
      </c>
      <c r="F224">
        <v>56.9</v>
      </c>
      <c r="G224">
        <v>90.2</v>
      </c>
    </row>
    <row r="225" spans="1:7" x14ac:dyDescent="0.45">
      <c r="A225" s="1">
        <v>5</v>
      </c>
      <c r="B225">
        <v>5</v>
      </c>
      <c r="C225">
        <v>0</v>
      </c>
      <c r="D225">
        <v>94.3</v>
      </c>
      <c r="E225">
        <v>77.599999999999994</v>
      </c>
      <c r="F225">
        <v>33.299999999999997</v>
      </c>
      <c r="G225">
        <v>44.7</v>
      </c>
    </row>
    <row r="226" spans="1:7" x14ac:dyDescent="0.45">
      <c r="A226" s="1">
        <v>6</v>
      </c>
      <c r="B226">
        <v>5</v>
      </c>
      <c r="C226">
        <v>0.2</v>
      </c>
      <c r="D226">
        <v>95.7</v>
      </c>
      <c r="E226">
        <v>72.2</v>
      </c>
      <c r="F226">
        <v>36.1</v>
      </c>
      <c r="G226">
        <v>46</v>
      </c>
    </row>
    <row r="227" spans="1:7" x14ac:dyDescent="0.45">
      <c r="A227" s="1">
        <v>7</v>
      </c>
      <c r="B227">
        <v>5</v>
      </c>
      <c r="C227">
        <v>0.45</v>
      </c>
      <c r="D227">
        <v>93.3</v>
      </c>
      <c r="E227">
        <v>69.7</v>
      </c>
      <c r="F227">
        <v>33.1</v>
      </c>
      <c r="G227">
        <v>50.7</v>
      </c>
    </row>
    <row r="228" spans="1:7" x14ac:dyDescent="0.45">
      <c r="A228" s="1">
        <v>8</v>
      </c>
      <c r="B228">
        <v>5</v>
      </c>
      <c r="C228">
        <v>0.65</v>
      </c>
      <c r="D228">
        <v>92.7</v>
      </c>
      <c r="E228">
        <v>73.599999999999994</v>
      </c>
      <c r="F228">
        <v>33</v>
      </c>
      <c r="G228">
        <v>46.1</v>
      </c>
    </row>
    <row r="229" spans="1:7" x14ac:dyDescent="0.45">
      <c r="A229" s="1">
        <v>9</v>
      </c>
      <c r="B229">
        <v>5</v>
      </c>
      <c r="C229">
        <v>0.85</v>
      </c>
      <c r="D229">
        <v>93</v>
      </c>
      <c r="E229">
        <v>70.5</v>
      </c>
      <c r="F229">
        <v>37.5</v>
      </c>
      <c r="G229">
        <v>49</v>
      </c>
    </row>
    <row r="230" spans="1:7" x14ac:dyDescent="0.45">
      <c r="A230" s="1">
        <v>10</v>
      </c>
      <c r="B230">
        <v>10</v>
      </c>
      <c r="C230">
        <v>0</v>
      </c>
      <c r="D230">
        <v>97.7</v>
      </c>
      <c r="E230">
        <v>73.599999999999994</v>
      </c>
      <c r="F230">
        <v>40.299999999999997</v>
      </c>
      <c r="G230">
        <v>100</v>
      </c>
    </row>
    <row r="231" spans="1:7" x14ac:dyDescent="0.45">
      <c r="A231" s="1">
        <v>11</v>
      </c>
      <c r="B231">
        <v>10</v>
      </c>
      <c r="C231">
        <v>0.2</v>
      </c>
      <c r="D231">
        <v>97.49</v>
      </c>
      <c r="E231">
        <v>70.400000000000006</v>
      </c>
      <c r="F231">
        <v>46.5</v>
      </c>
      <c r="G231">
        <v>100</v>
      </c>
    </row>
    <row r="232" spans="1:7" x14ac:dyDescent="0.45">
      <c r="A232" s="1">
        <v>12</v>
      </c>
      <c r="B232">
        <v>10</v>
      </c>
      <c r="C232">
        <v>0.45</v>
      </c>
      <c r="D232">
        <v>97</v>
      </c>
      <c r="E232">
        <v>70.5</v>
      </c>
      <c r="F232">
        <v>43.4</v>
      </c>
      <c r="G232">
        <v>100</v>
      </c>
    </row>
    <row r="233" spans="1:7" x14ac:dyDescent="0.45">
      <c r="A233" s="1">
        <v>13</v>
      </c>
      <c r="B233">
        <v>10</v>
      </c>
      <c r="C233">
        <v>0.65</v>
      </c>
      <c r="D233">
        <v>96.9</v>
      </c>
      <c r="E233">
        <v>72.2</v>
      </c>
      <c r="F233">
        <v>42.4</v>
      </c>
      <c r="G233">
        <v>100</v>
      </c>
    </row>
    <row r="234" spans="1:7" x14ac:dyDescent="0.45">
      <c r="A234" s="1">
        <v>14</v>
      </c>
      <c r="B234">
        <v>10</v>
      </c>
      <c r="C234">
        <v>0.85</v>
      </c>
      <c r="D234">
        <v>96.2</v>
      </c>
      <c r="E234">
        <v>69.3</v>
      </c>
      <c r="F234">
        <v>43.6</v>
      </c>
      <c r="G234">
        <v>100</v>
      </c>
    </row>
    <row r="235" spans="1:7" x14ac:dyDescent="0.45">
      <c r="A235" s="1">
        <v>15</v>
      </c>
      <c r="B235">
        <v>20</v>
      </c>
      <c r="C235">
        <v>0</v>
      </c>
      <c r="D235">
        <v>100</v>
      </c>
      <c r="E235">
        <v>57.4</v>
      </c>
      <c r="F235">
        <v>29.2</v>
      </c>
      <c r="G235">
        <v>100</v>
      </c>
    </row>
    <row r="236" spans="1:7" x14ac:dyDescent="0.45">
      <c r="A236" s="1">
        <v>16</v>
      </c>
      <c r="B236">
        <v>20</v>
      </c>
      <c r="C236">
        <v>0.2</v>
      </c>
      <c r="D236">
        <v>100</v>
      </c>
      <c r="E236">
        <v>57.7</v>
      </c>
      <c r="F236">
        <v>35.1</v>
      </c>
      <c r="G236">
        <v>100</v>
      </c>
    </row>
    <row r="237" spans="1:7" x14ac:dyDescent="0.45">
      <c r="A237" s="1">
        <v>17</v>
      </c>
      <c r="B237">
        <v>20</v>
      </c>
      <c r="C237">
        <v>0.45</v>
      </c>
      <c r="D237">
        <v>100</v>
      </c>
      <c r="E237">
        <v>55.9</v>
      </c>
      <c r="F237">
        <v>31.8</v>
      </c>
      <c r="G237">
        <v>100</v>
      </c>
    </row>
    <row r="238" spans="1:7" x14ac:dyDescent="0.45">
      <c r="A238" s="1">
        <v>18</v>
      </c>
      <c r="B238">
        <v>20</v>
      </c>
      <c r="C238">
        <v>0.65</v>
      </c>
      <c r="D238">
        <v>100</v>
      </c>
      <c r="E238">
        <v>58.8</v>
      </c>
      <c r="F238">
        <v>31.9</v>
      </c>
      <c r="G238">
        <v>100</v>
      </c>
    </row>
    <row r="239" spans="1:7" x14ac:dyDescent="0.45">
      <c r="A239" s="1">
        <v>19</v>
      </c>
      <c r="B239">
        <v>20</v>
      </c>
      <c r="C239">
        <v>0.85</v>
      </c>
      <c r="D239">
        <v>100</v>
      </c>
      <c r="E239">
        <v>56.7</v>
      </c>
      <c r="F239">
        <v>29.9</v>
      </c>
      <c r="G239">
        <v>100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65A2-1FD7-42E7-99EE-A0D1387AB7A3}">
  <dimension ref="A1"/>
  <sheetViews>
    <sheetView topLeftCell="A5" zoomScale="41" workbookViewId="0">
      <selection activeCell="BW167" sqref="BW16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L250"/>
  <sheetViews>
    <sheetView tabSelected="1" topLeftCell="G10" zoomScale="93" workbookViewId="0">
      <selection activeCell="R17" sqref="R17"/>
    </sheetView>
  </sheetViews>
  <sheetFormatPr defaultRowHeight="14.25" x14ac:dyDescent="0.45"/>
  <cols>
    <col min="11" max="11" width="11.46484375" bestFit="1" customWidth="1"/>
    <col min="12" max="12" width="35.59765625" bestFit="1" customWidth="1"/>
    <col min="14" max="15" width="11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6</v>
      </c>
    </row>
    <row r="2" spans="1:38" x14ac:dyDescent="0.45">
      <c r="AB2" t="s">
        <v>46</v>
      </c>
      <c r="AI2" s="5" t="s">
        <v>37</v>
      </c>
    </row>
    <row r="3" spans="1:38" x14ac:dyDescent="0.4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7</v>
      </c>
      <c r="J3" s="6"/>
      <c r="K3" s="6" t="s">
        <v>25</v>
      </c>
      <c r="L3" s="6" t="s">
        <v>26</v>
      </c>
      <c r="N3" s="8" t="s">
        <v>27</v>
      </c>
      <c r="O3" s="8" t="s">
        <v>28</v>
      </c>
      <c r="P3" s="6"/>
      <c r="Q3" s="6" t="s">
        <v>29</v>
      </c>
      <c r="R3" s="6"/>
      <c r="S3" s="6" t="s">
        <v>15</v>
      </c>
      <c r="T3" s="6"/>
      <c r="U3" s="6" t="s">
        <v>30</v>
      </c>
      <c r="V3" s="6"/>
      <c r="W3" s="6" t="s">
        <v>31</v>
      </c>
      <c r="Z3" s="6"/>
      <c r="AB3" s="6" t="s">
        <v>29</v>
      </c>
      <c r="AC3" s="6" t="s">
        <v>15</v>
      </c>
      <c r="AD3" s="6" t="s">
        <v>30</v>
      </c>
      <c r="AE3" s="6" t="s">
        <v>31</v>
      </c>
      <c r="AF3" s="6"/>
      <c r="AI3" s="5" t="s">
        <v>39</v>
      </c>
      <c r="AJ3" s="5" t="s">
        <v>40</v>
      </c>
      <c r="AK3" s="5" t="s">
        <v>41</v>
      </c>
      <c r="AL3" s="5" t="s">
        <v>42</v>
      </c>
    </row>
    <row r="4" spans="1:38" x14ac:dyDescent="0.45">
      <c r="A4" s="1">
        <v>0</v>
      </c>
      <c r="B4">
        <v>2</v>
      </c>
      <c r="C4">
        <v>0</v>
      </c>
      <c r="D4">
        <f>IFERROR(SUM('PARITY Accuracy'!D4, 'Pattern_Matching Accuracy'!D4, 'Reversal Accuracy'!D4, 'Stack Accuracy'!D4, 'Vending_Machine Accuracy'!D4, 'Vending_Machine_Sum Accuracy'!D4, 'MazeComplete Accuracy'!D4, 'MazeSolve Accuracy'!D4, 'Hamiltonian Accuracy'!D4)/('Failure Counts Accuracy'!D1-'Failure Counts Accuracy'!D4),0)</f>
        <v>0</v>
      </c>
      <c r="E4">
        <f>IFERROR(SUM('PARITY Accuracy'!E4, 'Pattern_Matching Accuracy'!E4, 'Reversal Accuracy'!E4, 'Stack Accuracy'!E4, 'Vending_Machine Accuracy'!E4, 'Vending_Machine_Sum Accuracy'!E4, 'MazeComplete Accuracy'!E4, 'MazeSolve Accuracy'!E4, 'Hamiltonian Accuracy'!E4)/('Failure Counts Accuracy'!D1-'Failure Counts Accuracy'!E4),0)</f>
        <v>12.783333333333333</v>
      </c>
      <c r="F4">
        <f>IFERROR(SUM('PARITY Accuracy'!F4, 'Pattern_Matching Accuracy'!F4, 'Reversal Accuracy'!F4, 'Stack Accuracy'!F4, 'Vending_Machine Accuracy'!F4, 'Vending_Machine_Sum Accuracy'!F4, 'MazeComplete Accuracy'!F4, 'MazeSolve Accuracy'!F4, 'Hamiltonian Accuracy'!F4)/('Failure Counts Accuracy'!D1-'Failure Counts Accuracy'!F4),0)</f>
        <v>38.25555555555556</v>
      </c>
      <c r="G4">
        <f>IFERROR(SUM('PARITY Accuracy'!G4, 'Pattern_Matching Accuracy'!G4, 'Reversal Accuracy'!G4, 'Stack Accuracy'!G4, 'Vending_Machine Accuracy'!G4, 'Vending_Machine_Sum Accuracy'!G4, 'MazeComplete Accuracy'!G4, 'MazeSolve Accuracy'!G4, 'Hamiltonian Accuracy'!G4)/('Failure Counts Accuracy'!D1-'Failure Counts Accuracy'!G4),0)</f>
        <v>38.222222222222221</v>
      </c>
      <c r="H4" t="str">
        <f t="shared" ref="H4:H33" si="0">B4&amp;" (δ="&amp;C4&amp;")"</f>
        <v>2 (δ=0)</v>
      </c>
      <c r="J4">
        <v>2</v>
      </c>
      <c r="K4">
        <f>_xlfn.STDEV.P(D4:G8)</f>
        <v>16.105641209768017</v>
      </c>
      <c r="L4">
        <f>_xlfn.STDEV.P(D4:G4,D9:G9,D14:G14,D19:G19,D24:G24,D29:G29)</f>
        <v>16.287316516212595</v>
      </c>
      <c r="M4">
        <v>0</v>
      </c>
      <c r="N4">
        <f>AVERAGE(D4:G4)</f>
        <v>22.31527777777778</v>
      </c>
      <c r="O4">
        <f>_xlfn.STDEV.P(D4:G4)</f>
        <v>16.552589860673738</v>
      </c>
      <c r="P4" s="2">
        <f>_xlfn.STDEV.P(D4:D8)</f>
        <v>0</v>
      </c>
      <c r="Q4">
        <f>_xlfn.STDEV.P(D4,D9,D14,D19,D24,D29)</f>
        <v>22.151833584119991</v>
      </c>
      <c r="R4" s="2">
        <f>_xlfn.STDEV.P(E4:E8)</f>
        <v>0.53575533387711394</v>
      </c>
      <c r="S4">
        <f>_xlfn.STDEV.P(E4,E9,E14,E19,E24,E29)</f>
        <v>17.808122253468493</v>
      </c>
      <c r="T4" s="2">
        <f>_xlfn.STDEV.P(F4:F8)</f>
        <v>1.1606426487186712</v>
      </c>
      <c r="U4">
        <f>_xlfn.STDEV.P(F4,F9,F14,F19,F24,F29)</f>
        <v>8.9990991775972002</v>
      </c>
      <c r="V4" s="2">
        <f>_xlfn.STDEV.P(G4:G8)</f>
        <v>0.62426648314266286</v>
      </c>
      <c r="W4">
        <f>_xlfn.STDEV.P(G4,G9,G14,G19,G24,G29)</f>
        <v>6.6287598358660746</v>
      </c>
      <c r="AA4" t="s">
        <v>32</v>
      </c>
      <c r="AB4">
        <f>AVERAGE(P25,P61,P97,P169,P205)</f>
        <v>5.5975042630385499</v>
      </c>
      <c r="AC4">
        <f>AVERAGE(R25,R61,R97,R169,R205)</f>
        <v>3.122786303854876</v>
      </c>
      <c r="AD4">
        <f>AVERAGE(T25,T61,T97,T169,T205)</f>
        <v>4.2291158730158722</v>
      </c>
      <c r="AE4">
        <f>AVERAGE(V25,V61,V97,V169,V205)</f>
        <v>5.2375523809523816</v>
      </c>
      <c r="AF4">
        <f>AVERAGE(AB4:AE4)</f>
        <v>4.546739705215419</v>
      </c>
      <c r="AH4" t="s">
        <v>43</v>
      </c>
      <c r="AI4">
        <f>AVERAGE(K26,K62,K98,K134,K170,K206,K242)</f>
        <v>5.5670002267573713</v>
      </c>
      <c r="AJ4">
        <f>AVERAGE(K12,K48,K84,K120,K156,K192,K228)</f>
        <v>-1.1626626205134067</v>
      </c>
      <c r="AK4">
        <f>AVERAGE(K26,K62,K98,K170,K206)</f>
        <v>5.5069708994709003</v>
      </c>
      <c r="AL4">
        <f>AVERAGE(K12,K48,K84,K156,K192)</f>
        <v>-1.7595436147397947</v>
      </c>
    </row>
    <row r="5" spans="1:38" x14ac:dyDescent="0.45">
      <c r="A5" s="1">
        <v>1</v>
      </c>
      <c r="B5">
        <v>2</v>
      </c>
      <c r="C5">
        <v>0.2</v>
      </c>
      <c r="D5">
        <f>IFERROR(SUM('PARITY Accuracy'!D5, 'Pattern_Matching Accuracy'!D5, 'Reversal Accuracy'!D5, 'Stack Accuracy'!D5, 'Vending_Machine Accuracy'!D5, 'Vending_Machine_Sum Accuracy'!D5, 'MazeComplete Accuracy'!D5, 'MazeSolve Accuracy'!D5, 'Hamiltonian Accuracy'!D5)/('Failure Counts Accuracy'!D1-'Failure Counts Accuracy'!D5),0)</f>
        <v>0</v>
      </c>
      <c r="E5">
        <f>IFERROR(SUM('PARITY Accuracy'!E5, 'Pattern_Matching Accuracy'!E5, 'Reversal Accuracy'!E5, 'Stack Accuracy'!E5, 'Vending_Machine Accuracy'!E5, 'Vending_Machine_Sum Accuracy'!E5, 'MazeComplete Accuracy'!E5, 'MazeSolve Accuracy'!E5, 'Hamiltonian Accuracy'!E5)/('Failure Counts Accuracy'!D1-'Failure Counts Accuracy'!E5),0)</f>
        <v>12.6</v>
      </c>
      <c r="F5">
        <f>IFERROR(SUM('PARITY Accuracy'!F5, 'Pattern_Matching Accuracy'!F5, 'Reversal Accuracy'!F5, 'Stack Accuracy'!F5, 'Vending_Machine Accuracy'!F5, 'Vending_Machine_Sum Accuracy'!F5, 'MazeComplete Accuracy'!F5, 'MazeSolve Accuracy'!F5, 'Hamiltonian Accuracy'!F5)/('Failure Counts Accuracy'!D1-'Failure Counts Accuracy'!F5),0)</f>
        <v>37.111111111111114</v>
      </c>
      <c r="G5">
        <f>IFERROR(SUM('PARITY Accuracy'!G5, 'Pattern_Matching Accuracy'!G5, 'Reversal Accuracy'!G5, 'Stack Accuracy'!G5, 'Vending_Machine Accuracy'!G5, 'Vending_Machine_Sum Accuracy'!G5, 'MazeComplete Accuracy'!G5, 'MazeSolve Accuracy'!G5, 'Hamiltonian Accuracy'!G5)/('Failure Counts Accuracy'!D1-'Failure Counts Accuracy'!G5),0)</f>
        <v>38.555555555555557</v>
      </c>
      <c r="H5" t="str">
        <f t="shared" si="0"/>
        <v>2 (δ=0.2)</v>
      </c>
      <c r="J5">
        <v>5</v>
      </c>
      <c r="K5">
        <f>_xlfn.STDEV.P(D9:G13)</f>
        <v>11.281911569672511</v>
      </c>
      <c r="L5">
        <f>_xlfn.STDEV.P(D5:G5,D10:G10,D15:G15,D20:G20,D25:G25,D30:G30)</f>
        <v>16.968591083204647</v>
      </c>
      <c r="M5">
        <v>0.2</v>
      </c>
      <c r="N5">
        <f t="shared" ref="N5:N33" si="1">AVERAGE(D5:G5)</f>
        <v>22.06666666666667</v>
      </c>
      <c r="O5">
        <f t="shared" ref="O5:O33" si="2">_xlfn.STDEV.P(D5:G5)</f>
        <v>16.391875434095805</v>
      </c>
      <c r="P5" s="2">
        <f>_xlfn.STDEV.P(D9:D13)</f>
        <v>1.286407573222595</v>
      </c>
      <c r="Q5">
        <f t="shared" ref="Q5:Q8" si="3">_xlfn.STDEV.P(D5,D10,D15,D20,D25,D30)</f>
        <v>22.39614439921786</v>
      </c>
      <c r="R5" s="2">
        <f>_xlfn.STDEV.P(E9:E13)</f>
        <v>1.5918517006099198</v>
      </c>
      <c r="S5">
        <f t="shared" ref="S5:S8" si="4">_xlfn.STDEV.P(E5,E10,E15,E20,E25,E30)</f>
        <v>18.391406545424218</v>
      </c>
      <c r="T5" s="2">
        <f>_xlfn.STDEV.P(F9:F13)</f>
        <v>1.2551720161489621</v>
      </c>
      <c r="U5">
        <f t="shared" ref="U5:U8" si="5">_xlfn.STDEV.P(F5,F10,F15,F20,F25,F30)</f>
        <v>10.031481310551818</v>
      </c>
      <c r="V5" s="2">
        <f>_xlfn.STDEV.P(G9:G13)</f>
        <v>0.31406533880234955</v>
      </c>
      <c r="W5">
        <f t="shared" ref="W5:W8" si="6">_xlfn.STDEV.P(G5,G10,G15,G20,G25,G30)</f>
        <v>7.0557606240552424</v>
      </c>
      <c r="AA5" t="s">
        <v>33</v>
      </c>
      <c r="AB5">
        <f>AVERAGE(Q25,Q61,Q97,Q169,Q205)</f>
        <v>-0.59540925925925825</v>
      </c>
      <c r="AC5">
        <f>AVERAGE(S25,S61,S97,S169,S205)</f>
        <v>-1.2110740740740749</v>
      </c>
      <c r="AD5">
        <f>AVERAGE(U25,U61,U97,U169,U205)</f>
        <v>-0.63774801587301555</v>
      </c>
      <c r="AE5">
        <f>AVERAGE(W25,W61,W97,W169,W205)</f>
        <v>-0.27023425925925915</v>
      </c>
      <c r="AF5">
        <f>AVERAGE(AB5:AE5)</f>
        <v>-0.67861640211640195</v>
      </c>
      <c r="AH5" t="s">
        <v>28</v>
      </c>
      <c r="AI5">
        <f>_xlfn.STDEV.P(K26,K62,K98,K134,K170,K206,K242)</f>
        <v>3.2005481874669792</v>
      </c>
      <c r="AJ5">
        <f>_xlfn.STDEV.P(K12,K48,K84,K120,K156,K192,K228)</f>
        <v>1.2030639939854044</v>
      </c>
      <c r="AK5">
        <f>_xlfn.STDEV.P(K26,K62,K98,K170,K206)</f>
        <v>1.8142415068115438</v>
      </c>
      <c r="AL5">
        <f>_xlfn.STDEV.P(K12,K48,K84,K156,K192)</f>
        <v>0.86387249397527877</v>
      </c>
    </row>
    <row r="6" spans="1:38" x14ac:dyDescent="0.45">
      <c r="A6" s="1">
        <v>2</v>
      </c>
      <c r="B6">
        <v>2</v>
      </c>
      <c r="C6">
        <v>0.45</v>
      </c>
      <c r="D6">
        <f>IFERROR(SUM('PARITY Accuracy'!D6, 'Pattern_Matching Accuracy'!D6, 'Reversal Accuracy'!D6, 'Stack Accuracy'!D6, 'Vending_Machine Accuracy'!D6, 'Vending_Machine_Sum Accuracy'!D6, 'MazeComplete Accuracy'!D6, 'MazeSolve Accuracy'!D6, 'Hamiltonian Accuracy'!D6)/('Failure Counts Accuracy'!D1-'Failure Counts Accuracy'!D6),0)</f>
        <v>0</v>
      </c>
      <c r="E6">
        <f>IFERROR(SUM('PARITY Accuracy'!E6, 'Pattern_Matching Accuracy'!E6, 'Reversal Accuracy'!E6, 'Stack Accuracy'!E6, 'Vending_Machine Accuracy'!E6, 'Vending_Machine_Sum Accuracy'!E6, 'MazeComplete Accuracy'!E6, 'MazeSolve Accuracy'!E6, 'Hamiltonian Accuracy'!E6)/('Failure Counts Accuracy'!D1-'Failure Counts Accuracy'!E6),0)</f>
        <v>11.6</v>
      </c>
      <c r="F6">
        <f>IFERROR(SUM('PARITY Accuracy'!F6, 'Pattern_Matching Accuracy'!F6, 'Reversal Accuracy'!F6, 'Stack Accuracy'!F6, 'Vending_Machine Accuracy'!F6, 'Vending_Machine_Sum Accuracy'!F6, 'MazeComplete Accuracy'!F6, 'MazeSolve Accuracy'!F6, 'Hamiltonian Accuracy'!F6)/('Failure Counts Accuracy'!D1-'Failure Counts Accuracy'!F6),0)</f>
        <v>35.988888888888894</v>
      </c>
      <c r="G6">
        <f>IFERROR(SUM('PARITY Accuracy'!G6, 'Pattern_Matching Accuracy'!G6, 'Reversal Accuracy'!G6, 'Stack Accuracy'!G6, 'Vending_Machine Accuracy'!G6, 'Vending_Machine_Sum Accuracy'!G6, 'MazeComplete Accuracy'!G6, 'MazeSolve Accuracy'!G6, 'Hamiltonian Accuracy'!G6)/('Failure Counts Accuracy'!D1-'Failure Counts Accuracy'!G6),0)</f>
        <v>37.633333333333326</v>
      </c>
      <c r="H6" t="str">
        <f t="shared" si="0"/>
        <v>2 (δ=0.45)</v>
      </c>
      <c r="J6">
        <v>10</v>
      </c>
      <c r="K6">
        <f>_xlfn.STDEV.P(D14:G18)</f>
        <v>9.947989358857928</v>
      </c>
      <c r="L6">
        <f t="shared" ref="L6:L8" si="7">_xlfn.STDEV.P(D6:G6,D11:G11,D16:G16,D21:G21,D26:G26,D31:G31)</f>
        <v>17.17539696305575</v>
      </c>
      <c r="M6">
        <v>0.45</v>
      </c>
      <c r="N6">
        <f t="shared" si="1"/>
        <v>21.305555555555557</v>
      </c>
      <c r="O6">
        <f t="shared" si="2"/>
        <v>16.049307704003237</v>
      </c>
      <c r="P6" s="2">
        <f>_xlfn.STDEV.P(D14:D18)</f>
        <v>4.8439010908334659</v>
      </c>
      <c r="Q6">
        <f t="shared" si="3"/>
        <v>22.511813164682916</v>
      </c>
      <c r="R6" s="2">
        <f>_xlfn.STDEV.P(E14:E18)</f>
        <v>1.0428261694803662</v>
      </c>
      <c r="S6">
        <f t="shared" si="4"/>
        <v>18.36107902238048</v>
      </c>
      <c r="T6" s="2">
        <f>_xlfn.STDEV.P(F14:F18)</f>
        <v>0.64934534934505073</v>
      </c>
      <c r="U6">
        <f t="shared" si="5"/>
        <v>10.012788119496284</v>
      </c>
      <c r="V6" s="2">
        <f>_xlfn.STDEV.P(G14:G18)</f>
        <v>0.50297878118364447</v>
      </c>
      <c r="W6">
        <f t="shared" si="6"/>
        <v>7.2707113641944785</v>
      </c>
      <c r="AI6" s="5" t="s">
        <v>44</v>
      </c>
    </row>
    <row r="7" spans="1:38" x14ac:dyDescent="0.45">
      <c r="A7" s="1">
        <v>3</v>
      </c>
      <c r="B7">
        <v>2</v>
      </c>
      <c r="C7">
        <v>0.65</v>
      </c>
      <c r="D7">
        <f>IFERROR(SUM('PARITY Accuracy'!D7, 'Pattern_Matching Accuracy'!D7, 'Reversal Accuracy'!D7, 'Stack Accuracy'!D7, 'Vending_Machine Accuracy'!D7, 'Vending_Machine_Sum Accuracy'!D7, 'MazeComplete Accuracy'!D7, 'MazeSolve Accuracy'!D7, 'Hamiltonian Accuracy'!D7)/('Failure Counts Accuracy'!D1-'Failure Counts Accuracy'!D7),0)</f>
        <v>0</v>
      </c>
      <c r="E7">
        <f>IFERROR(SUM('PARITY Accuracy'!E7, 'Pattern_Matching Accuracy'!E7, 'Reversal Accuracy'!E7, 'Stack Accuracy'!E7, 'Vending_Machine Accuracy'!E7, 'Vending_Machine_Sum Accuracy'!E7, 'MazeComplete Accuracy'!E7, 'MazeSolve Accuracy'!E7, 'Hamiltonian Accuracy'!E7)/('Failure Counts Accuracy'!D1-'Failure Counts Accuracy'!E7),0)</f>
        <v>11.416666666666666</v>
      </c>
      <c r="F7">
        <f>IFERROR(SUM('PARITY Accuracy'!F7, 'Pattern_Matching Accuracy'!F7, 'Reversal Accuracy'!F7, 'Stack Accuracy'!F7, 'Vending_Machine Accuracy'!F7, 'Vending_Machine_Sum Accuracy'!F7, 'MazeComplete Accuracy'!F7, 'MazeSolve Accuracy'!F7, 'Hamiltonian Accuracy'!F7)/('Failure Counts Accuracy'!D1-'Failure Counts Accuracy'!F7),0)</f>
        <v>35.766666666666673</v>
      </c>
      <c r="G7">
        <f>IFERROR(SUM('PARITY Accuracy'!G7, 'Pattern_Matching Accuracy'!G7, 'Reversal Accuracy'!G7, 'Stack Accuracy'!G7, 'Vending_Machine Accuracy'!G7, 'Vending_Machine_Sum Accuracy'!G7, 'MazeComplete Accuracy'!G7, 'MazeSolve Accuracy'!G7, 'Hamiltonian Accuracy'!G7)/('Failure Counts Accuracy'!D1-'Failure Counts Accuracy'!G7),0)</f>
        <v>36.822222222222223</v>
      </c>
      <c r="H7" t="str">
        <f t="shared" si="0"/>
        <v>2 (δ=0.65)</v>
      </c>
      <c r="J7">
        <v>20</v>
      </c>
      <c r="K7">
        <f>_xlfn.STDEV.P(D19:G23)</f>
        <v>3.7999057732794483</v>
      </c>
      <c r="L7">
        <f t="shared" si="7"/>
        <v>17.116426695844787</v>
      </c>
      <c r="M7">
        <v>0.65</v>
      </c>
      <c r="N7">
        <f t="shared" si="1"/>
        <v>21.00138888888889</v>
      </c>
      <c r="O7">
        <f t="shared" si="2"/>
        <v>15.82116802384985</v>
      </c>
      <c r="P7" s="2">
        <f>_xlfn.STDEV.P(D19:D23)</f>
        <v>0.6398952074701072</v>
      </c>
      <c r="Q7">
        <f t="shared" si="3"/>
        <v>22.466142488176285</v>
      </c>
      <c r="R7" s="2">
        <f>_xlfn.STDEV.P(E19:E23)</f>
        <v>0.32986342104454386</v>
      </c>
      <c r="S7">
        <f t="shared" si="4"/>
        <v>18.252568946538684</v>
      </c>
      <c r="T7" s="2">
        <f>_xlfn.STDEV.P(F19:F23)</f>
        <v>0.49488245268478576</v>
      </c>
      <c r="U7">
        <f t="shared" si="5"/>
        <v>10.079788684178604</v>
      </c>
      <c r="V7" s="2">
        <f>_xlfn.STDEV.P(G19:G23)</f>
        <v>0.75481663213534667</v>
      </c>
      <c r="W7">
        <f t="shared" si="6"/>
        <v>7.215871870555902</v>
      </c>
      <c r="AA7" t="s">
        <v>45</v>
      </c>
      <c r="AB7" t="e">
        <f>AVERAGE(D34,D70,D106,D142,D178,D214,D250)</f>
        <v>#DIV/0!</v>
      </c>
      <c r="AC7" t="e">
        <f t="shared" ref="AC7:AE7" si="8">AVERAGE(E34,E70,E106,E142,E178,E214,E250)</f>
        <v>#DIV/0!</v>
      </c>
      <c r="AD7" t="e">
        <f t="shared" si="8"/>
        <v>#DIV/0!</v>
      </c>
      <c r="AE7" t="e">
        <f t="shared" si="8"/>
        <v>#DIV/0!</v>
      </c>
      <c r="AI7" s="5" t="s">
        <v>39</v>
      </c>
      <c r="AJ7" s="5" t="s">
        <v>40</v>
      </c>
      <c r="AK7" s="5" t="s">
        <v>41</v>
      </c>
      <c r="AL7" s="5" t="s">
        <v>42</v>
      </c>
    </row>
    <row r="8" spans="1:38" x14ac:dyDescent="0.45">
      <c r="A8" s="1">
        <v>4</v>
      </c>
      <c r="B8">
        <v>2</v>
      </c>
      <c r="C8">
        <v>0.85</v>
      </c>
      <c r="D8">
        <f>IFERROR(SUM('PARITY Accuracy'!D8, 'Pattern_Matching Accuracy'!D8, 'Reversal Accuracy'!D8, 'Stack Accuracy'!D8, 'Vending_Machine Accuracy'!D8, 'Vending_Machine_Sum Accuracy'!D8, 'MazeComplete Accuracy'!D8, 'MazeSolve Accuracy'!D8, 'Hamiltonian Accuracy'!D8)/('Failure Counts Accuracy'!D1-'Failure Counts Accuracy'!D8),0)</f>
        <v>0</v>
      </c>
      <c r="E8">
        <f>IFERROR(SUM('PARITY Accuracy'!E8, 'Pattern_Matching Accuracy'!E8, 'Reversal Accuracy'!E8, 'Stack Accuracy'!E8, 'Vending_Machine Accuracy'!E8, 'Vending_Machine_Sum Accuracy'!E8, 'MazeComplete Accuracy'!E8, 'MazeSolve Accuracy'!E8, 'Hamiltonian Accuracy'!E8)/('Failure Counts Accuracy'!D1-'Failure Counts Accuracy'!E8),0)</f>
        <v>12.059999999999999</v>
      </c>
      <c r="F8">
        <f>IFERROR(SUM('PARITY Accuracy'!F8, 'Pattern_Matching Accuracy'!F8, 'Reversal Accuracy'!F8, 'Stack Accuracy'!F8, 'Vending_Machine Accuracy'!F8, 'Vending_Machine_Sum Accuracy'!F8, 'MazeComplete Accuracy'!F8, 'MazeSolve Accuracy'!F8, 'Hamiltonian Accuracy'!F8)/('Failure Counts Accuracy'!D1-'Failure Counts Accuracy'!F8),0)</f>
        <v>34.911111111111111</v>
      </c>
      <c r="G8">
        <f>IFERROR(SUM('PARITY Accuracy'!G8, 'Pattern_Matching Accuracy'!G8, 'Reversal Accuracy'!G8, 'Stack Accuracy'!G8, 'Vending_Machine Accuracy'!G8, 'Vending_Machine_Sum Accuracy'!G8, 'MazeComplete Accuracy'!G8, 'MazeSolve Accuracy'!G8, 'Hamiltonian Accuracy'!G8)/('Failure Counts Accuracy'!D1-'Failure Counts Accuracy'!G8),0)</f>
        <v>37.288888888888891</v>
      </c>
      <c r="H8" t="str">
        <f t="shared" si="0"/>
        <v>2 (δ=0.85)</v>
      </c>
      <c r="J8">
        <v>50</v>
      </c>
      <c r="K8">
        <f>_xlfn.STDEV.P(D25:G28)</f>
        <v>2.0755528015655771</v>
      </c>
      <c r="L8">
        <f t="shared" si="7"/>
        <v>16.691253041291706</v>
      </c>
      <c r="M8">
        <v>0.85</v>
      </c>
      <c r="N8">
        <f t="shared" si="1"/>
        <v>21.065000000000001</v>
      </c>
      <c r="O8">
        <f t="shared" si="2"/>
        <v>15.65050808744118</v>
      </c>
      <c r="P8" s="2">
        <f>_xlfn.STDEV.P(D24:D28)</f>
        <v>0.81423750592157651</v>
      </c>
      <c r="Q8">
        <f t="shared" si="3"/>
        <v>21.907458517206589</v>
      </c>
      <c r="R8" s="2">
        <f>_xlfn.STDEV.P(E24:E28)</f>
        <v>0.62037821996138964</v>
      </c>
      <c r="S8">
        <f t="shared" si="4"/>
        <v>17.825788123452554</v>
      </c>
      <c r="T8" s="2">
        <f>_xlfn.STDEV.P(F24:F28)</f>
        <v>0.74368452092716497</v>
      </c>
      <c r="U8">
        <f t="shared" si="5"/>
        <v>9.7255304777015859</v>
      </c>
      <c r="V8" s="2">
        <f>_xlfn.STDEV.P(G24:G28)</f>
        <v>0.76930975556013903</v>
      </c>
      <c r="W8">
        <f t="shared" si="6"/>
        <v>6.6205066880875929</v>
      </c>
      <c r="AH8" t="s">
        <v>43</v>
      </c>
      <c r="AI8">
        <f>AVERAGE(L26,L62,L98,L134,L170,L206,L242)</f>
        <v>-0.53547941098327934</v>
      </c>
      <c r="AJ8">
        <f>AVERAGE(L12,L48,L84,L120,L156,L192,L228)</f>
        <v>-0.1443522181710184</v>
      </c>
      <c r="AK8">
        <f>AVERAGE(L26,L62,L98,L170,L206)</f>
        <v>-0.66080859457236285</v>
      </c>
      <c r="AL8">
        <f>AVERAGE(L12,L48,L84,L156,L192)</f>
        <v>-0.18452751164789113</v>
      </c>
    </row>
    <row r="9" spans="1:38" x14ac:dyDescent="0.45">
      <c r="A9" s="1">
        <v>5</v>
      </c>
      <c r="B9">
        <v>5</v>
      </c>
      <c r="C9">
        <v>0</v>
      </c>
      <c r="D9">
        <f>IFERROR(SUM('PARITY Accuracy'!D9, 'Pattern_Matching Accuracy'!D9, 'Reversal Accuracy'!D9, 'Stack Accuracy'!D9, 'Vending_Machine Accuracy'!D9, 'Vending_Machine_Sum Accuracy'!D9, 'MazeComplete Accuracy'!D9, 'MazeSolve Accuracy'!D9, 'Hamiltonian Accuracy'!D9)/('Failure Counts Accuracy'!D1-'Failure Counts Accuracy'!D9),0)</f>
        <v>17.200000000000003</v>
      </c>
      <c r="E9">
        <f>IFERROR(SUM('PARITY Accuracy'!E9, 'Pattern_Matching Accuracy'!E9, 'Reversal Accuracy'!E9, 'Stack Accuracy'!E9, 'Vending_Machine Accuracy'!E9, 'Vending_Machine_Sum Accuracy'!E9, 'MazeComplete Accuracy'!E9, 'MazeSolve Accuracy'!E9, 'Hamiltonian Accuracy'!E9)/('Failure Counts Accuracy'!D1-'Failure Counts Accuracy'!E9),0)</f>
        <v>35.671428571428571</v>
      </c>
      <c r="F9">
        <f>IFERROR(SUM('PARITY Accuracy'!F9, 'Pattern_Matching Accuracy'!F9, 'Reversal Accuracy'!F9, 'Stack Accuracy'!F9, 'Vending_Machine Accuracy'!F9, 'Vending_Machine_Sum Accuracy'!F9, 'MazeComplete Accuracy'!F9, 'MazeSolve Accuracy'!F9, 'Hamiltonian Accuracy'!F9)/('Failure Counts Accuracy'!D1-'Failure Counts Accuracy'!F9),0)</f>
        <v>43.233333333333327</v>
      </c>
      <c r="G9">
        <f>IFERROR(SUM('PARITY Accuracy'!G9, 'Pattern_Matching Accuracy'!G9, 'Reversal Accuracy'!G9, 'Stack Accuracy'!G9, 'Vending_Machine Accuracy'!G9, 'Vending_Machine_Sum Accuracy'!G9, 'MazeComplete Accuracy'!G9, 'MazeSolve Accuracy'!G9, 'Hamiltonian Accuracy'!G9)/('Failure Counts Accuracy'!D1-'Failure Counts Accuracy'!G9),0)</f>
        <v>46.733333333333327</v>
      </c>
      <c r="H9" t="str">
        <f t="shared" si="0"/>
        <v>5 (δ=0)</v>
      </c>
      <c r="J9">
        <v>100</v>
      </c>
      <c r="K9">
        <f>_xlfn.STDEV.P(D29:G33)</f>
        <v>2.6237931042401241</v>
      </c>
      <c r="L9">
        <f>AVERAGE((L8-L7), (L7-L6), (L6-L5), (L5-L4))</f>
        <v>0.10098413126977768</v>
      </c>
      <c r="N9">
        <f t="shared" si="1"/>
        <v>35.709523809523809</v>
      </c>
      <c r="O9">
        <f t="shared" si="2"/>
        <v>11.409820430995991</v>
      </c>
      <c r="P9" s="2">
        <f>_xlfn.STDEV.P(D29:D33)</f>
        <v>1.2379233108140419</v>
      </c>
      <c r="R9" s="2">
        <f>_xlfn.STDEV.P(E29:E33)</f>
        <v>1.1354359580420266</v>
      </c>
      <c r="T9" s="2">
        <f>_xlfn.STDEV.P(F29:F33)</f>
        <v>0.747869401684088</v>
      </c>
      <c r="V9" s="2">
        <f>_xlfn.STDEV.P(G29:G33)</f>
        <v>1.0055036051650919</v>
      </c>
      <c r="AH9" t="s">
        <v>28</v>
      </c>
      <c r="AI9">
        <f>_xlfn.STDEV.P(L26,L62,L98,L134,L170,L206,L242)</f>
        <v>0.37712313844627232</v>
      </c>
      <c r="AJ9">
        <f>_xlfn.STDEV.P(L12,L48,L84,L120,L156,L192,L228)</f>
        <v>0.2351799890434724</v>
      </c>
      <c r="AK9">
        <f>_xlfn.STDEV.P(L26,L62,L98,L170,L206)</f>
        <v>0.37921109686918814</v>
      </c>
      <c r="AL9">
        <f>_xlfn.STDEV.P(L12,L48,L84,L156,L192)</f>
        <v>0.26780652629910356</v>
      </c>
    </row>
    <row r="10" spans="1:38" x14ac:dyDescent="0.45">
      <c r="A10" s="1">
        <v>6</v>
      </c>
      <c r="B10">
        <v>5</v>
      </c>
      <c r="C10">
        <v>0.2</v>
      </c>
      <c r="D10">
        <f>IFERROR(SUM('PARITY Accuracy'!D10, 'Pattern_Matching Accuracy'!D10, 'Reversal Accuracy'!D10, 'Stack Accuracy'!D10, 'Vending_Machine Accuracy'!D10, 'Vending_Machine_Sum Accuracy'!D10, 'MazeComplete Accuracy'!D10, 'MazeSolve Accuracy'!D10, 'Hamiltonian Accuracy'!D10)/('Failure Counts Accuracy'!D1-'Failure Counts Accuracy'!D10),0)</f>
        <v>18.900000000000002</v>
      </c>
      <c r="E10">
        <f>IFERROR(SUM('PARITY Accuracy'!E10, 'Pattern_Matching Accuracy'!E10, 'Reversal Accuracy'!E10, 'Stack Accuracy'!E10, 'Vending_Machine Accuracy'!E10, 'Vending_Machine_Sum Accuracy'!E10, 'MazeComplete Accuracy'!E10, 'MazeSolve Accuracy'!E10, 'Hamiltonian Accuracy'!E10)/('Failure Counts Accuracy'!D1-'Failure Counts Accuracy'!E10),0)</f>
        <v>32.928571428571431</v>
      </c>
      <c r="F10">
        <f>IFERROR(SUM('PARITY Accuracy'!F10, 'Pattern_Matching Accuracy'!F10, 'Reversal Accuracy'!F10, 'Stack Accuracy'!F10, 'Vending_Machine Accuracy'!F10, 'Vending_Machine_Sum Accuracy'!F10, 'MazeComplete Accuracy'!F10, 'MazeSolve Accuracy'!F10, 'Hamiltonian Accuracy'!F10)/('Failure Counts Accuracy'!D1-'Failure Counts Accuracy'!F10),0)</f>
        <v>40.255555555555553</v>
      </c>
      <c r="G10">
        <f>IFERROR(SUM('PARITY Accuracy'!G10, 'Pattern_Matching Accuracy'!G10, 'Reversal Accuracy'!G10, 'Stack Accuracy'!G10, 'Vending_Machine Accuracy'!G10, 'Vending_Machine_Sum Accuracy'!G10, 'MazeComplete Accuracy'!G10, 'MazeSolve Accuracy'!G10, 'Hamiltonian Accuracy'!G10)/('Failure Counts Accuracy'!D1-'Failure Counts Accuracy'!G10),0)</f>
        <v>46.5</v>
      </c>
      <c r="H10" t="str">
        <f t="shared" si="0"/>
        <v>5 (δ=0.2)</v>
      </c>
      <c r="K10" s="3">
        <f>AVERAGE(K4:K9)</f>
        <v>7.6391323028972664</v>
      </c>
      <c r="N10">
        <f t="shared" si="1"/>
        <v>34.646031746031746</v>
      </c>
      <c r="O10">
        <f t="shared" si="2"/>
        <v>10.281907731846173</v>
      </c>
      <c r="P10" s="2">
        <f>AVERAGE(P4:P9)</f>
        <v>1.4703941147102977</v>
      </c>
      <c r="Q10">
        <f>AVERAGE(Q4:Q8)</f>
        <v>22.28667843068073</v>
      </c>
      <c r="R10" s="2">
        <f>AVERAGE(R4:R9)</f>
        <v>0.8760184671692266</v>
      </c>
      <c r="S10">
        <f>AVERAGE(S4:S8)</f>
        <v>18.127792978252888</v>
      </c>
      <c r="T10" s="2">
        <f>AVERAGE(T4:T9)</f>
        <v>0.84193273158478721</v>
      </c>
      <c r="U10">
        <f>AVERAGE(U4:U8)</f>
        <v>9.7697375539050988</v>
      </c>
      <c r="V10" s="2">
        <f>AVERAGE(V4:V9)</f>
        <v>0.66182343266487242</v>
      </c>
      <c r="W10">
        <f>AVERAGE(W4:W8)</f>
        <v>6.9583220765518572</v>
      </c>
    </row>
    <row r="11" spans="1:38" ht="14.65" thickBot="1" x14ac:dyDescent="0.5">
      <c r="A11" s="1">
        <v>7</v>
      </c>
      <c r="B11">
        <v>5</v>
      </c>
      <c r="C11">
        <v>0.45</v>
      </c>
      <c r="D11">
        <f>IFERROR(SUM('PARITY Accuracy'!D11, 'Pattern_Matching Accuracy'!D11, 'Reversal Accuracy'!D11, 'Stack Accuracy'!D11, 'Vending_Machine Accuracy'!D11, 'Vending_Machine_Sum Accuracy'!D11, 'MazeComplete Accuracy'!D11, 'MazeSolve Accuracy'!D11, 'Hamiltonian Accuracy'!D11)/('Failure Counts Accuracy'!D1-'Failure Counts Accuracy'!D11),0)</f>
        <v>15.866666666666669</v>
      </c>
      <c r="E11">
        <f>IFERROR(SUM('PARITY Accuracy'!E11, 'Pattern_Matching Accuracy'!E11, 'Reversal Accuracy'!E11, 'Stack Accuracy'!E11, 'Vending_Machine Accuracy'!E11, 'Vending_Machine_Sum Accuracy'!E11, 'MazeComplete Accuracy'!E11, 'MazeSolve Accuracy'!E11, 'Hamiltonian Accuracy'!E11)/('Failure Counts Accuracy'!D1-'Failure Counts Accuracy'!E11),0)</f>
        <v>32.057142857142857</v>
      </c>
      <c r="F11">
        <f>IFERROR(SUM('PARITY Accuracy'!F11, 'Pattern_Matching Accuracy'!F11, 'Reversal Accuracy'!F11, 'Stack Accuracy'!F11, 'Vending_Machine Accuracy'!F11, 'Vending_Machine_Sum Accuracy'!F11, 'MazeComplete Accuracy'!F11, 'MazeSolve Accuracy'!F11, 'Hamiltonian Accuracy'!F11)/('Failure Counts Accuracy'!D1-'Failure Counts Accuracy'!F11),0)</f>
        <v>40.488888888888887</v>
      </c>
      <c r="G11">
        <f>IFERROR(SUM('PARITY Accuracy'!G11, 'Pattern_Matching Accuracy'!G11, 'Reversal Accuracy'!G11, 'Stack Accuracy'!G11, 'Vending_Machine Accuracy'!G11, 'Vending_Machine_Sum Accuracy'!G11, 'MazeComplete Accuracy'!G11, 'MazeSolve Accuracy'!G11, 'Hamiltonian Accuracy'!G11)/('Failure Counts Accuracy'!D1-'Failure Counts Accuracy'!G11),0)</f>
        <v>46.733333333333334</v>
      </c>
      <c r="H11" t="str">
        <f t="shared" si="0"/>
        <v>5 (δ=0.45)</v>
      </c>
      <c r="N11">
        <f t="shared" si="1"/>
        <v>33.786507936507931</v>
      </c>
      <c r="O11">
        <f t="shared" si="2"/>
        <v>11.582892697862201</v>
      </c>
      <c r="P11" s="2">
        <f>_xlfn.STDEV.P(P4:P9)</f>
        <v>1.5679483315691776</v>
      </c>
      <c r="Q11">
        <f>_xlfn.STDEV.P(Q4:Q8)</f>
        <v>0.22665686403641044</v>
      </c>
      <c r="R11" s="2">
        <f>_xlfn.STDEV.P(R4:R9)</f>
        <v>0.42562811085440244</v>
      </c>
      <c r="S11">
        <f>_xlfn.STDEV.P(S4:S8)</f>
        <v>0.25802319200037149</v>
      </c>
      <c r="T11" s="2">
        <f>_xlfn.STDEV.P(T4:T9)</f>
        <v>0.2733670104452236</v>
      </c>
      <c r="U11">
        <f>_xlfn.STDEV.P(U4:U8)</f>
        <v>0.404858703151247</v>
      </c>
      <c r="V11" s="2">
        <f>_xlfn.STDEV.P(V4:V9)</f>
        <v>0.21828686986607909</v>
      </c>
      <c r="W11">
        <f>_xlfn.STDEV.P(W4:W8)</f>
        <v>0.28147601714322135</v>
      </c>
    </row>
    <row r="12" spans="1:38" x14ac:dyDescent="0.45">
      <c r="A12" s="1">
        <v>8</v>
      </c>
      <c r="B12">
        <v>5</v>
      </c>
      <c r="C12">
        <v>0.65</v>
      </c>
      <c r="D12">
        <f>IFERROR(SUM('PARITY Accuracy'!D12, 'Pattern_Matching Accuracy'!D12, 'Reversal Accuracy'!D12, 'Stack Accuracy'!D12, 'Vending_Machine Accuracy'!D12, 'Vending_Machine_Sum Accuracy'!D12, 'MazeComplete Accuracy'!D12, 'MazeSolve Accuracy'!D12, 'Hamiltonian Accuracy'!D12)/('Failure Counts Accuracy'!D1-'Failure Counts Accuracy'!D12),0)</f>
        <v>15.333333333333334</v>
      </c>
      <c r="E12">
        <f>IFERROR(SUM('PARITY Accuracy'!E12, 'Pattern_Matching Accuracy'!E12, 'Reversal Accuracy'!E12, 'Stack Accuracy'!E12, 'Vending_Machine Accuracy'!E12, 'Vending_Machine_Sum Accuracy'!E12, 'MazeComplete Accuracy'!E12, 'MazeSolve Accuracy'!E12, 'Hamiltonian Accuracy'!E12)/('Failure Counts Accuracy'!D1-'Failure Counts Accuracy'!E12),0)</f>
        <v>32</v>
      </c>
      <c r="F12">
        <f>IFERROR(SUM('PARITY Accuracy'!F12, 'Pattern_Matching Accuracy'!F12, 'Reversal Accuracy'!F12, 'Stack Accuracy'!F12, 'Vending_Machine Accuracy'!F12, 'Vending_Machine_Sum Accuracy'!F12, 'MazeComplete Accuracy'!F12, 'MazeSolve Accuracy'!F12, 'Hamiltonian Accuracy'!F12)/('Failure Counts Accuracy'!D1-'Failure Counts Accuracy'!F12),0)</f>
        <v>39.588888888888889</v>
      </c>
      <c r="G12">
        <f>IFERROR(SUM('PARITY Accuracy'!G12, 'Pattern_Matching Accuracy'!G12, 'Reversal Accuracy'!G12, 'Stack Accuracy'!G12, 'Vending_Machine Accuracy'!G12, 'Vending_Machine_Sum Accuracy'!G12, 'MazeComplete Accuracy'!G12, 'MazeSolve Accuracy'!G12, 'Hamiltonian Accuracy'!G12)/('Failure Counts Accuracy'!D1-'Failure Counts Accuracy'!G12),0)</f>
        <v>46.022222222222226</v>
      </c>
      <c r="H12" t="str">
        <f t="shared" si="0"/>
        <v>5 (δ=0.65)</v>
      </c>
      <c r="K12" s="9" cm="1">
        <f t="array" ref="K12">INDEX(LINEST(K4:K9),1)</f>
        <v>-2.8907542976439644</v>
      </c>
      <c r="L12" s="10" cm="1">
        <f t="array" ref="L12">INDEX(LINEST(L4:L8),1)</f>
        <v>9.5570866279836159E-2</v>
      </c>
      <c r="N12">
        <f t="shared" si="1"/>
        <v>33.236111111111114</v>
      </c>
      <c r="O12">
        <f t="shared" si="2"/>
        <v>11.466035122035558</v>
      </c>
      <c r="P12" s="2"/>
      <c r="R12" s="2"/>
      <c r="T12" s="2"/>
      <c r="V12" s="2"/>
    </row>
    <row r="13" spans="1:38" x14ac:dyDescent="0.45">
      <c r="A13" s="1">
        <v>9</v>
      </c>
      <c r="B13">
        <v>5</v>
      </c>
      <c r="C13">
        <v>0.85</v>
      </c>
      <c r="D13">
        <f>IFERROR(SUM('PARITY Accuracy'!D13, 'Pattern_Matching Accuracy'!D13, 'Reversal Accuracy'!D13, 'Stack Accuracy'!D13, 'Vending_Machine Accuracy'!D13, 'Vending_Machine_Sum Accuracy'!D13, 'MazeComplete Accuracy'!D13, 'MazeSolve Accuracy'!D13, 'Hamiltonian Accuracy'!D13)/('Failure Counts Accuracy'!D1-'Failure Counts Accuracy'!D13),0)</f>
        <v>15.9</v>
      </c>
      <c r="E13">
        <f>IFERROR(SUM('PARITY Accuracy'!E13, 'Pattern_Matching Accuracy'!E13, 'Reversal Accuracy'!E13, 'Stack Accuracy'!E13, 'Vending_Machine Accuracy'!E13, 'Vending_Machine_Sum Accuracy'!E13, 'MazeComplete Accuracy'!E13, 'MazeSolve Accuracy'!E13, 'Hamiltonian Accuracy'!E13)/('Failure Counts Accuracy'!D1-'Failure Counts Accuracy'!E13),0)</f>
        <v>31</v>
      </c>
      <c r="F13">
        <f>IFERROR(SUM('PARITY Accuracy'!F13, 'Pattern_Matching Accuracy'!F13, 'Reversal Accuracy'!F13, 'Stack Accuracy'!F13, 'Vending_Machine Accuracy'!F13, 'Vending_Machine_Sum Accuracy'!F13, 'MazeComplete Accuracy'!F13, 'MazeSolve Accuracy'!F13, 'Hamiltonian Accuracy'!F13)/('Failure Counts Accuracy'!D1-'Failure Counts Accuracy'!F13),0)</f>
        <v>40.488888888888901</v>
      </c>
      <c r="G13">
        <f>IFERROR(SUM('PARITY Accuracy'!G13, 'Pattern_Matching Accuracy'!G13, 'Reversal Accuracy'!G13, 'Stack Accuracy'!G13, 'Vending_Machine Accuracy'!G13, 'Vending_Machine_Sum Accuracy'!G13, 'MazeComplete Accuracy'!G13, 'MazeSolve Accuracy'!G13, 'Hamiltonian Accuracy'!G13)/('Failure Counts Accuracy'!D1-'Failure Counts Accuracy'!G13),0)</f>
        <v>46.055555555555564</v>
      </c>
      <c r="H13" t="str">
        <f t="shared" si="0"/>
        <v>5 (δ=0.85)</v>
      </c>
      <c r="K13" s="11">
        <f>AVERAGE('Hamiltonian Accuracy'!K12, 'MazeSolve Accuracy'!K12, 'MazeComplete Accuracy'!K12, 'Vending_Machine_Sum Accuracy'!K12, 'Vending_Machine Accuracy'!K12, 'Stack Accuracy'!K12, 'Reversal Accuracy'!K12, 'Pattern_Matching Accuracy'!K12, 'PARITY Accuracy'!K12)</f>
        <v>-3.5025104594977639</v>
      </c>
      <c r="L13" s="11">
        <f>AVERAGE('Hamiltonian Accuracy'!L12, 'MazeSolve Accuracy'!L12, 'MazeComplete Accuracy'!L12, 'Vending_Machine_Sum Accuracy'!L12, 'Vending_Machine Accuracy'!L12, 'Stack Accuracy'!L12, 'Reversal Accuracy'!L12, 'Pattern_Matching Accuracy'!L12, 'PARITY Accuracy'!L12)</f>
        <v>-2.7727144331476834E-2</v>
      </c>
      <c r="N13">
        <f t="shared" si="1"/>
        <v>33.361111111111114</v>
      </c>
      <c r="O13">
        <f t="shared" si="2"/>
        <v>11.428247708157741</v>
      </c>
      <c r="P13" s="2"/>
      <c r="R13" s="2"/>
      <c r="T13" s="2"/>
      <c r="V13" s="2"/>
    </row>
    <row r="14" spans="1:38" ht="14.65" thickBot="1" x14ac:dyDescent="0.5">
      <c r="A14" s="1">
        <v>10</v>
      </c>
      <c r="B14">
        <v>10</v>
      </c>
      <c r="C14">
        <v>0</v>
      </c>
      <c r="D14">
        <f>IFERROR(SUM('PARITY Accuracy'!D14, 'Pattern_Matching Accuracy'!D14, 'Reversal Accuracy'!D14, 'Stack Accuracy'!D14, 'Vending_Machine Accuracy'!D14, 'Vending_Machine_Sum Accuracy'!D14, 'MazeComplete Accuracy'!D14, 'MazeSolve Accuracy'!D14, 'Hamiltonian Accuracy'!D14)/('Failure Counts Accuracy'!D1-'Failure Counts Accuracy'!D14),0)</f>
        <v>32.9</v>
      </c>
      <c r="E14">
        <f>IFERROR(SUM('PARITY Accuracy'!E14, 'Pattern_Matching Accuracy'!E14, 'Reversal Accuracy'!E14, 'Stack Accuracy'!E14, 'Vending_Machine Accuracy'!E14, 'Vending_Machine_Sum Accuracy'!E14, 'MazeComplete Accuracy'!E14, 'MazeSolve Accuracy'!E14, 'Hamiltonian Accuracy'!E14)/('Failure Counts Accuracy'!D1-'Failure Counts Accuracy'!E14),0)</f>
        <v>42.777777777777786</v>
      </c>
      <c r="F14">
        <f>IFERROR(SUM('PARITY Accuracy'!F14, 'Pattern_Matching Accuracy'!F14, 'Reversal Accuracy'!F14, 'Stack Accuracy'!F14, 'Vending_Machine Accuracy'!F14, 'Vending_Machine_Sum Accuracy'!F14, 'MazeComplete Accuracy'!F14, 'MazeSolve Accuracy'!F14, 'Hamiltonian Accuracy'!F14)/('Failure Counts Accuracy'!D1-'Failure Counts Accuracy'!F14),0)</f>
        <v>46.444444444444443</v>
      </c>
      <c r="G14">
        <f>IFERROR(SUM('PARITY Accuracy'!G14, 'Pattern_Matching Accuracy'!G14, 'Reversal Accuracy'!G14, 'Stack Accuracy'!G14, 'Vending_Machine Accuracy'!G14, 'Vending_Machine_Sum Accuracy'!G14, 'MazeComplete Accuracy'!G14, 'MazeSolve Accuracy'!G14, 'Hamiltonian Accuracy'!G14)/('Failure Counts Accuracy'!D1-'Failure Counts Accuracy'!G14),0)</f>
        <v>47.055555555555564</v>
      </c>
      <c r="H14" t="str">
        <f t="shared" si="0"/>
        <v>10 (δ=0)</v>
      </c>
      <c r="K14" s="12">
        <f>_xlfn.STDEV.P('Hamiltonian Accuracy'!K12, 'MazeSolve Accuracy'!K12, 'MazeComplete Accuracy'!K12, 'Vending_Machine_Sum Accuracy'!K12, 'Vending_Machine Accuracy'!K12, 'Stack Accuracy'!K12, 'Reversal Accuracy'!K12, 'Pattern_Matching Accuracy'!K12, 'PARITY Accuracy'!K12)</f>
        <v>1.3727551741885691</v>
      </c>
      <c r="L14" s="13" t="s">
        <v>28</v>
      </c>
      <c r="N14">
        <f t="shared" si="1"/>
        <v>42.294444444444444</v>
      </c>
      <c r="O14">
        <f t="shared" si="2"/>
        <v>5.6652421956879113</v>
      </c>
      <c r="P14" s="2"/>
      <c r="R14" s="2"/>
      <c r="T14" s="2"/>
      <c r="V14" s="2"/>
    </row>
    <row r="15" spans="1:38" x14ac:dyDescent="0.45">
      <c r="A15" s="1">
        <v>11</v>
      </c>
      <c r="B15">
        <v>10</v>
      </c>
      <c r="C15">
        <v>0.2</v>
      </c>
      <c r="D15">
        <f>IFERROR(SUM('PARITY Accuracy'!D15, 'Pattern_Matching Accuracy'!D15, 'Reversal Accuracy'!D15, 'Stack Accuracy'!D15, 'Vending_Machine Accuracy'!D15, 'Vending_Machine_Sum Accuracy'!D15, 'MazeComplete Accuracy'!D15, 'MazeSolve Accuracy'!D15, 'Hamiltonian Accuracy'!D15)/('Failure Counts Accuracy'!D1-'Failure Counts Accuracy'!D15),0)</f>
        <v>23.066666666666666</v>
      </c>
      <c r="E15">
        <f>IFERROR(SUM('PARITY Accuracy'!E15, 'Pattern_Matching Accuracy'!E15, 'Reversal Accuracy'!E15, 'Stack Accuracy'!E15, 'Vending_Machine Accuracy'!E15, 'Vending_Machine_Sum Accuracy'!E15, 'MazeComplete Accuracy'!E15, 'MazeSolve Accuracy'!E15, 'Hamiltonian Accuracy'!E15)/('Failure Counts Accuracy'!D1-'Failure Counts Accuracy'!E15),0)</f>
        <v>39.755555555555553</v>
      </c>
      <c r="F15">
        <f>IFERROR(SUM('PARITY Accuracy'!F15, 'Pattern_Matching Accuracy'!F15, 'Reversal Accuracy'!F15, 'Stack Accuracy'!F15, 'Vending_Machine Accuracy'!F15, 'Vending_Machine_Sum Accuracy'!F15, 'MazeComplete Accuracy'!F15, 'MazeSolve Accuracy'!F15, 'Hamiltonian Accuracy'!F15)/('Failure Counts Accuracy'!D1-'Failure Counts Accuracy'!F15),0)</f>
        <v>47.444444444444436</v>
      </c>
      <c r="G15">
        <f>IFERROR(SUM('PARITY Accuracy'!G15, 'Pattern_Matching Accuracy'!G15, 'Reversal Accuracy'!G15, 'Stack Accuracy'!G15, 'Vending_Machine Accuracy'!G15, 'Vending_Machine_Sum Accuracy'!G15, 'MazeComplete Accuracy'!G15, 'MazeSolve Accuracy'!G15, 'Hamiltonian Accuracy'!G15)/('Failure Counts Accuracy'!D1-'Failure Counts Accuracy'!G15),0)</f>
        <v>47.144444444444439</v>
      </c>
      <c r="H15" t="str">
        <f t="shared" si="0"/>
        <v>10 (δ=0.2)</v>
      </c>
      <c r="J15" s="6"/>
      <c r="K15" s="6" t="s">
        <v>25</v>
      </c>
      <c r="L15" s="6" t="s">
        <v>26</v>
      </c>
      <c r="N15">
        <f t="shared" si="1"/>
        <v>39.352777777777774</v>
      </c>
      <c r="O15">
        <f t="shared" si="2"/>
        <v>9.894250653164919</v>
      </c>
      <c r="P15" s="6" t="s">
        <v>25</v>
      </c>
      <c r="Q15" s="6" t="s">
        <v>26</v>
      </c>
      <c r="R15" s="6" t="s">
        <v>25</v>
      </c>
      <c r="S15" s="6" t="s">
        <v>26</v>
      </c>
      <c r="T15" s="6" t="s">
        <v>25</v>
      </c>
      <c r="U15" s="6" t="s">
        <v>26</v>
      </c>
      <c r="V15" s="6" t="s">
        <v>25</v>
      </c>
      <c r="W15" s="6" t="s">
        <v>26</v>
      </c>
    </row>
    <row r="16" spans="1:38" x14ac:dyDescent="0.45">
      <c r="A16" s="1">
        <v>12</v>
      </c>
      <c r="B16">
        <v>10</v>
      </c>
      <c r="C16">
        <v>0.45</v>
      </c>
      <c r="D16">
        <f>IFERROR(SUM('PARITY Accuracy'!D16, 'Pattern_Matching Accuracy'!D16, 'Reversal Accuracy'!D16, 'Stack Accuracy'!D16, 'Vending_Machine Accuracy'!D16, 'Vending_Machine_Sum Accuracy'!D16, 'MazeComplete Accuracy'!D16, 'MazeSolve Accuracy'!D16, 'Hamiltonian Accuracy'!D16)/('Failure Counts Accuracy'!D1-'Failure Counts Accuracy'!D16),0)</f>
        <v>21.433333333333334</v>
      </c>
      <c r="E16">
        <f>IFERROR(SUM('PARITY Accuracy'!E16, 'Pattern_Matching Accuracy'!E16, 'Reversal Accuracy'!E16, 'Stack Accuracy'!E16, 'Vending_Machine Accuracy'!E16, 'Vending_Machine_Sum Accuracy'!E16, 'MazeComplete Accuracy'!E16, 'MazeSolve Accuracy'!E16, 'Hamiltonian Accuracy'!E16)/('Failure Counts Accuracy'!D1-'Failure Counts Accuracy'!E16),0)</f>
        <v>40.81111111111111</v>
      </c>
      <c r="F16">
        <f>IFERROR(SUM('PARITY Accuracy'!F16, 'Pattern_Matching Accuracy'!F16, 'Reversal Accuracy'!F16, 'Stack Accuracy'!F16, 'Vending_Machine Accuracy'!F16, 'Vending_Machine_Sum Accuracy'!F16, 'MazeComplete Accuracy'!F16, 'MazeSolve Accuracy'!F16, 'Hamiltonian Accuracy'!F16)/('Failure Counts Accuracy'!D1-'Failure Counts Accuracy'!F16),0)</f>
        <v>47.311111111111117</v>
      </c>
      <c r="G16">
        <f>IFERROR(SUM('PARITY Accuracy'!G16, 'Pattern_Matching Accuracy'!G16, 'Reversal Accuracy'!G16, 'Stack Accuracy'!G16, 'Vending_Machine Accuracy'!G16, 'Vending_Machine_Sum Accuracy'!G16, 'MazeComplete Accuracy'!G16, 'MazeSolve Accuracy'!G16, 'Hamiltonian Accuracy'!G16)/('Failure Counts Accuracy'!D1-'Failure Counts Accuracy'!G16),0)</f>
        <v>48.29999999999999</v>
      </c>
      <c r="H16" t="str">
        <f t="shared" si="0"/>
        <v>10 (δ=0.45)</v>
      </c>
      <c r="J16">
        <v>2</v>
      </c>
      <c r="K16">
        <f>AVERAGE(D4:G8)</f>
        <v>21.550777777777778</v>
      </c>
      <c r="L16">
        <f>AVERAGE(D4:G4,D9:G9,D14:G14,D19:G19,D24:G24,D29:G29)</f>
        <v>45.37843915343916</v>
      </c>
      <c r="M16">
        <v>0</v>
      </c>
      <c r="N16">
        <f t="shared" si="1"/>
        <v>39.463888888888889</v>
      </c>
      <c r="O16">
        <f t="shared" si="2"/>
        <v>10.800135387240099</v>
      </c>
      <c r="P16" s="2">
        <f>AVERAGE(D4:D8)</f>
        <v>0</v>
      </c>
      <c r="Q16">
        <f>AVERAGE(D4,D9,D14,D19,D24,D29)</f>
        <v>36.085185185185182</v>
      </c>
      <c r="R16" s="2">
        <f>AVERAGE(E4:E8)</f>
        <v>12.091999999999999</v>
      </c>
      <c r="S16">
        <f>AVERAGE(E4,E9,E14,E19,E24,E29)</f>
        <v>45.51097883597884</v>
      </c>
      <c r="T16" s="2">
        <f>AVERAGE(F4:F8)</f>
        <v>36.406666666666673</v>
      </c>
      <c r="U16">
        <f>AVERAGE(F4,F9,F14,F19,F24,F29)</f>
        <v>50.022222222222219</v>
      </c>
      <c r="V16" s="2">
        <f>AVERAGE(G4:G8)</f>
        <v>37.704444444444441</v>
      </c>
      <c r="W16">
        <f>AVERAGE(G4,G9,G14,G19,G24,G29)</f>
        <v>49.895370370370379</v>
      </c>
    </row>
    <row r="17" spans="1:23" x14ac:dyDescent="0.45">
      <c r="A17" s="1">
        <v>13</v>
      </c>
      <c r="B17">
        <v>10</v>
      </c>
      <c r="C17">
        <v>0.65</v>
      </c>
      <c r="D17">
        <f>IFERROR(SUM('PARITY Accuracy'!D17, 'Pattern_Matching Accuracy'!D17, 'Reversal Accuracy'!D17, 'Stack Accuracy'!D17, 'Vending_Machine Accuracy'!D17, 'Vending_Machine_Sum Accuracy'!D17, 'MazeComplete Accuracy'!D17, 'MazeSolve Accuracy'!D17, 'Hamiltonian Accuracy'!D17)/('Failure Counts Accuracy'!D1-'Failure Counts Accuracy'!D17),0)</f>
        <v>20</v>
      </c>
      <c r="E17">
        <f>IFERROR(SUM('PARITY Accuracy'!E17, 'Pattern_Matching Accuracy'!E17, 'Reversal Accuracy'!E17, 'Stack Accuracy'!E17, 'Vending_Machine Accuracy'!E17, 'Vending_Machine_Sum Accuracy'!E17, 'MazeComplete Accuracy'!E17, 'MazeSolve Accuracy'!E17, 'Hamiltonian Accuracy'!E17)/('Failure Counts Accuracy'!D1-'Failure Counts Accuracy'!E17),0)</f>
        <v>40.244444444444447</v>
      </c>
      <c r="F17">
        <f>IFERROR(SUM('PARITY Accuracy'!F17, 'Pattern_Matching Accuracy'!F17, 'Reversal Accuracy'!F17, 'Stack Accuracy'!F17, 'Vending_Machine Accuracy'!F17, 'Vending_Machine_Sum Accuracy'!F17, 'MazeComplete Accuracy'!F17, 'MazeSolve Accuracy'!F17, 'Hamiltonian Accuracy'!F17)/('Failure Counts Accuracy'!D1-'Failure Counts Accuracy'!F17),0)</f>
        <v>46.122222222222227</v>
      </c>
      <c r="G17">
        <f>IFERROR(SUM('PARITY Accuracy'!G17, 'Pattern_Matching Accuracy'!G17, 'Reversal Accuracy'!G17, 'Stack Accuracy'!G17, 'Vending_Machine Accuracy'!G17, 'Vending_Machine_Sum Accuracy'!G17, 'MazeComplete Accuracy'!G17, 'MazeSolve Accuracy'!G17, 'Hamiltonian Accuracy'!G17)/('Failure Counts Accuracy'!D1-'Failure Counts Accuracy'!G17),0)</f>
        <v>47.355555555555547</v>
      </c>
      <c r="H17" t="str">
        <f t="shared" si="0"/>
        <v>10 (δ=0.65)</v>
      </c>
      <c r="J17">
        <v>5</v>
      </c>
      <c r="K17">
        <f>AVERAGE(D9:G13)</f>
        <v>34.147857142857148</v>
      </c>
      <c r="L17">
        <f t="shared" ref="L17:L20" si="9">AVERAGE(D5:G5,D10:G10,D15:G15,D20:G20,D25:G25,D30:G30)</f>
        <v>44.951942791005287</v>
      </c>
      <c r="M17">
        <v>0.2</v>
      </c>
      <c r="N17">
        <f t="shared" si="1"/>
        <v>38.430555555555557</v>
      </c>
      <c r="O17">
        <f t="shared" si="2"/>
        <v>10.974891025640813</v>
      </c>
      <c r="P17" s="2">
        <f>AVERAGE(D9:D13)</f>
        <v>16.640000000000004</v>
      </c>
      <c r="Q17">
        <f t="shared" ref="Q17:Q20" si="10">AVERAGE(D5,D10,D15,D20,D25,D30)</f>
        <v>34.677777777777777</v>
      </c>
      <c r="R17" s="2">
        <f>AVERAGE(E9:E13)</f>
        <v>32.731428571428566</v>
      </c>
      <c r="S17">
        <f t="shared" ref="S17:S20" si="11">AVERAGE(E5,E10,E15,E20,E25,E30)</f>
        <v>44.660317460317458</v>
      </c>
      <c r="T17" s="2">
        <f>AVERAGE(F9:F13)</f>
        <v>40.811111111111117</v>
      </c>
      <c r="U17">
        <f t="shared" ref="U17:U20" si="12">AVERAGE(F5,F10,F15,F20,F25,F30)</f>
        <v>50.122222222222227</v>
      </c>
      <c r="V17" s="2">
        <f>AVERAGE(G9:G13)</f>
        <v>46.408888888888889</v>
      </c>
      <c r="W17">
        <f t="shared" ref="W17:W20" si="13">AVERAGE(G5,G10,G15,G20,G25,G30)</f>
        <v>50.3474537037037</v>
      </c>
    </row>
    <row r="18" spans="1:23" x14ac:dyDescent="0.45">
      <c r="A18" s="1">
        <v>14</v>
      </c>
      <c r="B18">
        <v>10</v>
      </c>
      <c r="C18">
        <v>0.85</v>
      </c>
      <c r="D18">
        <f>IFERROR(SUM('PARITY Accuracy'!D18, 'Pattern_Matching Accuracy'!D18, 'Reversal Accuracy'!D18, 'Stack Accuracy'!D18, 'Vending_Machine Accuracy'!D18, 'Vending_Machine_Sum Accuracy'!D18, 'MazeComplete Accuracy'!D18, 'MazeSolve Accuracy'!D18, 'Hamiltonian Accuracy'!D18)/('Failure Counts Accuracy'!D1-'Failure Counts Accuracy'!D18),0)</f>
        <v>19.999999999999996</v>
      </c>
      <c r="E18">
        <f>IFERROR(SUM('PARITY Accuracy'!E18, 'Pattern_Matching Accuracy'!E18, 'Reversal Accuracy'!E18, 'Stack Accuracy'!E18, 'Vending_Machine Accuracy'!E18, 'Vending_Machine_Sum Accuracy'!E18, 'MazeComplete Accuracy'!E18, 'MazeSolve Accuracy'!E18, 'Hamiltonian Accuracy'!E18)/('Failure Counts Accuracy'!D1-'Failure Counts Accuracy'!E18),0)</f>
        <v>40.444444444444443</v>
      </c>
      <c r="F18">
        <f>IFERROR(SUM('PARITY Accuracy'!F18, 'Pattern_Matching Accuracy'!F18, 'Reversal Accuracy'!F18, 'Stack Accuracy'!F18, 'Vending_Machine Accuracy'!F18, 'Vending_Machine_Sum Accuracy'!F18, 'MazeComplete Accuracy'!F18, 'MazeSolve Accuracy'!F18, 'Hamiltonian Accuracy'!F18)/('Failure Counts Accuracy'!D1-'Failure Counts Accuracy'!F18),0)</f>
        <v>45.800000000000004</v>
      </c>
      <c r="G18">
        <f>IFERROR(SUM('PARITY Accuracy'!G18, 'Pattern_Matching Accuracy'!G18, 'Reversal Accuracy'!G18, 'Stack Accuracy'!G18, 'Vending_Machine Accuracy'!G18, 'Vending_Machine_Sum Accuracy'!G18, 'MazeComplete Accuracy'!G18, 'MazeSolve Accuracy'!G18, 'Hamiltonian Accuracy'!G18)/('Failure Counts Accuracy'!D1-'Failure Counts Accuracy'!G18),0)</f>
        <v>46.86666666666666</v>
      </c>
      <c r="H18" t="str">
        <f t="shared" si="0"/>
        <v>10 (δ=0.85)</v>
      </c>
      <c r="J18">
        <v>10</v>
      </c>
      <c r="K18">
        <f>AVERAGE(D14:G18)</f>
        <v>39.56388888888889</v>
      </c>
      <c r="L18">
        <f t="shared" si="9"/>
        <v>44.408237433862439</v>
      </c>
      <c r="M18">
        <v>0.45</v>
      </c>
      <c r="N18">
        <f t="shared" si="1"/>
        <v>38.277777777777771</v>
      </c>
      <c r="O18">
        <f t="shared" si="2"/>
        <v>10.829640396204836</v>
      </c>
      <c r="P18" s="2">
        <f>AVERAGE(D14:D18)</f>
        <v>23.48</v>
      </c>
      <c r="Q18">
        <f t="shared" si="10"/>
        <v>33.458148148148148</v>
      </c>
      <c r="R18" s="2">
        <f>AVERAGE(E14:E18)</f>
        <v>40.806666666666658</v>
      </c>
      <c r="S18">
        <f t="shared" si="11"/>
        <v>44.161375661375665</v>
      </c>
      <c r="T18" s="2">
        <f>AVERAGE(F14:F18)</f>
        <v>46.62444444444445</v>
      </c>
      <c r="U18">
        <f t="shared" si="12"/>
        <v>49.622222222222227</v>
      </c>
      <c r="V18" s="2">
        <f>AVERAGE(G14:G18)</f>
        <v>47.344444444444449</v>
      </c>
      <c r="W18">
        <f t="shared" si="13"/>
        <v>50.391203703703702</v>
      </c>
    </row>
    <row r="19" spans="1:23" x14ac:dyDescent="0.45">
      <c r="A19" s="1">
        <v>15</v>
      </c>
      <c r="B19">
        <v>20</v>
      </c>
      <c r="C19">
        <v>0</v>
      </c>
      <c r="D19">
        <f>IFERROR(SUM('PARITY Accuracy'!D19, 'Pattern_Matching Accuracy'!D19, 'Reversal Accuracy'!D19, 'Stack Accuracy'!D19, 'Vending_Machine Accuracy'!D19, 'Vending_Machine_Sum Accuracy'!D19, 'MazeComplete Accuracy'!D19, 'MazeSolve Accuracy'!D19, 'Hamiltonian Accuracy'!D19)/('Failure Counts Accuracy'!D1-'Failure Counts Accuracy'!D19),0)</f>
        <v>45.777777777777771</v>
      </c>
      <c r="E19">
        <f>IFERROR(SUM('PARITY Accuracy'!E19, 'Pattern_Matching Accuracy'!E19, 'Reversal Accuracy'!E19, 'Stack Accuracy'!E19, 'Vending_Machine Accuracy'!E19, 'Vending_Machine_Sum Accuracy'!E19, 'MazeComplete Accuracy'!E19, 'MazeSolve Accuracy'!E19, 'Hamiltonian Accuracy'!E19)/('Failure Counts Accuracy'!D1-'Failure Counts Accuracy'!E19),0)</f>
        <v>55.422222222222231</v>
      </c>
      <c r="F19">
        <f>IFERROR(SUM('PARITY Accuracy'!F19, 'Pattern_Matching Accuracy'!F19, 'Reversal Accuracy'!F19, 'Stack Accuracy'!F19, 'Vending_Machine Accuracy'!F19, 'Vending_Machine_Sum Accuracy'!F19, 'MazeComplete Accuracy'!F19, 'MazeSolve Accuracy'!F19, 'Hamiltonian Accuracy'!F19)/('Failure Counts Accuracy'!D1-'Failure Counts Accuracy'!F19),0)</f>
        <v>48.766666666666666</v>
      </c>
      <c r="G19">
        <f>IFERROR(SUM('PARITY Accuracy'!G19, 'Pattern_Matching Accuracy'!G19, 'Reversal Accuracy'!G19, 'Stack Accuracy'!G19, 'Vending_Machine Accuracy'!G19, 'Vending_Machine_Sum Accuracy'!G19, 'MazeComplete Accuracy'!G19, 'MazeSolve Accuracy'!G19, 'Hamiltonian Accuracy'!G19)/('Failure Counts Accuracy'!D1-'Failure Counts Accuracy'!G19),0)</f>
        <v>54.011111111111113</v>
      </c>
      <c r="H19" t="str">
        <f t="shared" si="0"/>
        <v>20 (δ=0)</v>
      </c>
      <c r="J19">
        <v>20</v>
      </c>
      <c r="K19">
        <f>AVERAGE(D19:G23)</f>
        <v>50.634499999999996</v>
      </c>
      <c r="L19">
        <f t="shared" si="9"/>
        <v>43.863831018518518</v>
      </c>
      <c r="M19">
        <v>0.65</v>
      </c>
      <c r="N19">
        <f t="shared" si="1"/>
        <v>50.994444444444447</v>
      </c>
      <c r="O19">
        <f t="shared" si="2"/>
        <v>3.9013490860672881</v>
      </c>
      <c r="P19" s="2">
        <f>AVERAGE(D19:D23)</f>
        <v>45.169111111111114</v>
      </c>
      <c r="Q19">
        <f t="shared" si="10"/>
        <v>32.925925925925924</v>
      </c>
      <c r="R19" s="2">
        <f>AVERAGE(E19:E23)</f>
        <v>55.053333333333342</v>
      </c>
      <c r="S19">
        <f t="shared" si="11"/>
        <v>43.797222222222224</v>
      </c>
      <c r="T19" s="2">
        <f>AVERAGE(F19:F23)</f>
        <v>49.357777777777777</v>
      </c>
      <c r="U19">
        <f t="shared" si="12"/>
        <v>49.1</v>
      </c>
      <c r="V19" s="2">
        <f>AVERAGE(G19:G23)</f>
        <v>52.957777777777778</v>
      </c>
      <c r="W19">
        <f t="shared" si="13"/>
        <v>49.632175925925928</v>
      </c>
    </row>
    <row r="20" spans="1:23" x14ac:dyDescent="0.45">
      <c r="A20" s="1">
        <v>16</v>
      </c>
      <c r="B20">
        <v>20</v>
      </c>
      <c r="C20">
        <v>0.2</v>
      </c>
      <c r="D20">
        <f>IFERROR(SUM('PARITY Accuracy'!D20, 'Pattern_Matching Accuracy'!D20, 'Reversal Accuracy'!D20, 'Stack Accuracy'!D20, 'Vending_Machine Accuracy'!D20, 'Vending_Machine_Sum Accuracy'!D20, 'MazeComplete Accuracy'!D20, 'MazeSolve Accuracy'!D20, 'Hamiltonian Accuracy'!D20)/('Failure Counts Accuracy'!D1-'Failure Counts Accuracy'!D20),0)</f>
        <v>45.900000000000006</v>
      </c>
      <c r="E20">
        <f>IFERROR(SUM('PARITY Accuracy'!E20, 'Pattern_Matching Accuracy'!E20, 'Reversal Accuracy'!E20, 'Stack Accuracy'!E20, 'Vending_Machine Accuracy'!E20, 'Vending_Machine_Sum Accuracy'!E20, 'MazeComplete Accuracy'!E20, 'MazeSolve Accuracy'!E20, 'Hamiltonian Accuracy'!E20)/('Failure Counts Accuracy'!D1-'Failure Counts Accuracy'!E20),0)</f>
        <v>55.25555555555556</v>
      </c>
      <c r="F20">
        <f>IFERROR(SUM('PARITY Accuracy'!F20, 'Pattern_Matching Accuracy'!F20, 'Reversal Accuracy'!F20, 'Stack Accuracy'!F20, 'Vending_Machine Accuracy'!F20, 'Vending_Machine_Sum Accuracy'!F20, 'MazeComplete Accuracy'!F20, 'MazeSolve Accuracy'!F20, 'Hamiltonian Accuracy'!F20)/('Failure Counts Accuracy'!D1-'Failure Counts Accuracy'!F20),0)</f>
        <v>50.222222222222221</v>
      </c>
      <c r="G20">
        <f>IFERROR(SUM('PARITY Accuracy'!G20, 'Pattern_Matching Accuracy'!G20, 'Reversal Accuracy'!G20, 'Stack Accuracy'!G20, 'Vending_Machine Accuracy'!G20, 'Vending_Machine_Sum Accuracy'!G20, 'MazeComplete Accuracy'!G20, 'MazeSolve Accuracy'!G20, 'Hamiltonian Accuracy'!G20)/('Failure Counts Accuracy'!D1-'Failure Counts Accuracy'!G20),0)</f>
        <v>53.422222222222217</v>
      </c>
      <c r="H20" t="str">
        <f t="shared" si="0"/>
        <v>20 (δ=0.2)</v>
      </c>
      <c r="J20">
        <v>50</v>
      </c>
      <c r="K20">
        <f>AVERAGE(D24:G28)</f>
        <v>59.118819444444441</v>
      </c>
      <c r="L20">
        <f t="shared" si="9"/>
        <v>43.420034722222219</v>
      </c>
      <c r="M20">
        <v>0.85</v>
      </c>
      <c r="N20">
        <f t="shared" si="1"/>
        <v>51.2</v>
      </c>
      <c r="O20">
        <f t="shared" si="2"/>
        <v>3.5507693480375422</v>
      </c>
      <c r="P20" s="2">
        <f>AVERAGE(D24:D28)</f>
        <v>57.61999999999999</v>
      </c>
      <c r="Q20">
        <f t="shared" si="10"/>
        <v>32.516666666666666</v>
      </c>
      <c r="R20" s="2">
        <f>AVERAGE(E24:E28)</f>
        <v>61.862222222222229</v>
      </c>
      <c r="S20">
        <f t="shared" si="11"/>
        <v>43.432222222222229</v>
      </c>
      <c r="T20" s="2">
        <f>AVERAGE(F24:F28)</f>
        <v>59.995555555555555</v>
      </c>
      <c r="U20">
        <f t="shared" si="12"/>
        <v>48.657407407407412</v>
      </c>
      <c r="V20" s="2">
        <f>AVERAGE(G24:G28)</f>
        <v>56.997500000000002</v>
      </c>
      <c r="W20">
        <f t="shared" si="13"/>
        <v>49.073842592592598</v>
      </c>
    </row>
    <row r="21" spans="1:23" x14ac:dyDescent="0.45">
      <c r="A21" s="1">
        <v>17</v>
      </c>
      <c r="B21">
        <v>20</v>
      </c>
      <c r="C21">
        <v>0.45</v>
      </c>
      <c r="D21">
        <f>IFERROR(SUM('PARITY Accuracy'!D21, 'Pattern_Matching Accuracy'!D21, 'Reversal Accuracy'!D21, 'Stack Accuracy'!D21, 'Vending_Machine Accuracy'!D21, 'Vending_Machine_Sum Accuracy'!D21, 'MazeComplete Accuracy'!D21, 'MazeSolve Accuracy'!D21, 'Hamiltonian Accuracy'!D21)/('Failure Counts Accuracy'!D1-'Failure Counts Accuracy'!D21),0)</f>
        <v>44.978888888888882</v>
      </c>
      <c r="E21">
        <f>IFERROR(SUM('PARITY Accuracy'!E21, 'Pattern_Matching Accuracy'!E21, 'Reversal Accuracy'!E21, 'Stack Accuracy'!E21, 'Vending_Machine Accuracy'!E21, 'Vending_Machine_Sum Accuracy'!E21, 'MazeComplete Accuracy'!E21, 'MazeSolve Accuracy'!E21, 'Hamiltonian Accuracy'!E21)/('Failure Counts Accuracy'!D1-'Failure Counts Accuracy'!E21),0)</f>
        <v>55.277777777777771</v>
      </c>
      <c r="F21">
        <f>IFERROR(SUM('PARITY Accuracy'!F21, 'Pattern_Matching Accuracy'!F21, 'Reversal Accuracy'!F21, 'Stack Accuracy'!F21, 'Vending_Machine Accuracy'!F21, 'Vending_Machine_Sum Accuracy'!F21, 'MazeComplete Accuracy'!F21, 'MazeSolve Accuracy'!F21, 'Hamiltonian Accuracy'!F21)/('Failure Counts Accuracy'!D1-'Failure Counts Accuracy'!F21),0)</f>
        <v>49.444444444444443</v>
      </c>
      <c r="G21">
        <f>IFERROR(SUM('PARITY Accuracy'!G21, 'Pattern_Matching Accuracy'!G21, 'Reversal Accuracy'!G21, 'Stack Accuracy'!G21, 'Vending_Machine Accuracy'!G21, 'Vending_Machine_Sum Accuracy'!G21, 'MazeComplete Accuracy'!G21, 'MazeSolve Accuracy'!G21, 'Hamiltonian Accuracy'!G21)/('Failure Counts Accuracy'!D1-'Failure Counts Accuracy'!G21),0)</f>
        <v>52.755555555555553</v>
      </c>
      <c r="H21" t="str">
        <f t="shared" si="0"/>
        <v>20 (δ=0.45)</v>
      </c>
      <c r="J21">
        <v>100</v>
      </c>
      <c r="K21">
        <f>AVERAGE(D29:G33)</f>
        <v>61.411138888888885</v>
      </c>
      <c r="L21">
        <f>AVERAGE((L20-L19), (L19-L18), (L18-L17), (L17-L16))</f>
        <v>-0.48960110780423527</v>
      </c>
      <c r="N21">
        <f t="shared" si="1"/>
        <v>50.614166666666669</v>
      </c>
      <c r="O21">
        <f t="shared" si="2"/>
        <v>3.8554967474701738</v>
      </c>
      <c r="P21" s="2">
        <f>AVERAGE(D29:D33)</f>
        <v>60.687333333333335</v>
      </c>
      <c r="R21" s="2">
        <f>AVERAGE(E29:E33)</f>
        <v>63.328888888888891</v>
      </c>
      <c r="T21" s="2">
        <f>AVERAGE(F29:F33)</f>
        <v>63.833333333333336</v>
      </c>
      <c r="V21" s="2">
        <f>AVERAGE(G29:G33)</f>
        <v>57.795000000000002</v>
      </c>
    </row>
    <row r="22" spans="1:23" x14ac:dyDescent="0.45">
      <c r="A22" s="1">
        <v>18</v>
      </c>
      <c r="B22">
        <v>20</v>
      </c>
      <c r="C22">
        <v>0.65</v>
      </c>
      <c r="D22">
        <f>IFERROR(SUM('PARITY Accuracy'!D22, 'Pattern_Matching Accuracy'!D22, 'Reversal Accuracy'!D22, 'Stack Accuracy'!D22, 'Vending_Machine Accuracy'!D22, 'Vending_Machine_Sum Accuracy'!D22, 'MazeComplete Accuracy'!D22, 'MazeSolve Accuracy'!D22, 'Hamiltonian Accuracy'!D22)/('Failure Counts Accuracy'!D1-'Failure Counts Accuracy'!D22),0)</f>
        <v>45.066666666666663</v>
      </c>
      <c r="E22">
        <f>IFERROR(SUM('PARITY Accuracy'!E22, 'Pattern_Matching Accuracy'!E22, 'Reversal Accuracy'!E22, 'Stack Accuracy'!E22, 'Vending_Machine Accuracy'!E22, 'Vending_Machine_Sum Accuracy'!E22, 'MazeComplete Accuracy'!E22, 'MazeSolve Accuracy'!E22, 'Hamiltonian Accuracy'!E22)/('Failure Counts Accuracy'!D1-'Failure Counts Accuracy'!E22),0)</f>
        <v>54.666666666666664</v>
      </c>
      <c r="F22">
        <f>IFERROR(SUM('PARITY Accuracy'!F22, 'Pattern_Matching Accuracy'!F22, 'Reversal Accuracy'!F22, 'Stack Accuracy'!F22, 'Vending_Machine Accuracy'!F22, 'Vending_Machine_Sum Accuracy'!F22, 'MazeComplete Accuracy'!F22, 'MazeSolve Accuracy'!F22, 'Hamiltonian Accuracy'!F22)/('Failure Counts Accuracy'!D1-'Failure Counts Accuracy'!F22),0)</f>
        <v>49.344444444444449</v>
      </c>
      <c r="G22">
        <f>IFERROR(SUM('PARITY Accuracy'!G22, 'Pattern_Matching Accuracy'!G22, 'Reversal Accuracy'!G22, 'Stack Accuracy'!G22, 'Vending_Machine Accuracy'!G22, 'Vending_Machine_Sum Accuracy'!G22, 'MazeComplete Accuracy'!G22, 'MazeSolve Accuracy'!G22, 'Hamiltonian Accuracy'!G22)/('Failure Counts Accuracy'!D1-'Failure Counts Accuracy'!G22),0)</f>
        <v>52.855555555555547</v>
      </c>
      <c r="H22" t="str">
        <f t="shared" si="0"/>
        <v>20 (δ=0.65)</v>
      </c>
      <c r="K22" s="3">
        <f>AVERAGE(K16:K21)</f>
        <v>44.404497023809533</v>
      </c>
      <c r="L22">
        <f>AVERAGE(L16:L20)</f>
        <v>44.404497023809526</v>
      </c>
      <c r="N22">
        <f t="shared" si="1"/>
        <v>50.483333333333334</v>
      </c>
      <c r="O22">
        <f t="shared" si="2"/>
        <v>3.6662331393541736</v>
      </c>
      <c r="P22" s="2">
        <f>AVERAGE(P16:P21)</f>
        <v>33.932740740740734</v>
      </c>
      <c r="Q22">
        <f>AVERAGE(Q16:Q20)</f>
        <v>33.932740740740734</v>
      </c>
      <c r="R22" s="2">
        <f>AVERAGE(R16:R21)</f>
        <v>44.312423280423282</v>
      </c>
      <c r="S22">
        <f>AVERAGE(S16:S20)</f>
        <v>44.312423280423289</v>
      </c>
      <c r="T22" s="2">
        <f>AVERAGE(T16:T21)</f>
        <v>49.504814814814814</v>
      </c>
      <c r="U22">
        <f>AVERAGE(U16:U20)</f>
        <v>49.504814814814821</v>
      </c>
      <c r="V22" s="2">
        <f>AVERAGE(V16:V21)</f>
        <v>49.86800925925926</v>
      </c>
      <c r="W22">
        <f>AVERAGE(W16:W20)</f>
        <v>49.868009259259267</v>
      </c>
    </row>
    <row r="23" spans="1:23" x14ac:dyDescent="0.45">
      <c r="A23" s="1">
        <v>19</v>
      </c>
      <c r="B23">
        <v>20</v>
      </c>
      <c r="C23">
        <v>0.85</v>
      </c>
      <c r="D23">
        <f>IFERROR(SUM('PARITY Accuracy'!D23, 'Pattern_Matching Accuracy'!D23, 'Reversal Accuracy'!D23, 'Stack Accuracy'!D23, 'Vending_Machine Accuracy'!D23, 'Vending_Machine_Sum Accuracy'!D23, 'MazeComplete Accuracy'!D23, 'MazeSolve Accuracy'!D23, 'Hamiltonian Accuracy'!D23)/('Failure Counts Accuracy'!D1-'Failure Counts Accuracy'!D23),0)</f>
        <v>44.12222222222222</v>
      </c>
      <c r="E23">
        <f>IFERROR(SUM('PARITY Accuracy'!E23, 'Pattern_Matching Accuracy'!E23, 'Reversal Accuracy'!E23, 'Stack Accuracy'!E23, 'Vending_Machine Accuracy'!E23, 'Vending_Machine_Sum Accuracy'!E23, 'MazeComplete Accuracy'!E23, 'MazeSolve Accuracy'!E23, 'Hamiltonian Accuracy'!E23)/('Failure Counts Accuracy'!D1-'Failure Counts Accuracy'!E23),0)</f>
        <v>54.644444444444453</v>
      </c>
      <c r="F23">
        <f>IFERROR(SUM('PARITY Accuracy'!F23, 'Pattern_Matching Accuracy'!F23, 'Reversal Accuracy'!F23, 'Stack Accuracy'!F23, 'Vending_Machine Accuracy'!F23, 'Vending_Machine_Sum Accuracy'!F23, 'MazeComplete Accuracy'!F23, 'MazeSolve Accuracy'!F23, 'Hamiltonian Accuracy'!F23)/('Failure Counts Accuracy'!D1-'Failure Counts Accuracy'!F23),0)</f>
        <v>49.011111111111106</v>
      </c>
      <c r="G23">
        <f>IFERROR(SUM('PARITY Accuracy'!G23, 'Pattern_Matching Accuracy'!G23, 'Reversal Accuracy'!G23, 'Stack Accuracy'!G23, 'Vending_Machine Accuracy'!G23, 'Vending_Machine_Sum Accuracy'!G23, 'MazeComplete Accuracy'!G23, 'MazeSolve Accuracy'!G23, 'Hamiltonian Accuracy'!G23)/('Failure Counts Accuracy'!D1-'Failure Counts Accuracy'!G23),0)</f>
        <v>51.744444444444447</v>
      </c>
      <c r="H23" t="str">
        <f t="shared" si="0"/>
        <v>20 (δ=0.85)</v>
      </c>
      <c r="K23">
        <f>_xlfn.STDEV.P(K16:K21)</f>
        <v>14.115433167569062</v>
      </c>
      <c r="L23">
        <f>_xlfn.STDEV.P(L16:L20)</f>
        <v>0.7084856925978591</v>
      </c>
      <c r="N23">
        <f t="shared" si="1"/>
        <v>49.880555555555553</v>
      </c>
      <c r="O23">
        <f t="shared" si="2"/>
        <v>3.8756630257142999</v>
      </c>
      <c r="P23" s="2">
        <f>_xlfn.STDEV.P(P16:P21)</f>
        <v>22.22191133622044</v>
      </c>
      <c r="Q23">
        <f>_xlfn.STDEV.P(Q16:Q20)</f>
        <v>1.2986359964605763</v>
      </c>
      <c r="R23" s="2">
        <f>_xlfn.STDEV.P(R16:R21)</f>
        <v>18.117919307297807</v>
      </c>
      <c r="S23">
        <f>_xlfn.STDEV.P(S16:S20)</f>
        <v>0.72395679382225975</v>
      </c>
      <c r="T23" s="2">
        <f>_xlfn.STDEV.P(T16:T21)</f>
        <v>9.7538215295712281</v>
      </c>
      <c r="U23">
        <f>_xlfn.STDEV.P(U16:U20)</f>
        <v>0.55581672873317001</v>
      </c>
      <c r="V23" s="2">
        <f>_xlfn.STDEV.P(V16:V21)</f>
        <v>6.9462183001449063</v>
      </c>
      <c r="W23">
        <f>_xlfn.STDEV.P(W16:W20)</f>
        <v>0.48798895232637146</v>
      </c>
    </row>
    <row r="24" spans="1:23" ht="14.65" thickBot="1" x14ac:dyDescent="0.5">
      <c r="A24" s="1">
        <v>20</v>
      </c>
      <c r="B24">
        <v>50</v>
      </c>
      <c r="C24">
        <v>0</v>
      </c>
      <c r="D24">
        <f>IFERROR(SUM('PARITY Accuracy'!D24, 'Pattern_Matching Accuracy'!D24, 'Reversal Accuracy'!D24, 'Stack Accuracy'!D24, 'Vending_Machine Accuracy'!D24, 'Vending_Machine_Sum Accuracy'!D24, 'MazeComplete Accuracy'!D24, 'MazeSolve Accuracy'!D24, 'Hamiltonian Accuracy'!D24)/('Failure Counts Accuracy'!D1-'Failure Counts Accuracy'!D24),0)</f>
        <v>58.444444444444443</v>
      </c>
      <c r="E24">
        <f>IFERROR(SUM('PARITY Accuracy'!E24, 'Pattern_Matching Accuracy'!E24, 'Reversal Accuracy'!E24, 'Stack Accuracy'!E24, 'Vending_Machine Accuracy'!E24, 'Vending_Machine_Sum Accuracy'!E24, 'MazeComplete Accuracy'!E24, 'MazeSolve Accuracy'!E24, 'Hamiltonian Accuracy'!E24)/('Failure Counts Accuracy'!D1-'Failure Counts Accuracy'!E24),0)</f>
        <v>61.988888888888887</v>
      </c>
      <c r="F24">
        <f>IFERROR(SUM('PARITY Accuracy'!F24, 'Pattern_Matching Accuracy'!F24, 'Reversal Accuracy'!F24, 'Stack Accuracy'!F24, 'Vending_Machine Accuracy'!F24, 'Vending_Machine_Sum Accuracy'!F24, 'MazeComplete Accuracy'!F24, 'MazeSolve Accuracy'!F24, 'Hamiltonian Accuracy'!F24)/('Failure Counts Accuracy'!D1-'Failure Counts Accuracy'!F24),0)</f>
        <v>59.122222222222227</v>
      </c>
      <c r="G24">
        <f>IFERROR(SUM('PARITY Accuracy'!G24, 'Pattern_Matching Accuracy'!G24, 'Reversal Accuracy'!G24, 'Stack Accuracy'!G24, 'Vending_Machine Accuracy'!G24, 'Vending_Machine_Sum Accuracy'!G24, 'MazeComplete Accuracy'!G24, 'MazeSolve Accuracy'!G24, 'Hamiltonian Accuracy'!G24)/('Failure Counts Accuracy'!D1-'Failure Counts Accuracy'!G24),0)</f>
        <v>56.2</v>
      </c>
      <c r="H24" t="str">
        <f t="shared" si="0"/>
        <v>50 (δ=0)</v>
      </c>
      <c r="N24">
        <f t="shared" si="1"/>
        <v>58.938888888888897</v>
      </c>
      <c r="O24">
        <f t="shared" si="2"/>
        <v>2.0665247860497629</v>
      </c>
      <c r="P24" s="2"/>
      <c r="R24" s="2"/>
      <c r="T24" s="2"/>
      <c r="V24" s="2"/>
    </row>
    <row r="25" spans="1:23" x14ac:dyDescent="0.45">
      <c r="A25" s="1">
        <v>21</v>
      </c>
      <c r="B25">
        <v>50</v>
      </c>
      <c r="C25">
        <v>0.2</v>
      </c>
      <c r="D25">
        <f>IFERROR(SUM('PARITY Accuracy'!D25, 'Pattern_Matching Accuracy'!D25, 'Reversal Accuracy'!D25, 'Stack Accuracy'!D25, 'Vending_Machine Accuracy'!D25, 'Vending_Machine_Sum Accuracy'!D25, 'MazeComplete Accuracy'!D25, 'MazeSolve Accuracy'!D25, 'Hamiltonian Accuracy'!D25)/('Failure Counts Accuracy'!D1-'Failure Counts Accuracy'!D25),0)</f>
        <v>58.56666666666667</v>
      </c>
      <c r="E25">
        <f>IFERROR(SUM('PARITY Accuracy'!E25, 'Pattern_Matching Accuracy'!E25, 'Reversal Accuracy'!E25, 'Stack Accuracy'!E25, 'Vending_Machine Accuracy'!E25, 'Vending_Machine_Sum Accuracy'!E25, 'MazeComplete Accuracy'!E25, 'MazeSolve Accuracy'!E25, 'Hamiltonian Accuracy'!E25)/('Failure Counts Accuracy'!D1-'Failure Counts Accuracy'!E25),0)</f>
        <v>62.766666666666666</v>
      </c>
      <c r="F25">
        <f>IFERROR(SUM('PARITY Accuracy'!F25, 'Pattern_Matching Accuracy'!F25, 'Reversal Accuracy'!F25, 'Stack Accuracy'!F25, 'Vending_Machine Accuracy'!F25, 'Vending_Machine_Sum Accuracy'!F25, 'MazeComplete Accuracy'!F25, 'MazeSolve Accuracy'!F25, 'Hamiltonian Accuracy'!F25)/('Failure Counts Accuracy'!D1-'Failure Counts Accuracy'!F25),0)</f>
        <v>61.122222222222227</v>
      </c>
      <c r="G25">
        <f>IFERROR(SUM('PARITY Accuracy'!G25, 'Pattern_Matching Accuracy'!G25, 'Reversal Accuracy'!G25, 'Stack Accuracy'!G25, 'Vending_Machine Accuracy'!G25, 'Vending_Machine_Sum Accuracy'!G25, 'MazeComplete Accuracy'!G25, 'MazeSolve Accuracy'!G25, 'Hamiltonian Accuracy'!G25)/('Failure Counts Accuracy'!D1-'Failure Counts Accuracy'!G25),0)</f>
        <v>57.587499999999999</v>
      </c>
      <c r="H25" t="str">
        <f t="shared" si="0"/>
        <v>50 (δ=0.2)</v>
      </c>
      <c r="K25" s="9" cm="1">
        <f t="array" ref="K25">INDEX(LINEST(K16:K21), 1)</f>
        <v>8.1510086734693861</v>
      </c>
      <c r="L25" s="10" cm="1">
        <f t="array" ref="L25">INDEX(LINEST(L16:L20), 1)</f>
        <v>-0.50049206349206521</v>
      </c>
      <c r="N25">
        <f t="shared" si="1"/>
        <v>60.010763888888896</v>
      </c>
      <c r="O25">
        <f t="shared" si="2"/>
        <v>2.0486559258280916</v>
      </c>
      <c r="P25" s="2" cm="1">
        <f t="array" ref="P25">INDEX(LINEST(P16:P21), 1)</f>
        <v>12.801879365079364</v>
      </c>
      <c r="Q25" s="2" cm="1">
        <f t="array" ref="Q25">INDEX(LINEST(Q16:Q20), 1)</f>
        <v>-0.8888888888888884</v>
      </c>
      <c r="R25" s="2" cm="1">
        <f t="array" ref="R25">INDEX(LINEST(R16:R21), 1)</f>
        <v>10.223528344671207</v>
      </c>
      <c r="S25" s="2" cm="1">
        <f t="array" ref="S25">INDEX(LINEST(S16:S20), 1)</f>
        <v>-0.50206084656084538</v>
      </c>
      <c r="T25" s="2" cm="1">
        <f t="array" ref="T25">INDEX(LINEST(T16:T21), 1)</f>
        <v>5.6405714285714277</v>
      </c>
      <c r="U25" s="2" cm="1">
        <f t="array" ref="U25">INDEX(LINEST(U16:U20), 1)</f>
        <v>-0.3751851851851839</v>
      </c>
      <c r="V25" s="2" cm="1">
        <f t="array" ref="V25">INDEX(LINEST(V16:V21), 1)</f>
        <v>3.9380555555555561</v>
      </c>
      <c r="W25" s="2" cm="1">
        <f t="array" ref="W25">INDEX(LINEST(W16:W20), 1)</f>
        <v>-0.23583333333333339</v>
      </c>
    </row>
    <row r="26" spans="1:23" x14ac:dyDescent="0.45">
      <c r="A26" s="1">
        <v>22</v>
      </c>
      <c r="B26">
        <v>50</v>
      </c>
      <c r="C26">
        <v>0.45</v>
      </c>
      <c r="D26">
        <f>IFERROR(SUM('PARITY Accuracy'!D26, 'Pattern_Matching Accuracy'!D26, 'Reversal Accuracy'!D26, 'Stack Accuracy'!D26, 'Vending_Machine Accuracy'!D26, 'Vending_Machine_Sum Accuracy'!D26, 'MazeComplete Accuracy'!D26, 'MazeSolve Accuracy'!D26, 'Hamiltonian Accuracy'!D26)/('Failure Counts Accuracy'!D1-'Failure Counts Accuracy'!D26),0)</f>
        <v>57.56666666666667</v>
      </c>
      <c r="E26">
        <f>IFERROR(SUM('PARITY Accuracy'!E26, 'Pattern_Matching Accuracy'!E26, 'Reversal Accuracy'!E26, 'Stack Accuracy'!E26, 'Vending_Machine Accuracy'!E26, 'Vending_Machine_Sum Accuracy'!E26, 'MazeComplete Accuracy'!E26, 'MazeSolve Accuracy'!E26, 'Hamiltonian Accuracy'!E26)/('Failure Counts Accuracy'!D1-'Failure Counts Accuracy'!E26),0)</f>
        <v>62.144444444444439</v>
      </c>
      <c r="F26">
        <f>IFERROR(SUM('PARITY Accuracy'!F26, 'Pattern_Matching Accuracy'!F26, 'Reversal Accuracy'!F26, 'Stack Accuracy'!F26, 'Vending_Machine Accuracy'!F26, 'Vending_Machine_Sum Accuracy'!F26, 'MazeComplete Accuracy'!F26, 'MazeSolve Accuracy'!F26, 'Hamiltonian Accuracy'!F26)/('Failure Counts Accuracy'!D1-'Failure Counts Accuracy'!F26),0)</f>
        <v>60.255555555555553</v>
      </c>
      <c r="G26">
        <f>IFERROR(SUM('PARITY Accuracy'!G26, 'Pattern_Matching Accuracy'!G26, 'Reversal Accuracy'!G26, 'Stack Accuracy'!G26, 'Vending_Machine Accuracy'!G26, 'Vending_Machine_Sum Accuracy'!G26, 'MazeComplete Accuracy'!G26, 'MazeSolve Accuracy'!G26, 'Hamiltonian Accuracy'!G26)/('Failure Counts Accuracy'!D1-'Failure Counts Accuracy'!G26),0)</f>
        <v>57.837500000000013</v>
      </c>
      <c r="H26" t="str">
        <f t="shared" si="0"/>
        <v>50 (δ=0.45)</v>
      </c>
      <c r="K26" s="11">
        <f>AVERAGE('Hamiltonian Accuracy'!K26, 'MazeSolve Accuracy'!K26, 'MazeComplete Accuracy'!K26, 'Vending_Machine_Sum Accuracy'!K26, 'Vending_Machine Accuracy'!K26, 'Stack Accuracy'!K26, 'Reversal Accuracy'!K26, 'Pattern_Matching Accuracy'!K26, 'PARITY Accuracy'!K26)</f>
        <v>8.9215174603174603</v>
      </c>
      <c r="L26" s="11">
        <f>AVERAGE('Hamiltonian Accuracy'!L26, 'MazeSolve Accuracy'!L26, 'MazeComplete Accuracy'!L26, 'Vending_Machine_Sum Accuracy'!L26, 'Vending_Machine Accuracy'!L26, 'Stack Accuracy'!L26, 'Reversal Accuracy'!L26, 'Pattern_Matching Accuracy'!L26, 'PARITY Accuracy'!L26)</f>
        <v>-0.41342171717171716</v>
      </c>
      <c r="N26">
        <f t="shared" si="1"/>
        <v>59.451041666666669</v>
      </c>
      <c r="O26">
        <f t="shared" si="2"/>
        <v>1.8745697487323942</v>
      </c>
    </row>
    <row r="27" spans="1:23" ht="14.65" thickBot="1" x14ac:dyDescent="0.5">
      <c r="A27" s="1">
        <v>23</v>
      </c>
      <c r="B27">
        <v>50</v>
      </c>
      <c r="C27">
        <v>0.65</v>
      </c>
      <c r="D27">
        <f>IFERROR(SUM('PARITY Accuracy'!D27, 'Pattern_Matching Accuracy'!D27, 'Reversal Accuracy'!D27, 'Stack Accuracy'!D27, 'Vending_Machine Accuracy'!D27, 'Vending_Machine_Sum Accuracy'!D27, 'MazeComplete Accuracy'!D27, 'MazeSolve Accuracy'!D27, 'Hamiltonian Accuracy'!D27)/('Failure Counts Accuracy'!D1-'Failure Counts Accuracy'!D27),0)</f>
        <v>57.122222222222213</v>
      </c>
      <c r="E27">
        <f>IFERROR(SUM('PARITY Accuracy'!E27, 'Pattern_Matching Accuracy'!E27, 'Reversal Accuracy'!E27, 'Stack Accuracy'!E27, 'Vending_Machine Accuracy'!E27, 'Vending_Machine_Sum Accuracy'!E27, 'MazeComplete Accuracy'!E27, 'MazeSolve Accuracy'!E27, 'Hamiltonian Accuracy'!E27)/('Failure Counts Accuracy'!D1-'Failure Counts Accuracy'!E27),0)</f>
        <v>61.477777777777789</v>
      </c>
      <c r="F27">
        <f>IFERROR(SUM('PARITY Accuracy'!F27, 'Pattern_Matching Accuracy'!F27, 'Reversal Accuracy'!F27, 'Stack Accuracy'!F27, 'Vending_Machine Accuracy'!F27, 'Vending_Machine_Sum Accuracy'!F27, 'MazeComplete Accuracy'!F27, 'MazeSolve Accuracy'!F27, 'Hamiltonian Accuracy'!F27)/('Failure Counts Accuracy'!D1-'Failure Counts Accuracy'!F27),0)</f>
        <v>60.255555555555553</v>
      </c>
      <c r="G27">
        <f>IFERROR(SUM('PARITY Accuracy'!G27, 'Pattern_Matching Accuracy'!G27, 'Reversal Accuracy'!G27, 'Stack Accuracy'!G27, 'Vending_Machine Accuracy'!G27, 'Vending_Machine_Sum Accuracy'!G27, 'MazeComplete Accuracy'!G27, 'MazeSolve Accuracy'!G27, 'Hamiltonian Accuracy'!G27)/('Failure Counts Accuracy'!D1-'Failure Counts Accuracy'!G27),0)</f>
        <v>57.412499999999994</v>
      </c>
      <c r="H27" t="str">
        <f t="shared" si="0"/>
        <v>50 (δ=0.65)</v>
      </c>
      <c r="K27" s="12">
        <f>_xlfn.STDEV.P('Hamiltonian Accuracy'!K26, 'MazeSolve Accuracy'!K26, 'MazeComplete Accuracy'!K26, 'Vending_Machine_Sum Accuracy'!K26, 'Vending_Machine Accuracy'!K26, 'Stack Accuracy'!K26, 'Reversal Accuracy'!K26, 'Pattern_Matching Accuracy'!K26, 'PARITY Accuracy'!K26)</f>
        <v>4.0098095715030952</v>
      </c>
      <c r="L27" s="13">
        <f>_xlfn.STDEV.P('Hamiltonian Accuracy'!L26, 'MazeSolve Accuracy'!L26, 'MazeComplete Accuracy'!L26, 'Vending_Machine_Sum Accuracy'!L26, 'Vending_Machine Accuracy'!L26, 'Stack Accuracy'!L26, 'Reversal Accuracy'!L26, 'Pattern_Matching Accuracy'!L26, 'PARITY Accuracy'!L26)</f>
        <v>0.28114156357158049</v>
      </c>
      <c r="N27">
        <f t="shared" si="1"/>
        <v>59.067013888888887</v>
      </c>
      <c r="O27">
        <f t="shared" si="2"/>
        <v>1.8536480691217996</v>
      </c>
    </row>
    <row r="28" spans="1:23" x14ac:dyDescent="0.45">
      <c r="A28" s="1">
        <v>24</v>
      </c>
      <c r="B28">
        <v>50</v>
      </c>
      <c r="C28">
        <v>0.85</v>
      </c>
      <c r="D28">
        <f>IFERROR(SUM('PARITY Accuracy'!D28, 'Pattern_Matching Accuracy'!D28, 'Reversal Accuracy'!D28, 'Stack Accuracy'!D28, 'Vending_Machine Accuracy'!D28, 'Vending_Machine_Sum Accuracy'!D28, 'MazeComplete Accuracy'!D28, 'MazeSolve Accuracy'!D28, 'Hamiltonian Accuracy'!D28)/('Failure Counts Accuracy'!D1-'Failure Counts Accuracy'!D28),0)</f>
        <v>56.399999999999991</v>
      </c>
      <c r="E28">
        <f>IFERROR(SUM('PARITY Accuracy'!E28, 'Pattern_Matching Accuracy'!E28, 'Reversal Accuracy'!E28, 'Stack Accuracy'!E28, 'Vending_Machine Accuracy'!E28, 'Vending_Machine_Sum Accuracy'!E28, 'MazeComplete Accuracy'!E28, 'MazeSolve Accuracy'!E28, 'Hamiltonian Accuracy'!E28)/('Failure Counts Accuracy'!D1-'Failure Counts Accuracy'!E28),0)</f>
        <v>60.933333333333344</v>
      </c>
      <c r="F28">
        <f>IFERROR(SUM('PARITY Accuracy'!F28, 'Pattern_Matching Accuracy'!F28, 'Reversal Accuracy'!F28, 'Stack Accuracy'!F28, 'Vending_Machine Accuracy'!F28, 'Vending_Machine_Sum Accuracy'!F28, 'MazeComplete Accuracy'!F28, 'MazeSolve Accuracy'!F28, 'Hamiltonian Accuracy'!F28)/('Failure Counts Accuracy'!D1-'Failure Counts Accuracy'!F28),0)</f>
        <v>59.222222222222221</v>
      </c>
      <c r="G28">
        <f>IFERROR(SUM('PARITY Accuracy'!G28, 'Pattern_Matching Accuracy'!G28, 'Reversal Accuracy'!G28, 'Stack Accuracy'!G28, 'Vending_Machine Accuracy'!G28, 'Vending_Machine_Sum Accuracy'!G28, 'MazeComplete Accuracy'!G28, 'MazeSolve Accuracy'!G28, 'Hamiltonian Accuracy'!G28)/('Failure Counts Accuracy'!D1-'Failure Counts Accuracy'!G28),0)</f>
        <v>55.95</v>
      </c>
      <c r="H28" t="str">
        <f t="shared" si="0"/>
        <v>50 (δ=0.85)</v>
      </c>
      <c r="N28">
        <f t="shared" si="1"/>
        <v>58.126388888888897</v>
      </c>
      <c r="O28">
        <f t="shared" si="2"/>
        <v>2.04919953884438</v>
      </c>
    </row>
    <row r="29" spans="1:23" x14ac:dyDescent="0.45">
      <c r="A29" s="1">
        <v>25</v>
      </c>
      <c r="B29">
        <v>100</v>
      </c>
      <c r="C29">
        <v>0</v>
      </c>
      <c r="D29">
        <f>IFERROR(SUM('PARITY Accuracy'!D29, 'Pattern_Matching Accuracy'!D29, 'Reversal Accuracy'!D29, 'Stack Accuracy'!D29, 'Vending_Machine Accuracy'!D29, 'Vending_Machine_Sum Accuracy'!D29, 'MazeComplete Accuracy'!D29, 'MazeSolve Accuracy'!D29, 'Hamiltonian Accuracy'!D29)/('Failure Counts Accuracy'!D1-'Failure Counts Accuracy'!D29),0)</f>
        <v>62.188888888888897</v>
      </c>
      <c r="E29">
        <f>IFERROR(SUM('PARITY Accuracy'!E29, 'Pattern_Matching Accuracy'!E29, 'Reversal Accuracy'!E29, 'Stack Accuracy'!E29, 'Vending_Machine Accuracy'!E29, 'Vending_Machine_Sum Accuracy'!E29, 'MazeComplete Accuracy'!E29, 'MazeSolve Accuracy'!E29, 'Hamiltonian Accuracy'!E29)/('Failure Counts Accuracy'!D1-'Failure Counts Accuracy'!E29),0)</f>
        <v>64.422222222222231</v>
      </c>
      <c r="F29">
        <f>IFERROR(SUM('PARITY Accuracy'!F29, 'Pattern_Matching Accuracy'!F29, 'Reversal Accuracy'!F29, 'Stack Accuracy'!F29, 'Vending_Machine Accuracy'!F29, 'Vending_Machine_Sum Accuracy'!F29, 'MazeComplete Accuracy'!F29, 'MazeSolve Accuracy'!F29, 'Hamiltonian Accuracy'!F29)/('Failure Counts Accuracy'!D1-'Failure Counts Accuracy'!F29),0)</f>
        <v>64.311111111111103</v>
      </c>
      <c r="G29">
        <f>IFERROR(SUM('PARITY Accuracy'!G29, 'Pattern_Matching Accuracy'!G29, 'Reversal Accuracy'!G29, 'Stack Accuracy'!G29, 'Vending_Machine Accuracy'!G29, 'Vending_Machine_Sum Accuracy'!G29, 'MazeComplete Accuracy'!G29, 'MazeSolve Accuracy'!G29, 'Hamiltonian Accuracy'!G29)/('Failure Counts Accuracy'!D1-'Failure Counts Accuracy'!G29),0)</f>
        <v>57.150000000000006</v>
      </c>
      <c r="H29" t="str">
        <f t="shared" si="0"/>
        <v>100 (δ=0)</v>
      </c>
      <c r="N29">
        <f t="shared" si="1"/>
        <v>62.018055555555556</v>
      </c>
      <c r="O29">
        <f t="shared" si="2"/>
        <v>2.9481040543766577</v>
      </c>
    </row>
    <row r="30" spans="1:23" x14ac:dyDescent="0.45">
      <c r="A30" s="1">
        <v>26</v>
      </c>
      <c r="B30">
        <v>100</v>
      </c>
      <c r="C30">
        <v>0.2</v>
      </c>
      <c r="D30">
        <f>IFERROR(SUM('PARITY Accuracy'!D30, 'Pattern_Matching Accuracy'!D30, 'Reversal Accuracy'!D30, 'Stack Accuracy'!D30, 'Vending_Machine Accuracy'!D30, 'Vending_Machine_Sum Accuracy'!D30, 'MazeComplete Accuracy'!D30, 'MazeSolve Accuracy'!D30, 'Hamiltonian Accuracy'!D30)/('Failure Counts Accuracy'!D1-'Failure Counts Accuracy'!D30),0)</f>
        <v>61.633333333333326</v>
      </c>
      <c r="E30">
        <f>IFERROR(SUM('PARITY Accuracy'!E30, 'Pattern_Matching Accuracy'!E30, 'Reversal Accuracy'!E30, 'Stack Accuracy'!E30, 'Vending_Machine Accuracy'!E30, 'Vending_Machine_Sum Accuracy'!E30, 'MazeComplete Accuracy'!E30, 'MazeSolve Accuracy'!E30, 'Hamiltonian Accuracy'!E30)/('Failure Counts Accuracy'!D1-'Failure Counts Accuracy'!E30),0)</f>
        <v>64.655555555555551</v>
      </c>
      <c r="F30">
        <f>IFERROR(SUM('PARITY Accuracy'!F30, 'Pattern_Matching Accuracy'!F30, 'Reversal Accuracy'!F30, 'Stack Accuracy'!F30, 'Vending_Machine Accuracy'!F30, 'Vending_Machine_Sum Accuracy'!F30, 'MazeComplete Accuracy'!F30, 'MazeSolve Accuracy'!F30, 'Hamiltonian Accuracy'!F30)/('Failure Counts Accuracy'!D1-'Failure Counts Accuracy'!F30),0)</f>
        <v>64.577777777777783</v>
      </c>
      <c r="G30">
        <f>IFERROR(SUM('PARITY Accuracy'!G30, 'Pattern_Matching Accuracy'!G30, 'Reversal Accuracy'!G30, 'Stack Accuracy'!G30, 'Vending_Machine Accuracy'!G30, 'Vending_Machine_Sum Accuracy'!G30, 'MazeComplete Accuracy'!G30, 'MazeSolve Accuracy'!G30, 'Hamiltonian Accuracy'!G30)/('Failure Counts Accuracy'!D1-'Failure Counts Accuracy'!G30),0)</f>
        <v>58.874999999999993</v>
      </c>
      <c r="H30" t="str">
        <f t="shared" si="0"/>
        <v>100 (δ=0.2)</v>
      </c>
      <c r="N30">
        <f t="shared" si="1"/>
        <v>62.435416666666669</v>
      </c>
      <c r="O30">
        <f t="shared" si="2"/>
        <v>2.389489084001378</v>
      </c>
    </row>
    <row r="31" spans="1:23" x14ac:dyDescent="0.45">
      <c r="A31" s="1">
        <v>27</v>
      </c>
      <c r="B31">
        <v>100</v>
      </c>
      <c r="C31">
        <v>0.45</v>
      </c>
      <c r="D31">
        <f>IFERROR(SUM('PARITY Accuracy'!D31, 'Pattern_Matching Accuracy'!D31, 'Reversal Accuracy'!D31, 'Stack Accuracy'!D31, 'Vending_Machine Accuracy'!D31, 'Vending_Machine_Sum Accuracy'!D31, 'MazeComplete Accuracy'!D31, 'MazeSolve Accuracy'!D31, 'Hamiltonian Accuracy'!D31)/('Failure Counts Accuracy'!D1-'Failure Counts Accuracy'!D31),0)</f>
        <v>60.903333333333336</v>
      </c>
      <c r="E31">
        <f>IFERROR(SUM('PARITY Accuracy'!E31, 'Pattern_Matching Accuracy'!E31, 'Reversal Accuracy'!E31, 'Stack Accuracy'!E31, 'Vending_Machine Accuracy'!E31, 'Vending_Machine_Sum Accuracy'!E31, 'MazeComplete Accuracy'!E31, 'MazeSolve Accuracy'!E31, 'Hamiltonian Accuracy'!E31)/('Failure Counts Accuracy'!D1-'Failure Counts Accuracy'!E31),0)</f>
        <v>63.077777777777769</v>
      </c>
      <c r="F31">
        <f>IFERROR(SUM('PARITY Accuracy'!F31, 'Pattern_Matching Accuracy'!F31, 'Reversal Accuracy'!F31, 'Stack Accuracy'!F31, 'Vending_Machine Accuracy'!F31, 'Vending_Machine_Sum Accuracy'!F31, 'MazeComplete Accuracy'!F31, 'MazeSolve Accuracy'!F31, 'Hamiltonian Accuracy'!F31)/('Failure Counts Accuracy'!D1-'Failure Counts Accuracy'!F31),0)</f>
        <v>64.24444444444444</v>
      </c>
      <c r="G31">
        <f>IFERROR(SUM('PARITY Accuracy'!G31, 'Pattern_Matching Accuracy'!G31, 'Reversal Accuracy'!G31, 'Stack Accuracy'!G31, 'Vending_Machine Accuracy'!G31, 'Vending_Machine_Sum Accuracy'!G31, 'MazeComplete Accuracy'!G31, 'MazeSolve Accuracy'!G31, 'Hamiltonian Accuracy'!G31)/('Failure Counts Accuracy'!D1-'Failure Counts Accuracy'!G31),0)</f>
        <v>59.087499999999999</v>
      </c>
      <c r="H31" t="str">
        <f t="shared" si="0"/>
        <v>100 (δ=0.45)</v>
      </c>
      <c r="N31">
        <f t="shared" si="1"/>
        <v>61.828263888888891</v>
      </c>
      <c r="O31">
        <f t="shared" si="2"/>
        <v>1.985352403404028</v>
      </c>
    </row>
    <row r="32" spans="1:23" x14ac:dyDescent="0.45">
      <c r="A32" s="1">
        <v>28</v>
      </c>
      <c r="B32">
        <v>100</v>
      </c>
      <c r="C32">
        <v>0.65</v>
      </c>
      <c r="D32">
        <f>IFERROR(SUM('PARITY Accuracy'!D32, 'Pattern_Matching Accuracy'!D32, 'Reversal Accuracy'!D32, 'Stack Accuracy'!D32, 'Vending_Machine Accuracy'!D32, 'Vending_Machine_Sum Accuracy'!D32, 'MazeComplete Accuracy'!D32, 'MazeSolve Accuracy'!D32, 'Hamiltonian Accuracy'!D32)/('Failure Counts Accuracy'!D1-'Failure Counts Accuracy'!D32),0)</f>
        <v>60.033333333333331</v>
      </c>
      <c r="E32">
        <f>IFERROR(SUM('PARITY Accuracy'!E32, 'Pattern_Matching Accuracy'!E32, 'Reversal Accuracy'!E32, 'Stack Accuracy'!E32, 'Vending_Machine Accuracy'!E32, 'Vending_Machine_Sum Accuracy'!E32, 'MazeComplete Accuracy'!E32, 'MazeSolve Accuracy'!E32, 'Hamiltonian Accuracy'!E32)/('Failure Counts Accuracy'!D1-'Failure Counts Accuracy'!E32),0)</f>
        <v>62.977777777777789</v>
      </c>
      <c r="F32">
        <f>IFERROR(SUM('PARITY Accuracy'!F32, 'Pattern_Matching Accuracy'!F32, 'Reversal Accuracy'!F32, 'Stack Accuracy'!F32, 'Vending_Machine Accuracy'!F32, 'Vending_Machine_Sum Accuracy'!F32, 'MazeComplete Accuracy'!F32, 'MazeSolve Accuracy'!F32, 'Hamiltonian Accuracy'!F32)/('Failure Counts Accuracy'!D1-'Failure Counts Accuracy'!F32),0)</f>
        <v>63.522222222222211</v>
      </c>
      <c r="G32">
        <f>IFERROR(SUM('PARITY Accuracy'!G32, 'Pattern_Matching Accuracy'!G32, 'Reversal Accuracy'!G32, 'Stack Accuracy'!G32, 'Vending_Machine Accuracy'!G32, 'Vending_Machine_Sum Accuracy'!G32, 'MazeComplete Accuracy'!G32, 'MazeSolve Accuracy'!G32, 'Hamiltonian Accuracy'!G32)/('Failure Counts Accuracy'!D1-'Failure Counts Accuracy'!G32),0)</f>
        <v>57.325000000000003</v>
      </c>
      <c r="H32" t="str">
        <f t="shared" si="0"/>
        <v>100 (δ=0.65)</v>
      </c>
      <c r="N32">
        <f t="shared" si="1"/>
        <v>60.964583333333337</v>
      </c>
      <c r="O32">
        <f t="shared" si="2"/>
        <v>2.4853702923244918</v>
      </c>
    </row>
    <row r="33" spans="1:23" x14ac:dyDescent="0.45">
      <c r="A33" s="1">
        <v>29</v>
      </c>
      <c r="B33">
        <v>100</v>
      </c>
      <c r="C33">
        <v>0.85</v>
      </c>
      <c r="D33">
        <f>IFERROR(SUM('PARITY Accuracy'!D33, 'Pattern_Matching Accuracy'!D33, 'Reversal Accuracy'!D33, 'Stack Accuracy'!D33, 'Vending_Machine Accuracy'!D33, 'Vending_Machine_Sum Accuracy'!D33, 'MazeComplete Accuracy'!D33, 'MazeSolve Accuracy'!D33, 'Hamiltonian Accuracy'!D33)/('Failure Counts Accuracy'!D1-'Failure Counts Accuracy'!D33),0)</f>
        <v>58.67777777777777</v>
      </c>
      <c r="E33">
        <f>IFERROR(SUM('PARITY Accuracy'!E33, 'Pattern_Matching Accuracy'!E33, 'Reversal Accuracy'!E33, 'Stack Accuracy'!E33, 'Vending_Machine Accuracy'!E33, 'Vending_Machine_Sum Accuracy'!E33, 'MazeComplete Accuracy'!E33, 'MazeSolve Accuracy'!E33, 'Hamiltonian Accuracy'!E33)/('Failure Counts Accuracy'!D1-'Failure Counts Accuracy'!E33),0)</f>
        <v>61.511111111111113</v>
      </c>
      <c r="F33">
        <f>IFERROR(SUM('PARITY Accuracy'!F33, 'Pattern_Matching Accuracy'!F33, 'Reversal Accuracy'!F33, 'Stack Accuracy'!F33, 'Vending_Machine Accuracy'!F33, 'Vending_Machine_Sum Accuracy'!F33, 'MazeComplete Accuracy'!F33, 'MazeSolve Accuracy'!F33, 'Hamiltonian Accuracy'!F33)/('Failure Counts Accuracy'!D1-'Failure Counts Accuracy'!F33),0)</f>
        <v>62.511111111111099</v>
      </c>
      <c r="G33">
        <f>IFERROR(SUM('PARITY Accuracy'!G33, 'Pattern_Matching Accuracy'!G33, 'Reversal Accuracy'!G33, 'Stack Accuracy'!G33, 'Vending_Machine Accuracy'!G33, 'Vending_Machine_Sum Accuracy'!G33, 'MazeComplete Accuracy'!G33, 'MazeSolve Accuracy'!G33, 'Hamiltonian Accuracy'!G33)/('Failure Counts Accuracy'!D1-'Failure Counts Accuracy'!G33),0)</f>
        <v>56.537499999999994</v>
      </c>
      <c r="H33" t="str">
        <f t="shared" si="0"/>
        <v>100 (δ=0.85)</v>
      </c>
      <c r="N33">
        <f t="shared" si="1"/>
        <v>59.809374999999996</v>
      </c>
      <c r="O33">
        <f t="shared" si="2"/>
        <v>2.3548334386378267</v>
      </c>
    </row>
    <row r="34" spans="1:23" x14ac:dyDescent="0.45">
      <c r="O34">
        <f>AVERAGE(O4:O33)</f>
        <v>7.5234590382288111</v>
      </c>
    </row>
    <row r="37" spans="1:23" x14ac:dyDescent="0.45">
      <c r="A37" s="1">
        <v>0</v>
      </c>
      <c r="B37" t="s">
        <v>8</v>
      </c>
    </row>
    <row r="39" spans="1:23" x14ac:dyDescent="0.45"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7</v>
      </c>
      <c r="J39" s="6"/>
      <c r="K39" s="6" t="s">
        <v>25</v>
      </c>
      <c r="L39" s="6" t="s">
        <v>26</v>
      </c>
      <c r="N39" s="8" t="s">
        <v>27</v>
      </c>
      <c r="O39" s="8" t="s">
        <v>28</v>
      </c>
      <c r="P39" s="6"/>
      <c r="Q39" s="6" t="s">
        <v>29</v>
      </c>
      <c r="R39" s="6"/>
      <c r="S39" s="6" t="s">
        <v>15</v>
      </c>
      <c r="T39" s="6"/>
      <c r="U39" s="6" t="s">
        <v>30</v>
      </c>
      <c r="V39" s="6"/>
      <c r="W39" s="6" t="s">
        <v>31</v>
      </c>
    </row>
    <row r="40" spans="1:23" x14ac:dyDescent="0.45">
      <c r="A40" s="1">
        <v>0</v>
      </c>
      <c r="B40">
        <v>0</v>
      </c>
      <c r="C40">
        <v>0</v>
      </c>
      <c r="D40">
        <f>IFERROR(SUM('PARITY Accuracy'!D40, 'Pattern_Matching Accuracy'!D40, 'Reversal Accuracy'!D40, 'Stack Accuracy'!D40, 'Vending_Machine Accuracy'!D40, 'Vending_Machine_Sum Accuracy'!D40, 'MazeComplete Accuracy'!D40, 'MazeSolve Accuracy'!D40, 'Hamiltonian Accuracy'!D40)/('Failure Counts Accuracy'!D1-'Failure Counts Accuracy'!D40),0)</f>
        <v>48.862499999999997</v>
      </c>
      <c r="E40">
        <f>IFERROR(SUM('PARITY Accuracy'!E40, 'Pattern_Matching Accuracy'!E40, 'Reversal Accuracy'!E40, 'Stack Accuracy'!E40, 'Vending_Machine Accuracy'!E40, 'Vending_Machine_Sum Accuracy'!E40, 'MazeComplete Accuracy'!E40, 'MazeSolve Accuracy'!E40, 'Hamiltonian Accuracy'!E40)/('Failure Counts Accuracy'!D1-'Failure Counts Accuracy'!E40),0)</f>
        <v>55.25555555555556</v>
      </c>
      <c r="F40">
        <f>IFERROR(SUM('PARITY Accuracy'!F40, 'Pattern_Matching Accuracy'!F40, 'Reversal Accuracy'!F40, 'Stack Accuracy'!F40, 'Vending_Machine Accuracy'!F40, 'Vending_Machine_Sum Accuracy'!F40, 'MazeComplete Accuracy'!F40, 'MazeSolve Accuracy'!F40, 'Hamiltonian Accuracy'!F40)/('Failure Counts Accuracy'!D1-'Failure Counts Accuracy'!F40),0)</f>
        <v>49.099999999999994</v>
      </c>
      <c r="G40">
        <f>IFERROR(SUM('PARITY Accuracy'!G40, 'Pattern_Matching Accuracy'!G40, 'Reversal Accuracy'!G40, 'Stack Accuracy'!G40, 'Vending_Machine Accuracy'!G40, 'Vending_Machine_Sum Accuracy'!G40, 'MazeComplete Accuracy'!G40, 'MazeSolve Accuracy'!G40, 'Hamiltonian Accuracy'!G40)/('Failure Counts Accuracy'!D1-'Failure Counts Accuracy'!G40),0)</f>
        <v>19.400000000000002</v>
      </c>
      <c r="H40" t="str">
        <f t="shared" ref="H40:H69" si="14">B40&amp;" (δ="&amp;C40&amp;")"</f>
        <v>0 (δ=0)</v>
      </c>
      <c r="J40">
        <v>2</v>
      </c>
      <c r="K40">
        <f>_xlfn.STDEV.P(D40:G44)</f>
        <v>12.876234009842854</v>
      </c>
      <c r="L40">
        <f>_xlfn.STDEV.P(D40:G40,D45:G45,D50:G50,D55:G55,D60:G60,D65:G65)</f>
        <v>9.7460106384420033</v>
      </c>
      <c r="M40">
        <v>0</v>
      </c>
      <c r="N40">
        <f>AVERAGE(D40:G40)</f>
        <v>43.154513888888893</v>
      </c>
      <c r="O40">
        <f>_xlfn.STDEV.P(D40:G40)</f>
        <v>13.95207914665291</v>
      </c>
      <c r="P40" s="2">
        <f>_xlfn.STDEV.P(D40:D44)</f>
        <v>2.4910319704447339</v>
      </c>
      <c r="Q40">
        <f>_xlfn.STDEV.P(D40,D45,D50,D55,D60,D65)</f>
        <v>5.6469291802797832</v>
      </c>
      <c r="R40" s="2">
        <f>_xlfn.STDEV.P(E40:E44)</f>
        <v>1.3825258687553703</v>
      </c>
      <c r="S40">
        <f>_xlfn.STDEV.P(E40,E45,E50,E55,E60,E65)</f>
        <v>2.6193781657692417</v>
      </c>
      <c r="T40" s="2">
        <f>_xlfn.STDEV.P(F40:F44)</f>
        <v>1.7920730805204106</v>
      </c>
      <c r="U40">
        <f>_xlfn.STDEV.P(F40,F45,F50,F55,F60,F65)</f>
        <v>9.1069088472277144</v>
      </c>
      <c r="V40" s="2">
        <f>_xlfn.STDEV.P(G40:G44)</f>
        <v>0.33836206774531979</v>
      </c>
      <c r="W40">
        <f>_xlfn.STDEV.P(G40,G45,G50,G55,G60,G65)</f>
        <v>14.133528335497283</v>
      </c>
    </row>
    <row r="41" spans="1:23" x14ac:dyDescent="0.45">
      <c r="A41" s="1">
        <v>1</v>
      </c>
      <c r="B41">
        <v>0</v>
      </c>
      <c r="C41">
        <v>0.2</v>
      </c>
      <c r="D41">
        <f>IFERROR(SUM('PARITY Accuracy'!D41, 'Pattern_Matching Accuracy'!D41, 'Reversal Accuracy'!D41, 'Stack Accuracy'!D41, 'Vending_Machine Accuracy'!D41, 'Vending_Machine_Sum Accuracy'!D41, 'MazeComplete Accuracy'!D41, 'MazeSolve Accuracy'!D41, 'Hamiltonian Accuracy'!D41)/('Failure Counts Accuracy'!D1-'Failure Counts Accuracy'!D41),0)</f>
        <v>43.094444444444441</v>
      </c>
      <c r="E41">
        <f>IFERROR(SUM('PARITY Accuracy'!E41, 'Pattern_Matching Accuracy'!E41, 'Reversal Accuracy'!E41, 'Stack Accuracy'!E41, 'Vending_Machine Accuracy'!E41, 'Vending_Machine_Sum Accuracy'!E41, 'MazeComplete Accuracy'!E41, 'MazeSolve Accuracy'!E41, 'Hamiltonian Accuracy'!E41)/('Failure Counts Accuracy'!D1-'Failure Counts Accuracy'!E41),0)</f>
        <v>53.711111111111116</v>
      </c>
      <c r="F41">
        <f>IFERROR(SUM('PARITY Accuracy'!F41, 'Pattern_Matching Accuracy'!F41, 'Reversal Accuracy'!F41, 'Stack Accuracy'!F41, 'Vending_Machine Accuracy'!F41, 'Vending_Machine_Sum Accuracy'!F41, 'MazeComplete Accuracy'!F41, 'MazeSolve Accuracy'!F41, 'Hamiltonian Accuracy'!F41)/('Failure Counts Accuracy'!D1-'Failure Counts Accuracy'!F41),0)</f>
        <v>47.36666666666666</v>
      </c>
      <c r="G41">
        <f>IFERROR(SUM('PARITY Accuracy'!G41, 'Pattern_Matching Accuracy'!G41, 'Reversal Accuracy'!G41, 'Stack Accuracy'!G41, 'Vending_Machine Accuracy'!G41, 'Vending_Machine_Sum Accuracy'!G41, 'MazeComplete Accuracy'!G41, 'MazeSolve Accuracy'!G41, 'Hamiltonian Accuracy'!G41)/('Failure Counts Accuracy'!D1-'Failure Counts Accuracy'!G41),0)</f>
        <v>19.666666666666668</v>
      </c>
      <c r="H41" t="str">
        <f t="shared" si="14"/>
        <v>0 (δ=0.2)</v>
      </c>
      <c r="J41">
        <v>5</v>
      </c>
      <c r="K41">
        <f>_xlfn.STDEV.P(D45:G49)</f>
        <v>6.5560213156106943</v>
      </c>
      <c r="L41">
        <f>_xlfn.STDEV.P(D41:G41,D46:G46,D51:G51,D56:G56,D61:G61,D66:G66)</f>
        <v>10.006636103623208</v>
      </c>
      <c r="M41">
        <v>0.2</v>
      </c>
      <c r="N41">
        <f t="shared" ref="N41:N69" si="15">AVERAGE(D41:G41)</f>
        <v>40.959722222222219</v>
      </c>
      <c r="O41">
        <f t="shared" ref="O41:O69" si="16">_xlfn.STDEV.P(D41:G41)</f>
        <v>12.860774758620712</v>
      </c>
      <c r="P41" s="2">
        <f>_xlfn.STDEV.P(D45:D49)</f>
        <v>0.77305754980379449</v>
      </c>
      <c r="Q41">
        <f t="shared" ref="Q41:Q44" si="17">_xlfn.STDEV.P(D41,D46,D51,D56,D61,D66)</f>
        <v>7.168078576585903</v>
      </c>
      <c r="R41" s="2">
        <f>_xlfn.STDEV.P(E45:E49)</f>
        <v>0.8036767361920415</v>
      </c>
      <c r="S41">
        <f t="shared" ref="S41:S44" si="18">_xlfn.STDEV.P(E41,E46,E51,E56,E61,E66)</f>
        <v>2.6922461440981831</v>
      </c>
      <c r="T41" s="2">
        <f>_xlfn.STDEV.P(F45:F49)</f>
        <v>1.6547186549865531</v>
      </c>
      <c r="U41">
        <f t="shared" ref="U41:U44" si="19">_xlfn.STDEV.P(F41,F46,F51,F56,F61,F66)</f>
        <v>9.8965319333224144</v>
      </c>
      <c r="V41" s="2">
        <f>_xlfn.STDEV.P(G45:G49)</f>
        <v>0.32195391127870232</v>
      </c>
      <c r="W41">
        <f t="shared" ref="W41:W44" si="20">_xlfn.STDEV.P(G41,G46,G51,G56,G61,G66)</f>
        <v>14.237004543253692</v>
      </c>
    </row>
    <row r="42" spans="1:23" x14ac:dyDescent="0.45">
      <c r="A42" s="1">
        <v>2</v>
      </c>
      <c r="B42">
        <v>0</v>
      </c>
      <c r="C42">
        <v>0.45</v>
      </c>
      <c r="D42">
        <f>IFERROR(SUM('PARITY Accuracy'!D42, 'Pattern_Matching Accuracy'!D42, 'Reversal Accuracy'!D42, 'Stack Accuracy'!D42, 'Vending_Machine Accuracy'!D42, 'Vending_Machine_Sum Accuracy'!D42, 'MazeComplete Accuracy'!D42, 'MazeSolve Accuracy'!D42, 'Hamiltonian Accuracy'!D42)/('Failure Counts Accuracy'!D1-'Failure Counts Accuracy'!D42),0)</f>
        <v>43.511111111111113</v>
      </c>
      <c r="E42">
        <f>IFERROR(SUM('PARITY Accuracy'!E42, 'Pattern_Matching Accuracy'!E42, 'Reversal Accuracy'!E42, 'Stack Accuracy'!E42, 'Vending_Machine Accuracy'!E42, 'Vending_Machine_Sum Accuracy'!E42, 'MazeComplete Accuracy'!E42, 'MazeSolve Accuracy'!E42, 'Hamiltonian Accuracy'!E42)/('Failure Counts Accuracy'!D1-'Failure Counts Accuracy'!E42),0)</f>
        <v>53.977777777777781</v>
      </c>
      <c r="F42">
        <f>IFERROR(SUM('PARITY Accuracy'!F42, 'Pattern_Matching Accuracy'!F42, 'Reversal Accuracy'!F42, 'Stack Accuracy'!F42, 'Vending_Machine Accuracy'!F42, 'Vending_Machine_Sum Accuracy'!F42, 'MazeComplete Accuracy'!F42, 'MazeSolve Accuracy'!F42, 'Hamiltonian Accuracy'!F42)/('Failure Counts Accuracy'!D1-'Failure Counts Accuracy'!F42),0)</f>
        <v>45.98888888888888</v>
      </c>
      <c r="G42">
        <f>IFERROR(SUM('PARITY Accuracy'!G42, 'Pattern_Matching Accuracy'!G42, 'Reversal Accuracy'!G42, 'Stack Accuracy'!G42, 'Vending_Machine Accuracy'!G42, 'Vending_Machine_Sum Accuracy'!G42, 'MazeComplete Accuracy'!G42, 'MazeSolve Accuracy'!G42, 'Hamiltonian Accuracy'!G42)/('Failure Counts Accuracy'!D1-'Failure Counts Accuracy'!G42),0)</f>
        <v>20.066666666666666</v>
      </c>
      <c r="H42" t="str">
        <f t="shared" si="14"/>
        <v>0 (δ=0.45)</v>
      </c>
      <c r="J42">
        <v>10</v>
      </c>
      <c r="K42">
        <f>_xlfn.STDEV.P(D50:G54)</f>
        <v>7.396403345796152</v>
      </c>
      <c r="L42">
        <f t="shared" ref="L42:L44" si="21">_xlfn.STDEV.P(D42:G42,D47:G47,D52:G52,D57:G57,D62:G62,D67:G67)</f>
        <v>10.006365935359975</v>
      </c>
      <c r="M42">
        <v>0.45</v>
      </c>
      <c r="N42">
        <f t="shared" si="15"/>
        <v>40.886111111111106</v>
      </c>
      <c r="O42">
        <f t="shared" si="16"/>
        <v>12.627053982776465</v>
      </c>
      <c r="P42" s="2">
        <f>_xlfn.STDEV.P(D50:D54)</f>
        <v>0.52591883145971419</v>
      </c>
      <c r="Q42">
        <f t="shared" si="17"/>
        <v>6.9182468818115952</v>
      </c>
      <c r="R42" s="2">
        <f>_xlfn.STDEV.P(E50:E54)</f>
        <v>1.3817970049768384</v>
      </c>
      <c r="S42">
        <f t="shared" si="18"/>
        <v>2.4526272970910594</v>
      </c>
      <c r="T42" s="2">
        <f>_xlfn.STDEV.P(F50:F54)</f>
        <v>0.81188699572487477</v>
      </c>
      <c r="U42">
        <f t="shared" si="19"/>
        <v>10.235801668773636</v>
      </c>
      <c r="V42" s="2">
        <f>_xlfn.STDEV.P(G50:G54)</f>
        <v>0.38432239552712055</v>
      </c>
      <c r="W42">
        <f t="shared" si="20"/>
        <v>14.100531990363569</v>
      </c>
    </row>
    <row r="43" spans="1:23" x14ac:dyDescent="0.45">
      <c r="A43" s="1">
        <v>3</v>
      </c>
      <c r="B43">
        <v>0</v>
      </c>
      <c r="C43">
        <v>0.65</v>
      </c>
      <c r="D43">
        <f>IFERROR(SUM('PARITY Accuracy'!D43, 'Pattern_Matching Accuracy'!D43, 'Reversal Accuracy'!D43, 'Stack Accuracy'!D43, 'Vending_Machine Accuracy'!D43, 'Vending_Machine_Sum Accuracy'!D43, 'MazeComplete Accuracy'!D43, 'MazeSolve Accuracy'!D43, 'Hamiltonian Accuracy'!D43)/('Failure Counts Accuracy'!D1-'Failure Counts Accuracy'!D43),0)</f>
        <v>43.611111111111114</v>
      </c>
      <c r="E43">
        <f>IFERROR(SUM('PARITY Accuracy'!E43, 'Pattern_Matching Accuracy'!E43, 'Reversal Accuracy'!E43, 'Stack Accuracy'!E43, 'Vending_Machine Accuracy'!E43, 'Vending_Machine_Sum Accuracy'!E43, 'MazeComplete Accuracy'!E43, 'MazeSolve Accuracy'!E43, 'Hamiltonian Accuracy'!E43)/('Failure Counts Accuracy'!D1-'Failure Counts Accuracy'!E43),0)</f>
        <v>52.811111111111103</v>
      </c>
      <c r="F43">
        <f>IFERROR(SUM('PARITY Accuracy'!F43, 'Pattern_Matching Accuracy'!F43, 'Reversal Accuracy'!F43, 'Stack Accuracy'!F43, 'Vending_Machine Accuracy'!F43, 'Vending_Machine_Sum Accuracy'!F43, 'MazeComplete Accuracy'!F43, 'MazeSolve Accuracy'!F43, 'Hamiltonian Accuracy'!F43)/('Failure Counts Accuracy'!D1-'Failure Counts Accuracy'!F43),0)</f>
        <v>46.599999999999994</v>
      </c>
      <c r="G43">
        <f>IFERROR(SUM('PARITY Accuracy'!G43, 'Pattern_Matching Accuracy'!G43, 'Reversal Accuracy'!G43, 'Stack Accuracy'!G43, 'Vending_Machine Accuracy'!G43, 'Vending_Machine_Sum Accuracy'!G43, 'MazeComplete Accuracy'!G43, 'MazeSolve Accuracy'!G43, 'Hamiltonian Accuracy'!G43)/('Failure Counts Accuracy'!D1-'Failure Counts Accuracy'!G43),0)</f>
        <v>20.333333333333332</v>
      </c>
      <c r="H43" t="str">
        <f t="shared" si="14"/>
        <v>0 (δ=0.65)</v>
      </c>
      <c r="J43">
        <v>20</v>
      </c>
      <c r="K43">
        <f>_xlfn.STDEV.P(D55:G59)</f>
        <v>4.7460027365466875</v>
      </c>
      <c r="L43">
        <f t="shared" si="21"/>
        <v>9.7608244860800859</v>
      </c>
      <c r="M43">
        <v>0.65</v>
      </c>
      <c r="N43">
        <f t="shared" si="15"/>
        <v>40.838888888888889</v>
      </c>
      <c r="O43">
        <f t="shared" si="16"/>
        <v>12.295197546849304</v>
      </c>
      <c r="P43" s="2">
        <f>_xlfn.STDEV.P(D55:D59)</f>
        <v>0.45957575713173598</v>
      </c>
      <c r="Q43">
        <f t="shared" si="17"/>
        <v>6.7839518529751626</v>
      </c>
      <c r="R43" s="2">
        <f>_xlfn.STDEV.P(E55:E59)</f>
        <v>1.0759916471289939</v>
      </c>
      <c r="S43">
        <f t="shared" si="18"/>
        <v>2.3435549187216576</v>
      </c>
      <c r="T43" s="2">
        <f>_xlfn.STDEV.P(F55:F59)</f>
        <v>0.98533443592380621</v>
      </c>
      <c r="U43">
        <f t="shared" si="19"/>
        <v>10.013173935539827</v>
      </c>
      <c r="V43" s="2">
        <f>_xlfn.STDEV.P(G55:G59)</f>
        <v>0.71710666940744616</v>
      </c>
      <c r="W43">
        <f t="shared" si="20"/>
        <v>13.82410343172443</v>
      </c>
    </row>
    <row r="44" spans="1:23" x14ac:dyDescent="0.45">
      <c r="A44" s="1">
        <v>4</v>
      </c>
      <c r="B44">
        <v>0</v>
      </c>
      <c r="C44">
        <v>0.85</v>
      </c>
      <c r="D44">
        <f>IFERROR(SUM('PARITY Accuracy'!D44, 'Pattern_Matching Accuracy'!D44, 'Reversal Accuracy'!D44, 'Stack Accuracy'!D44, 'Vending_Machine Accuracy'!D44, 'Vending_Machine_Sum Accuracy'!D44, 'MazeComplete Accuracy'!D44, 'MazeSolve Accuracy'!D44, 'Hamiltonian Accuracy'!D44)/('Failure Counts Accuracy'!D1-'Failure Counts Accuracy'!D44),0)</f>
        <v>48.037500000000001</v>
      </c>
      <c r="E44">
        <f>IFERROR(SUM('PARITY Accuracy'!E44, 'Pattern_Matching Accuracy'!E44, 'Reversal Accuracy'!E44, 'Stack Accuracy'!E44, 'Vending_Machine Accuracy'!E44, 'Vending_Machine_Sum Accuracy'!E44, 'MazeComplete Accuracy'!E44, 'MazeSolve Accuracy'!E44, 'Hamiltonian Accuracy'!E44)/('Failure Counts Accuracy'!D1-'Failure Counts Accuracy'!E44),0)</f>
        <v>51.088888888888881</v>
      </c>
      <c r="F44">
        <f>IFERROR(SUM('PARITY Accuracy'!F44, 'Pattern_Matching Accuracy'!F44, 'Reversal Accuracy'!F44, 'Stack Accuracy'!F44, 'Vending_Machine Accuracy'!F44, 'Vending_Machine_Sum Accuracy'!F44, 'MazeComplete Accuracy'!F44, 'MazeSolve Accuracy'!F44, 'Hamiltonian Accuracy'!F44)/('Failure Counts Accuracy'!D1-'Failure Counts Accuracy'!F44),0)</f>
        <v>43.622222222222227</v>
      </c>
      <c r="G44">
        <f>IFERROR(SUM('PARITY Accuracy'!G44, 'Pattern_Matching Accuracy'!G44, 'Reversal Accuracy'!G44, 'Stack Accuracy'!G44, 'Vending_Machine Accuracy'!G44, 'Vending_Machine_Sum Accuracy'!G44, 'MazeComplete Accuracy'!G44, 'MazeSolve Accuracy'!G44, 'Hamiltonian Accuracy'!G44)/('Failure Counts Accuracy'!D1-'Failure Counts Accuracy'!G44),0)</f>
        <v>19.599999999999998</v>
      </c>
      <c r="H44" t="str">
        <f t="shared" si="14"/>
        <v>0 (δ=0.85)</v>
      </c>
      <c r="J44">
        <v>50</v>
      </c>
      <c r="K44">
        <f>_xlfn.STDEV.P(D61:G64)</f>
        <v>1.808262708684317</v>
      </c>
      <c r="L44">
        <f t="shared" si="21"/>
        <v>9.7175055714807179</v>
      </c>
      <c r="M44">
        <v>0.85</v>
      </c>
      <c r="N44">
        <f t="shared" si="15"/>
        <v>40.587152777777774</v>
      </c>
      <c r="O44">
        <f t="shared" si="16"/>
        <v>12.404297272815134</v>
      </c>
      <c r="P44" s="2">
        <f>_xlfn.STDEV.P(D60:D64)</f>
        <v>0.55511093319097005</v>
      </c>
      <c r="Q44">
        <f t="shared" si="17"/>
        <v>5.2160283166031238</v>
      </c>
      <c r="R44" s="2">
        <f>_xlfn.STDEV.P(E60:E64)</f>
        <v>1.4174120043669229</v>
      </c>
      <c r="S44">
        <f t="shared" si="18"/>
        <v>2.7362375417301896</v>
      </c>
      <c r="T44" s="2">
        <f>_xlfn.STDEV.P(F60:F64)</f>
        <v>0.34821591145100345</v>
      </c>
      <c r="U44">
        <f t="shared" si="19"/>
        <v>10.159436138938988</v>
      </c>
      <c r="V44" s="2">
        <f>_xlfn.STDEV.P(G60:G64)</f>
        <v>0.22318714120665584</v>
      </c>
      <c r="W44">
        <f t="shared" si="20"/>
        <v>13.806487892978362</v>
      </c>
    </row>
    <row r="45" spans="1:23" x14ac:dyDescent="0.45">
      <c r="A45" s="1">
        <v>5</v>
      </c>
      <c r="B45">
        <v>5</v>
      </c>
      <c r="C45">
        <v>0</v>
      </c>
      <c r="D45">
        <f>IFERROR(SUM('PARITY Accuracy'!D45, 'Pattern_Matching Accuracy'!D45, 'Reversal Accuracy'!D45, 'Stack Accuracy'!D45, 'Vending_Machine Accuracy'!D45, 'Vending_Machine_Sum Accuracy'!D45, 'MazeComplete Accuracy'!D45, 'MazeSolve Accuracy'!D45, 'Hamiltonian Accuracy'!D45)/('Failure Counts Accuracy'!D1-'Failure Counts Accuracy'!D45),0)</f>
        <v>54.5</v>
      </c>
      <c r="E45">
        <f>IFERROR(SUM('PARITY Accuracy'!E45, 'Pattern_Matching Accuracy'!E45, 'Reversal Accuracy'!E45, 'Stack Accuracy'!E45, 'Vending_Machine Accuracy'!E45, 'Vending_Machine_Sum Accuracy'!E45, 'MazeComplete Accuracy'!E45, 'MazeSolve Accuracy'!E45, 'Hamiltonian Accuracy'!E45)/('Failure Counts Accuracy'!D1-'Failure Counts Accuracy'!E45),0)</f>
        <v>56.466666666666661</v>
      </c>
      <c r="F45">
        <f>IFERROR(SUM('PARITY Accuracy'!F45, 'Pattern_Matching Accuracy'!F45, 'Reversal Accuracy'!F45, 'Stack Accuracy'!F45, 'Vending_Machine Accuracy'!F45, 'Vending_Machine_Sum Accuracy'!F45, 'MazeComplete Accuracy'!F45, 'MazeSolve Accuracy'!F45, 'Hamiltonian Accuracy'!F45)/('Failure Counts Accuracy'!D1-'Failure Counts Accuracy'!F45),0)</f>
        <v>41.51111111111112</v>
      </c>
      <c r="G45">
        <f>IFERROR(SUM('PARITY Accuracy'!G45, 'Pattern_Matching Accuracy'!G45, 'Reversal Accuracy'!G45, 'Stack Accuracy'!G45, 'Vending_Machine Accuracy'!G45, 'Vending_Machine_Sum Accuracy'!G45, 'MazeComplete Accuracy'!G45, 'MazeSolve Accuracy'!G45, 'Hamiltonian Accuracy'!G45)/('Failure Counts Accuracy'!D1-'Failure Counts Accuracy'!G45),0)</f>
        <v>51.188888888888883</v>
      </c>
      <c r="H45" t="str">
        <f t="shared" si="14"/>
        <v>5 (δ=0)</v>
      </c>
      <c r="J45">
        <v>100</v>
      </c>
      <c r="K45">
        <f>_xlfn.STDEV.P(D65:G69)</f>
        <v>2.7226228836385604</v>
      </c>
      <c r="L45">
        <f>AVERAGE((L44-L43), (L43-L42), (L42-L41), (L41-L40))</f>
        <v>-7.126266740321352E-3</v>
      </c>
      <c r="N45">
        <f t="shared" si="15"/>
        <v>50.916666666666671</v>
      </c>
      <c r="O45">
        <f t="shared" si="16"/>
        <v>5.7485075894681303</v>
      </c>
      <c r="P45" s="2">
        <f>_xlfn.STDEV.P(D65:D69)</f>
        <v>0.99244056326055785</v>
      </c>
      <c r="R45" s="2">
        <f>_xlfn.STDEV.P(E65:E69)</f>
        <v>1.1469680913038267</v>
      </c>
      <c r="T45" s="2">
        <f>_xlfn.STDEV.P(F65:F69)</f>
        <v>1.1180759487443159</v>
      </c>
      <c r="V45" s="2">
        <f>_xlfn.STDEV.P(G65:G69)</f>
        <v>1.0505236789335173</v>
      </c>
    </row>
    <row r="46" spans="1:23" x14ac:dyDescent="0.45">
      <c r="A46" s="1">
        <v>6</v>
      </c>
      <c r="B46">
        <v>5</v>
      </c>
      <c r="C46">
        <v>0.2</v>
      </c>
      <c r="D46">
        <f>IFERROR(SUM('PARITY Accuracy'!D46, 'Pattern_Matching Accuracy'!D46, 'Reversal Accuracy'!D46, 'Stack Accuracy'!D46, 'Vending_Machine Accuracy'!D46, 'Vending_Machine_Sum Accuracy'!D46, 'MazeComplete Accuracy'!D46, 'MazeSolve Accuracy'!D46, 'Hamiltonian Accuracy'!D46)/('Failure Counts Accuracy'!D1-'Failure Counts Accuracy'!D46),0)</f>
        <v>54.333333333333343</v>
      </c>
      <c r="E46">
        <f>IFERROR(SUM('PARITY Accuracy'!E46, 'Pattern_Matching Accuracy'!E46, 'Reversal Accuracy'!E46, 'Stack Accuracy'!E46, 'Vending_Machine Accuracy'!E46, 'Vending_Machine_Sum Accuracy'!E46, 'MazeComplete Accuracy'!E46, 'MazeSolve Accuracy'!E46, 'Hamiltonian Accuracy'!E46)/('Failure Counts Accuracy'!D1-'Failure Counts Accuracy'!E46),0)</f>
        <v>55.955555555555549</v>
      </c>
      <c r="F46">
        <f>IFERROR(SUM('PARITY Accuracy'!F46, 'Pattern_Matching Accuracy'!F46, 'Reversal Accuracy'!F46, 'Stack Accuracy'!F46, 'Vending_Machine Accuracy'!F46, 'Vending_Machine_Sum Accuracy'!F46, 'MazeComplete Accuracy'!F46, 'MazeSolve Accuracy'!F46, 'Hamiltonian Accuracy'!F46)/('Failure Counts Accuracy'!D1-'Failure Counts Accuracy'!F46),0)</f>
        <v>39.822222222222223</v>
      </c>
      <c r="G46">
        <f>IFERROR(SUM('PARITY Accuracy'!G46, 'Pattern_Matching Accuracy'!G46, 'Reversal Accuracy'!G46, 'Stack Accuracy'!G46, 'Vending_Machine Accuracy'!G46, 'Vending_Machine_Sum Accuracy'!G46, 'MazeComplete Accuracy'!G46, 'MazeSolve Accuracy'!G46, 'Hamiltonian Accuracy'!G46)/('Failure Counts Accuracy'!D1-'Failure Counts Accuracy'!G46),0)</f>
        <v>51.444444444444443</v>
      </c>
      <c r="H46" t="str">
        <f t="shared" si="14"/>
        <v>5 (δ=0.2)</v>
      </c>
      <c r="K46">
        <f>AVERAGE(K40:K45)</f>
        <v>6.0175911666865431</v>
      </c>
      <c r="N46">
        <f t="shared" si="15"/>
        <v>50.388888888888886</v>
      </c>
      <c r="O46">
        <f t="shared" si="16"/>
        <v>6.3110035202097077</v>
      </c>
      <c r="P46" s="2">
        <f>AVERAGE(P40:P45)</f>
        <v>0.96618926754858425</v>
      </c>
      <c r="Q46">
        <f>AVERAGE(Q40:Q44)</f>
        <v>6.3466469616511132</v>
      </c>
      <c r="R46" s="2">
        <f>AVERAGE(R40:R45)</f>
        <v>1.201395225453999</v>
      </c>
      <c r="S46">
        <f>AVERAGE(S40:S44)</f>
        <v>2.5688088134820659</v>
      </c>
      <c r="T46" s="2">
        <f>AVERAGE(T40:T45)</f>
        <v>1.1183841712251608</v>
      </c>
      <c r="U46">
        <f>AVERAGE(U40:U44)</f>
        <v>9.8823705047605159</v>
      </c>
      <c r="V46" s="2">
        <f>AVERAGE(V40:V45)</f>
        <v>0.50590931068312706</v>
      </c>
      <c r="W46">
        <f>AVERAGE(W40:W44)</f>
        <v>14.020331238763466</v>
      </c>
    </row>
    <row r="47" spans="1:23" ht="14.65" thickBot="1" x14ac:dyDescent="0.5">
      <c r="A47" s="1">
        <v>7</v>
      </c>
      <c r="B47">
        <v>5</v>
      </c>
      <c r="C47">
        <v>0.45</v>
      </c>
      <c r="D47">
        <f>IFERROR(SUM('PARITY Accuracy'!D47, 'Pattern_Matching Accuracy'!D47, 'Reversal Accuracy'!D47, 'Stack Accuracy'!D47, 'Vending_Machine Accuracy'!D47, 'Vending_Machine_Sum Accuracy'!D47, 'MazeComplete Accuracy'!D47, 'MazeSolve Accuracy'!D47, 'Hamiltonian Accuracy'!D47)/('Failure Counts Accuracy'!D1-'Failure Counts Accuracy'!D47),0)</f>
        <v>54.788888888888891</v>
      </c>
      <c r="E47">
        <f>IFERROR(SUM('PARITY Accuracy'!E47, 'Pattern_Matching Accuracy'!E47, 'Reversal Accuracy'!E47, 'Stack Accuracy'!E47, 'Vending_Machine Accuracy'!E47, 'Vending_Machine_Sum Accuracy'!E47, 'MazeComplete Accuracy'!E47, 'MazeSolve Accuracy'!E47, 'Hamiltonian Accuracy'!E47)/('Failure Counts Accuracy'!D1-'Failure Counts Accuracy'!E47),0)</f>
        <v>55.5</v>
      </c>
      <c r="F47">
        <f>IFERROR(SUM('PARITY Accuracy'!F47, 'Pattern_Matching Accuracy'!F47, 'Reversal Accuracy'!F47, 'Stack Accuracy'!F47, 'Vending_Machine Accuracy'!F47, 'Vending_Machine_Sum Accuracy'!F47, 'MazeComplete Accuracy'!F47, 'MazeSolve Accuracy'!F47, 'Hamiltonian Accuracy'!F47)/('Failure Counts Accuracy'!D1-'Failure Counts Accuracy'!F47),0)</f>
        <v>37.93333333333333</v>
      </c>
      <c r="G47">
        <f>IFERROR(SUM('PARITY Accuracy'!G47, 'Pattern_Matching Accuracy'!G47, 'Reversal Accuracy'!G47, 'Stack Accuracy'!G47, 'Vending_Machine Accuracy'!G47, 'Vending_Machine_Sum Accuracy'!G47, 'MazeComplete Accuracy'!G47, 'MazeSolve Accuracy'!G47, 'Hamiltonian Accuracy'!G47)/('Failure Counts Accuracy'!D1-'Failure Counts Accuracy'!G47),0)</f>
        <v>51.666666666666671</v>
      </c>
      <c r="H47" t="str">
        <f t="shared" si="14"/>
        <v>5 (δ=0.45)</v>
      </c>
      <c r="N47">
        <f t="shared" si="15"/>
        <v>49.972222222222229</v>
      </c>
      <c r="O47">
        <f t="shared" si="16"/>
        <v>7.0986370627147606</v>
      </c>
      <c r="P47" s="2">
        <f>_xlfn.STDEV.P(P40:P45)</f>
        <v>0.70505495794184292</v>
      </c>
      <c r="Q47">
        <f>_xlfn.STDEV.P(Q40:Q44)</f>
        <v>0.76949534486118409</v>
      </c>
      <c r="R47" s="2">
        <f>_xlfn.STDEV.P(R40:R45)</f>
        <v>0.21942528259790411</v>
      </c>
      <c r="S47">
        <f>_xlfn.STDEV.P(S40:S44)</f>
        <v>0.14836702792656326</v>
      </c>
      <c r="T47" s="2">
        <f>_xlfn.STDEV.P(T40:T45)</f>
        <v>0.49097070839258294</v>
      </c>
      <c r="U47">
        <f>_xlfn.STDEV.P(U40:U44)</f>
        <v>0.40505056948594936</v>
      </c>
      <c r="V47" s="2">
        <f>_xlfn.STDEV.P(V40:V45)</f>
        <v>0.28804976568689156</v>
      </c>
      <c r="W47">
        <f>_xlfn.STDEV.P(W40:W44)</f>
        <v>0.17345166066476128</v>
      </c>
    </row>
    <row r="48" spans="1:23" x14ac:dyDescent="0.45">
      <c r="A48" s="1">
        <v>8</v>
      </c>
      <c r="B48">
        <v>5</v>
      </c>
      <c r="C48">
        <v>0.65</v>
      </c>
      <c r="D48">
        <f>IFERROR(SUM('PARITY Accuracy'!D48, 'Pattern_Matching Accuracy'!D48, 'Reversal Accuracy'!D48, 'Stack Accuracy'!D48, 'Vending_Machine Accuracy'!D48, 'Vending_Machine_Sum Accuracy'!D48, 'MazeComplete Accuracy'!D48, 'MazeSolve Accuracy'!D48, 'Hamiltonian Accuracy'!D48)/('Failure Counts Accuracy'!D1-'Failure Counts Accuracy'!D48),0)</f>
        <v>53.866666666666667</v>
      </c>
      <c r="E48">
        <f>IFERROR(SUM('PARITY Accuracy'!E48, 'Pattern_Matching Accuracy'!E48, 'Reversal Accuracy'!E48, 'Stack Accuracy'!E48, 'Vending_Machine Accuracy'!E48, 'Vending_Machine_Sum Accuracy'!E48, 'MazeComplete Accuracy'!E48, 'MazeSolve Accuracy'!E48, 'Hamiltonian Accuracy'!E48)/('Failure Counts Accuracy'!D1-'Failure Counts Accuracy'!E48),0)</f>
        <v>55.455555555555549</v>
      </c>
      <c r="F48">
        <f>IFERROR(SUM('PARITY Accuracy'!F48, 'Pattern_Matching Accuracy'!F48, 'Reversal Accuracy'!F48, 'Stack Accuracy'!F48, 'Vending_Machine Accuracy'!F48, 'Vending_Machine_Sum Accuracy'!F48, 'MazeComplete Accuracy'!F48, 'MazeSolve Accuracy'!F48, 'Hamiltonian Accuracy'!F48)/('Failure Counts Accuracy'!D1-'Failure Counts Accuracy'!F48),0)</f>
        <v>39.288888888888884</v>
      </c>
      <c r="G48">
        <f>IFERROR(SUM('PARITY Accuracy'!G48, 'Pattern_Matching Accuracy'!G48, 'Reversal Accuracy'!G48, 'Stack Accuracy'!G48, 'Vending_Machine Accuracy'!G48, 'Vending_Machine_Sum Accuracy'!G48, 'MazeComplete Accuracy'!G48, 'MazeSolve Accuracy'!G48, 'Hamiltonian Accuracy'!G48)/('Failure Counts Accuracy'!D1-'Failure Counts Accuracy'!G48),0)</f>
        <v>51.222222222222221</v>
      </c>
      <c r="H48" t="str">
        <f t="shared" si="14"/>
        <v>5 (δ=0.65)</v>
      </c>
      <c r="K48" s="9" cm="1">
        <f t="array" ref="K48">INDEX(LINEST(K40:K45),1)</f>
        <v>-1.9331923446014305</v>
      </c>
      <c r="L48" s="10" cm="1">
        <f t="array" ref="L48">INDEX(LINEST(L40:L44),1)</f>
        <v>-3.02821751465693E-2</v>
      </c>
      <c r="N48">
        <f t="shared" si="15"/>
        <v>49.958333333333336</v>
      </c>
      <c r="O48">
        <f t="shared" si="16"/>
        <v>6.342889355047082</v>
      </c>
      <c r="P48" s="2"/>
      <c r="R48" s="2"/>
      <c r="T48" s="2"/>
      <c r="V48" s="2"/>
    </row>
    <row r="49" spans="1:23" x14ac:dyDescent="0.45">
      <c r="A49" s="1">
        <v>9</v>
      </c>
      <c r="B49">
        <v>5</v>
      </c>
      <c r="C49">
        <v>0.85</v>
      </c>
      <c r="D49">
        <f>IFERROR(SUM('PARITY Accuracy'!D49, 'Pattern_Matching Accuracy'!D49, 'Reversal Accuracy'!D49, 'Stack Accuracy'!D49, 'Vending_Machine Accuracy'!D49, 'Vending_Machine_Sum Accuracy'!D49, 'MazeComplete Accuracy'!D49, 'MazeSolve Accuracy'!D49, 'Hamiltonian Accuracy'!D49)/('Failure Counts Accuracy'!D1-'Failure Counts Accuracy'!D49),0)</f>
        <v>52.589999999999996</v>
      </c>
      <c r="E49">
        <f>IFERROR(SUM('PARITY Accuracy'!E49, 'Pattern_Matching Accuracy'!E49, 'Reversal Accuracy'!E49, 'Stack Accuracy'!E49, 'Vending_Machine Accuracy'!E49, 'Vending_Machine_Sum Accuracy'!E49, 'MazeComplete Accuracy'!E49, 'MazeSolve Accuracy'!E49, 'Hamiltonian Accuracy'!E49)/('Failure Counts Accuracy'!D1-'Failure Counts Accuracy'!E49),0)</f>
        <v>54.055555555555557</v>
      </c>
      <c r="F49">
        <f>IFERROR(SUM('PARITY Accuracy'!F49, 'Pattern_Matching Accuracy'!F49, 'Reversal Accuracy'!F49, 'Stack Accuracy'!F49, 'Vending_Machine Accuracy'!F49, 'Vending_Machine_Sum Accuracy'!F49, 'MazeComplete Accuracy'!F49, 'MazeSolve Accuracy'!F49, 'Hamiltonian Accuracy'!F49)/('Failure Counts Accuracy'!D1-'Failure Counts Accuracy'!F49),0)</f>
        <v>36.655555555555551</v>
      </c>
      <c r="G49">
        <f>IFERROR(SUM('PARITY Accuracy'!G49, 'Pattern_Matching Accuracy'!G49, 'Reversal Accuracy'!G49, 'Stack Accuracy'!G49, 'Vending_Machine Accuracy'!G49, 'Vending_Machine_Sum Accuracy'!G49, 'MazeComplete Accuracy'!G49, 'MazeSolve Accuracy'!G49, 'Hamiltonian Accuracy'!G49)/('Failure Counts Accuracy'!D1-'Failure Counts Accuracy'!G49),0)</f>
        <v>50.7</v>
      </c>
      <c r="H49" t="str">
        <f t="shared" si="14"/>
        <v>5 (δ=0.85)</v>
      </c>
      <c r="K49" s="11">
        <f>AVERAGE('Hamiltonian Accuracy'!K48, 'MazeSolve Accuracy'!K48, 'MazeComplete Accuracy'!K48, 'Vending_Machine_Sum Accuracy'!K48, 'Vending_Machine Accuracy'!K48, 'Stack Accuracy'!K48, 'Reversal Accuracy'!K48, 'Pattern_Matching Accuracy'!K48, 'PARITY Accuracy'!K48)</f>
        <v>-2.3276683731183629</v>
      </c>
      <c r="L49" s="11">
        <f>AVERAGE('Hamiltonian Accuracy'!L48, 'MazeSolve Accuracy'!L48, 'MazeComplete Accuracy'!L48, 'Vending_Machine_Sum Accuracy'!L48, 'Vending_Machine Accuracy'!L48, 'Stack Accuracy'!L48, 'Reversal Accuracy'!L48, 'Pattern_Matching Accuracy'!L48, 'PARITY Accuracy'!L48)</f>
        <v>-8.2683735945930009E-2</v>
      </c>
      <c r="N49">
        <f t="shared" si="15"/>
        <v>48.500277777777768</v>
      </c>
      <c r="O49">
        <f t="shared" si="16"/>
        <v>6.9412383877042636</v>
      </c>
      <c r="P49" s="2"/>
      <c r="R49" s="2"/>
      <c r="T49" s="2"/>
      <c r="V49" s="2"/>
    </row>
    <row r="50" spans="1:23" ht="14.65" thickBot="1" x14ac:dyDescent="0.5">
      <c r="A50" s="1">
        <v>10</v>
      </c>
      <c r="B50">
        <v>10</v>
      </c>
      <c r="C50">
        <v>0</v>
      </c>
      <c r="D50">
        <f>IFERROR(SUM('PARITY Accuracy'!D50, 'Pattern_Matching Accuracy'!D50, 'Reversal Accuracy'!D50, 'Stack Accuracy'!D50, 'Vending_Machine Accuracy'!D50, 'Vending_Machine_Sum Accuracy'!D50, 'MazeComplete Accuracy'!D50, 'MazeSolve Accuracy'!D50, 'Hamiltonian Accuracy'!D50)/('Failure Counts Accuracy'!D1-'Failure Counts Accuracy'!D50),0)</f>
        <v>54.815555555555555</v>
      </c>
      <c r="E50">
        <f>IFERROR(SUM('PARITY Accuracy'!E50, 'Pattern_Matching Accuracy'!E50, 'Reversal Accuracy'!E50, 'Stack Accuracy'!E50, 'Vending_Machine Accuracy'!E50, 'Vending_Machine_Sum Accuracy'!E50, 'MazeComplete Accuracy'!E50, 'MazeSolve Accuracy'!E50, 'Hamiltonian Accuracy'!E50)/('Failure Counts Accuracy'!D1-'Failure Counts Accuracy'!E50),0)</f>
        <v>57.655555555555551</v>
      </c>
      <c r="F50">
        <f>IFERROR(SUM('PARITY Accuracy'!F50, 'Pattern_Matching Accuracy'!F50, 'Reversal Accuracy'!F50, 'Stack Accuracy'!F50, 'Vending_Machine Accuracy'!F50, 'Vending_Machine_Sum Accuracy'!F50, 'MazeComplete Accuracy'!F50, 'MazeSolve Accuracy'!F50, 'Hamiltonian Accuracy'!F50)/('Failure Counts Accuracy'!D1-'Failure Counts Accuracy'!F50),0)</f>
        <v>38.822222222222223</v>
      </c>
      <c r="G50">
        <f>IFERROR(SUM('PARITY Accuracy'!G50, 'Pattern_Matching Accuracy'!G50, 'Reversal Accuracy'!G50, 'Stack Accuracy'!G50, 'Vending_Machine Accuracy'!G50, 'Vending_Machine_Sum Accuracy'!G50, 'MazeComplete Accuracy'!G50, 'MazeSolve Accuracy'!G50, 'Hamiltonian Accuracy'!G50)/('Failure Counts Accuracy'!D1-'Failure Counts Accuracy'!G50),0)</f>
        <v>54.25555555555556</v>
      </c>
      <c r="H50" t="str">
        <f t="shared" si="14"/>
        <v>10 (δ=0)</v>
      </c>
      <c r="K50" s="12">
        <f>_xlfn.STDEV.P('Hamiltonian Accuracy'!K48, 'MazeSolve Accuracy'!K48, 'MazeComplete Accuracy'!K48, 'Vending_Machine_Sum Accuracy'!K48, 'Vending_Machine Accuracy'!K48, 'Stack Accuracy'!K48, 'Reversal Accuracy'!K48, 'Pattern_Matching Accuracy'!K48, 'PARITY Accuracy'!K48)</f>
        <v>1.4782866996443338</v>
      </c>
      <c r="L50" s="13" t="s">
        <v>28</v>
      </c>
      <c r="N50">
        <f t="shared" si="15"/>
        <v>51.387222222222221</v>
      </c>
      <c r="O50">
        <f t="shared" si="16"/>
        <v>7.3680396533496602</v>
      </c>
      <c r="P50" s="2"/>
      <c r="R50" s="2"/>
      <c r="T50" s="2"/>
      <c r="V50" s="2"/>
    </row>
    <row r="51" spans="1:23" x14ac:dyDescent="0.45">
      <c r="A51" s="1">
        <v>11</v>
      </c>
      <c r="B51">
        <v>10</v>
      </c>
      <c r="C51">
        <v>0.2</v>
      </c>
      <c r="D51">
        <f>IFERROR(SUM('PARITY Accuracy'!D51, 'Pattern_Matching Accuracy'!D51, 'Reversal Accuracy'!D51, 'Stack Accuracy'!D51, 'Vending_Machine Accuracy'!D51, 'Vending_Machine_Sum Accuracy'!D51, 'MazeComplete Accuracy'!D51, 'MazeSolve Accuracy'!D51, 'Hamiltonian Accuracy'!D51)/('Failure Counts Accuracy'!D1-'Failure Counts Accuracy'!D51),0)</f>
        <v>53.823333333333338</v>
      </c>
      <c r="E51">
        <f>IFERROR(SUM('PARITY Accuracy'!E51, 'Pattern_Matching Accuracy'!E51, 'Reversal Accuracy'!E51, 'Stack Accuracy'!E51, 'Vending_Machine Accuracy'!E51, 'Vending_Machine_Sum Accuracy'!E51, 'MazeComplete Accuracy'!E51, 'MazeSolve Accuracy'!E51, 'Hamiltonian Accuracy'!E51)/('Failure Counts Accuracy'!D1-'Failure Counts Accuracy'!E51),0)</f>
        <v>56.2</v>
      </c>
      <c r="F51">
        <f>IFERROR(SUM('PARITY Accuracy'!F51, 'Pattern_Matching Accuracy'!F51, 'Reversal Accuracy'!F51, 'Stack Accuracy'!F51, 'Vending_Machine Accuracy'!F51, 'Vending_Machine_Sum Accuracy'!F51, 'MazeComplete Accuracy'!F51, 'MazeSolve Accuracy'!F51, 'Hamiltonian Accuracy'!F51)/('Failure Counts Accuracy'!D1-'Failure Counts Accuracy'!F51),0)</f>
        <v>38.511111111111113</v>
      </c>
      <c r="G51">
        <f>IFERROR(SUM('PARITY Accuracy'!G51, 'Pattern_Matching Accuracy'!G51, 'Reversal Accuracy'!G51, 'Stack Accuracy'!G51, 'Vending_Machine Accuracy'!G51, 'Vending_Machine_Sum Accuracy'!G51, 'MazeComplete Accuracy'!G51, 'MazeSolve Accuracy'!G51, 'Hamiltonian Accuracy'!G51)/('Failure Counts Accuracy'!D1-'Failure Counts Accuracy'!G51),0)</f>
        <v>54.3</v>
      </c>
      <c r="H51" t="str">
        <f t="shared" si="14"/>
        <v>10 (δ=0.2)</v>
      </c>
      <c r="J51" s="6"/>
      <c r="K51" s="6" t="s">
        <v>25</v>
      </c>
      <c r="L51" s="6" t="s">
        <v>26</v>
      </c>
      <c r="N51">
        <f t="shared" si="15"/>
        <v>50.708611111111111</v>
      </c>
      <c r="O51">
        <f t="shared" si="16"/>
        <v>7.0981322693342124</v>
      </c>
      <c r="P51" s="6" t="s">
        <v>25</v>
      </c>
      <c r="Q51" s="6" t="s">
        <v>26</v>
      </c>
      <c r="R51" s="6" t="s">
        <v>25</v>
      </c>
      <c r="S51" s="6" t="s">
        <v>26</v>
      </c>
      <c r="T51" s="6" t="s">
        <v>25</v>
      </c>
      <c r="U51" s="6" t="s">
        <v>26</v>
      </c>
      <c r="V51" s="6" t="s">
        <v>25</v>
      </c>
      <c r="W51" s="6" t="s">
        <v>26</v>
      </c>
    </row>
    <row r="52" spans="1:23" x14ac:dyDescent="0.45">
      <c r="A52" s="1">
        <v>12</v>
      </c>
      <c r="B52">
        <v>10</v>
      </c>
      <c r="C52">
        <v>0.45</v>
      </c>
      <c r="D52">
        <f>IFERROR(SUM('PARITY Accuracy'!D52, 'Pattern_Matching Accuracy'!D52, 'Reversal Accuracy'!D52, 'Stack Accuracy'!D52, 'Vending_Machine Accuracy'!D52, 'Vending_Machine_Sum Accuracy'!D52, 'MazeComplete Accuracy'!D52, 'MazeSolve Accuracy'!D52, 'Hamiltonian Accuracy'!D52)/('Failure Counts Accuracy'!D1-'Failure Counts Accuracy'!D52),0)</f>
        <v>53.811111111111117</v>
      </c>
      <c r="E52">
        <f>IFERROR(SUM('PARITY Accuracy'!E52, 'Pattern_Matching Accuracy'!E52, 'Reversal Accuracy'!E52, 'Stack Accuracy'!E52, 'Vending_Machine Accuracy'!E52, 'Vending_Machine_Sum Accuracy'!E52, 'MazeComplete Accuracy'!E52, 'MazeSolve Accuracy'!E52, 'Hamiltonian Accuracy'!E52)/('Failure Counts Accuracy'!D1-'Failure Counts Accuracy'!E52),0)</f>
        <v>54.922222222222217</v>
      </c>
      <c r="F52">
        <f>IFERROR(SUM('PARITY Accuracy'!F52, 'Pattern_Matching Accuracy'!F52, 'Reversal Accuracy'!F52, 'Stack Accuracy'!F52, 'Vending_Machine Accuracy'!F52, 'Vending_Machine_Sum Accuracy'!F52, 'MazeComplete Accuracy'!F52, 'MazeSolve Accuracy'!F52, 'Hamiltonian Accuracy'!F52)/('Failure Counts Accuracy'!D1-'Failure Counts Accuracy'!F52),0)</f>
        <v>37.488888888888887</v>
      </c>
      <c r="G52">
        <f>IFERROR(SUM('PARITY Accuracy'!G52, 'Pattern_Matching Accuracy'!G52, 'Reversal Accuracy'!G52, 'Stack Accuracy'!G52, 'Vending_Machine Accuracy'!G52, 'Vending_Machine_Sum Accuracy'!G52, 'MazeComplete Accuracy'!G52, 'MazeSolve Accuracy'!G52, 'Hamiltonian Accuracy'!G52)/('Failure Counts Accuracy'!D1-'Failure Counts Accuracy'!G52),0)</f>
        <v>55.066666666666663</v>
      </c>
      <c r="H52" t="str">
        <f t="shared" si="14"/>
        <v>10 (δ=0.45)</v>
      </c>
      <c r="J52">
        <v>2</v>
      </c>
      <c r="K52">
        <f>AVERAGE(D40:G44)</f>
        <v>41.285277777777786</v>
      </c>
      <c r="L52">
        <f>AVERAGE(D40:G40,D45:G45,D50:G50,D55:G55,D60:G60,D65:G65)</f>
        <v>54.094629629629644</v>
      </c>
      <c r="M52">
        <v>0</v>
      </c>
      <c r="N52">
        <f t="shared" si="15"/>
        <v>50.322222222222223</v>
      </c>
      <c r="O52">
        <f t="shared" si="16"/>
        <v>7.425236413910957</v>
      </c>
      <c r="P52" s="2">
        <f>AVERAGE(D40:D44)</f>
        <v>45.423333333333332</v>
      </c>
      <c r="Q52">
        <f>AVERAGE(D40,D45,D50,D55,D60,D65)</f>
        <v>57.668564814814808</v>
      </c>
      <c r="R52" s="2">
        <f>AVERAGE(E40:E44)</f>
        <v>53.36888888888889</v>
      </c>
      <c r="S52">
        <f>AVERAGE(E40,E45,E50,E55,E60,E65)</f>
        <v>58.161111111111119</v>
      </c>
      <c r="T52" s="2">
        <f>AVERAGE(F40:F44)</f>
        <v>46.535555555555547</v>
      </c>
      <c r="U52">
        <f>AVERAGE(F40,F45,F50,F55,F60,F65)</f>
        <v>50.262962962962966</v>
      </c>
      <c r="V52" s="2">
        <f>AVERAGE(G40:G44)</f>
        <v>19.813333333333333</v>
      </c>
      <c r="W52">
        <f>AVERAGE(G40,G45,G50,G55,G60,G65)</f>
        <v>50.285879629629626</v>
      </c>
    </row>
    <row r="53" spans="1:23" x14ac:dyDescent="0.45">
      <c r="A53" s="1">
        <v>13</v>
      </c>
      <c r="B53">
        <v>10</v>
      </c>
      <c r="C53">
        <v>0.65</v>
      </c>
      <c r="D53">
        <f>IFERROR(SUM('PARITY Accuracy'!D53, 'Pattern_Matching Accuracy'!D53, 'Reversal Accuracy'!D53, 'Stack Accuracy'!D53, 'Vending_Machine Accuracy'!D53, 'Vending_Machine_Sum Accuracy'!D53, 'MazeComplete Accuracy'!D53, 'MazeSolve Accuracy'!D53, 'Hamiltonian Accuracy'!D53)/('Failure Counts Accuracy'!D1-'Failure Counts Accuracy'!D53),0)</f>
        <v>54.311111111111117</v>
      </c>
      <c r="E53">
        <f>IFERROR(SUM('PARITY Accuracy'!E53, 'Pattern_Matching Accuracy'!E53, 'Reversal Accuracy'!E53, 'Stack Accuracy'!E53, 'Vending_Machine Accuracy'!E53, 'Vending_Machine_Sum Accuracy'!E53, 'MazeComplete Accuracy'!E53, 'MazeSolve Accuracy'!E53, 'Hamiltonian Accuracy'!E53)/('Failure Counts Accuracy'!D1-'Failure Counts Accuracy'!E53),0)</f>
        <v>54.63333333333334</v>
      </c>
      <c r="F53">
        <f>IFERROR(SUM('PARITY Accuracy'!F53, 'Pattern_Matching Accuracy'!F53, 'Reversal Accuracy'!F53, 'Stack Accuracy'!F53, 'Vending_Machine Accuracy'!F53, 'Vending_Machine_Sum Accuracy'!F53, 'MazeComplete Accuracy'!F53, 'MazeSolve Accuracy'!F53, 'Hamiltonian Accuracy'!F53)/('Failure Counts Accuracy'!D1-'Failure Counts Accuracy'!F53),0)</f>
        <v>37.588888888888881</v>
      </c>
      <c r="G53">
        <f>IFERROR(SUM('PARITY Accuracy'!G53, 'Pattern_Matching Accuracy'!G53, 'Reversal Accuracy'!G53, 'Stack Accuracy'!G53, 'Vending_Machine Accuracy'!G53, 'Vending_Machine_Sum Accuracy'!G53, 'MazeComplete Accuracy'!G53, 'MazeSolve Accuracy'!G53, 'Hamiltonian Accuracy'!G53)/('Failure Counts Accuracy'!D1-'Failure Counts Accuracy'!G53),0)</f>
        <v>55.188888888888897</v>
      </c>
      <c r="H53" t="str">
        <f t="shared" si="14"/>
        <v>10 (δ=0.65)</v>
      </c>
      <c r="J53">
        <v>5</v>
      </c>
      <c r="K53">
        <f>AVERAGE(D45:G49)</f>
        <v>49.947277777777771</v>
      </c>
      <c r="L53">
        <f>AVERAGE(D41:G41,D46:G46,D51:G51,D56:G56,D61:G61,D66:G66)</f>
        <v>53.488414351851844</v>
      </c>
      <c r="M53">
        <v>0.2</v>
      </c>
      <c r="N53">
        <f t="shared" si="15"/>
        <v>50.430555555555557</v>
      </c>
      <c r="O53">
        <f t="shared" si="16"/>
        <v>7.4207848533363752</v>
      </c>
      <c r="P53" s="2">
        <f>AVERAGE(D45:D49)</f>
        <v>54.015777777777785</v>
      </c>
      <c r="Q53">
        <f t="shared" ref="Q53:Q56" si="22">AVERAGE(D41,D46,D51,D56,D61,D66)</f>
        <v>56.169629629629632</v>
      </c>
      <c r="R53" s="2">
        <f>AVERAGE(E45:E49)</f>
        <v>55.486666666666665</v>
      </c>
      <c r="S53">
        <f t="shared" ref="S53:S56" si="23">AVERAGE(E41,E46,E51,E56,E61,E66)</f>
        <v>57.166666666666664</v>
      </c>
      <c r="T53" s="2">
        <f>AVERAGE(F45:F49)</f>
        <v>39.042222222222222</v>
      </c>
      <c r="U53">
        <f t="shared" ref="U53:U56" si="24">AVERAGE(F41,F46,F51,F56,F61,F66)</f>
        <v>49.903703703703705</v>
      </c>
      <c r="V53" s="2">
        <f>AVERAGE(G45:G49)</f>
        <v>51.244444444444447</v>
      </c>
      <c r="W53">
        <f t="shared" ref="W53:W56" si="25">AVERAGE(G41,G46,G51,G56,G61,G66)</f>
        <v>50.713657407407403</v>
      </c>
    </row>
    <row r="54" spans="1:23" x14ac:dyDescent="0.45">
      <c r="A54" s="1">
        <v>14</v>
      </c>
      <c r="B54">
        <v>10</v>
      </c>
      <c r="C54">
        <v>0.85</v>
      </c>
      <c r="D54">
        <f>IFERROR(SUM('PARITY Accuracy'!D54, 'Pattern_Matching Accuracy'!D54, 'Reversal Accuracy'!D54, 'Stack Accuracy'!D54, 'Vending_Machine Accuracy'!D54, 'Vending_Machine_Sum Accuracy'!D54, 'MazeComplete Accuracy'!D54, 'MazeSolve Accuracy'!D54, 'Hamiltonian Accuracy'!D54)/('Failure Counts Accuracy'!D1-'Failure Counts Accuracy'!D54),0)</f>
        <v>53.255555555555553</v>
      </c>
      <c r="E54">
        <f>IFERROR(SUM('PARITY Accuracy'!E54, 'Pattern_Matching Accuracy'!E54, 'Reversal Accuracy'!E54, 'Stack Accuracy'!E54, 'Vending_Machine Accuracy'!E54, 'Vending_Machine_Sum Accuracy'!E54, 'MazeComplete Accuracy'!E54, 'MazeSolve Accuracy'!E54, 'Hamiltonian Accuracy'!E54)/('Failure Counts Accuracy'!D1-'Failure Counts Accuracy'!E54),0)</f>
        <v>53.666666666666664</v>
      </c>
      <c r="F54">
        <f>IFERROR(SUM('PARITY Accuracy'!F54, 'Pattern_Matching Accuracy'!F54, 'Reversal Accuracy'!F54, 'Stack Accuracy'!F54, 'Vending_Machine Accuracy'!F54, 'Vending_Machine_Sum Accuracy'!F54, 'MazeComplete Accuracy'!F54, 'MazeSolve Accuracy'!F54, 'Hamiltonian Accuracy'!F54)/('Failure Counts Accuracy'!D1-'Failure Counts Accuracy'!F54),0)</f>
        <v>36.533333333333331</v>
      </c>
      <c r="G54">
        <f>IFERROR(SUM('PARITY Accuracy'!G54, 'Pattern_Matching Accuracy'!G54, 'Reversal Accuracy'!G54, 'Stack Accuracy'!G54, 'Vending_Machine Accuracy'!G54, 'Vending_Machine_Sum Accuracy'!G54, 'MazeComplete Accuracy'!G54, 'MazeSolve Accuracy'!G54, 'Hamiltonian Accuracy'!G54)/('Failure Counts Accuracy'!D1-'Failure Counts Accuracy'!G54),0)</f>
        <v>54.800000000000004</v>
      </c>
      <c r="H54" t="str">
        <f t="shared" si="14"/>
        <v>10 (δ=0.85)</v>
      </c>
      <c r="J54">
        <v>10</v>
      </c>
      <c r="K54">
        <f>AVERAGE(D50:G54)</f>
        <v>50.482499999999995</v>
      </c>
      <c r="L54">
        <f t="shared" ref="L54:L56" si="26">AVERAGE(D42:G42,D47:G47,D52:G52,D57:G57,D62:G62,D67:G67)</f>
        <v>53.133159722222224</v>
      </c>
      <c r="M54">
        <v>0.45</v>
      </c>
      <c r="N54">
        <f t="shared" si="15"/>
        <v>49.56388888888889</v>
      </c>
      <c r="O54">
        <f t="shared" si="16"/>
        <v>7.544425523622138</v>
      </c>
      <c r="P54" s="2">
        <f>AVERAGE(D50:D54)</f>
        <v>54.00333333333333</v>
      </c>
      <c r="Q54">
        <f t="shared" si="22"/>
        <v>56.355555555555554</v>
      </c>
      <c r="R54" s="2">
        <f>AVERAGE(E50:E54)</f>
        <v>55.415555555555557</v>
      </c>
      <c r="S54">
        <f t="shared" si="23"/>
        <v>56.327777777777783</v>
      </c>
      <c r="T54" s="2">
        <f>AVERAGE(F50:F54)</f>
        <v>37.788888888888884</v>
      </c>
      <c r="U54">
        <f t="shared" si="24"/>
        <v>48.961111111111109</v>
      </c>
      <c r="V54" s="2">
        <f>AVERAGE(G50:G54)</f>
        <v>54.722222222222214</v>
      </c>
      <c r="W54">
        <f t="shared" si="25"/>
        <v>50.888194444444444</v>
      </c>
    </row>
    <row r="55" spans="1:23" x14ac:dyDescent="0.45">
      <c r="A55" s="1">
        <v>15</v>
      </c>
      <c r="B55">
        <v>20</v>
      </c>
      <c r="C55">
        <v>0</v>
      </c>
      <c r="D55">
        <f>IFERROR(SUM('PARITY Accuracy'!D55, 'Pattern_Matching Accuracy'!D55, 'Reversal Accuracy'!D55, 'Stack Accuracy'!D55, 'Vending_Machine Accuracy'!D55, 'Vending_Machine_Sum Accuracy'!D55, 'MazeComplete Accuracy'!D55, 'MazeSolve Accuracy'!D55, 'Hamiltonian Accuracy'!D55)/('Failure Counts Accuracy'!D1-'Failure Counts Accuracy'!D55),0)</f>
        <v>59.088888888888881</v>
      </c>
      <c r="E55">
        <f>IFERROR(SUM('PARITY Accuracy'!E55, 'Pattern_Matching Accuracy'!E55, 'Reversal Accuracy'!E55, 'Stack Accuracy'!E55, 'Vending_Machine Accuracy'!E55, 'Vending_Machine_Sum Accuracy'!E55, 'MazeComplete Accuracy'!E55, 'MazeSolve Accuracy'!E55, 'Hamiltonian Accuracy'!E55)/('Failure Counts Accuracy'!D1-'Failure Counts Accuracy'!E55),0)</f>
        <v>56.433333333333344</v>
      </c>
      <c r="F55">
        <f>IFERROR(SUM('PARITY Accuracy'!F55, 'Pattern_Matching Accuracy'!F55, 'Reversal Accuracy'!F55, 'Stack Accuracy'!F55, 'Vending_Machine Accuracy'!F55, 'Vending_Machine_Sum Accuracy'!F55, 'MazeComplete Accuracy'!F55, 'MazeSolve Accuracy'!F55, 'Hamiltonian Accuracy'!F55)/('Failure Counts Accuracy'!D1-'Failure Counts Accuracy'!F55),0)</f>
        <v>48.411111111111104</v>
      </c>
      <c r="G55">
        <f>IFERROR(SUM('PARITY Accuracy'!G55, 'Pattern_Matching Accuracy'!G55, 'Reversal Accuracy'!G55, 'Stack Accuracy'!G55, 'Vending_Machine Accuracy'!G55, 'Vending_Machine_Sum Accuracy'!G55, 'MazeComplete Accuracy'!G55, 'MazeSolve Accuracy'!G55, 'Hamiltonian Accuracy'!G55)/('Failure Counts Accuracy'!D1-'Failure Counts Accuracy'!G55),0)</f>
        <v>60.23333333333332</v>
      </c>
      <c r="H55" t="str">
        <f t="shared" si="14"/>
        <v>20 (δ=0)</v>
      </c>
      <c r="J55">
        <v>20</v>
      </c>
      <c r="K55">
        <f>AVERAGE(D55:G59)</f>
        <v>55.123333333333335</v>
      </c>
      <c r="L55">
        <f t="shared" si="26"/>
        <v>52.886574074074083</v>
      </c>
      <c r="M55">
        <v>0.65</v>
      </c>
      <c r="N55">
        <f t="shared" si="15"/>
        <v>56.041666666666664</v>
      </c>
      <c r="O55">
        <f t="shared" si="16"/>
        <v>4.6161242828872924</v>
      </c>
      <c r="P55" s="2">
        <f>AVERAGE(D55:D59)</f>
        <v>58.433333333333323</v>
      </c>
      <c r="Q55">
        <f t="shared" si="22"/>
        <v>56.137037037037032</v>
      </c>
      <c r="R55" s="2">
        <f>AVERAGE(E55:E59)</f>
        <v>54.882222222222232</v>
      </c>
      <c r="S55">
        <f t="shared" si="23"/>
        <v>55.718518518518501</v>
      </c>
      <c r="T55" s="2">
        <f>AVERAGE(F55:F59)</f>
        <v>47.608888888888892</v>
      </c>
      <c r="U55">
        <f t="shared" si="24"/>
        <v>49.094444444444441</v>
      </c>
      <c r="V55" s="2">
        <f>AVERAGE(G55:G59)</f>
        <v>59.5688888888889</v>
      </c>
      <c r="W55">
        <f t="shared" si="25"/>
        <v>50.596296296296295</v>
      </c>
    </row>
    <row r="56" spans="1:23" x14ac:dyDescent="0.45">
      <c r="A56" s="1">
        <v>16</v>
      </c>
      <c r="B56">
        <v>20</v>
      </c>
      <c r="C56">
        <v>0.2</v>
      </c>
      <c r="D56">
        <f>IFERROR(SUM('PARITY Accuracy'!D56, 'Pattern_Matching Accuracy'!D56, 'Reversal Accuracy'!D56, 'Stack Accuracy'!D56, 'Vending_Machine Accuracy'!D56, 'Vending_Machine_Sum Accuracy'!D56, 'MazeComplete Accuracy'!D56, 'MazeSolve Accuracy'!D56, 'Hamiltonian Accuracy'!D56)/('Failure Counts Accuracy'!D1-'Failure Counts Accuracy'!D56),0)</f>
        <v>57.777777777777779</v>
      </c>
      <c r="E56">
        <f>IFERROR(SUM('PARITY Accuracy'!E56, 'Pattern_Matching Accuracy'!E56, 'Reversal Accuracy'!E56, 'Stack Accuracy'!E56, 'Vending_Machine Accuracy'!E56, 'Vending_Machine_Sum Accuracy'!E56, 'MazeComplete Accuracy'!E56, 'MazeSolve Accuracy'!E56, 'Hamiltonian Accuracy'!E56)/('Failure Counts Accuracy'!D1-'Failure Counts Accuracy'!E56),0)</f>
        <v>55.844444444444449</v>
      </c>
      <c r="F56">
        <f>IFERROR(SUM('PARITY Accuracy'!F56, 'Pattern_Matching Accuracy'!F56, 'Reversal Accuracy'!F56, 'Stack Accuracy'!F56, 'Vending_Machine Accuracy'!F56, 'Vending_Machine_Sum Accuracy'!F56, 'MazeComplete Accuracy'!F56, 'MazeSolve Accuracy'!F56, 'Hamiltonian Accuracy'!F56)/('Failure Counts Accuracy'!D1-'Failure Counts Accuracy'!F56),0)</f>
        <v>48.433333333333344</v>
      </c>
      <c r="G56">
        <f>IFERROR(SUM('PARITY Accuracy'!G56, 'Pattern_Matching Accuracy'!G56, 'Reversal Accuracy'!G56, 'Stack Accuracy'!G56, 'Vending_Machine Accuracy'!G56, 'Vending_Machine_Sum Accuracy'!G56, 'MazeComplete Accuracy'!G56, 'MazeSolve Accuracy'!G56, 'Hamiltonian Accuracy'!G56)/('Failure Counts Accuracy'!D1-'Failure Counts Accuracy'!G56),0)</f>
        <v>60.13333333333334</v>
      </c>
      <c r="H56" t="str">
        <f t="shared" si="14"/>
        <v>20 (δ=0.2)</v>
      </c>
      <c r="J56">
        <v>50</v>
      </c>
      <c r="K56">
        <f>AVERAGE(D60:G64)</f>
        <v>59.589930555555554</v>
      </c>
      <c r="L56">
        <f t="shared" si="26"/>
        <v>52.037372685185183</v>
      </c>
      <c r="M56">
        <v>0.85</v>
      </c>
      <c r="N56">
        <f t="shared" si="15"/>
        <v>55.547222222222231</v>
      </c>
      <c r="O56">
        <f t="shared" si="16"/>
        <v>4.3790281279844496</v>
      </c>
      <c r="P56" s="2">
        <f>AVERAGE(D60:D64)</f>
        <v>62.411111111111111</v>
      </c>
      <c r="Q56">
        <f t="shared" si="22"/>
        <v>56.047175925925927</v>
      </c>
      <c r="R56" s="2">
        <f>AVERAGE(E60:E64)</f>
        <v>58.331111111111113</v>
      </c>
      <c r="S56">
        <f t="shared" si="23"/>
        <v>54.766666666666659</v>
      </c>
      <c r="T56" s="2">
        <f>AVERAGE(F60:F64)</f>
        <v>58.98</v>
      </c>
      <c r="U56">
        <f t="shared" si="24"/>
        <v>47.451851851851849</v>
      </c>
      <c r="V56" s="2">
        <f>AVERAGE(G60:G64)</f>
        <v>58.637500000000003</v>
      </c>
      <c r="W56">
        <f t="shared" si="25"/>
        <v>49.883796296296289</v>
      </c>
    </row>
    <row r="57" spans="1:23" x14ac:dyDescent="0.45">
      <c r="A57" s="1">
        <v>17</v>
      </c>
      <c r="B57">
        <v>20</v>
      </c>
      <c r="C57">
        <v>0.45</v>
      </c>
      <c r="D57">
        <f>IFERROR(SUM('PARITY Accuracy'!D57, 'Pattern_Matching Accuracy'!D57, 'Reversal Accuracy'!D57, 'Stack Accuracy'!D57, 'Vending_Machine Accuracy'!D57, 'Vending_Machine_Sum Accuracy'!D57, 'MazeComplete Accuracy'!D57, 'MazeSolve Accuracy'!D57, 'Hamiltonian Accuracy'!D57)/('Failure Counts Accuracy'!D1-'Failure Counts Accuracy'!D57),0)</f>
        <v>58.766666666666666</v>
      </c>
      <c r="E57">
        <f>IFERROR(SUM('PARITY Accuracy'!E57, 'Pattern_Matching Accuracy'!E57, 'Reversal Accuracy'!E57, 'Stack Accuracy'!E57, 'Vending_Machine Accuracy'!E57, 'Vending_Machine_Sum Accuracy'!E57, 'MazeComplete Accuracy'!E57, 'MazeSolve Accuracy'!E57, 'Hamiltonian Accuracy'!E57)/('Failure Counts Accuracy'!D1-'Failure Counts Accuracy'!E57),0)</f>
        <v>54.388888888888886</v>
      </c>
      <c r="F57">
        <f>IFERROR(SUM('PARITY Accuracy'!F57, 'Pattern_Matching Accuracy'!F57, 'Reversal Accuracy'!F57, 'Stack Accuracy'!F57, 'Vending_Machine Accuracy'!F57, 'Vending_Machine_Sum Accuracy'!F57, 'MazeComplete Accuracy'!F57, 'MazeSolve Accuracy'!F57, 'Hamiltonian Accuracy'!F57)/('Failure Counts Accuracy'!D1-'Failure Counts Accuracy'!F57),0)</f>
        <v>48.36666666666666</v>
      </c>
      <c r="G57">
        <f>IFERROR(SUM('PARITY Accuracy'!G57, 'Pattern_Matching Accuracy'!G57, 'Reversal Accuracy'!G57, 'Stack Accuracy'!G57, 'Vending_Machine Accuracy'!G57, 'Vending_Machine_Sum Accuracy'!G57, 'MazeComplete Accuracy'!G57, 'MazeSolve Accuracy'!G57, 'Hamiltonian Accuracy'!G57)/('Failure Counts Accuracy'!D1-'Failure Counts Accuracy'!G57),0)</f>
        <v>59.866666666666674</v>
      </c>
      <c r="H57" t="str">
        <f t="shared" si="14"/>
        <v>20 (δ=0.45)</v>
      </c>
      <c r="J57">
        <v>100</v>
      </c>
      <c r="K57">
        <f>AVERAGE(D65:G69)</f>
        <v>62.339861111111112</v>
      </c>
      <c r="L57">
        <f>AVERAGE((L56-L55), (L55-L54), (L54-L53), (L53-L52))</f>
        <v>-0.51431423611111526</v>
      </c>
      <c r="N57">
        <f t="shared" si="15"/>
        <v>55.347222222222221</v>
      </c>
      <c r="O57">
        <f t="shared" si="16"/>
        <v>4.5211872621314084</v>
      </c>
      <c r="P57" s="2">
        <f>AVERAGE(D65:D69)</f>
        <v>64.566666666666663</v>
      </c>
      <c r="R57" s="2">
        <f>AVERAGE(E65:E69)</f>
        <v>61.084444444444443</v>
      </c>
      <c r="T57" s="2">
        <f>AVERAGE(F65:F69)</f>
        <v>64.853333333333325</v>
      </c>
      <c r="V57" s="2">
        <f>AVERAGE(G65:G69)</f>
        <v>58.854999999999997</v>
      </c>
    </row>
    <row r="58" spans="1:23" x14ac:dyDescent="0.45">
      <c r="A58" s="1">
        <v>18</v>
      </c>
      <c r="B58">
        <v>20</v>
      </c>
      <c r="C58">
        <v>0.65</v>
      </c>
      <c r="D58">
        <f>IFERROR(SUM('PARITY Accuracy'!D58, 'Pattern_Matching Accuracy'!D58, 'Reversal Accuracy'!D58, 'Stack Accuracy'!D58, 'Vending_Machine Accuracy'!D58, 'Vending_Machine_Sum Accuracy'!D58, 'MazeComplete Accuracy'!D58, 'MazeSolve Accuracy'!D58, 'Hamiltonian Accuracy'!D58)/('Failure Counts Accuracy'!D1-'Failure Counts Accuracy'!D58),0)</f>
        <v>58.388888888888886</v>
      </c>
      <c r="E58">
        <f>IFERROR(SUM('PARITY Accuracy'!E58, 'Pattern_Matching Accuracy'!E58, 'Reversal Accuracy'!E58, 'Stack Accuracy'!E58, 'Vending_Machine Accuracy'!E58, 'Vending_Machine_Sum Accuracy'!E58, 'MazeComplete Accuracy'!E58, 'MazeSolve Accuracy'!E58, 'Hamiltonian Accuracy'!E58)/('Failure Counts Accuracy'!D1-'Failure Counts Accuracy'!E58),0)</f>
        <v>54.166666666666664</v>
      </c>
      <c r="F58">
        <f>IFERROR(SUM('PARITY Accuracy'!F58, 'Pattern_Matching Accuracy'!F58, 'Reversal Accuracy'!F58, 'Stack Accuracy'!F58, 'Vending_Machine Accuracy'!F58, 'Vending_Machine_Sum Accuracy'!F58, 'MazeComplete Accuracy'!F58, 'MazeSolve Accuracy'!F58, 'Hamiltonian Accuracy'!F58)/('Failure Counts Accuracy'!D1-'Failure Counts Accuracy'!F58),0)</f>
        <v>46.655555555555551</v>
      </c>
      <c r="G58">
        <f>IFERROR(SUM('PARITY Accuracy'!G58, 'Pattern_Matching Accuracy'!G58, 'Reversal Accuracy'!G58, 'Stack Accuracy'!G58, 'Vending_Machine Accuracy'!G58, 'Vending_Machine_Sum Accuracy'!G58, 'MazeComplete Accuracy'!G58, 'MazeSolve Accuracy'!G58, 'Hamiltonian Accuracy'!G58)/('Failure Counts Accuracy'!D1-'Failure Counts Accuracy'!G58),0)</f>
        <v>59.333333333333336</v>
      </c>
      <c r="H58" t="str">
        <f t="shared" si="14"/>
        <v>20 (δ=0.65)</v>
      </c>
      <c r="K58">
        <f>AVERAGE(K52:K57)</f>
        <v>53.128030092592603</v>
      </c>
      <c r="L58">
        <f>AVERAGE(L52:L56)</f>
        <v>53.128030092592596</v>
      </c>
      <c r="N58">
        <f t="shared" si="15"/>
        <v>54.636111111111113</v>
      </c>
      <c r="O58">
        <f t="shared" si="16"/>
        <v>5.0014218657310208</v>
      </c>
      <c r="P58" s="2">
        <f>AVERAGE(P52:P57)</f>
        <v>56.475592592592591</v>
      </c>
      <c r="Q58">
        <f>AVERAGE(Q52:Q56)</f>
        <v>56.475592592592591</v>
      </c>
      <c r="R58" s="2">
        <f>AVERAGE(R52:R57)</f>
        <v>56.428148148148146</v>
      </c>
      <c r="S58">
        <f>AVERAGE(S52:S56)</f>
        <v>56.428148148148146</v>
      </c>
      <c r="T58" s="2">
        <f>AVERAGE(T52:T57)</f>
        <v>49.13481481481481</v>
      </c>
      <c r="U58">
        <f>AVERAGE(U52:U56)</f>
        <v>49.134814814814817</v>
      </c>
      <c r="V58" s="2">
        <f>AVERAGE(V52:V57)</f>
        <v>50.473564814814814</v>
      </c>
      <c r="W58">
        <f>AVERAGE(W52:W56)</f>
        <v>50.473564814814807</v>
      </c>
    </row>
    <row r="59" spans="1:23" x14ac:dyDescent="0.45">
      <c r="A59" s="1">
        <v>19</v>
      </c>
      <c r="B59">
        <v>20</v>
      </c>
      <c r="C59">
        <v>0.85</v>
      </c>
      <c r="D59">
        <f>IFERROR(SUM('PARITY Accuracy'!D59, 'Pattern_Matching Accuracy'!D59, 'Reversal Accuracy'!D59, 'Stack Accuracy'!D59, 'Vending_Machine Accuracy'!D59, 'Vending_Machine_Sum Accuracy'!D59, 'MazeComplete Accuracy'!D59, 'MazeSolve Accuracy'!D59, 'Hamiltonian Accuracy'!D59)/('Failure Counts Accuracy'!D1-'Failure Counts Accuracy'!D59),0)</f>
        <v>58.144444444444439</v>
      </c>
      <c r="E59">
        <f>IFERROR(SUM('PARITY Accuracy'!E59, 'Pattern_Matching Accuracy'!E59, 'Reversal Accuracy'!E59, 'Stack Accuracy'!E59, 'Vending_Machine Accuracy'!E59, 'Vending_Machine_Sum Accuracy'!E59, 'MazeComplete Accuracy'!E59, 'MazeSolve Accuracy'!E59, 'Hamiltonian Accuracy'!E59)/('Failure Counts Accuracy'!D1-'Failure Counts Accuracy'!E59),0)</f>
        <v>53.577777777777783</v>
      </c>
      <c r="F59">
        <f>IFERROR(SUM('PARITY Accuracy'!F59, 'Pattern_Matching Accuracy'!F59, 'Reversal Accuracy'!F59, 'Stack Accuracy'!F59, 'Vending_Machine Accuracy'!F59, 'Vending_Machine_Sum Accuracy'!F59, 'MazeComplete Accuracy'!F59, 'MazeSolve Accuracy'!F59, 'Hamiltonian Accuracy'!F59)/('Failure Counts Accuracy'!D1-'Failure Counts Accuracy'!F59),0)</f>
        <v>46.177777777777777</v>
      </c>
      <c r="G59">
        <f>IFERROR(SUM('PARITY Accuracy'!G59, 'Pattern_Matching Accuracy'!G59, 'Reversal Accuracy'!G59, 'Stack Accuracy'!G59, 'Vending_Machine Accuracy'!G59, 'Vending_Machine_Sum Accuracy'!G59, 'MazeComplete Accuracy'!G59, 'MazeSolve Accuracy'!G59, 'Hamiltonian Accuracy'!G59)/('Failure Counts Accuracy'!D1-'Failure Counts Accuracy'!G59),0)</f>
        <v>58.277777777777779</v>
      </c>
      <c r="H59" t="str">
        <f t="shared" si="14"/>
        <v>20 (δ=0.85)</v>
      </c>
      <c r="K59">
        <f>_xlfn.STDEV.P(K52:K57)</f>
        <v>6.9277463925694693</v>
      </c>
      <c r="L59">
        <f>_xlfn.STDEV.P(L52:L56)</f>
        <v>0.6800077031377928</v>
      </c>
      <c r="N59">
        <f t="shared" si="15"/>
        <v>54.044444444444444</v>
      </c>
      <c r="O59">
        <f t="shared" si="16"/>
        <v>4.9201964730418366</v>
      </c>
      <c r="P59" s="2">
        <f>_xlfn.STDEV.P(P52:P57)</f>
        <v>6.3093026300567256</v>
      </c>
      <c r="Q59">
        <f>_xlfn.STDEV.P(Q52:Q56)</f>
        <v>0.60487447498383096</v>
      </c>
      <c r="R59" s="2">
        <f>_xlfn.STDEV.P(R52:R57)</f>
        <v>2.5483016749615404</v>
      </c>
      <c r="S59">
        <f>_xlfn.STDEV.P(S52:S56)</f>
        <v>1.1681386363782942</v>
      </c>
      <c r="T59" s="2">
        <f>_xlfn.STDEV.P(T52:T57)</f>
        <v>9.8630163974018732</v>
      </c>
      <c r="U59">
        <f>_xlfn.STDEV.P(U52:U56)</f>
        <v>0.97242742102598145</v>
      </c>
      <c r="V59" s="2">
        <f>_xlfn.STDEV.P(V52:V57)</f>
        <v>14.013792926677164</v>
      </c>
      <c r="W59">
        <f>_xlfn.STDEV.P(W52:W56)</f>
        <v>0.35430998673613723</v>
      </c>
    </row>
    <row r="60" spans="1:23" ht="14.65" thickBot="1" x14ac:dyDescent="0.5">
      <c r="A60" s="1">
        <v>20</v>
      </c>
      <c r="B60">
        <v>50</v>
      </c>
      <c r="C60">
        <v>0</v>
      </c>
      <c r="D60">
        <f>IFERROR(SUM('PARITY Accuracy'!D60, 'Pattern_Matching Accuracy'!D60, 'Reversal Accuracy'!D60, 'Stack Accuracy'!D60, 'Vending_Machine Accuracy'!D60, 'Vending_Machine_Sum Accuracy'!D60, 'MazeComplete Accuracy'!D60, 'MazeSolve Accuracy'!D60, 'Hamiltonian Accuracy'!D60)/('Failure Counts Accuracy'!D1-'Failure Counts Accuracy'!D60),0)</f>
        <v>63.011111111111113</v>
      </c>
      <c r="E60">
        <f>IFERROR(SUM('PARITY Accuracy'!E60, 'Pattern_Matching Accuracy'!E60, 'Reversal Accuracy'!E60, 'Stack Accuracy'!E60, 'Vending_Machine Accuracy'!E60, 'Vending_Machine_Sum Accuracy'!E60, 'MazeComplete Accuracy'!E60, 'MazeSolve Accuracy'!E60, 'Hamiltonian Accuracy'!E60)/('Failure Counts Accuracy'!D1-'Failure Counts Accuracy'!E60),0)</f>
        <v>60.29999999999999</v>
      </c>
      <c r="F60">
        <f>IFERROR(SUM('PARITY Accuracy'!F60, 'Pattern_Matching Accuracy'!F60, 'Reversal Accuracy'!F60, 'Stack Accuracy'!F60, 'Vending_Machine Accuracy'!F60, 'Vending_Machine_Sum Accuracy'!F60, 'MazeComplete Accuracy'!F60, 'MazeSolve Accuracy'!F60, 'Hamiltonian Accuracy'!F60)/('Failure Counts Accuracy'!D1-'Failure Counts Accuracy'!F60),0)</f>
        <v>59.033333333333339</v>
      </c>
      <c r="G60">
        <f>IFERROR(SUM('PARITY Accuracy'!G60, 'Pattern_Matching Accuracy'!G60, 'Reversal Accuracy'!G60, 'Stack Accuracy'!G60, 'Vending_Machine Accuracy'!G60, 'Vending_Machine_Sum Accuracy'!G60, 'MazeComplete Accuracy'!G60, 'MazeSolve Accuracy'!G60, 'Hamiltonian Accuracy'!G60)/('Failure Counts Accuracy'!D1-'Failure Counts Accuracy'!G60),0)</f>
        <v>58.425000000000004</v>
      </c>
      <c r="H60" t="str">
        <f t="shared" si="14"/>
        <v>50 (δ=0)</v>
      </c>
      <c r="N60">
        <f t="shared" si="15"/>
        <v>60.192361111111111</v>
      </c>
      <c r="O60">
        <f t="shared" si="16"/>
        <v>1.7623739940510366</v>
      </c>
      <c r="P60" s="2"/>
      <c r="R60" s="2"/>
      <c r="T60" s="2"/>
      <c r="V60" s="2"/>
    </row>
    <row r="61" spans="1:23" x14ac:dyDescent="0.45">
      <c r="A61" s="1">
        <v>21</v>
      </c>
      <c r="B61">
        <v>50</v>
      </c>
      <c r="C61">
        <v>0.2</v>
      </c>
      <c r="D61">
        <f>IFERROR(SUM('PARITY Accuracy'!D61, 'Pattern_Matching Accuracy'!D61, 'Reversal Accuracy'!D61, 'Stack Accuracy'!D61, 'Vending_Machine Accuracy'!D61, 'Vending_Machine_Sum Accuracy'!D61, 'MazeComplete Accuracy'!D61, 'MazeSolve Accuracy'!D61, 'Hamiltonian Accuracy'!D61)/('Failure Counts Accuracy'!D1-'Failure Counts Accuracy'!D61),0)</f>
        <v>62.688888888888883</v>
      </c>
      <c r="E61">
        <f>IFERROR(SUM('PARITY Accuracy'!E61, 'Pattern_Matching Accuracy'!E61, 'Reversal Accuracy'!E61, 'Stack Accuracy'!E61, 'Vending_Machine Accuracy'!E61, 'Vending_Machine_Sum Accuracy'!E61, 'MazeComplete Accuracy'!E61, 'MazeSolve Accuracy'!E61, 'Hamiltonian Accuracy'!E61)/('Failure Counts Accuracy'!D1-'Failure Counts Accuracy'!E61),0)</f>
        <v>59.377777777777787</v>
      </c>
      <c r="F61">
        <f>IFERROR(SUM('PARITY Accuracy'!F61, 'Pattern_Matching Accuracy'!F61, 'Reversal Accuracy'!F61, 'Stack Accuracy'!F61, 'Vending_Machine Accuracy'!F61, 'Vending_Machine_Sum Accuracy'!F61, 'MazeComplete Accuracy'!F61, 'MazeSolve Accuracy'!F61, 'Hamiltonian Accuracy'!F61)/('Failure Counts Accuracy'!D1-'Failure Counts Accuracy'!F61),0)</f>
        <v>59.255555555555553</v>
      </c>
      <c r="G61">
        <f>IFERROR(SUM('PARITY Accuracy'!G61, 'Pattern_Matching Accuracy'!G61, 'Reversal Accuracy'!G61, 'Stack Accuracy'!G61, 'Vending_Machine Accuracy'!G61, 'Vending_Machine_Sum Accuracy'!G61, 'MazeComplete Accuracy'!G61, 'MazeSolve Accuracy'!G61, 'Hamiltonian Accuracy'!G61)/('Failure Counts Accuracy'!D1-'Failure Counts Accuracy'!G61),0)</f>
        <v>58.987499999999997</v>
      </c>
      <c r="H61" t="str">
        <f t="shared" si="14"/>
        <v>50 (δ=0.2)</v>
      </c>
      <c r="K61" s="9" cm="1">
        <f t="array" ref="K61">INDEX(LINEST(K52:K57), 1)</f>
        <v>3.9669059523809524</v>
      </c>
      <c r="L61" s="10" cm="1">
        <f t="array" ref="L61">INDEX(LINEST(L52:L56), 1)</f>
        <v>-0.47163541666666819</v>
      </c>
      <c r="N61">
        <f t="shared" si="15"/>
        <v>60.077430555555551</v>
      </c>
      <c r="O61">
        <f t="shared" si="16"/>
        <v>1.5143196300440407</v>
      </c>
      <c r="P61" s="2" cm="1">
        <f t="array" ref="P61">INDEX(LINEST(P52:P57), 1)</f>
        <v>3.5809333333333329</v>
      </c>
      <c r="Q61" s="2" cm="1">
        <f t="array" ref="Q61">INDEX(LINEST(Q52:Q56), 1)</f>
        <v>-0.32753703703703602</v>
      </c>
      <c r="R61" s="2" cm="1">
        <f t="array" ref="R61">INDEX(LINEST(R52:R57), 1)</f>
        <v>1.3307936507936511</v>
      </c>
      <c r="S61" s="2" cm="1">
        <f t="array" ref="S61">INDEX(LINEST(S52:S56), 1)</f>
        <v>-0.82370370370370838</v>
      </c>
      <c r="T61" s="2" cm="1">
        <f t="array" ref="T61">INDEX(LINEST(T52:T57), 1)</f>
        <v>4.6063492063492069</v>
      </c>
      <c r="U61" s="2" cm="1">
        <f t="array" ref="U61">INDEX(LINEST(U52:U56), 1)</f>
        <v>-0.6431481481481498</v>
      </c>
      <c r="V61" s="2" cm="1">
        <f t="array" ref="V61">INDEX(LINEST(V52:V57), 1)</f>
        <v>6.3495476190476214</v>
      </c>
      <c r="W61" s="2" cm="1">
        <f t="array" ref="W61">INDEX(LINEST(W52:W56), 1)</f>
        <v>-9.2152777777778278E-2</v>
      </c>
    </row>
    <row r="62" spans="1:23" x14ac:dyDescent="0.45">
      <c r="A62" s="1">
        <v>22</v>
      </c>
      <c r="B62">
        <v>50</v>
      </c>
      <c r="C62">
        <v>0.45</v>
      </c>
      <c r="D62">
        <f>IFERROR(SUM('PARITY Accuracy'!D62, 'Pattern_Matching Accuracy'!D62, 'Reversal Accuracy'!D62, 'Stack Accuracy'!D62, 'Vending_Machine Accuracy'!D62, 'Vending_Machine_Sum Accuracy'!D62, 'MazeComplete Accuracy'!D62, 'MazeSolve Accuracy'!D62, 'Hamiltonian Accuracy'!D62)/('Failure Counts Accuracy'!D1-'Failure Counts Accuracy'!D62),0)</f>
        <v>62.711111111111109</v>
      </c>
      <c r="E62">
        <f>IFERROR(SUM('PARITY Accuracy'!E62, 'Pattern_Matching Accuracy'!E62, 'Reversal Accuracy'!E62, 'Stack Accuracy'!E62, 'Vending_Machine Accuracy'!E62, 'Vending_Machine_Sum Accuracy'!E62, 'MazeComplete Accuracy'!E62, 'MazeSolve Accuracy'!E62, 'Hamiltonian Accuracy'!E62)/('Failure Counts Accuracy'!D1-'Failure Counts Accuracy'!E62),0)</f>
        <v>58.388888888888886</v>
      </c>
      <c r="F62">
        <f>IFERROR(SUM('PARITY Accuracy'!F62, 'Pattern_Matching Accuracy'!F62, 'Reversal Accuracy'!F62, 'Stack Accuracy'!F62, 'Vending_Machine Accuracy'!F62, 'Vending_Machine_Sum Accuracy'!F62, 'MazeComplete Accuracy'!F62, 'MazeSolve Accuracy'!F62, 'Hamiltonian Accuracy'!F62)/('Failure Counts Accuracy'!D1-'Failure Counts Accuracy'!F62),0)</f>
        <v>58.355555555555561</v>
      </c>
      <c r="G62">
        <f>IFERROR(SUM('PARITY Accuracy'!G62, 'Pattern_Matching Accuracy'!G62, 'Reversal Accuracy'!G62, 'Stack Accuracy'!G62, 'Vending_Machine Accuracy'!G62, 'Vending_Machine_Sum Accuracy'!G62, 'MazeComplete Accuracy'!G62, 'MazeSolve Accuracy'!G62, 'Hamiltonian Accuracy'!G62)/('Failure Counts Accuracy'!D1-'Failure Counts Accuracy'!G62),0)</f>
        <v>58.399999999999991</v>
      </c>
      <c r="H62" t="str">
        <f t="shared" si="14"/>
        <v>50 (δ=0.45)</v>
      </c>
      <c r="K62" s="11">
        <f>AVERAGE('Hamiltonian Accuracy'!K62, 'MazeSolve Accuracy'!K62, 'MazeComplete Accuracy'!K62, 'Vending_Machine_Sum Accuracy'!K62, 'Vending_Machine Accuracy'!K62, 'Stack Accuracy'!K62, 'Reversal Accuracy'!K62, 'Pattern_Matching Accuracy'!K62, 'PARITY Accuracy'!K62)</f>
        <v>4.6885560846560868</v>
      </c>
      <c r="L62" s="11">
        <f>AVERAGE('Hamiltonian Accuracy'!L62, 'MazeSolve Accuracy'!L62, 'MazeComplete Accuracy'!L62, 'Vending_Machine_Sum Accuracy'!L62, 'Vending_Machine Accuracy'!L62, 'Stack Accuracy'!L62, 'Reversal Accuracy'!L62, 'Pattern_Matching Accuracy'!L62, 'PARITY Accuracy'!L62)</f>
        <v>-0.48115404040404058</v>
      </c>
      <c r="N62">
        <f t="shared" si="15"/>
        <v>59.463888888888889</v>
      </c>
      <c r="O62">
        <f t="shared" si="16"/>
        <v>1.8748559615456353</v>
      </c>
    </row>
    <row r="63" spans="1:23" ht="14.65" thickBot="1" x14ac:dyDescent="0.5">
      <c r="A63" s="1">
        <v>23</v>
      </c>
      <c r="B63">
        <v>50</v>
      </c>
      <c r="C63">
        <v>0.65</v>
      </c>
      <c r="D63">
        <f>IFERROR(SUM('PARITY Accuracy'!D63, 'Pattern_Matching Accuracy'!D63, 'Reversal Accuracy'!D63, 'Stack Accuracy'!D63, 'Vending_Machine Accuracy'!D63, 'Vending_Machine_Sum Accuracy'!D63, 'MazeComplete Accuracy'!D63, 'MazeSolve Accuracy'!D63, 'Hamiltonian Accuracy'!D63)/('Failure Counts Accuracy'!D1-'Failure Counts Accuracy'!D63),0)</f>
        <v>62.222222222222221</v>
      </c>
      <c r="E63">
        <f>IFERROR(SUM('PARITY Accuracy'!E63, 'Pattern_Matching Accuracy'!E63, 'Reversal Accuracy'!E63, 'Stack Accuracy'!E63, 'Vending_Machine Accuracy'!E63, 'Vending_Machine_Sum Accuracy'!E63, 'MazeComplete Accuracy'!E63, 'MazeSolve Accuracy'!E63, 'Hamiltonian Accuracy'!E63)/('Failure Counts Accuracy'!D1-'Failure Counts Accuracy'!E63),0)</f>
        <v>57.211111111111109</v>
      </c>
      <c r="F63">
        <f>IFERROR(SUM('PARITY Accuracy'!F63, 'Pattern_Matching Accuracy'!F63, 'Reversal Accuracy'!F63, 'Stack Accuracy'!F63, 'Vending_Machine Accuracy'!F63, 'Vending_Machine_Sum Accuracy'!F63, 'MazeComplete Accuracy'!F63, 'MazeSolve Accuracy'!F63, 'Hamiltonian Accuracy'!F63)/('Failure Counts Accuracy'!D1-'Failure Counts Accuracy'!F63),0)</f>
        <v>59.344444444444449</v>
      </c>
      <c r="G63">
        <f>IFERROR(SUM('PARITY Accuracy'!G63, 'Pattern_Matching Accuracy'!G63, 'Reversal Accuracy'!G63, 'Stack Accuracy'!G63, 'Vending_Machine Accuracy'!G63, 'Vending_Machine_Sum Accuracy'!G63, 'MazeComplete Accuracy'!G63, 'MazeSolve Accuracy'!G63, 'Hamiltonian Accuracy'!G63)/('Failure Counts Accuracy'!D1-'Failure Counts Accuracy'!G63),0)</f>
        <v>58.787499999999994</v>
      </c>
      <c r="H63" t="str">
        <f t="shared" si="14"/>
        <v>50 (δ=0.65)</v>
      </c>
      <c r="K63" s="12">
        <f>_xlfn.STDEV.P('Hamiltonian Accuracy'!K62, 'MazeSolve Accuracy'!K62, 'MazeComplete Accuracy'!K62, 'Vending_Machine_Sum Accuracy'!K62, 'Vending_Machine Accuracy'!K62, 'Stack Accuracy'!K62, 'Reversal Accuracy'!K62, 'Pattern_Matching Accuracy'!K62, 'PARITY Accuracy'!K62)</f>
        <v>2.0514752282596906</v>
      </c>
      <c r="L63" s="13">
        <f>_xlfn.STDEV.P('Hamiltonian Accuracy'!L62, 'MazeSolve Accuracy'!L62, 'MazeComplete Accuracy'!L62, 'Vending_Machine_Sum Accuracy'!L62, 'Vending_Machine Accuracy'!L62, 'Stack Accuracy'!L62, 'Reversal Accuracy'!L62, 'Pattern_Matching Accuracy'!L62, 'PARITY Accuracy'!L62)</f>
        <v>0.58018537447589991</v>
      </c>
      <c r="N63">
        <f t="shared" si="15"/>
        <v>59.391319444444441</v>
      </c>
      <c r="O63">
        <f t="shared" si="16"/>
        <v>1.8120509168536254</v>
      </c>
    </row>
    <row r="64" spans="1:23" x14ac:dyDescent="0.45">
      <c r="A64" s="1">
        <v>24</v>
      </c>
      <c r="B64">
        <v>50</v>
      </c>
      <c r="C64">
        <v>0.85</v>
      </c>
      <c r="D64">
        <f>IFERROR(SUM('PARITY Accuracy'!D64, 'Pattern_Matching Accuracy'!D64, 'Reversal Accuracy'!D64, 'Stack Accuracy'!D64, 'Vending_Machine Accuracy'!D64, 'Vending_Machine_Sum Accuracy'!D64, 'MazeComplete Accuracy'!D64, 'MazeSolve Accuracy'!D64, 'Hamiltonian Accuracy'!D64)/('Failure Counts Accuracy'!D1-'Failure Counts Accuracy'!D64),0)</f>
        <v>61.422222222222217</v>
      </c>
      <c r="E64">
        <f>IFERROR(SUM('PARITY Accuracy'!E64, 'Pattern_Matching Accuracy'!E64, 'Reversal Accuracy'!E64, 'Stack Accuracy'!E64, 'Vending_Machine Accuracy'!E64, 'Vending_Machine_Sum Accuracy'!E64, 'MazeComplete Accuracy'!E64, 'MazeSolve Accuracy'!E64, 'Hamiltonian Accuracy'!E64)/('Failure Counts Accuracy'!D1-'Failure Counts Accuracy'!E64),0)</f>
        <v>56.377777777777773</v>
      </c>
      <c r="F64">
        <f>IFERROR(SUM('PARITY Accuracy'!F64, 'Pattern_Matching Accuracy'!F64, 'Reversal Accuracy'!F64, 'Stack Accuracy'!F64, 'Vending_Machine Accuracy'!F64, 'Vending_Machine_Sum Accuracy'!F64, 'MazeComplete Accuracy'!F64, 'MazeSolve Accuracy'!F64, 'Hamiltonian Accuracy'!F64)/('Failure Counts Accuracy'!D1-'Failure Counts Accuracy'!F64),0)</f>
        <v>58.911111111111119</v>
      </c>
      <c r="G64">
        <f>IFERROR(SUM('PARITY Accuracy'!G64, 'Pattern_Matching Accuracy'!G64, 'Reversal Accuracy'!G64, 'Stack Accuracy'!G64, 'Vending_Machine Accuracy'!G64, 'Vending_Machine_Sum Accuracy'!G64, 'MazeComplete Accuracy'!G64, 'MazeSolve Accuracy'!G64, 'Hamiltonian Accuracy'!G64)/('Failure Counts Accuracy'!D1-'Failure Counts Accuracy'!G64),0)</f>
        <v>58.587499999999999</v>
      </c>
      <c r="H64" t="str">
        <f t="shared" si="14"/>
        <v>50 (δ=0.85)</v>
      </c>
      <c r="N64">
        <f t="shared" si="15"/>
        <v>58.824652777777779</v>
      </c>
      <c r="O64">
        <f t="shared" si="16"/>
        <v>1.7887342429597328</v>
      </c>
    </row>
    <row r="65" spans="1:23" x14ac:dyDescent="0.45">
      <c r="A65" s="1">
        <v>25</v>
      </c>
      <c r="B65">
        <v>100</v>
      </c>
      <c r="C65">
        <v>0</v>
      </c>
      <c r="D65">
        <f>IFERROR(SUM('PARITY Accuracy'!D65, 'Pattern_Matching Accuracy'!D65, 'Reversal Accuracy'!D65, 'Stack Accuracy'!D65, 'Vending_Machine Accuracy'!D65, 'Vending_Machine_Sum Accuracy'!D65, 'MazeComplete Accuracy'!D65, 'MazeSolve Accuracy'!D65, 'Hamiltonian Accuracy'!D65)/('Failure Counts Accuracy'!D1-'Failure Counts Accuracy'!D65),0)</f>
        <v>65.73333333333332</v>
      </c>
      <c r="E65">
        <f>IFERROR(SUM('PARITY Accuracy'!E65, 'Pattern_Matching Accuracy'!E65, 'Reversal Accuracy'!E65, 'Stack Accuracy'!E65, 'Vending_Machine Accuracy'!E65, 'Vending_Machine_Sum Accuracy'!E65, 'MazeComplete Accuracy'!E65, 'MazeSolve Accuracy'!E65, 'Hamiltonian Accuracy'!E65)/('Failure Counts Accuracy'!D1-'Failure Counts Accuracy'!E65),0)</f>
        <v>62.855555555555561</v>
      </c>
      <c r="F65">
        <f>IFERROR(SUM('PARITY Accuracy'!F65, 'Pattern_Matching Accuracy'!F65, 'Reversal Accuracy'!F65, 'Stack Accuracy'!F65, 'Vending_Machine Accuracy'!F65, 'Vending_Machine_Sum Accuracy'!F65, 'MazeComplete Accuracy'!F65, 'MazeSolve Accuracy'!F65, 'Hamiltonian Accuracy'!F65)/('Failure Counts Accuracy'!D1-'Failure Counts Accuracy'!F65),0)</f>
        <v>64.699999999999989</v>
      </c>
      <c r="G65">
        <f>IFERROR(SUM('PARITY Accuracy'!G65, 'Pattern_Matching Accuracy'!G65, 'Reversal Accuracy'!G65, 'Stack Accuracy'!G65, 'Vending_Machine Accuracy'!G65, 'Vending_Machine_Sum Accuracy'!G65, 'MazeComplete Accuracy'!G65, 'MazeSolve Accuracy'!G65, 'Hamiltonian Accuracy'!G65)/('Failure Counts Accuracy'!D1-'Failure Counts Accuracy'!G65),0)</f>
        <v>58.212499999999999</v>
      </c>
      <c r="H65" t="str">
        <f t="shared" si="14"/>
        <v>100 (δ=0)</v>
      </c>
      <c r="N65">
        <f t="shared" si="15"/>
        <v>62.875347222222217</v>
      </c>
      <c r="O65">
        <f t="shared" si="16"/>
        <v>2.8827061200637072</v>
      </c>
    </row>
    <row r="66" spans="1:23" x14ac:dyDescent="0.45">
      <c r="A66" s="1">
        <v>26</v>
      </c>
      <c r="B66">
        <v>100</v>
      </c>
      <c r="C66">
        <v>0.2</v>
      </c>
      <c r="D66">
        <f>IFERROR(SUM('PARITY Accuracy'!D66, 'Pattern_Matching Accuracy'!D66, 'Reversal Accuracy'!D66, 'Stack Accuracy'!D66, 'Vending_Machine Accuracy'!D66, 'Vending_Machine_Sum Accuracy'!D66, 'MazeComplete Accuracy'!D66, 'MazeSolve Accuracy'!D66, 'Hamiltonian Accuracy'!D66)/('Failure Counts Accuracy'!D1-'Failure Counts Accuracy'!D66),0)</f>
        <v>65.300000000000011</v>
      </c>
      <c r="E66">
        <f>IFERROR(SUM('PARITY Accuracy'!E66, 'Pattern_Matching Accuracy'!E66, 'Reversal Accuracy'!E66, 'Stack Accuracy'!E66, 'Vending_Machine Accuracy'!E66, 'Vending_Machine_Sum Accuracy'!E66, 'MazeComplete Accuracy'!E66, 'MazeSolve Accuracy'!E66, 'Hamiltonian Accuracy'!E66)/('Failure Counts Accuracy'!D1-'Failure Counts Accuracy'!E66),0)</f>
        <v>61.911111111111119</v>
      </c>
      <c r="F66">
        <f>IFERROR(SUM('PARITY Accuracy'!F66, 'Pattern_Matching Accuracy'!F66, 'Reversal Accuracy'!F66, 'Stack Accuracy'!F66, 'Vending_Machine Accuracy'!F66, 'Vending_Machine_Sum Accuracy'!F66, 'MazeComplete Accuracy'!F66, 'MazeSolve Accuracy'!F66, 'Hamiltonian Accuracy'!F66)/('Failure Counts Accuracy'!D1-'Failure Counts Accuracy'!F66),0)</f>
        <v>66.033333333333331</v>
      </c>
      <c r="G66">
        <f>IFERROR(SUM('PARITY Accuracy'!G66, 'Pattern_Matching Accuracy'!G66, 'Reversal Accuracy'!G66, 'Stack Accuracy'!G66, 'Vending_Machine Accuracy'!G66, 'Vending_Machine_Sum Accuracy'!G66, 'MazeComplete Accuracy'!G66, 'MazeSolve Accuracy'!G66, 'Hamiltonian Accuracy'!G66)/('Failure Counts Accuracy'!D1-'Failure Counts Accuracy'!G66),0)</f>
        <v>59.75</v>
      </c>
      <c r="H66" t="str">
        <f t="shared" si="14"/>
        <v>100 (δ=0.2)</v>
      </c>
      <c r="N66">
        <f t="shared" si="15"/>
        <v>63.248611111111117</v>
      </c>
      <c r="O66">
        <f t="shared" si="16"/>
        <v>2.5491204456236076</v>
      </c>
    </row>
    <row r="67" spans="1:23" x14ac:dyDescent="0.45">
      <c r="A67" s="1">
        <v>27</v>
      </c>
      <c r="B67">
        <v>100</v>
      </c>
      <c r="C67">
        <v>0.45</v>
      </c>
      <c r="D67">
        <f>IFERROR(SUM('PARITY Accuracy'!D67, 'Pattern_Matching Accuracy'!D67, 'Reversal Accuracy'!D67, 'Stack Accuracy'!D67, 'Vending_Machine Accuracy'!D67, 'Vending_Machine_Sum Accuracy'!D67, 'MazeComplete Accuracy'!D67, 'MazeSolve Accuracy'!D67, 'Hamiltonian Accuracy'!D67)/('Failure Counts Accuracy'!D1-'Failure Counts Accuracy'!D67),0)</f>
        <v>64.544444444444437</v>
      </c>
      <c r="E67">
        <f>IFERROR(SUM('PARITY Accuracy'!E67, 'Pattern_Matching Accuracy'!E67, 'Reversal Accuracy'!E67, 'Stack Accuracy'!E67, 'Vending_Machine Accuracy'!E67, 'Vending_Machine_Sum Accuracy'!E67, 'MazeComplete Accuracy'!E67, 'MazeSolve Accuracy'!E67, 'Hamiltonian Accuracy'!E67)/('Failure Counts Accuracy'!D1-'Failure Counts Accuracy'!E67),0)</f>
        <v>60.788888888888877</v>
      </c>
      <c r="F67">
        <f>IFERROR(SUM('PARITY Accuracy'!F67, 'Pattern_Matching Accuracy'!F67, 'Reversal Accuracy'!F67, 'Stack Accuracy'!F67, 'Vending_Machine Accuracy'!F67, 'Vending_Machine_Sum Accuracy'!F67, 'MazeComplete Accuracy'!F67, 'MazeSolve Accuracy'!F67, 'Hamiltonian Accuracy'!F67)/('Failure Counts Accuracy'!D1-'Failure Counts Accuracy'!F67),0)</f>
        <v>65.63333333333334</v>
      </c>
      <c r="G67">
        <f>IFERROR(SUM('PARITY Accuracy'!G67, 'Pattern_Matching Accuracy'!G67, 'Reversal Accuracy'!G67, 'Stack Accuracy'!G67, 'Vending_Machine Accuracy'!G67, 'Vending_Machine_Sum Accuracy'!G67, 'MazeComplete Accuracy'!G67, 'MazeSolve Accuracy'!G67, 'Hamiltonian Accuracy'!G67)/('Failure Counts Accuracy'!D1-'Failure Counts Accuracy'!G67),0)</f>
        <v>60.26250000000001</v>
      </c>
      <c r="H67" t="str">
        <f t="shared" si="14"/>
        <v>100 (δ=0.45)</v>
      </c>
      <c r="N67">
        <f t="shared" si="15"/>
        <v>62.807291666666664</v>
      </c>
      <c r="O67">
        <f t="shared" si="16"/>
        <v>2.3213210503479655</v>
      </c>
    </row>
    <row r="68" spans="1:23" x14ac:dyDescent="0.45">
      <c r="A68" s="1">
        <v>28</v>
      </c>
      <c r="B68">
        <v>100</v>
      </c>
      <c r="C68">
        <v>0.65</v>
      </c>
      <c r="D68">
        <f>IFERROR(SUM('PARITY Accuracy'!D68, 'Pattern_Matching Accuracy'!D68, 'Reversal Accuracy'!D68, 'Stack Accuracy'!D68, 'Vending_Machine Accuracy'!D68, 'Vending_Machine_Sum Accuracy'!D68, 'MazeComplete Accuracy'!D68, 'MazeSolve Accuracy'!D68, 'Hamiltonian Accuracy'!D68)/('Failure Counts Accuracy'!D1-'Failure Counts Accuracy'!D68),0)</f>
        <v>64.422222222222231</v>
      </c>
      <c r="E68">
        <f>IFERROR(SUM('PARITY Accuracy'!E68, 'Pattern_Matching Accuracy'!E68, 'Reversal Accuracy'!E68, 'Stack Accuracy'!E68, 'Vending_Machine Accuracy'!E68, 'Vending_Machine_Sum Accuracy'!E68, 'MazeComplete Accuracy'!E68, 'MazeSolve Accuracy'!E68, 'Hamiltonian Accuracy'!E68)/('Failure Counts Accuracy'!D1-'Failure Counts Accuracy'!E68),0)</f>
        <v>60.033333333333331</v>
      </c>
      <c r="F68">
        <f>IFERROR(SUM('PARITY Accuracy'!F68, 'Pattern_Matching Accuracy'!F68, 'Reversal Accuracy'!F68, 'Stack Accuracy'!F68, 'Vending_Machine Accuracy'!F68, 'Vending_Machine_Sum Accuracy'!F68, 'MazeComplete Accuracy'!F68, 'MazeSolve Accuracy'!F68, 'Hamiltonian Accuracy'!F68)/('Failure Counts Accuracy'!D1-'Failure Counts Accuracy'!F68),0)</f>
        <v>65.088888888888889</v>
      </c>
      <c r="G68">
        <f>IFERROR(SUM('PARITY Accuracy'!G68, 'Pattern_Matching Accuracy'!G68, 'Reversal Accuracy'!G68, 'Stack Accuracy'!G68, 'Vending_Machine Accuracy'!G68, 'Vending_Machine_Sum Accuracy'!G68, 'MazeComplete Accuracy'!G68, 'MazeSolve Accuracy'!G68, 'Hamiltonian Accuracy'!G68)/('Failure Counts Accuracy'!D1-'Failure Counts Accuracy'!G68),0)</f>
        <v>58.712499999999991</v>
      </c>
      <c r="H68" t="str">
        <f t="shared" si="14"/>
        <v>100 (δ=0.65)</v>
      </c>
      <c r="N68">
        <f t="shared" si="15"/>
        <v>62.064236111111114</v>
      </c>
      <c r="O68">
        <f t="shared" si="16"/>
        <v>2.7416839705563967</v>
      </c>
    </row>
    <row r="69" spans="1:23" x14ac:dyDescent="0.45">
      <c r="A69" s="1">
        <v>29</v>
      </c>
      <c r="B69">
        <v>100</v>
      </c>
      <c r="C69">
        <v>0.85</v>
      </c>
      <c r="D69">
        <f>IFERROR(SUM('PARITY Accuracy'!D69, 'Pattern_Matching Accuracy'!D69, 'Reversal Accuracy'!D69, 'Stack Accuracy'!D69, 'Vending_Machine Accuracy'!D69, 'Vending_Machine_Sum Accuracy'!D69, 'MazeComplete Accuracy'!D69, 'MazeSolve Accuracy'!D69, 'Hamiltonian Accuracy'!D69)/('Failure Counts Accuracy'!D1-'Failure Counts Accuracy'!D69),0)</f>
        <v>62.833333333333336</v>
      </c>
      <c r="E69">
        <f>IFERROR(SUM('PARITY Accuracy'!E69, 'Pattern_Matching Accuracy'!E69, 'Reversal Accuracy'!E69, 'Stack Accuracy'!E69, 'Vending_Machine Accuracy'!E69, 'Vending_Machine_Sum Accuracy'!E69, 'MazeComplete Accuracy'!E69, 'MazeSolve Accuracy'!E69, 'Hamiltonian Accuracy'!E69)/('Failure Counts Accuracy'!D1-'Failure Counts Accuracy'!E69),0)</f>
        <v>59.833333333333336</v>
      </c>
      <c r="F69">
        <f>IFERROR(SUM('PARITY Accuracy'!F69, 'Pattern_Matching Accuracy'!F69, 'Reversal Accuracy'!F69, 'Stack Accuracy'!F69, 'Vending_Machine Accuracy'!F69, 'Vending_Machine_Sum Accuracy'!F69, 'MazeComplete Accuracy'!F69, 'MazeSolve Accuracy'!F69, 'Hamiltonian Accuracy'!F69)/('Failure Counts Accuracy'!D1-'Failure Counts Accuracy'!F69),0)</f>
        <v>62.811111111111103</v>
      </c>
      <c r="G69">
        <f>IFERROR(SUM('PARITY Accuracy'!G69, 'Pattern_Matching Accuracy'!G69, 'Reversal Accuracy'!G69, 'Stack Accuracy'!G69, 'Vending_Machine Accuracy'!G69, 'Vending_Machine_Sum Accuracy'!G69, 'MazeComplete Accuracy'!G69, 'MazeSolve Accuracy'!G69, 'Hamiltonian Accuracy'!G69)/('Failure Counts Accuracy'!D1-'Failure Counts Accuracy'!G69),0)</f>
        <v>57.337499999999991</v>
      </c>
      <c r="H69" t="str">
        <f t="shared" si="14"/>
        <v>100 (δ=0.85)</v>
      </c>
      <c r="N69">
        <f t="shared" si="15"/>
        <v>60.703819444444434</v>
      </c>
      <c r="O69">
        <f t="shared" si="16"/>
        <v>2.2948507709138513</v>
      </c>
    </row>
    <row r="70" spans="1:23" x14ac:dyDescent="0.45">
      <c r="O70">
        <f>AVERAGE(O40:O69)</f>
        <v>5.9472757483715801</v>
      </c>
    </row>
    <row r="73" spans="1:23" x14ac:dyDescent="0.45">
      <c r="A73" s="1">
        <v>0</v>
      </c>
      <c r="B73" t="s">
        <v>9</v>
      </c>
    </row>
    <row r="75" spans="1:23" x14ac:dyDescent="0.45">
      <c r="B75" s="1" t="s">
        <v>0</v>
      </c>
      <c r="C75" s="1" t="s">
        <v>1</v>
      </c>
      <c r="D75" s="1" t="s">
        <v>2</v>
      </c>
      <c r="E75" s="1" t="s">
        <v>3</v>
      </c>
      <c r="F75" s="1" t="s">
        <v>4</v>
      </c>
      <c r="G75" s="1" t="s">
        <v>5</v>
      </c>
      <c r="H75" s="1" t="s">
        <v>7</v>
      </c>
      <c r="J75" s="6"/>
      <c r="K75" s="6" t="s">
        <v>25</v>
      </c>
      <c r="L75" s="6" t="s">
        <v>26</v>
      </c>
      <c r="N75" s="8" t="s">
        <v>27</v>
      </c>
      <c r="O75" s="8" t="s">
        <v>28</v>
      </c>
      <c r="P75" s="6"/>
      <c r="Q75" s="6" t="s">
        <v>29</v>
      </c>
      <c r="R75" s="6"/>
      <c r="S75" s="6" t="s">
        <v>15</v>
      </c>
      <c r="T75" s="6"/>
      <c r="U75" s="6" t="s">
        <v>30</v>
      </c>
      <c r="V75" s="6"/>
      <c r="W75" s="6" t="s">
        <v>31</v>
      </c>
    </row>
    <row r="76" spans="1:23" x14ac:dyDescent="0.45">
      <c r="A76" s="1">
        <v>0</v>
      </c>
      <c r="B76">
        <v>0</v>
      </c>
      <c r="C76">
        <v>0</v>
      </c>
      <c r="D76">
        <f>IFERROR(SUM('PARITY Accuracy'!D76, 'Pattern_Matching Accuracy'!D76, 'Reversal Accuracy'!D76, 'Stack Accuracy'!D76, 'Vending_Machine Accuracy'!D76, 'Vending_Machine_Sum Accuracy'!D76, 'MazeComplete Accuracy'!D76, 'MazeSolve Accuracy'!D76, 'Hamiltonian Accuracy'!D76)/('Failure Counts Accuracy'!D1-'Failure Counts Accuracy'!D76),0)</f>
        <v>46.988888888888887</v>
      </c>
      <c r="E76">
        <f>IFERROR(SUM('PARITY Accuracy'!E76, 'Pattern_Matching Accuracy'!E76, 'Reversal Accuracy'!E76, 'Stack Accuracy'!E76, 'Vending_Machine Accuracy'!E76, 'Vending_Machine_Sum Accuracy'!E76, 'MazeComplete Accuracy'!E76, 'MazeSolve Accuracy'!E76, 'Hamiltonian Accuracy'!E76)/('Failure Counts Accuracy'!D1-'Failure Counts Accuracy'!E76),0)</f>
        <v>63.225000000000001</v>
      </c>
      <c r="F76">
        <f>IFERROR(SUM('PARITY Accuracy'!F76, 'Pattern_Matching Accuracy'!F76, 'Reversal Accuracy'!F76, 'Stack Accuracy'!F76, 'Vending_Machine Accuracy'!F76, 'Vending_Machine_Sum Accuracy'!F76, 'MazeComplete Accuracy'!F76, 'MazeSolve Accuracy'!F76, 'Hamiltonian Accuracy'!F76)/('Failure Counts Accuracy'!D1-'Failure Counts Accuracy'!F76),0)</f>
        <v>40.766666666666673</v>
      </c>
      <c r="G76">
        <f>IFERROR(SUM('PARITY Accuracy'!G76, 'Pattern_Matching Accuracy'!G76, 'Reversal Accuracy'!G76, 'Stack Accuracy'!G76, 'Vending_Machine Accuracy'!G76, 'Vending_Machine_Sum Accuracy'!G76, 'MazeComplete Accuracy'!G76, 'MazeSolve Accuracy'!G76, 'Hamiltonian Accuracy'!G76)/('Failure Counts Accuracy'!D1-'Failure Counts Accuracy'!G76),0)</f>
        <v>11.166666666666666</v>
      </c>
      <c r="H76" t="str">
        <f t="shared" ref="H76:H105" si="27">B76&amp;" (δ="&amp;C76&amp;")"</f>
        <v>0 (δ=0)</v>
      </c>
      <c r="J76">
        <v>2</v>
      </c>
      <c r="K76">
        <f>_xlfn.STDEV.P(D76:G80)</f>
        <v>16.994711747039737</v>
      </c>
      <c r="L76">
        <f>_xlfn.STDEV.P(D76:G76,D81:G81,D86:G86,D91:G91,D96:G96,D101:G101)</f>
        <v>11.526499196418193</v>
      </c>
      <c r="M76">
        <v>0</v>
      </c>
      <c r="N76">
        <f>AVERAGE(D76:G76)</f>
        <v>40.536805555555553</v>
      </c>
      <c r="O76">
        <f>_xlfn.STDEV.P(D76:G76)</f>
        <v>18.835083228992008</v>
      </c>
      <c r="P76" s="2">
        <f>_xlfn.STDEV.P(D76:D80)</f>
        <v>0.64471411982078741</v>
      </c>
      <c r="Q76">
        <f>_xlfn.STDEV.P(D76,D81,D86,D91,D96,D101)</f>
        <v>6.0441224610138091</v>
      </c>
      <c r="R76" s="2">
        <f>_xlfn.STDEV.P(E76:E80)</f>
        <v>3.2070027303302506</v>
      </c>
      <c r="S76">
        <f>_xlfn.STDEV.P(E76,E81,E86,E91,E96,E101)</f>
        <v>2.4734837345289797</v>
      </c>
      <c r="T76" s="2">
        <f>_xlfn.STDEV.P(F76:F80)</f>
        <v>1.5309546767367841</v>
      </c>
      <c r="U76">
        <f>_xlfn.STDEV.P(F76,F81,F86,F91,F96,F101)</f>
        <v>9.9201864625269831</v>
      </c>
      <c r="V76" s="2">
        <f>_xlfn.STDEV.P(G76:G80)</f>
        <v>0.71442284397967026</v>
      </c>
      <c r="W76">
        <f>_xlfn.STDEV.P(G76,G81,G86,G91,G96,G101)</f>
        <v>17.311234348312901</v>
      </c>
    </row>
    <row r="77" spans="1:23" x14ac:dyDescent="0.45">
      <c r="A77" s="1">
        <v>1</v>
      </c>
      <c r="B77">
        <v>0</v>
      </c>
      <c r="C77">
        <v>0.2</v>
      </c>
      <c r="D77">
        <f>IFERROR(SUM('PARITY Accuracy'!D77, 'Pattern_Matching Accuracy'!D77, 'Reversal Accuracy'!D77, 'Stack Accuracy'!D77, 'Vending_Machine Accuracy'!D77, 'Vending_Machine_Sum Accuracy'!D77, 'MazeComplete Accuracy'!D77, 'MazeSolve Accuracy'!D77, 'Hamiltonian Accuracy'!D77)/('Failure Counts Accuracy'!D1-'Failure Counts Accuracy'!D77),0)</f>
        <v>45.44444444444445</v>
      </c>
      <c r="E77">
        <f>IFERROR(SUM('PARITY Accuracy'!E77, 'Pattern_Matching Accuracy'!E77, 'Reversal Accuracy'!E77, 'Stack Accuracy'!E77, 'Vending_Machine Accuracy'!E77, 'Vending_Machine_Sum Accuracy'!E77, 'MazeComplete Accuracy'!E77, 'MazeSolve Accuracy'!E77, 'Hamiltonian Accuracy'!E77)/('Failure Counts Accuracy'!D1-'Failure Counts Accuracy'!E77),0)</f>
        <v>60.524999999999999</v>
      </c>
      <c r="F77">
        <f>IFERROR(SUM('PARITY Accuracy'!F77, 'Pattern_Matching Accuracy'!F77, 'Reversal Accuracy'!F77, 'Stack Accuracy'!F77, 'Vending_Machine Accuracy'!F77, 'Vending_Machine_Sum Accuracy'!F77, 'MazeComplete Accuracy'!F77, 'MazeSolve Accuracy'!F77, 'Hamiltonian Accuracy'!F77)/('Failure Counts Accuracy'!D1-'Failure Counts Accuracy'!F77),0)</f>
        <v>39.266666666666666</v>
      </c>
      <c r="G77">
        <f>IFERROR(SUM('PARITY Accuracy'!G77, 'Pattern_Matching Accuracy'!G77, 'Reversal Accuracy'!G77, 'Stack Accuracy'!G77, 'Vending_Machine Accuracy'!G77, 'Vending_Machine_Sum Accuracy'!G77, 'MazeComplete Accuracy'!G77, 'MazeSolve Accuracy'!G77, 'Hamiltonian Accuracy'!G77)/('Failure Counts Accuracy'!D1-'Failure Counts Accuracy'!G77),0)</f>
        <v>12.9</v>
      </c>
      <c r="H77" t="str">
        <f t="shared" si="27"/>
        <v>0 (δ=0.2)</v>
      </c>
      <c r="J77">
        <v>5</v>
      </c>
      <c r="K77">
        <f>_xlfn.STDEV.P(D81:G85)</f>
        <v>6.5555375029765743</v>
      </c>
      <c r="L77">
        <f>_xlfn.STDEV.P(D77:G77,D82:G82,D87:G87,D92:G92,D97:G97,D102:G102)</f>
        <v>11.296675061617982</v>
      </c>
      <c r="M77">
        <v>0.2</v>
      </c>
      <c r="N77">
        <f t="shared" ref="N77:N105" si="28">AVERAGE(D77:G77)</f>
        <v>39.53402777777778</v>
      </c>
      <c r="O77">
        <f t="shared" ref="O77:O105" si="29">_xlfn.STDEV.P(D77:G77)</f>
        <v>17.211891656924937</v>
      </c>
      <c r="P77" s="2">
        <f>_xlfn.STDEV.P(D81:D85)</f>
        <v>3.0317469518821842</v>
      </c>
      <c r="Q77">
        <f t="shared" ref="Q77:Q80" si="30">_xlfn.STDEV.P(D77,D82,D87,D92,D97,D102)</f>
        <v>6.2811788592426687</v>
      </c>
      <c r="R77" s="2">
        <f>_xlfn.STDEV.P(E81:E85)</f>
        <v>1.2205443027853311</v>
      </c>
      <c r="S77">
        <f t="shared" ref="S77:S80" si="31">_xlfn.STDEV.P(E77,E82,E87,E92,E97,E102)</f>
        <v>2.3849625446038405</v>
      </c>
      <c r="T77" s="2">
        <f>_xlfn.STDEV.P(F81:F85)</f>
        <v>0.69919177326572668</v>
      </c>
      <c r="U77">
        <f t="shared" ref="U77:U80" si="32">_xlfn.STDEV.P(F77,F82,F87,F92,F97,F102)</f>
        <v>10.838615363153968</v>
      </c>
      <c r="V77" s="2">
        <f>_xlfn.STDEV.P(G81:G85)</f>
        <v>0.73913529725911742</v>
      </c>
      <c r="W77">
        <f t="shared" ref="W77:W80" si="33">_xlfn.STDEV.P(G77,G82,G87,G92,G97,G102)</f>
        <v>16.739283619509894</v>
      </c>
    </row>
    <row r="78" spans="1:23" x14ac:dyDescent="0.45">
      <c r="A78" s="1">
        <v>2</v>
      </c>
      <c r="B78">
        <v>0</v>
      </c>
      <c r="C78">
        <v>0.45</v>
      </c>
      <c r="D78">
        <f>IFERROR(SUM('PARITY Accuracy'!D78, 'Pattern_Matching Accuracy'!D78, 'Reversal Accuracy'!D78, 'Stack Accuracy'!D78, 'Vending_Machine Accuracy'!D78, 'Vending_Machine_Sum Accuracy'!D78, 'MazeComplete Accuracy'!D78, 'MazeSolve Accuracy'!D78, 'Hamiltonian Accuracy'!D78)/('Failure Counts Accuracy'!D1-'Failure Counts Accuracy'!D78),0)</f>
        <v>46.007777777777768</v>
      </c>
      <c r="E78">
        <f>IFERROR(SUM('PARITY Accuracy'!E78, 'Pattern_Matching Accuracy'!E78, 'Reversal Accuracy'!E78, 'Stack Accuracy'!E78, 'Vending_Machine Accuracy'!E78, 'Vending_Machine_Sum Accuracy'!E78, 'MazeComplete Accuracy'!E78, 'MazeSolve Accuracy'!E78, 'Hamiltonian Accuracy'!E78)/('Failure Counts Accuracy'!D1-'Failure Counts Accuracy'!E78),0)</f>
        <v>53.677777777777777</v>
      </c>
      <c r="F78">
        <f>IFERROR(SUM('PARITY Accuracy'!F78, 'Pattern_Matching Accuracy'!F78, 'Reversal Accuracy'!F78, 'Stack Accuracy'!F78, 'Vending_Machine Accuracy'!F78, 'Vending_Machine_Sum Accuracy'!F78, 'MazeComplete Accuracy'!F78, 'MazeSolve Accuracy'!F78, 'Hamiltonian Accuracy'!F78)/('Failure Counts Accuracy'!D1-'Failure Counts Accuracy'!F78),0)</f>
        <v>37.833333333333336</v>
      </c>
      <c r="G78">
        <f>IFERROR(SUM('PARITY Accuracy'!G78, 'Pattern_Matching Accuracy'!G78, 'Reversal Accuracy'!G78, 'Stack Accuracy'!G78, 'Vending_Machine Accuracy'!G78, 'Vending_Machine_Sum Accuracy'!G78, 'MazeComplete Accuracy'!G78, 'MazeSolve Accuracy'!G78, 'Hamiltonian Accuracy'!G78)/('Failure Counts Accuracy'!D1-'Failure Counts Accuracy'!G78),0)</f>
        <v>13.166666666666666</v>
      </c>
      <c r="H78" t="str">
        <f t="shared" si="27"/>
        <v>0 (δ=0.45)</v>
      </c>
      <c r="J78">
        <v>10</v>
      </c>
      <c r="K78">
        <f>_xlfn.STDEV.P(D86:G90)</f>
        <v>5.870432188014215</v>
      </c>
      <c r="L78">
        <f t="shared" ref="L78:L80" si="34">_xlfn.STDEV.P(D78:G78,D83:G83,D88:G88,D93:G93,D98:G98,D103:G103)</f>
        <v>11.113807051691243</v>
      </c>
      <c r="M78">
        <v>0.45</v>
      </c>
      <c r="N78">
        <f t="shared" si="28"/>
        <v>37.671388888888885</v>
      </c>
      <c r="O78">
        <f t="shared" si="29"/>
        <v>15.216828695234884</v>
      </c>
      <c r="P78" s="2">
        <f>_xlfn.STDEV.P(D86:D90)</f>
        <v>0.54175754223444084</v>
      </c>
      <c r="Q78">
        <f t="shared" si="30"/>
        <v>6.6734545818669391</v>
      </c>
      <c r="R78" s="2">
        <f>_xlfn.STDEV.P(E86:E90)</f>
        <v>1.5173824114955474</v>
      </c>
      <c r="S78">
        <f t="shared" si="31"/>
        <v>2.867834004834779</v>
      </c>
      <c r="T78" s="2">
        <f>_xlfn.STDEV.P(F86:F90)</f>
        <v>0.49424340482183199</v>
      </c>
      <c r="U78">
        <f t="shared" si="32"/>
        <v>10.82076320430914</v>
      </c>
      <c r="V78" s="2">
        <f>_xlfn.STDEV.P(G86:G90)</f>
        <v>0.41755313109106212</v>
      </c>
      <c r="W78">
        <f t="shared" si="33"/>
        <v>16.615346148490953</v>
      </c>
    </row>
    <row r="79" spans="1:23" x14ac:dyDescent="0.45">
      <c r="A79" s="1">
        <v>3</v>
      </c>
      <c r="B79">
        <v>0</v>
      </c>
      <c r="C79">
        <v>0.65</v>
      </c>
      <c r="D79">
        <f>IFERROR(SUM('PARITY Accuracy'!D79, 'Pattern_Matching Accuracy'!D79, 'Reversal Accuracy'!D79, 'Stack Accuracy'!D79, 'Vending_Machine Accuracy'!D79, 'Vending_Machine_Sum Accuracy'!D79, 'MazeComplete Accuracy'!D79, 'MazeSolve Accuracy'!D79, 'Hamiltonian Accuracy'!D79)/('Failure Counts Accuracy'!D1-'Failure Counts Accuracy'!D79),0)</f>
        <v>46.142222222222216</v>
      </c>
      <c r="E79">
        <f>IFERROR(SUM('PARITY Accuracy'!E79, 'Pattern_Matching Accuracy'!E79, 'Reversal Accuracy'!E79, 'Stack Accuracy'!E79, 'Vending_Machine Accuracy'!E79, 'Vending_Machine_Sum Accuracy'!E79, 'MazeComplete Accuracy'!E79, 'MazeSolve Accuracy'!E79, 'Hamiltonian Accuracy'!E79)/('Failure Counts Accuracy'!D1-'Failure Counts Accuracy'!E79),0)</f>
        <v>59.237499999999997</v>
      </c>
      <c r="F79">
        <f>IFERROR(SUM('PARITY Accuracy'!F79, 'Pattern_Matching Accuracy'!F79, 'Reversal Accuracy'!F79, 'Stack Accuracy'!F79, 'Vending_Machine Accuracy'!F79, 'Vending_Machine_Sum Accuracy'!F79, 'MazeComplete Accuracy'!F79, 'MazeSolve Accuracy'!F79, 'Hamiltonian Accuracy'!F79)/('Failure Counts Accuracy'!D1-'Failure Counts Accuracy'!F79),0)</f>
        <v>37.299999999999997</v>
      </c>
      <c r="G79">
        <f>IFERROR(SUM('PARITY Accuracy'!G79, 'Pattern_Matching Accuracy'!G79, 'Reversal Accuracy'!G79, 'Stack Accuracy'!G79, 'Vending_Machine Accuracy'!G79, 'Vending_Machine_Sum Accuracy'!G79, 'MazeComplete Accuracy'!G79, 'MazeSolve Accuracy'!G79, 'Hamiltonian Accuracy'!G79)/('Failure Counts Accuracy'!D1-'Failure Counts Accuracy'!G79),0)</f>
        <v>12.399999999999999</v>
      </c>
      <c r="H79" t="str">
        <f t="shared" si="27"/>
        <v>0 (δ=0.65)</v>
      </c>
      <c r="J79">
        <v>20</v>
      </c>
      <c r="K79">
        <f>_xlfn.STDEV.P(D91:G95)</f>
        <v>5.1208125319771591</v>
      </c>
      <c r="L79">
        <f t="shared" si="34"/>
        <v>11.088047757537188</v>
      </c>
      <c r="M79">
        <v>0.65</v>
      </c>
      <c r="N79">
        <f t="shared" si="28"/>
        <v>38.769930555555554</v>
      </c>
      <c r="O79">
        <f t="shared" si="29"/>
        <v>17.1085213908489</v>
      </c>
      <c r="P79" s="2">
        <f>_xlfn.STDEV.P(D91:D95)</f>
        <v>7.1802197428462833E-2</v>
      </c>
      <c r="Q79">
        <f t="shared" si="30"/>
        <v>6.4002119226101311</v>
      </c>
      <c r="R79" s="2">
        <f>_xlfn.STDEV.P(E91:E95)</f>
        <v>1.2487425774319347</v>
      </c>
      <c r="S79">
        <f t="shared" si="31"/>
        <v>2.2669196581194284</v>
      </c>
      <c r="T79" s="2">
        <f>_xlfn.STDEV.P(F91:F95)</f>
        <v>0.84787606827914419</v>
      </c>
      <c r="U79">
        <f t="shared" si="32"/>
        <v>10.493542497954525</v>
      </c>
      <c r="V79" s="2">
        <f>_xlfn.STDEV.P(G91:G95)</f>
        <v>0.47699677768924625</v>
      </c>
      <c r="W79">
        <f t="shared" si="33"/>
        <v>16.647578472517509</v>
      </c>
    </row>
    <row r="80" spans="1:23" x14ac:dyDescent="0.45">
      <c r="A80" s="1">
        <v>4</v>
      </c>
      <c r="B80">
        <v>0</v>
      </c>
      <c r="C80">
        <v>0.85</v>
      </c>
      <c r="D80">
        <f>IFERROR(SUM('PARITY Accuracy'!D80, 'Pattern_Matching Accuracy'!D80, 'Reversal Accuracy'!D80, 'Stack Accuracy'!D80, 'Vending_Machine Accuracy'!D80, 'Vending_Machine_Sum Accuracy'!D80, 'MazeComplete Accuracy'!D80, 'MazeSolve Accuracy'!D80, 'Hamiltonian Accuracy'!D80)/('Failure Counts Accuracy'!D1-'Failure Counts Accuracy'!D80),0)</f>
        <v>45.111111111111114</v>
      </c>
      <c r="E80">
        <f>IFERROR(SUM('PARITY Accuracy'!E80, 'Pattern_Matching Accuracy'!E80, 'Reversal Accuracy'!E80, 'Stack Accuracy'!E80, 'Vending_Machine Accuracy'!E80, 'Vending_Machine_Sum Accuracy'!E80, 'MazeComplete Accuracy'!E80, 'MazeSolve Accuracy'!E80, 'Hamiltonian Accuracy'!E80)/('Failure Counts Accuracy'!D1-'Failure Counts Accuracy'!E80),0)</f>
        <v>57.237499999999997</v>
      </c>
      <c r="F80">
        <f>IFERROR(SUM('PARITY Accuracy'!F80, 'Pattern_Matching Accuracy'!F80, 'Reversal Accuracy'!F80, 'Stack Accuracy'!F80, 'Vending_Machine Accuracy'!F80, 'Vending_Machine_Sum Accuracy'!F80, 'MazeComplete Accuracy'!F80, 'MazeSolve Accuracy'!F80, 'Hamiltonian Accuracy'!F80)/('Failure Counts Accuracy'!D1-'Failure Counts Accuracy'!F80),0)</f>
        <v>36.43333333333333</v>
      </c>
      <c r="G80">
        <f>IFERROR(SUM('PARITY Accuracy'!G80, 'Pattern_Matching Accuracy'!G80, 'Reversal Accuracy'!G80, 'Stack Accuracy'!G80, 'Vending_Machine Accuracy'!G80, 'Vending_Machine_Sum Accuracy'!G80, 'MazeComplete Accuracy'!G80, 'MazeSolve Accuracy'!G80, 'Hamiltonian Accuracy'!G80)/('Failure Counts Accuracy'!D1-'Failure Counts Accuracy'!G80),0)</f>
        <v>12.9</v>
      </c>
      <c r="H80" t="str">
        <f t="shared" si="27"/>
        <v>0 (δ=0.85)</v>
      </c>
      <c r="J80">
        <v>50</v>
      </c>
      <c r="K80">
        <f>_xlfn.STDEV.P(D97:G100)</f>
        <v>1.5155777459184105</v>
      </c>
      <c r="L80">
        <f t="shared" si="34"/>
        <v>10.790239024945151</v>
      </c>
      <c r="M80">
        <v>0.85</v>
      </c>
      <c r="N80">
        <f t="shared" si="28"/>
        <v>37.92048611111111</v>
      </c>
      <c r="O80">
        <f t="shared" si="29"/>
        <v>16.225662252238791</v>
      </c>
      <c r="P80" s="2">
        <f>_xlfn.STDEV.P(D96:D100)</f>
        <v>1.2024953479030192</v>
      </c>
      <c r="Q80">
        <f t="shared" si="30"/>
        <v>6.1848261705519469</v>
      </c>
      <c r="R80" s="2">
        <f>_xlfn.STDEV.P(E96:E100)</f>
        <v>1.5215748826320659</v>
      </c>
      <c r="S80">
        <f t="shared" si="31"/>
        <v>2.3543460841532551</v>
      </c>
      <c r="T80" s="2">
        <f>_xlfn.STDEV.P(F96:F100)</f>
        <v>0.5544611442597438</v>
      </c>
      <c r="U80">
        <f t="shared" si="32"/>
        <v>10.213737924326809</v>
      </c>
      <c r="V80" s="2">
        <f>_xlfn.STDEV.P(G96:G100)</f>
        <v>0.61250510201956243</v>
      </c>
      <c r="W80">
        <f t="shared" si="33"/>
        <v>16.430465318947501</v>
      </c>
    </row>
    <row r="81" spans="1:23" x14ac:dyDescent="0.45">
      <c r="A81" s="1">
        <v>5</v>
      </c>
      <c r="B81">
        <v>5</v>
      </c>
      <c r="C81">
        <v>0</v>
      </c>
      <c r="D81">
        <f>IFERROR(SUM('PARITY Accuracy'!D81, 'Pattern_Matching Accuracy'!D81, 'Reversal Accuracy'!D81, 'Stack Accuracy'!D81, 'Vending_Machine Accuracy'!D81, 'Vending_Machine_Sum Accuracy'!D81, 'MazeComplete Accuracy'!D81, 'MazeSolve Accuracy'!D81, 'Hamiltonian Accuracy'!D81)/('Failure Counts Accuracy'!D1-'Failure Counts Accuracy'!D81),0)</f>
        <v>50.711111111111116</v>
      </c>
      <c r="E81">
        <f>IFERROR(SUM('PARITY Accuracy'!E81, 'Pattern_Matching Accuracy'!E81, 'Reversal Accuracy'!E81, 'Stack Accuracy'!E81, 'Vending_Machine Accuracy'!E81, 'Vending_Machine_Sum Accuracy'!E81, 'MazeComplete Accuracy'!E81, 'MazeSolve Accuracy'!E81, 'Hamiltonian Accuracy'!E81)/('Failure Counts Accuracy'!D1-'Failure Counts Accuracy'!E81),0)</f>
        <v>58.966666666666669</v>
      </c>
      <c r="F81">
        <f>IFERROR(SUM('PARITY Accuracy'!F81, 'Pattern_Matching Accuracy'!F81, 'Reversal Accuracy'!F81, 'Stack Accuracy'!F81, 'Vending_Machine Accuracy'!F81, 'Vending_Machine_Sum Accuracy'!F81, 'MazeComplete Accuracy'!F81, 'MazeSolve Accuracy'!F81, 'Hamiltonian Accuracy'!F81)/('Failure Counts Accuracy'!D1-'Failure Counts Accuracy'!F81),0)</f>
        <v>41.511111111111113</v>
      </c>
      <c r="G81">
        <f>IFERROR(SUM('PARITY Accuracy'!G81, 'Pattern_Matching Accuracy'!G81, 'Reversal Accuracy'!G81, 'Stack Accuracy'!G81, 'Vending_Machine Accuracy'!G81, 'Vending_Machine_Sum Accuracy'!G81, 'MazeComplete Accuracy'!G81, 'MazeSolve Accuracy'!G81, 'Hamiltonian Accuracy'!G81)/('Failure Counts Accuracy'!D1-'Failure Counts Accuracy'!G81),0)</f>
        <v>52.011111111111106</v>
      </c>
      <c r="H81" t="str">
        <f t="shared" si="27"/>
        <v>5 (δ=0)</v>
      </c>
      <c r="J81">
        <v>100</v>
      </c>
      <c r="K81">
        <f>_xlfn.STDEV.P(D101:G105)</f>
        <v>3.6446017368188728</v>
      </c>
      <c r="L81">
        <f>AVERAGE((L80-L79), (L79-L78), (L78-L77), (L77-L76))</f>
        <v>-0.18406504286826042</v>
      </c>
      <c r="N81">
        <f t="shared" si="28"/>
        <v>50.8</v>
      </c>
      <c r="O81">
        <f t="shared" si="29"/>
        <v>6.2139478713735929</v>
      </c>
      <c r="P81" s="2">
        <f>_xlfn.STDEV.P(D101:D105)</f>
        <v>0.93483117905498614</v>
      </c>
      <c r="R81" s="2">
        <f>_xlfn.STDEV.P(E101:E105)</f>
        <v>1.140490342888629</v>
      </c>
      <c r="T81" s="2">
        <f>_xlfn.STDEV.P(F101:F105)</f>
        <v>1.1233635560282058</v>
      </c>
      <c r="V81" s="2">
        <f>_xlfn.STDEV.P(G101:G105)</f>
        <v>0.79117791930765879</v>
      </c>
    </row>
    <row r="82" spans="1:23" x14ac:dyDescent="0.45">
      <c r="A82" s="1">
        <v>6</v>
      </c>
      <c r="B82">
        <v>5</v>
      </c>
      <c r="C82">
        <v>0.2</v>
      </c>
      <c r="D82">
        <f>IFERROR(SUM('PARITY Accuracy'!D82, 'Pattern_Matching Accuracy'!D82, 'Reversal Accuracy'!D82, 'Stack Accuracy'!D82, 'Vending_Machine Accuracy'!D82, 'Vending_Machine_Sum Accuracy'!D82, 'MazeComplete Accuracy'!D82, 'MazeSolve Accuracy'!D82, 'Hamiltonian Accuracy'!D82)/('Failure Counts Accuracy'!D1-'Failure Counts Accuracy'!D82),0)</f>
        <v>56.625000000000007</v>
      </c>
      <c r="E82">
        <f>IFERROR(SUM('PARITY Accuracy'!E82, 'Pattern_Matching Accuracy'!E82, 'Reversal Accuracy'!E82, 'Stack Accuracy'!E82, 'Vending_Machine Accuracy'!E82, 'Vending_Machine_Sum Accuracy'!E82, 'MazeComplete Accuracy'!E82, 'MazeSolve Accuracy'!E82, 'Hamiltonian Accuracy'!E82)/('Failure Counts Accuracy'!D1-'Failure Counts Accuracy'!E82),0)</f>
        <v>57.555555555555557</v>
      </c>
      <c r="F82">
        <f>IFERROR(SUM('PARITY Accuracy'!F82, 'Pattern_Matching Accuracy'!F82, 'Reversal Accuracy'!F82, 'Stack Accuracy'!F82, 'Vending_Machine Accuracy'!F82, 'Vending_Machine_Sum Accuracy'!F82, 'MazeComplete Accuracy'!F82, 'MazeSolve Accuracy'!F82, 'Hamiltonian Accuracy'!F82)/('Failure Counts Accuracy'!D1-'Failure Counts Accuracy'!F82),0)</f>
        <v>39.788888888888884</v>
      </c>
      <c r="G82">
        <f>IFERROR(SUM('PARITY Accuracy'!G82, 'Pattern_Matching Accuracy'!G82, 'Reversal Accuracy'!G82, 'Stack Accuracy'!G82, 'Vending_Machine Accuracy'!G82, 'Vending_Machine_Sum Accuracy'!G82, 'MazeComplete Accuracy'!G82, 'MazeSolve Accuracy'!G82, 'Hamiltonian Accuracy'!G82)/('Failure Counts Accuracy'!D1-'Failure Counts Accuracy'!G82),0)</f>
        <v>54.25555555555556</v>
      </c>
      <c r="H82" t="str">
        <f t="shared" si="27"/>
        <v>5 (δ=0.2)</v>
      </c>
      <c r="K82">
        <f>_xlfn.STDEV.P(K75:K80)</f>
        <v>5.19142535606679</v>
      </c>
      <c r="N82">
        <f t="shared" si="28"/>
        <v>52.056250000000006</v>
      </c>
      <c r="O82">
        <f t="shared" si="29"/>
        <v>7.1840262338218315</v>
      </c>
      <c r="P82" s="2">
        <f>AVERAGE(P76:P81)</f>
        <v>1.0712245563873133</v>
      </c>
      <c r="Q82">
        <f>AVERAGE(Q76:Q80)</f>
        <v>6.3167587990570988</v>
      </c>
      <c r="R82" s="2">
        <f>AVERAGE(R76:R81)</f>
        <v>1.6426228745939599</v>
      </c>
      <c r="S82">
        <f>AVERAGE(S76:S80)</f>
        <v>2.4695092052480563</v>
      </c>
      <c r="T82" s="2">
        <f>AVERAGE(T76:T81)</f>
        <v>0.87501510389857273</v>
      </c>
      <c r="U82">
        <f>AVERAGE(U76:U80)</f>
        <v>10.457369090454284</v>
      </c>
      <c r="V82" s="2">
        <f>AVERAGE(V76:V81)</f>
        <v>0.6252985118910529</v>
      </c>
      <c r="W82">
        <f>AVERAGE(W76:W80)</f>
        <v>16.748781581555754</v>
      </c>
    </row>
    <row r="83" spans="1:23" ht="14.65" thickBot="1" x14ac:dyDescent="0.5">
      <c r="A83" s="1">
        <v>7</v>
      </c>
      <c r="B83">
        <v>5</v>
      </c>
      <c r="C83">
        <v>0.45</v>
      </c>
      <c r="D83">
        <f>IFERROR(SUM('PARITY Accuracy'!D83, 'Pattern_Matching Accuracy'!D83, 'Reversal Accuracy'!D83, 'Stack Accuracy'!D83, 'Vending_Machine Accuracy'!D83, 'Vending_Machine_Sum Accuracy'!D83, 'MazeComplete Accuracy'!D83, 'MazeSolve Accuracy'!D83, 'Hamiltonian Accuracy'!D83)/('Failure Counts Accuracy'!D1-'Failure Counts Accuracy'!D83),0)</f>
        <v>50.055555555555557</v>
      </c>
      <c r="E83">
        <f>IFERROR(SUM('PARITY Accuracy'!E83, 'Pattern_Matching Accuracy'!E83, 'Reversal Accuracy'!E83, 'Stack Accuracy'!E83, 'Vending_Machine Accuracy'!E83, 'Vending_Machine_Sum Accuracy'!E83, 'MazeComplete Accuracy'!E83, 'MazeSolve Accuracy'!E83, 'Hamiltonian Accuracy'!E83)/('Failure Counts Accuracy'!D1-'Failure Counts Accuracy'!E83),0)</f>
        <v>57.67777777777777</v>
      </c>
      <c r="F83">
        <f>IFERROR(SUM('PARITY Accuracy'!F83, 'Pattern_Matching Accuracy'!F83, 'Reversal Accuracy'!F83, 'Stack Accuracy'!F83, 'Vending_Machine Accuracy'!F83, 'Vending_Machine_Sum Accuracy'!F83, 'MazeComplete Accuracy'!F83, 'MazeSolve Accuracy'!F83, 'Hamiltonian Accuracy'!F83)/('Failure Counts Accuracy'!D1-'Failure Counts Accuracy'!F83),0)</f>
        <v>39.777777777777779</v>
      </c>
      <c r="G83">
        <f>IFERROR(SUM('PARITY Accuracy'!G83, 'Pattern_Matching Accuracy'!G83, 'Reversal Accuracy'!G83, 'Stack Accuracy'!G83, 'Vending_Machine Accuracy'!G83, 'Vending_Machine_Sum Accuracy'!G83, 'MazeComplete Accuracy'!G83, 'MazeSolve Accuracy'!G83, 'Hamiltonian Accuracy'!G83)/('Failure Counts Accuracy'!D1-'Failure Counts Accuracy'!G83),0)</f>
        <v>53.444444444444436</v>
      </c>
      <c r="H83" t="str">
        <f t="shared" si="27"/>
        <v>5 (δ=0.45)</v>
      </c>
      <c r="N83">
        <f t="shared" si="28"/>
        <v>50.23888888888888</v>
      </c>
      <c r="O83">
        <f t="shared" si="29"/>
        <v>6.6159109560043294</v>
      </c>
      <c r="P83" s="2">
        <f>_xlfn.STDEV.P(P76:P81)</f>
        <v>0.94344888224757817</v>
      </c>
      <c r="Q83">
        <f>_xlfn.STDEV.P(Q76:Q80)</f>
        <v>0.213166145861961</v>
      </c>
      <c r="R83" s="2">
        <f>_xlfn.STDEV.P(R76:R81)</f>
        <v>0.71449880005239441</v>
      </c>
      <c r="S83">
        <f>_xlfn.STDEV.P(S76:S80)</f>
        <v>0.20982452179903774</v>
      </c>
      <c r="T83" s="2">
        <f>_xlfn.STDEV.P(T76:T81)</f>
        <v>0.35854473816560645</v>
      </c>
      <c r="U83">
        <f>_xlfn.STDEV.P(U76:U80)</f>
        <v>0.35401520834491013</v>
      </c>
      <c r="V83" s="2">
        <f>_xlfn.STDEV.P(V76:V81)</f>
        <v>0.1376790694726916</v>
      </c>
      <c r="W83">
        <f>_xlfn.STDEV.P(W76:W80)</f>
        <v>0.29860196021891022</v>
      </c>
    </row>
    <row r="84" spans="1:23" x14ac:dyDescent="0.45">
      <c r="A84" s="1">
        <v>8</v>
      </c>
      <c r="B84">
        <v>5</v>
      </c>
      <c r="C84">
        <v>0.65</v>
      </c>
      <c r="D84">
        <f>IFERROR(SUM('PARITY Accuracy'!D84, 'Pattern_Matching Accuracy'!D84, 'Reversal Accuracy'!D84, 'Stack Accuracy'!D84, 'Vending_Machine Accuracy'!D84, 'Vending_Machine_Sum Accuracy'!D84, 'MazeComplete Accuracy'!D84, 'MazeSolve Accuracy'!D84, 'Hamiltonian Accuracy'!D84)/('Failure Counts Accuracy'!D1-'Failure Counts Accuracy'!D84),0)</f>
        <v>49.010000000000005</v>
      </c>
      <c r="E84">
        <f>IFERROR(SUM('PARITY Accuracy'!E84, 'Pattern_Matching Accuracy'!E84, 'Reversal Accuracy'!E84, 'Stack Accuracy'!E84, 'Vending_Machine Accuracy'!E84, 'Vending_Machine_Sum Accuracy'!E84, 'MazeComplete Accuracy'!E84, 'MazeSolve Accuracy'!E84, 'Hamiltonian Accuracy'!E84)/('Failure Counts Accuracy'!D1-'Failure Counts Accuracy'!E84),0)</f>
        <v>56.911111111111104</v>
      </c>
      <c r="F84">
        <f>IFERROR(SUM('PARITY Accuracy'!F84, 'Pattern_Matching Accuracy'!F84, 'Reversal Accuracy'!F84, 'Stack Accuracy'!F84, 'Vending_Machine Accuracy'!F84, 'Vending_Machine_Sum Accuracy'!F84, 'MazeComplete Accuracy'!F84, 'MazeSolve Accuracy'!F84, 'Hamiltonian Accuracy'!F84)/('Failure Counts Accuracy'!D1-'Failure Counts Accuracy'!F84),0)</f>
        <v>39.93333333333333</v>
      </c>
      <c r="G84">
        <f>IFERROR(SUM('PARITY Accuracy'!G84, 'Pattern_Matching Accuracy'!G84, 'Reversal Accuracy'!G84, 'Stack Accuracy'!G84, 'Vending_Machine Accuracy'!G84, 'Vending_Machine_Sum Accuracy'!G84, 'MazeComplete Accuracy'!G84, 'MazeSolve Accuracy'!G84, 'Hamiltonian Accuracy'!G84)/('Failure Counts Accuracy'!D1-'Failure Counts Accuracy'!G84),0)</f>
        <v>52.833333333333336</v>
      </c>
      <c r="H84" t="str">
        <f t="shared" si="27"/>
        <v>5 (δ=0.65)</v>
      </c>
      <c r="K84" s="9" cm="1">
        <f t="array" ref="K84">INDEX(LINEST(K76:K81),1)</f>
        <v>-2.3605728279518816</v>
      </c>
      <c r="L84" s="10" cm="1">
        <f t="array" ref="L84">INDEX(LINEST(L76:L80),1)</f>
        <v>-0.16811476470268774</v>
      </c>
      <c r="N84">
        <f t="shared" si="28"/>
        <v>49.671944444444449</v>
      </c>
      <c r="O84">
        <f t="shared" si="29"/>
        <v>6.2785075964665449</v>
      </c>
      <c r="P84" s="2"/>
      <c r="R84" s="2"/>
      <c r="T84" s="2"/>
      <c r="V84" s="2"/>
    </row>
    <row r="85" spans="1:23" x14ac:dyDescent="0.45">
      <c r="A85" s="1">
        <v>9</v>
      </c>
      <c r="B85">
        <v>5</v>
      </c>
      <c r="C85">
        <v>0.85</v>
      </c>
      <c r="D85">
        <f>IFERROR(SUM('PARITY Accuracy'!D85, 'Pattern_Matching Accuracy'!D85, 'Reversal Accuracy'!D85, 'Stack Accuracy'!D85, 'Vending_Machine Accuracy'!D85, 'Vending_Machine_Sum Accuracy'!D85, 'MazeComplete Accuracy'!D85, 'MazeSolve Accuracy'!D85, 'Hamiltonian Accuracy'!D85)/('Failure Counts Accuracy'!D1-'Failure Counts Accuracy'!D85),0)</f>
        <v>47.922222222222231</v>
      </c>
      <c r="E85">
        <f>IFERROR(SUM('PARITY Accuracy'!E85, 'Pattern_Matching Accuracy'!E85, 'Reversal Accuracy'!E85, 'Stack Accuracy'!E85, 'Vending_Machine Accuracy'!E85, 'Vending_Machine_Sum Accuracy'!E85, 'MazeComplete Accuracy'!E85, 'MazeSolve Accuracy'!E85, 'Hamiltonian Accuracy'!E85)/('Failure Counts Accuracy'!D1-'Failure Counts Accuracy'!E85),0)</f>
        <v>55.222222222222221</v>
      </c>
      <c r="F85">
        <f>IFERROR(SUM('PARITY Accuracy'!F85, 'Pattern_Matching Accuracy'!F85, 'Reversal Accuracy'!F85, 'Stack Accuracy'!F85, 'Vending_Machine Accuracy'!F85, 'Vending_Machine_Sum Accuracy'!F85, 'MazeComplete Accuracy'!F85, 'MazeSolve Accuracy'!F85, 'Hamiltonian Accuracy'!F85)/('Failure Counts Accuracy'!D1-'Failure Counts Accuracy'!F85),0)</f>
        <v>39.62222222222222</v>
      </c>
      <c r="G85">
        <f>IFERROR(SUM('PARITY Accuracy'!G85, 'Pattern_Matching Accuracy'!G85, 'Reversal Accuracy'!G85, 'Stack Accuracy'!G85, 'Vending_Machine Accuracy'!G85, 'Vending_Machine_Sum Accuracy'!G85, 'MazeComplete Accuracy'!G85, 'MazeSolve Accuracy'!G85, 'Hamiltonian Accuracy'!G85)/('Failure Counts Accuracy'!D1-'Failure Counts Accuracy'!G85),0)</f>
        <v>52.955555555555556</v>
      </c>
      <c r="H85" t="str">
        <f t="shared" si="27"/>
        <v>5 (δ=0.85)</v>
      </c>
      <c r="K85" s="11">
        <f>AVERAGE('Hamiltonian Accuracy'!K84, 'MazeSolve Accuracy'!K84, 'MazeComplete Accuracy'!K84, 'Vending_Machine_Sum Accuracy'!K84, 'Vending_Machine Accuracy'!K84, 'Stack Accuracy'!K84, 'Reversal Accuracy'!K84, 'Pattern_Matching Accuracy'!K84, 'PARITY Accuracy'!K84)</f>
        <v>-2.3437241161022166</v>
      </c>
      <c r="L85" s="11">
        <f>AVERAGE('Hamiltonian Accuracy'!L84, 'MazeSolve Accuracy'!L84, 'MazeComplete Accuracy'!L84, 'Vending_Machine_Sum Accuracy'!L84, 'Vending_Machine Accuracy'!L84, 'Stack Accuracy'!L84, 'Reversal Accuracy'!L84, 'Pattern_Matching Accuracy'!L84, 'PARITY Accuracy'!L84)</f>
        <v>-0.16150294869582921</v>
      </c>
      <c r="N85">
        <f t="shared" si="28"/>
        <v>48.93055555555555</v>
      </c>
      <c r="O85">
        <f t="shared" si="29"/>
        <v>5.9884785212940779</v>
      </c>
      <c r="P85" s="2"/>
      <c r="R85" s="2"/>
      <c r="T85" s="2"/>
      <c r="V85" s="2"/>
    </row>
    <row r="86" spans="1:23" ht="14.65" thickBot="1" x14ac:dyDescent="0.5">
      <c r="A86" s="1">
        <v>10</v>
      </c>
      <c r="B86">
        <v>10</v>
      </c>
      <c r="C86">
        <v>0</v>
      </c>
      <c r="D86">
        <f>IFERROR(SUM('PARITY Accuracy'!D86, 'Pattern_Matching Accuracy'!D86, 'Reversal Accuracy'!D86, 'Stack Accuracy'!D86, 'Vending_Machine Accuracy'!D86, 'Vending_Machine_Sum Accuracy'!D86, 'MazeComplete Accuracy'!D86, 'MazeSolve Accuracy'!D86, 'Hamiltonian Accuracy'!D86)/('Failure Counts Accuracy'!D1-'Failure Counts Accuracy'!D86),0)</f>
        <v>51.077777777777783</v>
      </c>
      <c r="E86">
        <f>IFERROR(SUM('PARITY Accuracy'!E86, 'Pattern_Matching Accuracy'!E86, 'Reversal Accuracy'!E86, 'Stack Accuracy'!E86, 'Vending_Machine Accuracy'!E86, 'Vending_Machine_Sum Accuracy'!E86, 'MazeComplete Accuracy'!E86, 'MazeSolve Accuracy'!E86, 'Hamiltonian Accuracy'!E86)/('Failure Counts Accuracy'!D1-'Failure Counts Accuracy'!E86),0)</f>
        <v>58.899999999999991</v>
      </c>
      <c r="F86">
        <f>IFERROR(SUM('PARITY Accuracy'!F86, 'Pattern_Matching Accuracy'!F86, 'Reversal Accuracy'!F86, 'Stack Accuracy'!F86, 'Vending_Machine Accuracy'!F86, 'Vending_Machine_Sum Accuracy'!F86, 'MazeComplete Accuracy'!F86, 'MazeSolve Accuracy'!F86, 'Hamiltonian Accuracy'!F86)/('Failure Counts Accuracy'!D1-'Failure Counts Accuracy'!F86),0)</f>
        <v>41.055555555555557</v>
      </c>
      <c r="G86">
        <f>IFERROR(SUM('PARITY Accuracy'!G86, 'Pattern_Matching Accuracy'!G86, 'Reversal Accuracy'!G86, 'Stack Accuracy'!G86, 'Vending_Machine Accuracy'!G86, 'Vending_Machine_Sum Accuracy'!G86, 'MazeComplete Accuracy'!G86, 'MazeSolve Accuracy'!G86, 'Hamiltonian Accuracy'!G86)/('Failure Counts Accuracy'!D1-'Failure Counts Accuracy'!G86),0)</f>
        <v>55.322222222222223</v>
      </c>
      <c r="H86" t="str">
        <f t="shared" si="27"/>
        <v>10 (δ=0)</v>
      </c>
      <c r="K86" s="12">
        <f>_xlfn.STDEV.P('Hamiltonian Accuracy'!K84, 'MazeSolve Accuracy'!K84, 'MazeComplete Accuracy'!K84, 'Vending_Machine_Sum Accuracy'!K84, 'Vending_Machine Accuracy'!K84, 'Stack Accuracy'!K84, 'Reversal Accuracy'!K84, 'Pattern_Matching Accuracy'!K84, 'PARITY Accuracy'!K84)</f>
        <v>1.3725252866062916</v>
      </c>
      <c r="L86" s="13" t="s">
        <v>28</v>
      </c>
      <c r="N86">
        <f t="shared" si="28"/>
        <v>51.588888888888889</v>
      </c>
      <c r="O86">
        <f t="shared" si="29"/>
        <v>6.6821117383616384</v>
      </c>
      <c r="P86" s="2"/>
      <c r="R86" s="2"/>
      <c r="T86" s="2"/>
      <c r="V86" s="2"/>
    </row>
    <row r="87" spans="1:23" x14ac:dyDescent="0.45">
      <c r="A87" s="1">
        <v>11</v>
      </c>
      <c r="B87">
        <v>10</v>
      </c>
      <c r="C87">
        <v>0.2</v>
      </c>
      <c r="D87">
        <f>IFERROR(SUM('PARITY Accuracy'!D87, 'Pattern_Matching Accuracy'!D87, 'Reversal Accuracy'!D87, 'Stack Accuracy'!D87, 'Vending_Machine Accuracy'!D87, 'Vending_Machine_Sum Accuracy'!D87, 'MazeComplete Accuracy'!D87, 'MazeSolve Accuracy'!D87, 'Hamiltonian Accuracy'!D87)/('Failure Counts Accuracy'!D1-'Failure Counts Accuracy'!D87),0)</f>
        <v>51.81111111111111</v>
      </c>
      <c r="E87">
        <f>IFERROR(SUM('PARITY Accuracy'!E87, 'Pattern_Matching Accuracy'!E87, 'Reversal Accuracy'!E87, 'Stack Accuracy'!E87, 'Vending_Machine Accuracy'!E87, 'Vending_Machine_Sum Accuracy'!E87, 'MazeComplete Accuracy'!E87, 'MazeSolve Accuracy'!E87, 'Hamiltonian Accuracy'!E87)/('Failure Counts Accuracy'!D1-'Failure Counts Accuracy'!E87),0)</f>
        <v>56.63333333333334</v>
      </c>
      <c r="F87">
        <f>IFERROR(SUM('PARITY Accuracy'!F87, 'Pattern_Matching Accuracy'!F87, 'Reversal Accuracy'!F87, 'Stack Accuracy'!F87, 'Vending_Machine Accuracy'!F87, 'Vending_Machine_Sum Accuracy'!F87, 'MazeComplete Accuracy'!F87, 'MazeSolve Accuracy'!F87, 'Hamiltonian Accuracy'!F87)/('Failure Counts Accuracy'!D1-'Failure Counts Accuracy'!F87),0)</f>
        <v>41.444444444444443</v>
      </c>
      <c r="G87">
        <f>IFERROR(SUM('PARITY Accuracy'!G87, 'Pattern_Matching Accuracy'!G87, 'Reversal Accuracy'!G87, 'Stack Accuracy'!G87, 'Vending_Machine Accuracy'!G87, 'Vending_Machine_Sum Accuracy'!G87, 'MazeComplete Accuracy'!G87, 'MazeSolve Accuracy'!G87, 'Hamiltonian Accuracy'!G87)/('Failure Counts Accuracy'!D1-'Failure Counts Accuracy'!G87),0)</f>
        <v>55.466666666666661</v>
      </c>
      <c r="H87" t="str">
        <f t="shared" si="27"/>
        <v>10 (δ=0.2)</v>
      </c>
      <c r="J87" s="6"/>
      <c r="K87" s="6" t="s">
        <v>25</v>
      </c>
      <c r="L87" s="6" t="s">
        <v>26</v>
      </c>
      <c r="N87">
        <f t="shared" si="28"/>
        <v>51.338888888888896</v>
      </c>
      <c r="O87">
        <f t="shared" si="29"/>
        <v>5.983157946464841</v>
      </c>
      <c r="P87" s="6" t="s">
        <v>25</v>
      </c>
      <c r="Q87" s="6" t="s">
        <v>26</v>
      </c>
      <c r="R87" s="6" t="s">
        <v>25</v>
      </c>
      <c r="S87" s="6" t="s">
        <v>26</v>
      </c>
      <c r="T87" s="6" t="s">
        <v>25</v>
      </c>
      <c r="U87" s="6" t="s">
        <v>26</v>
      </c>
      <c r="V87" s="6" t="s">
        <v>25</v>
      </c>
      <c r="W87" s="6" t="s">
        <v>26</v>
      </c>
    </row>
    <row r="88" spans="1:23" x14ac:dyDescent="0.45">
      <c r="A88" s="1">
        <v>12</v>
      </c>
      <c r="B88">
        <v>10</v>
      </c>
      <c r="C88">
        <v>0.45</v>
      </c>
      <c r="D88">
        <f>IFERROR(SUM('PARITY Accuracy'!D88, 'Pattern_Matching Accuracy'!D88, 'Reversal Accuracy'!D88, 'Stack Accuracy'!D88, 'Vending_Machine Accuracy'!D88, 'Vending_Machine_Sum Accuracy'!D88, 'MazeComplete Accuracy'!D88, 'MazeSolve Accuracy'!D88, 'Hamiltonian Accuracy'!D88)/('Failure Counts Accuracy'!D1-'Failure Counts Accuracy'!D88),0)</f>
        <v>50.511111111111106</v>
      </c>
      <c r="E88">
        <f>IFERROR(SUM('PARITY Accuracy'!E88, 'Pattern_Matching Accuracy'!E88, 'Reversal Accuracy'!E88, 'Stack Accuracy'!E88, 'Vending_Machine Accuracy'!E88, 'Vending_Machine_Sum Accuracy'!E88, 'MazeComplete Accuracy'!E88, 'MazeSolve Accuracy'!E88, 'Hamiltonian Accuracy'!E88)/('Failure Counts Accuracy'!D1-'Failure Counts Accuracy'!E88),0)</f>
        <v>56.133333333333333</v>
      </c>
      <c r="F88">
        <f>IFERROR(SUM('PARITY Accuracy'!F88, 'Pattern_Matching Accuracy'!F88, 'Reversal Accuracy'!F88, 'Stack Accuracy'!F88, 'Vending_Machine Accuracy'!F88, 'Vending_Machine_Sum Accuracy'!F88, 'MazeComplete Accuracy'!F88, 'MazeSolve Accuracy'!F88, 'Hamiltonian Accuracy'!F88)/('Failure Counts Accuracy'!D1-'Failure Counts Accuracy'!F88),0)</f>
        <v>42.266666666666673</v>
      </c>
      <c r="G88">
        <f>IFERROR(SUM('PARITY Accuracy'!G88, 'Pattern_Matching Accuracy'!G88, 'Reversal Accuracy'!G88, 'Stack Accuracy'!G88, 'Vending_Machine Accuracy'!G88, 'Vending_Machine_Sum Accuracy'!G88, 'MazeComplete Accuracy'!G88, 'MazeSolve Accuracy'!G88, 'Hamiltonian Accuracy'!G88)/('Failure Counts Accuracy'!D1-'Failure Counts Accuracy'!G88),0)</f>
        <v>56.31111111111111</v>
      </c>
      <c r="H88" t="str">
        <f t="shared" si="27"/>
        <v>10 (δ=0.45)</v>
      </c>
      <c r="J88">
        <v>2</v>
      </c>
      <c r="K88">
        <f>AVERAGE(D76:G80)</f>
        <v>38.886527777777765</v>
      </c>
      <c r="L88">
        <f>AVERAGE(D76:G76,D81:G81,D86:G86,D91:G91,D96:G96,D101:G101)</f>
        <v>53.626967592592599</v>
      </c>
      <c r="M88">
        <v>0</v>
      </c>
      <c r="N88">
        <f t="shared" si="28"/>
        <v>51.305555555555557</v>
      </c>
      <c r="O88">
        <f t="shared" si="29"/>
        <v>5.7161105441625262</v>
      </c>
      <c r="P88" s="2">
        <f>AVERAGE(D76:D80)</f>
        <v>45.938888888888883</v>
      </c>
      <c r="Q88">
        <f>AVERAGE(D76,D81,D86,D91,D96,D101)</f>
        <v>54.812962962962956</v>
      </c>
      <c r="R88" s="2">
        <f>AVERAGE(E76:E80)</f>
        <v>58.780555555555551</v>
      </c>
      <c r="S88">
        <f>AVERAGE(E76,E81,E86,E91,E96,E101)</f>
        <v>60.92638888888888</v>
      </c>
      <c r="T88" s="2">
        <f>AVERAGE(F76:F80)</f>
        <v>38.320000000000007</v>
      </c>
      <c r="U88">
        <f>AVERAGE(F76,F81,F86,F91,F96,F101)</f>
        <v>49.464814814814815</v>
      </c>
      <c r="V88" s="2">
        <f>AVERAGE(G76:G80)</f>
        <v>12.506666666666666</v>
      </c>
      <c r="W88">
        <f>AVERAGE(G76,G81,G86,G91,G96,G101)</f>
        <v>49.303703703703697</v>
      </c>
    </row>
    <row r="89" spans="1:23" x14ac:dyDescent="0.45">
      <c r="A89" s="1">
        <v>13</v>
      </c>
      <c r="B89">
        <v>10</v>
      </c>
      <c r="C89">
        <v>0.65</v>
      </c>
      <c r="D89">
        <f>IFERROR(SUM('PARITY Accuracy'!D89, 'Pattern_Matching Accuracy'!D89, 'Reversal Accuracy'!D89, 'Stack Accuracy'!D89, 'Vending_Machine Accuracy'!D89, 'Vending_Machine_Sum Accuracy'!D89, 'MazeComplete Accuracy'!D89, 'MazeSolve Accuracy'!D89, 'Hamiltonian Accuracy'!D89)/('Failure Counts Accuracy'!D1-'Failure Counts Accuracy'!D89),0)</f>
        <v>50.599999999999994</v>
      </c>
      <c r="E89">
        <f>IFERROR(SUM('PARITY Accuracy'!E89, 'Pattern_Matching Accuracy'!E89, 'Reversal Accuracy'!E89, 'Stack Accuracy'!E89, 'Vending_Machine Accuracy'!E89, 'Vending_Machine_Sum Accuracy'!E89, 'MazeComplete Accuracy'!E89, 'MazeSolve Accuracy'!E89, 'Hamiltonian Accuracy'!E89)/('Failure Counts Accuracy'!D1-'Failure Counts Accuracy'!E89),0)</f>
        <v>55.488888888888887</v>
      </c>
      <c r="F89">
        <f>IFERROR(SUM('PARITY Accuracy'!F89, 'Pattern_Matching Accuracy'!F89, 'Reversal Accuracy'!F89, 'Stack Accuracy'!F89, 'Vending_Machine Accuracy'!F89, 'Vending_Machine_Sum Accuracy'!F89, 'MazeComplete Accuracy'!F89, 'MazeSolve Accuracy'!F89, 'Hamiltonian Accuracy'!F89)/('Failure Counts Accuracy'!D1-'Failure Counts Accuracy'!F89),0)</f>
        <v>42.055555555555557</v>
      </c>
      <c r="G89">
        <f>IFERROR(SUM('PARITY Accuracy'!G89, 'Pattern_Matching Accuracy'!G89, 'Reversal Accuracy'!G89, 'Stack Accuracy'!G89, 'Vending_Machine Accuracy'!G89, 'Vending_Machine_Sum Accuracy'!G89, 'MazeComplete Accuracy'!G89, 'MazeSolve Accuracy'!G89, 'Hamiltonian Accuracy'!G89)/('Failure Counts Accuracy'!D1-'Failure Counts Accuracy'!G89),0)</f>
        <v>55.522222222222226</v>
      </c>
      <c r="H89" t="str">
        <f t="shared" si="27"/>
        <v>10 (δ=0.65)</v>
      </c>
      <c r="J89">
        <v>5</v>
      </c>
      <c r="K89">
        <f>AVERAGE(D81:G85)</f>
        <v>50.339527777777775</v>
      </c>
      <c r="L89">
        <f>AVERAGE(D77:G77,D82:G82,D87:G87,D92:G92,D97:G97,D102:G102)</f>
        <v>53.70452546296297</v>
      </c>
      <c r="M89">
        <v>0.2</v>
      </c>
      <c r="N89">
        <f t="shared" si="28"/>
        <v>50.916666666666671</v>
      </c>
      <c r="O89">
        <f t="shared" si="29"/>
        <v>5.4939950383560339</v>
      </c>
      <c r="P89" s="2">
        <f>AVERAGE(D81:D85)</f>
        <v>50.864777777777782</v>
      </c>
      <c r="Q89">
        <f t="shared" ref="Q89:Q92" si="35">AVERAGE(D77,D82,D87,D92,D97,D102)</f>
        <v>56.010462962962968</v>
      </c>
      <c r="R89" s="2">
        <f>AVERAGE(E81:E85)</f>
        <v>57.266666666666666</v>
      </c>
      <c r="S89">
        <f t="shared" ref="S89:S92" si="36">AVERAGE(E77,E82,E87,E92,E97,E102)</f>
        <v>59.285648148148148</v>
      </c>
      <c r="T89" s="2">
        <f>AVERAGE(F81:F85)</f>
        <v>40.126666666666665</v>
      </c>
      <c r="U89">
        <f t="shared" ref="U89:U92" si="37">AVERAGE(F77,F82,F87,F92,F97,F102)</f>
        <v>49.574074074074076</v>
      </c>
      <c r="V89" s="2">
        <f>AVERAGE(G81:G85)</f>
        <v>53.1</v>
      </c>
      <c r="W89">
        <f t="shared" ref="W89:W92" si="38">AVERAGE(G77,G82,G87,G92,G97,G102)</f>
        <v>49.947916666666664</v>
      </c>
    </row>
    <row r="90" spans="1:23" x14ac:dyDescent="0.45">
      <c r="A90" s="1">
        <v>14</v>
      </c>
      <c r="B90">
        <v>10</v>
      </c>
      <c r="C90">
        <v>0.85</v>
      </c>
      <c r="D90">
        <f>IFERROR(SUM('PARITY Accuracy'!D90, 'Pattern_Matching Accuracy'!D90, 'Reversal Accuracy'!D90, 'Stack Accuracy'!D90, 'Vending_Machine Accuracy'!D90, 'Vending_Machine_Sum Accuracy'!D90, 'MazeComplete Accuracy'!D90, 'MazeSolve Accuracy'!D90, 'Hamiltonian Accuracy'!D90)/('Failure Counts Accuracy'!D1-'Failure Counts Accuracy'!D90),0)</f>
        <v>50.288888888888891</v>
      </c>
      <c r="E90">
        <f>IFERROR(SUM('PARITY Accuracy'!E90, 'Pattern_Matching Accuracy'!E90, 'Reversal Accuracy'!E90, 'Stack Accuracy'!E90, 'Vending_Machine Accuracy'!E90, 'Vending_Machine_Sum Accuracy'!E90, 'MazeComplete Accuracy'!E90, 'MazeSolve Accuracy'!E90, 'Hamiltonian Accuracy'!E90)/('Failure Counts Accuracy'!D1-'Failure Counts Accuracy'!E90),0)</f>
        <v>54.31111111111111</v>
      </c>
      <c r="F90">
        <f>IFERROR(SUM('PARITY Accuracy'!F90, 'Pattern_Matching Accuracy'!F90, 'Reversal Accuracy'!F90, 'Stack Accuracy'!F90, 'Vending_Machine Accuracy'!F90, 'Vending_Machine_Sum Accuracy'!F90, 'MazeComplete Accuracy'!F90, 'MazeSolve Accuracy'!F90, 'Hamiltonian Accuracy'!F90)/('Failure Counts Accuracy'!D1-'Failure Counts Accuracy'!F90),0)</f>
        <v>42.31111111111111</v>
      </c>
      <c r="G90">
        <f>IFERROR(SUM('PARITY Accuracy'!G90, 'Pattern_Matching Accuracy'!G90, 'Reversal Accuracy'!G90, 'Stack Accuracy'!G90, 'Vending_Machine Accuracy'!G90, 'Vending_Machine_Sum Accuracy'!G90, 'MazeComplete Accuracy'!G90, 'MazeSolve Accuracy'!G90, 'Hamiltonian Accuracy'!G90)/('Failure Counts Accuracy'!D1-'Failure Counts Accuracy'!G90),0)</f>
        <v>56.24444444444444</v>
      </c>
      <c r="H90" t="str">
        <f t="shared" si="27"/>
        <v>10 (δ=0.85)</v>
      </c>
      <c r="J90">
        <v>10</v>
      </c>
      <c r="K90">
        <f>AVERAGE(D86:G90)</f>
        <v>51.187777777777782</v>
      </c>
      <c r="L90">
        <f t="shared" ref="L90:L92" si="39">AVERAGE(D78:G78,D83:G83,D88:G88,D93:G93,D98:G98,D103:G103)</f>
        <v>52.764039351851856</v>
      </c>
      <c r="M90">
        <v>0.45</v>
      </c>
      <c r="N90">
        <f t="shared" si="28"/>
        <v>50.788888888888884</v>
      </c>
      <c r="O90">
        <f t="shared" si="29"/>
        <v>5.3453683655070181</v>
      </c>
      <c r="P90" s="2">
        <f>AVERAGE(D86:D90)</f>
        <v>50.85777777777777</v>
      </c>
      <c r="Q90">
        <f t="shared" si="35"/>
        <v>54.74018518518519</v>
      </c>
      <c r="R90" s="2">
        <f>AVERAGE(E86:E90)</f>
        <v>56.293333333333329</v>
      </c>
      <c r="S90">
        <f t="shared" si="36"/>
        <v>57.42962962962963</v>
      </c>
      <c r="T90" s="2">
        <f>AVERAGE(F86:F90)</f>
        <v>41.826666666666668</v>
      </c>
      <c r="U90">
        <f t="shared" si="37"/>
        <v>48.985185185185195</v>
      </c>
      <c r="V90" s="2">
        <f>AVERAGE(G86:G90)</f>
        <v>55.773333333333333</v>
      </c>
      <c r="W90">
        <f t="shared" si="38"/>
        <v>49.901157407407403</v>
      </c>
    </row>
    <row r="91" spans="1:23" x14ac:dyDescent="0.45">
      <c r="A91" s="1">
        <v>15</v>
      </c>
      <c r="B91">
        <v>20</v>
      </c>
      <c r="C91">
        <v>0</v>
      </c>
      <c r="D91">
        <f>IFERROR(SUM('PARITY Accuracy'!D91, 'Pattern_Matching Accuracy'!D91, 'Reversal Accuracy'!D91, 'Stack Accuracy'!D91, 'Vending_Machine Accuracy'!D91, 'Vending_Machine_Sum Accuracy'!D91, 'MazeComplete Accuracy'!D91, 'MazeSolve Accuracy'!D91, 'Hamiltonian Accuracy'!D91)/('Failure Counts Accuracy'!D1-'Failure Counts Accuracy'!D91),0)</f>
        <v>55.655555555555566</v>
      </c>
      <c r="E91">
        <f>IFERROR(SUM('PARITY Accuracy'!E91, 'Pattern_Matching Accuracy'!E91, 'Reversal Accuracy'!E91, 'Stack Accuracy'!E91, 'Vending_Machine Accuracy'!E91, 'Vending_Machine_Sum Accuracy'!E91, 'MazeComplete Accuracy'!E91, 'MazeSolve Accuracy'!E91, 'Hamiltonian Accuracy'!E91)/('Failure Counts Accuracy'!D1-'Failure Counts Accuracy'!E91),0)</f>
        <v>57.699999999999996</v>
      </c>
      <c r="F91">
        <f>IFERROR(SUM('PARITY Accuracy'!F91, 'Pattern_Matching Accuracy'!F91, 'Reversal Accuracy'!F91, 'Stack Accuracy'!F91, 'Vending_Machine Accuracy'!F91, 'Vending_Machine_Sum Accuracy'!F91, 'MazeComplete Accuracy'!F91, 'MazeSolve Accuracy'!F91, 'Hamiltonian Accuracy'!F91)/('Failure Counts Accuracy'!D1-'Failure Counts Accuracy'!F91),0)</f>
        <v>47.355555555555561</v>
      </c>
      <c r="G91">
        <f>IFERROR(SUM('PARITY Accuracy'!G91, 'Pattern_Matching Accuracy'!G91, 'Reversal Accuracy'!G91, 'Stack Accuracy'!G91, 'Vending_Machine Accuracy'!G91, 'Vending_Machine_Sum Accuracy'!G91, 'MazeComplete Accuracy'!G91, 'MazeSolve Accuracy'!G91, 'Hamiltonian Accuracy'!G91)/('Failure Counts Accuracy'!D1-'Failure Counts Accuracy'!G91),0)</f>
        <v>61.222222222222221</v>
      </c>
      <c r="H91" t="str">
        <f t="shared" si="27"/>
        <v>20 (δ=0)</v>
      </c>
      <c r="J91">
        <v>20</v>
      </c>
      <c r="K91">
        <f>AVERAGE(D91:G95)</f>
        <v>54.94</v>
      </c>
      <c r="L91">
        <f t="shared" si="39"/>
        <v>52.539386574074079</v>
      </c>
      <c r="M91">
        <v>0.65</v>
      </c>
      <c r="N91">
        <f t="shared" si="28"/>
        <v>55.483333333333334</v>
      </c>
      <c r="O91">
        <f t="shared" si="29"/>
        <v>5.0975211840876336</v>
      </c>
      <c r="P91" s="2">
        <f>AVERAGE(D91:D95)</f>
        <v>55.61333333333333</v>
      </c>
      <c r="Q91">
        <f t="shared" si="35"/>
        <v>54.354999999999997</v>
      </c>
      <c r="R91" s="2">
        <f>AVERAGE(E91:E95)</f>
        <v>55.82222222222223</v>
      </c>
      <c r="S91">
        <f t="shared" si="36"/>
        <v>57.928472222222219</v>
      </c>
      <c r="T91" s="2">
        <f>AVERAGE(F91:F95)</f>
        <v>47.093333333333341</v>
      </c>
      <c r="U91">
        <f t="shared" si="37"/>
        <v>48.683333333333337</v>
      </c>
      <c r="V91" s="2">
        <f>AVERAGE(G91:G95)</f>
        <v>61.231111111111112</v>
      </c>
      <c r="W91">
        <f t="shared" si="38"/>
        <v>49.190740740740743</v>
      </c>
    </row>
    <row r="92" spans="1:23" x14ac:dyDescent="0.45">
      <c r="A92" s="1">
        <v>16</v>
      </c>
      <c r="B92">
        <v>20</v>
      </c>
      <c r="C92">
        <v>0.2</v>
      </c>
      <c r="D92">
        <f>IFERROR(SUM('PARITY Accuracy'!D92, 'Pattern_Matching Accuracy'!D92, 'Reversal Accuracy'!D92, 'Stack Accuracy'!D92, 'Vending_Machine Accuracy'!D92, 'Vending_Machine_Sum Accuracy'!D92, 'MazeComplete Accuracy'!D92, 'MazeSolve Accuracy'!D92, 'Hamiltonian Accuracy'!D92)/('Failure Counts Accuracy'!D1-'Failure Counts Accuracy'!D92),0)</f>
        <v>55.70000000000001</v>
      </c>
      <c r="E92">
        <f>IFERROR(SUM('PARITY Accuracy'!E92, 'Pattern_Matching Accuracy'!E92, 'Reversal Accuracy'!E92, 'Stack Accuracy'!E92, 'Vending_Machine Accuracy'!E92, 'Vending_Machine_Sum Accuracy'!E92, 'MazeComplete Accuracy'!E92, 'MazeSolve Accuracy'!E92, 'Hamiltonian Accuracy'!E92)/('Failure Counts Accuracy'!D1-'Failure Counts Accuracy'!E92),0)</f>
        <v>56.86666666666666</v>
      </c>
      <c r="F92">
        <f>IFERROR(SUM('PARITY Accuracy'!F92, 'Pattern_Matching Accuracy'!F92, 'Reversal Accuracy'!F92, 'Stack Accuracy'!F92, 'Vending_Machine Accuracy'!F92, 'Vending_Machine_Sum Accuracy'!F92, 'MazeComplete Accuracy'!F92, 'MazeSolve Accuracy'!F92, 'Hamiltonian Accuracy'!F92)/('Failure Counts Accuracy'!D1-'Failure Counts Accuracy'!F92),0)</f>
        <v>48.500000000000007</v>
      </c>
      <c r="G92">
        <f>IFERROR(SUM('PARITY Accuracy'!G92, 'Pattern_Matching Accuracy'!G92, 'Reversal Accuracy'!G92, 'Stack Accuracy'!G92, 'Vending_Machine Accuracy'!G92, 'Vending_Machine_Sum Accuracy'!G92, 'MazeComplete Accuracy'!G92, 'MazeSolve Accuracy'!G92, 'Hamiltonian Accuracy'!G92)/('Failure Counts Accuracy'!D1-'Failure Counts Accuracy'!G92),0)</f>
        <v>61.677777777777777</v>
      </c>
      <c r="H92" t="str">
        <f t="shared" si="27"/>
        <v>20 (δ=0.2)</v>
      </c>
      <c r="J92">
        <v>50</v>
      </c>
      <c r="K92">
        <f>AVERAGE(D96:G100)</f>
        <v>60.21305555555557</v>
      </c>
      <c r="L92">
        <f t="shared" si="39"/>
        <v>51.84796296296296</v>
      </c>
      <c r="M92">
        <v>0.85</v>
      </c>
      <c r="N92">
        <f t="shared" si="28"/>
        <v>55.68611111111111</v>
      </c>
      <c r="O92">
        <f t="shared" si="29"/>
        <v>4.7152456634481554</v>
      </c>
      <c r="P92" s="2">
        <f>AVERAGE(D96:D100)</f>
        <v>60.502222222222223</v>
      </c>
      <c r="Q92">
        <f t="shared" si="35"/>
        <v>53.424074074074078</v>
      </c>
      <c r="R92" s="2">
        <f>AVERAGE(E96:E100)</f>
        <v>60.328888888888891</v>
      </c>
      <c r="S92">
        <f t="shared" si="36"/>
        <v>56.711064814814812</v>
      </c>
      <c r="T92" s="2">
        <f>AVERAGE(F96:F100)</f>
        <v>61.491111111111117</v>
      </c>
      <c r="U92">
        <f t="shared" si="37"/>
        <v>48.005555555555553</v>
      </c>
      <c r="V92" s="2">
        <f>AVERAGE(G96:G100)</f>
        <v>58.529999999999994</v>
      </c>
      <c r="W92">
        <f t="shared" si="38"/>
        <v>49.251157407407412</v>
      </c>
    </row>
    <row r="93" spans="1:23" x14ac:dyDescent="0.45">
      <c r="A93" s="1">
        <v>17</v>
      </c>
      <c r="B93">
        <v>20</v>
      </c>
      <c r="C93">
        <v>0.45</v>
      </c>
      <c r="D93">
        <f>IFERROR(SUM('PARITY Accuracy'!D93, 'Pattern_Matching Accuracy'!D93, 'Reversal Accuracy'!D93, 'Stack Accuracy'!D93, 'Vending_Machine Accuracy'!D93, 'Vending_Machine_Sum Accuracy'!D93, 'MazeComplete Accuracy'!D93, 'MazeSolve Accuracy'!D93, 'Hamiltonian Accuracy'!D93)/('Failure Counts Accuracy'!D1-'Failure Counts Accuracy'!D93),0)</f>
        <v>55.522222222222219</v>
      </c>
      <c r="E93">
        <f>IFERROR(SUM('PARITY Accuracy'!E93, 'Pattern_Matching Accuracy'!E93, 'Reversal Accuracy'!E93, 'Stack Accuracy'!E93, 'Vending_Machine Accuracy'!E93, 'Vending_Machine_Sum Accuracy'!E93, 'MazeComplete Accuracy'!E93, 'MazeSolve Accuracy'!E93, 'Hamiltonian Accuracy'!E93)/('Failure Counts Accuracy'!D1-'Failure Counts Accuracy'!E93),0)</f>
        <v>55.055555555555564</v>
      </c>
      <c r="F93">
        <f>IFERROR(SUM('PARITY Accuracy'!F93, 'Pattern_Matching Accuracy'!F93, 'Reversal Accuracy'!F93, 'Stack Accuracy'!F93, 'Vending_Machine Accuracy'!F93, 'Vending_Machine_Sum Accuracy'!F93, 'MazeComplete Accuracy'!F93, 'MazeSolve Accuracy'!F93, 'Hamiltonian Accuracy'!F93)/('Failure Counts Accuracy'!D1-'Failure Counts Accuracy'!F93),0)</f>
        <v>46.56666666666667</v>
      </c>
      <c r="G93">
        <f>IFERROR(SUM('PARITY Accuracy'!G93, 'Pattern_Matching Accuracy'!G93, 'Reversal Accuracy'!G93, 'Stack Accuracy'!G93, 'Vending_Machine Accuracy'!G93, 'Vending_Machine_Sum Accuracy'!G93, 'MazeComplete Accuracy'!G93, 'MazeSolve Accuracy'!G93, 'Hamiltonian Accuracy'!G93)/('Failure Counts Accuracy'!D1-'Failure Counts Accuracy'!G93),0)</f>
        <v>61.82222222222223</v>
      </c>
      <c r="H93" t="str">
        <f t="shared" si="27"/>
        <v>20 (δ=0.45)</v>
      </c>
      <c r="J93">
        <v>100</v>
      </c>
      <c r="K93">
        <f>AVERAGE(D101:G105)</f>
        <v>61.812569444444442</v>
      </c>
      <c r="L93">
        <f>AVERAGE((L92-L91), (L91-L90), (L90-L89), (L89-L88))</f>
        <v>-0.44475115740740989</v>
      </c>
      <c r="N93">
        <f t="shared" si="28"/>
        <v>54.741666666666667</v>
      </c>
      <c r="O93">
        <f t="shared" si="29"/>
        <v>5.4238520717564107</v>
      </c>
      <c r="P93" s="2">
        <f>AVERAGE(D101:D105)</f>
        <v>64.234222222222229</v>
      </c>
      <c r="R93" s="2">
        <f>AVERAGE(E101:E105)</f>
        <v>62.245777777777775</v>
      </c>
      <c r="T93" s="2">
        <f>AVERAGE(F101:F105)</f>
        <v>64.797777777777782</v>
      </c>
      <c r="V93" s="2">
        <f>AVERAGE(G101:G105)</f>
        <v>55.972499999999989</v>
      </c>
    </row>
    <row r="94" spans="1:23" x14ac:dyDescent="0.45">
      <c r="A94" s="1">
        <v>18</v>
      </c>
      <c r="B94">
        <v>20</v>
      </c>
      <c r="C94">
        <v>0.65</v>
      </c>
      <c r="D94">
        <f>IFERROR(SUM('PARITY Accuracy'!D94, 'Pattern_Matching Accuracy'!D94, 'Reversal Accuracy'!D94, 'Stack Accuracy'!D94, 'Vending_Machine Accuracy'!D94, 'Vending_Machine_Sum Accuracy'!D94, 'MazeComplete Accuracy'!D94, 'MazeSolve Accuracy'!D94, 'Hamiltonian Accuracy'!D94)/('Failure Counts Accuracy'!D1-'Failure Counts Accuracy'!D94),0)</f>
        <v>55.533333333333331</v>
      </c>
      <c r="E94">
        <f>IFERROR(SUM('PARITY Accuracy'!E94, 'Pattern_Matching Accuracy'!E94, 'Reversal Accuracy'!E94, 'Stack Accuracy'!E94, 'Vending_Machine Accuracy'!E94, 'Vending_Machine_Sum Accuracy'!E94, 'MazeComplete Accuracy'!E94, 'MazeSolve Accuracy'!E94, 'Hamiltonian Accuracy'!E94)/('Failure Counts Accuracy'!D1-'Failure Counts Accuracy'!E94),0)</f>
        <v>55.111111111111114</v>
      </c>
      <c r="F94">
        <f>IFERROR(SUM('PARITY Accuracy'!F94, 'Pattern_Matching Accuracy'!F94, 'Reversal Accuracy'!F94, 'Stack Accuracy'!F94, 'Vending_Machine Accuracy'!F94, 'Vending_Machine_Sum Accuracy'!F94, 'MazeComplete Accuracy'!F94, 'MazeSolve Accuracy'!F94, 'Hamiltonian Accuracy'!F94)/('Failure Counts Accuracy'!D1-'Failure Counts Accuracy'!F94),0)</f>
        <v>47.077777777777783</v>
      </c>
      <c r="G94">
        <f>IFERROR(SUM('PARITY Accuracy'!G94, 'Pattern_Matching Accuracy'!G94, 'Reversal Accuracy'!G94, 'Stack Accuracy'!G94, 'Vending_Machine Accuracy'!G94, 'Vending_Machine_Sum Accuracy'!G94, 'MazeComplete Accuracy'!G94, 'MazeSolve Accuracy'!G94, 'Hamiltonian Accuracy'!G94)/('Failure Counts Accuracy'!D1-'Failure Counts Accuracy'!G94),0)</f>
        <v>60.8888888888889</v>
      </c>
      <c r="H94" t="str">
        <f t="shared" si="27"/>
        <v>20 (δ=0.65)</v>
      </c>
      <c r="K94">
        <f>AVERAGE(K88:K93)</f>
        <v>52.896576388888889</v>
      </c>
      <c r="L94">
        <f>AVERAGE(L88:L92)</f>
        <v>52.896576388888903</v>
      </c>
      <c r="N94">
        <f t="shared" si="28"/>
        <v>54.652777777777786</v>
      </c>
      <c r="O94">
        <f t="shared" si="29"/>
        <v>4.930901396321663</v>
      </c>
      <c r="P94" s="2">
        <f>AVERAGE(P88:P93)</f>
        <v>54.668537037037034</v>
      </c>
      <c r="Q94">
        <f>AVERAGE(Q88:Q92)</f>
        <v>54.668537037037041</v>
      </c>
      <c r="R94" s="2">
        <f>AVERAGE(R88:R93)</f>
        <v>58.456240740740746</v>
      </c>
      <c r="S94">
        <f>AVERAGE(S88:S92)</f>
        <v>58.456240740740739</v>
      </c>
      <c r="T94" s="2">
        <f>AVERAGE(T88:T93)</f>
        <v>48.942592592592597</v>
      </c>
      <c r="U94">
        <f>AVERAGE(U88:U92)</f>
        <v>48.942592592592597</v>
      </c>
      <c r="V94" s="2">
        <f>AVERAGE(V88:V93)</f>
        <v>49.518935185185178</v>
      </c>
      <c r="W94">
        <f>AVERAGE(W88:W92)</f>
        <v>49.518935185185185</v>
      </c>
    </row>
    <row r="95" spans="1:23" x14ac:dyDescent="0.45">
      <c r="A95" s="1">
        <v>19</v>
      </c>
      <c r="B95">
        <v>20</v>
      </c>
      <c r="C95">
        <v>0.85</v>
      </c>
      <c r="D95">
        <f>IFERROR(SUM('PARITY Accuracy'!D95, 'Pattern_Matching Accuracy'!D95, 'Reversal Accuracy'!D95, 'Stack Accuracy'!D95, 'Vending_Machine Accuracy'!D95, 'Vending_Machine_Sum Accuracy'!D95, 'MazeComplete Accuracy'!D95, 'MazeSolve Accuracy'!D95, 'Hamiltonian Accuracy'!D95)/('Failure Counts Accuracy'!D1-'Failure Counts Accuracy'!D95),0)</f>
        <v>55.655555555555537</v>
      </c>
      <c r="E95">
        <f>IFERROR(SUM('PARITY Accuracy'!E95, 'Pattern_Matching Accuracy'!E95, 'Reversal Accuracy'!E95, 'Stack Accuracy'!E95, 'Vending_Machine Accuracy'!E95, 'Vending_Machine_Sum Accuracy'!E95, 'MazeComplete Accuracy'!E95, 'MazeSolve Accuracy'!E95, 'Hamiltonian Accuracy'!E95)/('Failure Counts Accuracy'!D1-'Failure Counts Accuracy'!E95),0)</f>
        <v>54.377777777777773</v>
      </c>
      <c r="F95">
        <f>IFERROR(SUM('PARITY Accuracy'!F95, 'Pattern_Matching Accuracy'!F95, 'Reversal Accuracy'!F95, 'Stack Accuracy'!F95, 'Vending_Machine Accuracy'!F95, 'Vending_Machine_Sum Accuracy'!F95, 'MazeComplete Accuracy'!F95, 'MazeSolve Accuracy'!F95, 'Hamiltonian Accuracy'!F95)/('Failure Counts Accuracy'!D1-'Failure Counts Accuracy'!F95),0)</f>
        <v>45.966666666666661</v>
      </c>
      <c r="G95">
        <f>IFERROR(SUM('PARITY Accuracy'!G95, 'Pattern_Matching Accuracy'!G95, 'Reversal Accuracy'!G95, 'Stack Accuracy'!G95, 'Vending_Machine Accuracy'!G95, 'Vending_Machine_Sum Accuracy'!G95, 'MazeComplete Accuracy'!G95, 'MazeSolve Accuracy'!G95, 'Hamiltonian Accuracy'!G95)/('Failure Counts Accuracy'!D1-'Failure Counts Accuracy'!G95),0)</f>
        <v>60.544444444444451</v>
      </c>
      <c r="H95" t="str">
        <f t="shared" si="27"/>
        <v>20 (δ=0.85)</v>
      </c>
      <c r="K95">
        <f>_xlfn.STDEV.P(K88:K93)</f>
        <v>7.5602175012368091</v>
      </c>
      <c r="L95">
        <f>_xlfn.STDEV.P(L88:L92)</f>
        <v>0.69727953702529188</v>
      </c>
      <c r="N95">
        <f t="shared" si="28"/>
        <v>54.136111111111106</v>
      </c>
      <c r="O95">
        <f t="shared" si="29"/>
        <v>5.2481823720100058</v>
      </c>
      <c r="P95" s="2">
        <f>_xlfn.STDEV.P(P88:P93)</f>
        <v>6.2132128480134154</v>
      </c>
      <c r="Q95">
        <f>_xlfn.STDEV.P(Q88:Q92)</f>
        <v>0.83351677075692976</v>
      </c>
      <c r="R95" s="2">
        <f>_xlfn.STDEV.P(R88:R93)</f>
        <v>2.2731729156831273</v>
      </c>
      <c r="S95">
        <f>_xlfn.STDEV.P(S88:S92)</f>
        <v>1.4945004192899651</v>
      </c>
      <c r="T95" s="2">
        <f>_xlfn.STDEV.P(T88:T93)</f>
        <v>10.436062469285341</v>
      </c>
      <c r="U95">
        <f>_xlfn.STDEV.P(U88:U92)</f>
        <v>0.56895567702086203</v>
      </c>
      <c r="V95" s="2">
        <f>_xlfn.STDEV.P(V88:V93)</f>
        <v>16.742522684898425</v>
      </c>
      <c r="W95">
        <f>_xlfn.STDEV.P(W88:W92)</f>
        <v>0.33342467241374024</v>
      </c>
    </row>
    <row r="96" spans="1:23" ht="14.65" thickBot="1" x14ac:dyDescent="0.5">
      <c r="A96" s="1">
        <v>20</v>
      </c>
      <c r="B96">
        <v>50</v>
      </c>
      <c r="C96">
        <v>0</v>
      </c>
      <c r="D96">
        <f>IFERROR(SUM('PARITY Accuracy'!D96, 'Pattern_Matching Accuracy'!D96, 'Reversal Accuracy'!D96, 'Stack Accuracy'!D96, 'Vending_Machine Accuracy'!D96, 'Vending_Machine_Sum Accuracy'!D96, 'MazeComplete Accuracy'!D96, 'MazeSolve Accuracy'!D96, 'Hamiltonian Accuracy'!D96)/('Failure Counts Accuracy'!D1-'Failure Counts Accuracy'!D96),0)</f>
        <v>59.333333333333321</v>
      </c>
      <c r="E96">
        <f>IFERROR(SUM('PARITY Accuracy'!E96, 'Pattern_Matching Accuracy'!E96, 'Reversal Accuracy'!E96, 'Stack Accuracy'!E96, 'Vending_Machine Accuracy'!E96, 'Vending_Machine_Sum Accuracy'!E96, 'MazeComplete Accuracy'!E96, 'MazeSolve Accuracy'!E96, 'Hamiltonian Accuracy'!E96)/('Failure Counts Accuracy'!D1-'Failure Counts Accuracy'!E96),0)</f>
        <v>62.67777777777777</v>
      </c>
      <c r="F96">
        <f>IFERROR(SUM('PARITY Accuracy'!F96, 'Pattern_Matching Accuracy'!F96, 'Reversal Accuracy'!F96, 'Stack Accuracy'!F96, 'Vending_Machine Accuracy'!F96, 'Vending_Machine_Sum Accuracy'!F96, 'MazeComplete Accuracy'!F96, 'MazeSolve Accuracy'!F96, 'Hamiltonian Accuracy'!F96)/('Failure Counts Accuracy'!D1-'Failure Counts Accuracy'!F96),0)</f>
        <v>61.144444444444453</v>
      </c>
      <c r="G96">
        <f>IFERROR(SUM('PARITY Accuracy'!G96, 'Pattern_Matching Accuracy'!G96, 'Reversal Accuracy'!G96, 'Stack Accuracy'!G96, 'Vending_Machine Accuracy'!G96, 'Vending_Machine_Sum Accuracy'!G96, 'MazeComplete Accuracy'!G96, 'MazeSolve Accuracy'!G96, 'Hamiltonian Accuracy'!G96)/('Failure Counts Accuracy'!D1-'Failure Counts Accuracy'!G96),0)</f>
        <v>59.637499999999989</v>
      </c>
      <c r="H96" t="str">
        <f t="shared" si="27"/>
        <v>50 (δ=0)</v>
      </c>
      <c r="N96">
        <f t="shared" si="28"/>
        <v>60.698263888888881</v>
      </c>
      <c r="O96">
        <f t="shared" si="29"/>
        <v>1.3328360527386505</v>
      </c>
      <c r="P96" s="2"/>
      <c r="R96" s="2"/>
      <c r="T96" s="2"/>
      <c r="V96" s="2"/>
    </row>
    <row r="97" spans="1:23" x14ac:dyDescent="0.45">
      <c r="A97" s="1">
        <v>21</v>
      </c>
      <c r="B97">
        <v>50</v>
      </c>
      <c r="C97">
        <v>0.2</v>
      </c>
      <c r="D97">
        <f>IFERROR(SUM('PARITY Accuracy'!D97, 'Pattern_Matching Accuracy'!D97, 'Reversal Accuracy'!D97, 'Stack Accuracy'!D97, 'Vending_Machine Accuracy'!D97, 'Vending_Machine_Sum Accuracy'!D97, 'MazeComplete Accuracy'!D97, 'MazeSolve Accuracy'!D97, 'Hamiltonian Accuracy'!D97)/('Failure Counts Accuracy'!D1-'Failure Counts Accuracy'!D97),0)</f>
        <v>62.144444444444453</v>
      </c>
      <c r="E97">
        <f>IFERROR(SUM('PARITY Accuracy'!E97, 'Pattern_Matching Accuracy'!E97, 'Reversal Accuracy'!E97, 'Stack Accuracy'!E97, 'Vending_Machine Accuracy'!E97, 'Vending_Machine_Sum Accuracy'!E97, 'MazeComplete Accuracy'!E97, 'MazeSolve Accuracy'!E97, 'Hamiltonian Accuracy'!E97)/('Failure Counts Accuracy'!D1-'Failure Counts Accuracy'!E97),0)</f>
        <v>61.277777777777779</v>
      </c>
      <c r="F97">
        <f>IFERROR(SUM('PARITY Accuracy'!F97, 'Pattern_Matching Accuracy'!F97, 'Reversal Accuracy'!F97, 'Stack Accuracy'!F97, 'Vending_Machine Accuracy'!F97, 'Vending_Machine_Sum Accuracy'!F97, 'MazeComplete Accuracy'!F97, 'MazeSolve Accuracy'!F97, 'Hamiltonian Accuracy'!F97)/('Failure Counts Accuracy'!D1-'Failure Counts Accuracy'!F97),0)</f>
        <v>62.422222222222217</v>
      </c>
      <c r="G97">
        <f>IFERROR(SUM('PARITY Accuracy'!G97, 'Pattern_Matching Accuracy'!G97, 'Reversal Accuracy'!G97, 'Stack Accuracy'!G97, 'Vending_Machine Accuracy'!G97, 'Vending_Machine_Sum Accuracy'!G97, 'MazeComplete Accuracy'!G97, 'MazeSolve Accuracy'!G97, 'Hamiltonian Accuracy'!G97)/('Failure Counts Accuracy'!D1-'Failure Counts Accuracy'!G97),0)</f>
        <v>58.712499999999999</v>
      </c>
      <c r="H97" t="str">
        <f t="shared" si="27"/>
        <v>50 (δ=0.2)</v>
      </c>
      <c r="K97" s="9" cm="1">
        <f t="array" ref="K97">INDEX(LINEST(K88:K93), 1)</f>
        <v>4.2286575396825432</v>
      </c>
      <c r="L97" s="10" cm="1">
        <f t="array" ref="L97">INDEX(LINEST(L88:L92), 1)</f>
        <v>-0.47231481481481691</v>
      </c>
      <c r="N97">
        <f t="shared" si="28"/>
        <v>61.13923611111111</v>
      </c>
      <c r="O97">
        <f t="shared" si="29"/>
        <v>1.4632787756507863</v>
      </c>
      <c r="P97" s="2" cm="1">
        <f t="array" ref="P97">INDEX(LINEST(P88:P93), 1)</f>
        <v>3.5755587301587317</v>
      </c>
      <c r="Q97" s="2" cm="1">
        <f t="array" ref="Q97">INDEX(LINEST(Q88:Q92), 1)</f>
        <v>-0.44332407407407265</v>
      </c>
      <c r="R97" s="2" cm="1">
        <f t="array" ref="R97">INDEX(LINEST(R88:R93), 1)</f>
        <v>0.74404761904761973</v>
      </c>
      <c r="S97" s="2" cm="1">
        <f t="array" ref="S97">INDEX(LINEST(S88:S92), 1)</f>
        <v>-0.97878240740740663</v>
      </c>
      <c r="T97" s="2" cm="1">
        <f t="array" ref="T97">INDEX(LINEST(T88:T93), 1)</f>
        <v>5.7642539682539677</v>
      </c>
      <c r="U97" s="2" cm="1">
        <f t="array" ref="U97">INDEX(LINEST(U88:U92), 1)</f>
        <v>-0.38092592592592628</v>
      </c>
      <c r="V97" s="2" cm="1">
        <f t="array" ref="V97">INDEX(LINEST(V88:V93), 1)</f>
        <v>6.8307698412698405</v>
      </c>
      <c r="W97" s="2" cm="1">
        <f t="array" ref="W97">INDEX(LINEST(W88:W92), 1)</f>
        <v>-8.6226851851849057E-2</v>
      </c>
    </row>
    <row r="98" spans="1:23" x14ac:dyDescent="0.45">
      <c r="A98" s="1">
        <v>22</v>
      </c>
      <c r="B98">
        <v>50</v>
      </c>
      <c r="C98">
        <v>0.45</v>
      </c>
      <c r="D98">
        <f>IFERROR(SUM('PARITY Accuracy'!D98, 'Pattern_Matching Accuracy'!D98, 'Reversal Accuracy'!D98, 'Stack Accuracy'!D98, 'Vending_Machine Accuracy'!D98, 'Vending_Machine_Sum Accuracy'!D98, 'MazeComplete Accuracy'!D98, 'MazeSolve Accuracy'!D98, 'Hamiltonian Accuracy'!D98)/('Failure Counts Accuracy'!D1-'Failure Counts Accuracy'!D98),0)</f>
        <v>61.13333333333334</v>
      </c>
      <c r="E98">
        <f>IFERROR(SUM('PARITY Accuracy'!E98, 'Pattern_Matching Accuracy'!E98, 'Reversal Accuracy'!E98, 'Stack Accuracy'!E98, 'Vending_Machine Accuracy'!E98, 'Vending_Machine_Sum Accuracy'!E98, 'MazeComplete Accuracy'!E98, 'MazeSolve Accuracy'!E98, 'Hamiltonian Accuracy'!E98)/('Failure Counts Accuracy'!D1-'Failure Counts Accuracy'!E98),0)</f>
        <v>59.977777777777774</v>
      </c>
      <c r="F98">
        <f>IFERROR(SUM('PARITY Accuracy'!F98, 'Pattern_Matching Accuracy'!F98, 'Reversal Accuracy'!F98, 'Stack Accuracy'!F98, 'Vending_Machine Accuracy'!F98, 'Vending_Machine_Sum Accuracy'!F98, 'MazeComplete Accuracy'!F98, 'MazeSolve Accuracy'!F98, 'Hamiltonian Accuracy'!F98)/('Failure Counts Accuracy'!D1-'Failure Counts Accuracy'!F98),0)</f>
        <v>61.811111111111117</v>
      </c>
      <c r="G98">
        <f>IFERROR(SUM('PARITY Accuracy'!G98, 'Pattern_Matching Accuracy'!G98, 'Reversal Accuracy'!G98, 'Stack Accuracy'!G98, 'Vending_Machine Accuracy'!G98, 'Vending_Machine_Sum Accuracy'!G98, 'MazeComplete Accuracy'!G98, 'MazeSolve Accuracy'!G98, 'Hamiltonian Accuracy'!G98)/('Failure Counts Accuracy'!D1-'Failure Counts Accuracy'!G98),0)</f>
        <v>57.974999999999994</v>
      </c>
      <c r="H98" t="str">
        <f t="shared" si="27"/>
        <v>50 (δ=0.45)</v>
      </c>
      <c r="K98" s="11">
        <f>AVERAGE('Hamiltonian Accuracy'!K98, 'MazeSolve Accuracy'!K98, 'MazeComplete Accuracy'!K98, 'Vending_Machine_Sum Accuracy'!K98, 'Vending_Machine Accuracy'!K98, 'Stack Accuracy'!K98, 'Reversal Accuracy'!K98, 'Pattern_Matching Accuracy'!K98, 'PARITY Accuracy'!K98)</f>
        <v>4.9186423280423277</v>
      </c>
      <c r="L98" s="11">
        <f>AVERAGE('Hamiltonian Accuracy'!L98, 'MazeSolve Accuracy'!L98, 'MazeComplete Accuracy'!L98, 'Vending_Machine_Sum Accuracy'!L98, 'Vending_Machine Accuracy'!L98, 'Stack Accuracy'!L98, 'Reversal Accuracy'!L98, 'Pattern_Matching Accuracy'!L98, 'PARITY Accuracy'!L98)</f>
        <v>-0.44876052188552307</v>
      </c>
      <c r="N98">
        <f t="shared" si="28"/>
        <v>60.224305555555553</v>
      </c>
      <c r="O98">
        <f t="shared" si="29"/>
        <v>1.4546850861425966</v>
      </c>
    </row>
    <row r="99" spans="1:23" ht="14.65" thickBot="1" x14ac:dyDescent="0.5">
      <c r="A99" s="1">
        <v>23</v>
      </c>
      <c r="B99">
        <v>50</v>
      </c>
      <c r="C99">
        <v>0.65</v>
      </c>
      <c r="D99">
        <f>IFERROR(SUM('PARITY Accuracy'!D99, 'Pattern_Matching Accuracy'!D99, 'Reversal Accuracy'!D99, 'Stack Accuracy'!D99, 'Vending_Machine Accuracy'!D99, 'Vending_Machine_Sum Accuracy'!D99, 'MazeComplete Accuracy'!D99, 'MazeSolve Accuracy'!D99, 'Hamiltonian Accuracy'!D99)/('Failure Counts Accuracy'!D1-'Failure Counts Accuracy'!D99),0)</f>
        <v>60.988888888888887</v>
      </c>
      <c r="E99">
        <f>IFERROR(SUM('PARITY Accuracy'!E99, 'Pattern_Matching Accuracy'!E99, 'Reversal Accuracy'!E99, 'Stack Accuracy'!E99, 'Vending_Machine Accuracy'!E99, 'Vending_Machine_Sum Accuracy'!E99, 'MazeComplete Accuracy'!E99, 'MazeSolve Accuracy'!E99, 'Hamiltonian Accuracy'!E99)/('Failure Counts Accuracy'!D1-'Failure Counts Accuracy'!E99),0)</f>
        <v>59.444444444444443</v>
      </c>
      <c r="F99">
        <f>IFERROR(SUM('PARITY Accuracy'!F99, 'Pattern_Matching Accuracy'!F99, 'Reversal Accuracy'!F99, 'Stack Accuracy'!F99, 'Vending_Machine Accuracy'!F99, 'Vending_Machine_Sum Accuracy'!F99, 'MazeComplete Accuracy'!F99, 'MazeSolve Accuracy'!F99, 'Hamiltonian Accuracy'!F99)/('Failure Counts Accuracy'!D1-'Failure Counts Accuracy'!F99),0)</f>
        <v>61.17777777777777</v>
      </c>
      <c r="G99">
        <f>IFERROR(SUM('PARITY Accuracy'!G99, 'Pattern_Matching Accuracy'!G99, 'Reversal Accuracy'!G99, 'Stack Accuracy'!G99, 'Vending_Machine Accuracy'!G99, 'Vending_Machine_Sum Accuracy'!G99, 'MazeComplete Accuracy'!G99, 'MazeSolve Accuracy'!G99, 'Hamiltonian Accuracy'!G99)/('Failure Counts Accuracy'!D1-'Failure Counts Accuracy'!G99),0)</f>
        <v>58.300000000000004</v>
      </c>
      <c r="H99" t="str">
        <f t="shared" si="27"/>
        <v>50 (δ=0.65)</v>
      </c>
      <c r="K99" s="12">
        <f>_xlfn.STDEV.P('Hamiltonian Accuracy'!K98, 'MazeSolve Accuracy'!K98, 'MazeComplete Accuracy'!K98, 'Vending_Machine_Sum Accuracy'!K98, 'Vending_Machine Accuracy'!K98, 'Stack Accuracy'!K98, 'Reversal Accuracy'!K98, 'Pattern_Matching Accuracy'!K98, 'PARITY Accuracy'!K98)</f>
        <v>2.4801137822877601</v>
      </c>
      <c r="L99" s="13">
        <f>_xlfn.STDEV.P('Hamiltonian Accuracy'!L98, 'MazeSolve Accuracy'!L98, 'MazeComplete Accuracy'!L98, 'Vending_Machine_Sum Accuracy'!L98, 'Vending_Machine Accuracy'!L98, 'Stack Accuracy'!L98, 'Reversal Accuracy'!L98, 'Pattern_Matching Accuracy'!L98, 'PARITY Accuracy'!L98)</f>
        <v>0.68362830024206456</v>
      </c>
      <c r="N99">
        <f t="shared" si="28"/>
        <v>59.977777777777781</v>
      </c>
      <c r="O99">
        <f t="shared" si="29"/>
        <v>1.1791658487106145</v>
      </c>
    </row>
    <row r="100" spans="1:23" x14ac:dyDescent="0.45">
      <c r="A100" s="1">
        <v>24</v>
      </c>
      <c r="B100">
        <v>50</v>
      </c>
      <c r="C100">
        <v>0.85</v>
      </c>
      <c r="D100">
        <f>IFERROR(SUM('PARITY Accuracy'!D100, 'Pattern_Matching Accuracy'!D100, 'Reversal Accuracy'!D100, 'Stack Accuracy'!D100, 'Vending_Machine Accuracy'!D100, 'Vending_Machine_Sum Accuracy'!D100, 'MazeComplete Accuracy'!D100, 'MazeSolve Accuracy'!D100, 'Hamiltonian Accuracy'!D100)/('Failure Counts Accuracy'!D1-'Failure Counts Accuracy'!D100),0)</f>
        <v>58.911111111111119</v>
      </c>
      <c r="E100">
        <f>IFERROR(SUM('PARITY Accuracy'!E100, 'Pattern_Matching Accuracy'!E100, 'Reversal Accuracy'!E100, 'Stack Accuracy'!E100, 'Vending_Machine Accuracy'!E100, 'Vending_Machine_Sum Accuracy'!E100, 'MazeComplete Accuracy'!E100, 'MazeSolve Accuracy'!E100, 'Hamiltonian Accuracy'!E100)/('Failure Counts Accuracy'!D1-'Failure Counts Accuracy'!E100),0)</f>
        <v>58.266666666666666</v>
      </c>
      <c r="F100">
        <f>IFERROR(SUM('PARITY Accuracy'!F100, 'Pattern_Matching Accuracy'!F100, 'Reversal Accuracy'!F100, 'Stack Accuracy'!F100, 'Vending_Machine Accuracy'!F100, 'Vending_Machine_Sum Accuracy'!F100, 'MazeComplete Accuracy'!F100, 'MazeSolve Accuracy'!F100, 'Hamiltonian Accuracy'!F100)/('Failure Counts Accuracy'!D1-'Failure Counts Accuracy'!F100),0)</f>
        <v>60.900000000000006</v>
      </c>
      <c r="G100">
        <f>IFERROR(SUM('PARITY Accuracy'!G100, 'Pattern_Matching Accuracy'!G100, 'Reversal Accuracy'!G100, 'Stack Accuracy'!G100, 'Vending_Machine Accuracy'!G100, 'Vending_Machine_Sum Accuracy'!G100, 'MazeComplete Accuracy'!G100, 'MazeSolve Accuracy'!G100, 'Hamiltonian Accuracy'!G100)/('Failure Counts Accuracy'!D1-'Failure Counts Accuracy'!G100),0)</f>
        <v>58.025000000000006</v>
      </c>
      <c r="H100" t="str">
        <f t="shared" si="27"/>
        <v>50 (δ=0.85)</v>
      </c>
      <c r="N100">
        <f t="shared" si="28"/>
        <v>59.025694444444447</v>
      </c>
      <c r="O100">
        <f t="shared" si="29"/>
        <v>1.1295644287118436</v>
      </c>
    </row>
    <row r="101" spans="1:23" x14ac:dyDescent="0.45">
      <c r="A101" s="1">
        <v>25</v>
      </c>
      <c r="B101">
        <v>100</v>
      </c>
      <c r="C101">
        <v>0</v>
      </c>
      <c r="D101">
        <f>IFERROR(SUM('PARITY Accuracy'!D101, 'Pattern_Matching Accuracy'!D101, 'Reversal Accuracy'!D101, 'Stack Accuracy'!D101, 'Vending_Machine Accuracy'!D101, 'Vending_Machine_Sum Accuracy'!D101, 'MazeComplete Accuracy'!D101, 'MazeSolve Accuracy'!D101, 'Hamiltonian Accuracy'!D101)/('Failure Counts Accuracy'!D1-'Failure Counts Accuracy'!D101),0)</f>
        <v>65.111111111111114</v>
      </c>
      <c r="E101">
        <f>IFERROR(SUM('PARITY Accuracy'!E101, 'Pattern_Matching Accuracy'!E101, 'Reversal Accuracy'!E101, 'Stack Accuracy'!E101, 'Vending_Machine Accuracy'!E101, 'Vending_Machine_Sum Accuracy'!E101, 'MazeComplete Accuracy'!E101, 'MazeSolve Accuracy'!E101, 'Hamiltonian Accuracy'!E101)/('Failure Counts Accuracy'!D1-'Failure Counts Accuracy'!E101),0)</f>
        <v>64.088888888888889</v>
      </c>
      <c r="F101">
        <f>IFERROR(SUM('PARITY Accuracy'!F101, 'Pattern_Matching Accuracy'!F101, 'Reversal Accuracy'!F101, 'Stack Accuracy'!F101, 'Vending_Machine Accuracy'!F101, 'Vending_Machine_Sum Accuracy'!F101, 'MazeComplete Accuracy'!F101, 'MazeSolve Accuracy'!F101, 'Hamiltonian Accuracy'!F101)/('Failure Counts Accuracy'!D1-'Failure Counts Accuracy'!F101),0)</f>
        <v>64.955555555555563</v>
      </c>
      <c r="G101">
        <f>IFERROR(SUM('PARITY Accuracy'!G101, 'Pattern_Matching Accuracy'!G101, 'Reversal Accuracy'!G101, 'Stack Accuracy'!G101, 'Vending_Machine Accuracy'!G101, 'Vending_Machine_Sum Accuracy'!G101, 'MazeComplete Accuracy'!G101, 'MazeSolve Accuracy'!G101, 'Hamiltonian Accuracy'!G101)/('Failure Counts Accuracy'!D1-'Failure Counts Accuracy'!G101),0)</f>
        <v>56.462499999999991</v>
      </c>
      <c r="H101" t="str">
        <f t="shared" si="27"/>
        <v>100 (δ=0)</v>
      </c>
      <c r="N101">
        <f t="shared" si="28"/>
        <v>62.654513888888886</v>
      </c>
      <c r="O101">
        <f t="shared" si="29"/>
        <v>3.5961135377231939</v>
      </c>
    </row>
    <row r="102" spans="1:23" x14ac:dyDescent="0.45">
      <c r="A102" s="1">
        <v>26</v>
      </c>
      <c r="B102">
        <v>100</v>
      </c>
      <c r="C102">
        <v>0.2</v>
      </c>
      <c r="D102">
        <f>IFERROR(SUM('PARITY Accuracy'!D102, 'Pattern_Matching Accuracy'!D102, 'Reversal Accuracy'!D102, 'Stack Accuracy'!D102, 'Vending_Machine Accuracy'!D102, 'Vending_Machine_Sum Accuracy'!D102, 'MazeComplete Accuracy'!D102, 'MazeSolve Accuracy'!D102, 'Hamiltonian Accuracy'!D102)/('Failure Counts Accuracy'!D1-'Failure Counts Accuracy'!D102),0)</f>
        <v>64.337777777777788</v>
      </c>
      <c r="E102">
        <f>IFERROR(SUM('PARITY Accuracy'!E102, 'Pattern_Matching Accuracy'!E102, 'Reversal Accuracy'!E102, 'Stack Accuracy'!E102, 'Vending_Machine Accuracy'!E102, 'Vending_Machine_Sum Accuracy'!E102, 'MazeComplete Accuracy'!E102, 'MazeSolve Accuracy'!E102, 'Hamiltonian Accuracy'!E102)/('Failure Counts Accuracy'!D1-'Failure Counts Accuracy'!E102),0)</f>
        <v>62.855555555555547</v>
      </c>
      <c r="F102">
        <f>IFERROR(SUM('PARITY Accuracy'!F102, 'Pattern_Matching Accuracy'!F102, 'Reversal Accuracy'!F102, 'Stack Accuracy'!F102, 'Vending_Machine Accuracy'!F102, 'Vending_Machine_Sum Accuracy'!F102, 'MazeComplete Accuracy'!F102, 'MazeSolve Accuracy'!F102, 'Hamiltonian Accuracy'!F102)/('Failure Counts Accuracy'!D1-'Failure Counts Accuracy'!F102),0)</f>
        <v>66.022222222222211</v>
      </c>
      <c r="G102">
        <f>IFERROR(SUM('PARITY Accuracy'!G102, 'Pattern_Matching Accuracy'!G102, 'Reversal Accuracy'!G102, 'Stack Accuracy'!G102, 'Vending_Machine Accuracy'!G102, 'Vending_Machine_Sum Accuracy'!G102, 'MazeComplete Accuracy'!G102, 'MazeSolve Accuracy'!G102, 'Hamiltonian Accuracy'!G102)/('Failure Counts Accuracy'!D1-'Failure Counts Accuracy'!G102),0)</f>
        <v>56.674999999999997</v>
      </c>
      <c r="H102" t="str">
        <f t="shared" si="27"/>
        <v>100 (δ=0.2)</v>
      </c>
      <c r="N102">
        <f t="shared" si="28"/>
        <v>62.472638888888881</v>
      </c>
      <c r="O102">
        <f t="shared" si="29"/>
        <v>3.5297849358952225</v>
      </c>
    </row>
    <row r="103" spans="1:23" x14ac:dyDescent="0.45">
      <c r="A103" s="1">
        <v>27</v>
      </c>
      <c r="B103">
        <v>100</v>
      </c>
      <c r="C103">
        <v>0.45</v>
      </c>
      <c r="D103">
        <f>IFERROR(SUM('PARITY Accuracy'!D103, 'Pattern_Matching Accuracy'!D103, 'Reversal Accuracy'!D103, 'Stack Accuracy'!D103, 'Vending_Machine Accuracy'!D103, 'Vending_Machine_Sum Accuracy'!D103, 'MazeComplete Accuracy'!D103, 'MazeSolve Accuracy'!D103, 'Hamiltonian Accuracy'!D103)/('Failure Counts Accuracy'!D1-'Failure Counts Accuracy'!D103),0)</f>
        <v>65.211111111111109</v>
      </c>
      <c r="E103">
        <f>IFERROR(SUM('PARITY Accuracy'!E103, 'Pattern_Matching Accuracy'!E103, 'Reversal Accuracy'!E103, 'Stack Accuracy'!E103, 'Vending_Machine Accuracy'!E103, 'Vending_Machine_Sum Accuracy'!E103, 'MazeComplete Accuracy'!E103, 'MazeSolve Accuracy'!E103, 'Hamiltonian Accuracy'!E103)/('Failure Counts Accuracy'!D1-'Failure Counts Accuracy'!E103),0)</f>
        <v>62.055555555555557</v>
      </c>
      <c r="F103">
        <f>IFERROR(SUM('PARITY Accuracy'!F103, 'Pattern_Matching Accuracy'!F103, 'Reversal Accuracy'!F103, 'Stack Accuracy'!F103, 'Vending_Machine Accuracy'!F103, 'Vending_Machine_Sum Accuracy'!F103, 'MazeComplete Accuracy'!F103, 'MazeSolve Accuracy'!F103, 'Hamiltonian Accuracy'!F103)/('Failure Counts Accuracy'!D1-'Failure Counts Accuracy'!F103),0)</f>
        <v>65.655555555555551</v>
      </c>
      <c r="G103">
        <f>IFERROR(SUM('PARITY Accuracy'!G103, 'Pattern_Matching Accuracy'!G103, 'Reversal Accuracy'!G103, 'Stack Accuracy'!G103, 'Vending_Machine Accuracy'!G103, 'Vending_Machine_Sum Accuracy'!G103, 'MazeComplete Accuracy'!G103, 'MazeSolve Accuracy'!G103, 'Hamiltonian Accuracy'!G103)/('Failure Counts Accuracy'!D1-'Failure Counts Accuracy'!G103),0)</f>
        <v>56.687500000000007</v>
      </c>
      <c r="H103" t="str">
        <f t="shared" si="27"/>
        <v>100 (δ=0.45)</v>
      </c>
      <c r="N103">
        <f t="shared" si="28"/>
        <v>62.402430555555554</v>
      </c>
      <c r="O103">
        <f t="shared" si="29"/>
        <v>3.5795342661171814</v>
      </c>
    </row>
    <row r="104" spans="1:23" x14ac:dyDescent="0.45">
      <c r="A104" s="1">
        <v>28</v>
      </c>
      <c r="B104">
        <v>100</v>
      </c>
      <c r="C104">
        <v>0.65</v>
      </c>
      <c r="D104">
        <f>IFERROR(SUM('PARITY Accuracy'!D104, 'Pattern_Matching Accuracy'!D104, 'Reversal Accuracy'!D104, 'Stack Accuracy'!D104, 'Vending_Machine Accuracy'!D104, 'Vending_Machine_Sum Accuracy'!D104, 'MazeComplete Accuracy'!D104, 'MazeSolve Accuracy'!D104, 'Hamiltonian Accuracy'!D104)/('Failure Counts Accuracy'!D1-'Failure Counts Accuracy'!D104),0)</f>
        <v>63.855555555555561</v>
      </c>
      <c r="E104">
        <f>IFERROR(SUM('PARITY Accuracy'!E104, 'Pattern_Matching Accuracy'!E104, 'Reversal Accuracy'!E104, 'Stack Accuracy'!E104, 'Vending_Machine Accuracy'!E104, 'Vending_Machine_Sum Accuracy'!E104, 'MazeComplete Accuracy'!E104, 'MazeSolve Accuracy'!E104, 'Hamiltonian Accuracy'!E104)/('Failure Counts Accuracy'!D1-'Failure Counts Accuracy'!E104),0)</f>
        <v>61.377777777777773</v>
      </c>
      <c r="F104">
        <f>IFERROR(SUM('PARITY Accuracy'!F104, 'Pattern_Matching Accuracy'!F104, 'Reversal Accuracy'!F104, 'Stack Accuracy'!F104, 'Vending_Machine Accuracy'!F104, 'Vending_Machine_Sum Accuracy'!F104, 'MazeComplete Accuracy'!F104, 'MazeSolve Accuracy'!F104, 'Hamiltonian Accuracy'!F104)/('Failure Counts Accuracy'!D1-'Failure Counts Accuracy'!F104),0)</f>
        <v>64.555555555555557</v>
      </c>
      <c r="G104">
        <f>IFERROR(SUM('PARITY Accuracy'!G104, 'Pattern_Matching Accuracy'!G104, 'Reversal Accuracy'!G104, 'Stack Accuracy'!G104, 'Vending_Machine Accuracy'!G104, 'Vending_Machine_Sum Accuracy'!G104, 'MazeComplete Accuracy'!G104, 'MazeSolve Accuracy'!G104, 'Hamiltonian Accuracy'!G104)/('Failure Counts Accuracy'!D1-'Failure Counts Accuracy'!G104),0)</f>
        <v>55.2</v>
      </c>
      <c r="H104" t="str">
        <f t="shared" si="27"/>
        <v>100 (δ=0.65)</v>
      </c>
      <c r="N104">
        <f t="shared" si="28"/>
        <v>61.24722222222222</v>
      </c>
      <c r="O104">
        <f t="shared" si="29"/>
        <v>3.6855940355744186</v>
      </c>
    </row>
    <row r="105" spans="1:23" x14ac:dyDescent="0.45">
      <c r="A105" s="1">
        <v>29</v>
      </c>
      <c r="B105">
        <v>100</v>
      </c>
      <c r="C105">
        <v>0.85</v>
      </c>
      <c r="D105">
        <f>IFERROR(SUM('PARITY Accuracy'!D105, 'Pattern_Matching Accuracy'!D105, 'Reversal Accuracy'!D105, 'Stack Accuracy'!D105, 'Vending_Machine Accuracy'!D105, 'Vending_Machine_Sum Accuracy'!D105, 'MazeComplete Accuracy'!D105, 'MazeSolve Accuracy'!D105, 'Hamiltonian Accuracy'!D105)/('Failure Counts Accuracy'!D1-'Failure Counts Accuracy'!D105),0)</f>
        <v>62.655555555555551</v>
      </c>
      <c r="E105">
        <f>IFERROR(SUM('PARITY Accuracy'!E105, 'Pattern_Matching Accuracy'!E105, 'Reversal Accuracy'!E105, 'Stack Accuracy'!E105, 'Vending_Machine Accuracy'!E105, 'Vending_Machine_Sum Accuracy'!E105, 'MazeComplete Accuracy'!E105, 'MazeSolve Accuracy'!E105, 'Hamiltonian Accuracy'!E105)/('Failure Counts Accuracy'!D1-'Failure Counts Accuracy'!E105),0)</f>
        <v>60.851111111111109</v>
      </c>
      <c r="F105">
        <f>IFERROR(SUM('PARITY Accuracy'!F105, 'Pattern_Matching Accuracy'!F105, 'Reversal Accuracy'!F105, 'Stack Accuracy'!F105, 'Vending_Machine Accuracy'!F105, 'Vending_Machine_Sum Accuracy'!F105, 'MazeComplete Accuracy'!F105, 'MazeSolve Accuracy'!F105, 'Hamiltonian Accuracy'!F105)/('Failure Counts Accuracy'!D1-'Failure Counts Accuracy'!F105),0)</f>
        <v>62.800000000000004</v>
      </c>
      <c r="G105">
        <f>IFERROR(SUM('PARITY Accuracy'!G105, 'Pattern_Matching Accuracy'!G105, 'Reversal Accuracy'!G105, 'Stack Accuracy'!G105, 'Vending_Machine Accuracy'!G105, 'Vending_Machine_Sum Accuracy'!G105, 'MazeComplete Accuracy'!G105, 'MazeSolve Accuracy'!G105, 'Hamiltonian Accuracy'!G105)/('Failure Counts Accuracy'!D1-'Failure Counts Accuracy'!G105),0)</f>
        <v>54.837500000000006</v>
      </c>
      <c r="H105" t="str">
        <f t="shared" si="27"/>
        <v>100 (δ=0.85)</v>
      </c>
      <c r="N105">
        <f t="shared" si="28"/>
        <v>60.286041666666669</v>
      </c>
      <c r="O105">
        <f t="shared" si="29"/>
        <v>3.2380739777613532</v>
      </c>
    </row>
    <row r="106" spans="1:23" x14ac:dyDescent="0.45">
      <c r="O106">
        <f>AVERAGE(O76:O105)</f>
        <v>6.523464522290058</v>
      </c>
    </row>
    <row r="109" spans="1:23" x14ac:dyDescent="0.45">
      <c r="A109" s="1">
        <v>0</v>
      </c>
      <c r="B109" t="s">
        <v>10</v>
      </c>
    </row>
    <row r="111" spans="1:23" x14ac:dyDescent="0.45"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7</v>
      </c>
      <c r="J111" s="6"/>
      <c r="K111" s="6" t="s">
        <v>25</v>
      </c>
      <c r="L111" s="6" t="s">
        <v>26</v>
      </c>
      <c r="N111" s="8" t="s">
        <v>27</v>
      </c>
      <c r="O111" s="8" t="s">
        <v>28</v>
      </c>
      <c r="P111" s="6"/>
      <c r="Q111" s="6" t="s">
        <v>29</v>
      </c>
      <c r="R111" s="6"/>
      <c r="S111" s="6" t="s">
        <v>15</v>
      </c>
      <c r="T111" s="6"/>
      <c r="U111" s="6" t="s">
        <v>30</v>
      </c>
      <c r="V111" s="6"/>
      <c r="W111" s="6" t="s">
        <v>31</v>
      </c>
    </row>
    <row r="112" spans="1:23" x14ac:dyDescent="0.45">
      <c r="A112" s="1">
        <v>0</v>
      </c>
      <c r="B112">
        <v>0</v>
      </c>
      <c r="C112">
        <v>0</v>
      </c>
      <c r="D112">
        <f>IFERROR(SUM('PARITY Accuracy'!D112, 'Pattern_Matching Accuracy'!D112, 'Reversal Accuracy'!D112, 'Stack Accuracy'!D112, 'Vending_Machine Accuracy'!D112, 'Vending_Machine_Sum Accuracy'!D112, 'MazeComplete Accuracy'!D112, 'MazeSolve Accuracy'!D112, 'Hamiltonian Accuracy'!D112)/('Failure Counts Accuracy'!D1-'Failure Counts Accuracy'!D112),0)</f>
        <v>0</v>
      </c>
      <c r="E112">
        <f>IFERROR(SUM('PARITY Accuracy'!E112, 'Pattern_Matching Accuracy'!E112, 'Reversal Accuracy'!E112, 'Stack Accuracy'!E112, 'Vending_Machine Accuracy'!E112, 'Vending_Machine_Sum Accuracy'!E112, 'MazeComplete Accuracy'!E112, 'MazeSolve Accuracy'!E112, 'Hamiltonian Accuracy'!E112)/('Failure Counts Accuracy'!D1-'Failure Counts Accuracy'!E112),0)</f>
        <v>0</v>
      </c>
      <c r="F112">
        <f>IFERROR(SUM('PARITY Accuracy'!F112, 'Pattern_Matching Accuracy'!F112, 'Reversal Accuracy'!F112, 'Stack Accuracy'!F112, 'Vending_Machine Accuracy'!F112, 'Vending_Machine_Sum Accuracy'!F112, 'MazeComplete Accuracy'!F112, 'MazeSolve Accuracy'!F112, 'Hamiltonian Accuracy'!F112)/('Failure Counts Accuracy'!D1-'Failure Counts Accuracy'!F112),0)</f>
        <v>0</v>
      </c>
      <c r="G112">
        <f>IFERROR(SUM('PARITY Accuracy'!G112, 'Pattern_Matching Accuracy'!G112, 'Reversal Accuracy'!G112, 'Stack Accuracy'!G112, 'Vending_Machine Accuracy'!G112, 'Vending_Machine_Sum Accuracy'!G112, 'MazeComplete Accuracy'!G112, 'MazeSolve Accuracy'!G112, 'Hamiltonian Accuracy'!G112)/('Failure Counts Accuracy'!D1-'Failure Counts Accuracy'!G112),0)</f>
        <v>5.4</v>
      </c>
      <c r="H112" t="str">
        <f t="shared" ref="H112:H141" si="40">B112&amp;" (δ="&amp;C112&amp;")"</f>
        <v>0 (δ=0)</v>
      </c>
      <c r="J112">
        <v>2</v>
      </c>
      <c r="K112">
        <f>_xlfn.STDEV.P(D112:G116)</f>
        <v>2.3793854248523925</v>
      </c>
      <c r="L112">
        <f>_xlfn.STDEV.P(D112:G112,D117:G117,D122:G122,D127:G127,D132:G132,D137:G137)</f>
        <v>20.623468004062154</v>
      </c>
      <c r="M112">
        <v>0</v>
      </c>
      <c r="N112">
        <f>AVERAGE(D112:G112)</f>
        <v>1.35</v>
      </c>
      <c r="O112">
        <f>_xlfn.STDEV.P(D112:G112)</f>
        <v>2.3382685902179845</v>
      </c>
      <c r="P112" s="2">
        <f>_xlfn.STDEV.P(D112:D116)</f>
        <v>0</v>
      </c>
      <c r="Q112">
        <f>_xlfn.STDEV.P(D112,D117,D122,D127,D132,D137)</f>
        <v>16.663688308277017</v>
      </c>
      <c r="R112" s="2">
        <f>_xlfn.STDEV.P(E112:E116)</f>
        <v>0</v>
      </c>
      <c r="S112">
        <f>_xlfn.STDEV.P(E112,E117,E122,E127,E132,E137)</f>
        <v>22.574918846041278</v>
      </c>
      <c r="T112" s="2">
        <f>_xlfn.STDEV.P(F112:F116)</f>
        <v>0</v>
      </c>
      <c r="U112">
        <f>_xlfn.STDEV.P(F112,F117,F122,F127,F132,F137)</f>
        <v>20.566870426053768</v>
      </c>
      <c r="V112" s="2">
        <f>_xlfn.STDEV.P(G112:G116)</f>
        <v>0.96829747495281748</v>
      </c>
      <c r="W112">
        <f>_xlfn.STDEV.P(G112,G117,G122,G127,G132,G137)</f>
        <v>18.348287048484877</v>
      </c>
    </row>
    <row r="113" spans="1:23" x14ac:dyDescent="0.45">
      <c r="A113" s="1">
        <v>1</v>
      </c>
      <c r="B113">
        <v>0</v>
      </c>
      <c r="C113">
        <v>0.2</v>
      </c>
      <c r="D113">
        <f>IFERROR(SUM('PARITY Accuracy'!D113, 'Pattern_Matching Accuracy'!D113, 'Reversal Accuracy'!D113, 'Stack Accuracy'!D113, 'Vending_Machine Accuracy'!D113, 'Vending_Machine_Sum Accuracy'!D113, 'MazeComplete Accuracy'!D113, 'MazeSolve Accuracy'!D113, 'Hamiltonian Accuracy'!D113)/('Failure Counts Accuracy'!D1-'Failure Counts Accuracy'!D113),0)</f>
        <v>0</v>
      </c>
      <c r="E113">
        <f>IFERROR(SUM('PARITY Accuracy'!E113, 'Pattern_Matching Accuracy'!E113, 'Reversal Accuracy'!E113, 'Stack Accuracy'!E113, 'Vending_Machine Accuracy'!E113, 'Vending_Machine_Sum Accuracy'!E113, 'MazeComplete Accuracy'!E113, 'MazeSolve Accuracy'!E113, 'Hamiltonian Accuracy'!E113)/('Failure Counts Accuracy'!D1-'Failure Counts Accuracy'!E113),0)</f>
        <v>0</v>
      </c>
      <c r="F113">
        <f>IFERROR(SUM('PARITY Accuracy'!F113, 'Pattern_Matching Accuracy'!F113, 'Reversal Accuracy'!F113, 'Stack Accuracy'!F113, 'Vending_Machine Accuracy'!F113, 'Vending_Machine_Sum Accuracy'!F113, 'MazeComplete Accuracy'!F113, 'MazeSolve Accuracy'!F113, 'Hamiltonian Accuracy'!F113)/('Failure Counts Accuracy'!D1-'Failure Counts Accuracy'!F113),0)</f>
        <v>0</v>
      </c>
      <c r="G113">
        <f>IFERROR(SUM('PARITY Accuracy'!G113, 'Pattern_Matching Accuracy'!G113, 'Reversal Accuracy'!G113, 'Stack Accuracy'!G113, 'Vending_Machine Accuracy'!G113, 'Vending_Machine_Sum Accuracy'!G113, 'MazeComplete Accuracy'!G113, 'MazeSolve Accuracy'!G113, 'Hamiltonian Accuracy'!G113)/('Failure Counts Accuracy'!D1-'Failure Counts Accuracy'!G113),0)</f>
        <v>7</v>
      </c>
      <c r="H113" t="str">
        <f t="shared" si="40"/>
        <v>0 (δ=0.2)</v>
      </c>
      <c r="J113">
        <v>5</v>
      </c>
      <c r="K113">
        <f>_xlfn.STDEV.P(D117:G121)</f>
        <v>10.213554367753739</v>
      </c>
      <c r="L113">
        <f>_xlfn.STDEV.P(D113:G113,D118:G118,D123:G123,D128:G128,D133:G133,D138:G138)</f>
        <v>20.808988733807048</v>
      </c>
      <c r="M113">
        <v>0.2</v>
      </c>
      <c r="N113">
        <f t="shared" ref="N113:N141" si="41">AVERAGE(D113:G113)</f>
        <v>1.75</v>
      </c>
      <c r="O113">
        <f t="shared" ref="O113:O141" si="42">_xlfn.STDEV.P(D113:G113)</f>
        <v>3.0310889132455352</v>
      </c>
      <c r="P113" s="2">
        <f>_xlfn.STDEV.P(D117:D121)</f>
        <v>0.49950750745108946</v>
      </c>
      <c r="Q113">
        <f t="shared" ref="Q113:Q116" si="43">_xlfn.STDEV.P(D113,D118,D123,D128,D133,D138)</f>
        <v>16.345488547579528</v>
      </c>
      <c r="R113" s="2">
        <f>_xlfn.STDEV.P(E117:E121)</f>
        <v>0.41218478416396537</v>
      </c>
      <c r="S113">
        <f t="shared" ref="S113:S116" si="44">_xlfn.STDEV.P(E113,E118,E123,E128,E133,E138)</f>
        <v>22.560892670424611</v>
      </c>
      <c r="T113" s="2">
        <f>_xlfn.STDEV.P(F117:F121)</f>
        <v>0.60334049514881849</v>
      </c>
      <c r="U113">
        <f t="shared" ref="U113:U116" si="45">_xlfn.STDEV.P(F113,F118,F123,F128,F133,F138)</f>
        <v>21.142813104063539</v>
      </c>
      <c r="V113" s="2">
        <f>_xlfn.STDEV.P(G117:G121)</f>
        <v>0.82783072164767324</v>
      </c>
      <c r="W113">
        <f t="shared" ref="W113:W116" si="46">_xlfn.STDEV.P(G113,G118,G123,G128,G133,G138)</f>
        <v>18.358049038960804</v>
      </c>
    </row>
    <row r="114" spans="1:23" x14ac:dyDescent="0.45">
      <c r="A114" s="1">
        <v>2</v>
      </c>
      <c r="B114">
        <v>0</v>
      </c>
      <c r="C114">
        <v>0.45</v>
      </c>
      <c r="D114">
        <f>IFERROR(SUM('PARITY Accuracy'!D114, 'Pattern_Matching Accuracy'!D114, 'Reversal Accuracy'!D114, 'Stack Accuracy'!D114, 'Vending_Machine Accuracy'!D114, 'Vending_Machine_Sum Accuracy'!D114, 'MazeComplete Accuracy'!D114, 'MazeSolve Accuracy'!D114, 'Hamiltonian Accuracy'!D114)/('Failure Counts Accuracy'!D1-'Failure Counts Accuracy'!D114),0)</f>
        <v>0</v>
      </c>
      <c r="E114">
        <f>IFERROR(SUM('PARITY Accuracy'!E114, 'Pattern_Matching Accuracy'!E114, 'Reversal Accuracy'!E114, 'Stack Accuracy'!E114, 'Vending_Machine Accuracy'!E114, 'Vending_Machine_Sum Accuracy'!E114, 'MazeComplete Accuracy'!E114, 'MazeSolve Accuracy'!E114, 'Hamiltonian Accuracy'!E114)/('Failure Counts Accuracy'!D1-'Failure Counts Accuracy'!E114),0)</f>
        <v>0</v>
      </c>
      <c r="F114">
        <f>IFERROR(SUM('PARITY Accuracy'!F114, 'Pattern_Matching Accuracy'!F114, 'Reversal Accuracy'!F114, 'Stack Accuracy'!F114, 'Vending_Machine Accuracy'!F114, 'Vending_Machine_Sum Accuracy'!F114, 'MazeComplete Accuracy'!F114, 'MazeSolve Accuracy'!F114, 'Hamiltonian Accuracy'!F114)/('Failure Counts Accuracy'!D1-'Failure Counts Accuracy'!F114),0)</f>
        <v>0</v>
      </c>
      <c r="G114">
        <f>IFERROR(SUM('PARITY Accuracy'!G114, 'Pattern_Matching Accuracy'!G114, 'Reversal Accuracy'!G114, 'Stack Accuracy'!G114, 'Vending_Machine Accuracy'!G114, 'Vending_Machine_Sum Accuracy'!G114, 'MazeComplete Accuracy'!G114, 'MazeSolve Accuracy'!G114, 'Hamiltonian Accuracy'!G114)/('Failure Counts Accuracy'!D1-'Failure Counts Accuracy'!G114),0)</f>
        <v>5.5</v>
      </c>
      <c r="H114" t="str">
        <f t="shared" si="40"/>
        <v>0 (δ=0.45)</v>
      </c>
      <c r="J114">
        <v>10</v>
      </c>
      <c r="K114">
        <f>_xlfn.STDEV.P(D122:G126)</f>
        <v>9.188319238522995</v>
      </c>
      <c r="L114">
        <f t="shared" ref="L114:L116" si="47">_xlfn.STDEV.P(D114:G114,D119:G119,D124:G124,D129:G129,D134:G134,D139:G139)</f>
        <v>20.774542085256748</v>
      </c>
      <c r="M114">
        <v>0.45</v>
      </c>
      <c r="N114">
        <f t="shared" si="41"/>
        <v>1.375</v>
      </c>
      <c r="O114">
        <f t="shared" si="42"/>
        <v>2.3815698604072062</v>
      </c>
      <c r="P114" s="2">
        <f>_xlfn.STDEV.P(D122:D126)</f>
        <v>1.354464478933042</v>
      </c>
      <c r="Q114">
        <f t="shared" si="43"/>
        <v>16.395220693384729</v>
      </c>
      <c r="R114" s="2">
        <f>_xlfn.STDEV.P(E122:E126)</f>
        <v>0.2952630131147127</v>
      </c>
      <c r="S114">
        <f t="shared" si="44"/>
        <v>22.310521563333825</v>
      </c>
      <c r="T114" s="2">
        <f>_xlfn.STDEV.P(F122:F126)</f>
        <v>0.12102443381502151</v>
      </c>
      <c r="U114">
        <f t="shared" si="45"/>
        <v>20.942303325735335</v>
      </c>
      <c r="V114" s="2">
        <f>_xlfn.STDEV.P(G122:G126)</f>
        <v>0.37983752211949251</v>
      </c>
      <c r="W114">
        <f t="shared" si="46"/>
        <v>18.668980540056459</v>
      </c>
    </row>
    <row r="115" spans="1:23" x14ac:dyDescent="0.45">
      <c r="A115" s="1">
        <v>3</v>
      </c>
      <c r="B115">
        <v>0</v>
      </c>
      <c r="C115">
        <v>0.65</v>
      </c>
      <c r="D115">
        <f>IFERROR(SUM('PARITY Accuracy'!D115, 'Pattern_Matching Accuracy'!D115, 'Reversal Accuracy'!D115, 'Stack Accuracy'!D115, 'Vending_Machine Accuracy'!D115, 'Vending_Machine_Sum Accuracy'!D115, 'MazeComplete Accuracy'!D115, 'MazeSolve Accuracy'!D115, 'Hamiltonian Accuracy'!D115)/('Failure Counts Accuracy'!D1-'Failure Counts Accuracy'!D115),0)</f>
        <v>0</v>
      </c>
      <c r="E115">
        <f>IFERROR(SUM('PARITY Accuracy'!E115, 'Pattern_Matching Accuracy'!E115, 'Reversal Accuracy'!E115, 'Stack Accuracy'!E115, 'Vending_Machine Accuracy'!E115, 'Vending_Machine_Sum Accuracy'!E115, 'MazeComplete Accuracy'!E115, 'MazeSolve Accuracy'!E115, 'Hamiltonian Accuracy'!E115)/('Failure Counts Accuracy'!D1-'Failure Counts Accuracy'!E115),0)</f>
        <v>0</v>
      </c>
      <c r="F115">
        <f>IFERROR(SUM('PARITY Accuracy'!F115, 'Pattern_Matching Accuracy'!F115, 'Reversal Accuracy'!F115, 'Stack Accuracy'!F115, 'Vending_Machine Accuracy'!F115, 'Vending_Machine_Sum Accuracy'!F115, 'MazeComplete Accuracy'!F115, 'MazeSolve Accuracy'!F115, 'Hamiltonian Accuracy'!F115)/('Failure Counts Accuracy'!D1-'Failure Counts Accuracy'!F115),0)</f>
        <v>0</v>
      </c>
      <c r="G115">
        <f>IFERROR(SUM('PARITY Accuracy'!G115, 'Pattern_Matching Accuracy'!G115, 'Reversal Accuracy'!G115, 'Stack Accuracy'!G115, 'Vending_Machine Accuracy'!G115, 'Vending_Machine_Sum Accuracy'!G115, 'MazeComplete Accuracy'!G115, 'MazeSolve Accuracy'!G115, 'Hamiltonian Accuracy'!G115)/('Failure Counts Accuracy'!D1-'Failure Counts Accuracy'!G115),0)</f>
        <v>4</v>
      </c>
      <c r="H115" t="str">
        <f t="shared" si="40"/>
        <v>0 (δ=0.65)</v>
      </c>
      <c r="J115">
        <v>20</v>
      </c>
      <c r="K115">
        <f>_xlfn.STDEV.P(D127:G131)</f>
        <v>5.9743564587056301</v>
      </c>
      <c r="L115">
        <f t="shared" si="47"/>
        <v>20.779815872096147</v>
      </c>
      <c r="M115">
        <v>0.65</v>
      </c>
      <c r="N115">
        <f t="shared" si="41"/>
        <v>1</v>
      </c>
      <c r="O115">
        <f t="shared" si="42"/>
        <v>1.7320508075688772</v>
      </c>
      <c r="P115" s="2">
        <f>_xlfn.STDEV.P(D127:D131)</f>
        <v>0.21529606373951121</v>
      </c>
      <c r="Q115">
        <f t="shared" si="43"/>
        <v>16.270000422609534</v>
      </c>
      <c r="R115" s="2">
        <f>_xlfn.STDEV.P(E127:E131)</f>
        <v>0.5521853329954588</v>
      </c>
      <c r="S115">
        <f t="shared" si="44"/>
        <v>22.124647587344697</v>
      </c>
      <c r="T115" s="2">
        <f>_xlfn.STDEV.P(F127:F131)</f>
        <v>1.0698424944649385</v>
      </c>
      <c r="U115">
        <f t="shared" si="45"/>
        <v>20.831872952930159</v>
      </c>
      <c r="V115" s="2">
        <f>_xlfn.STDEV.P(G127:G131)</f>
        <v>0.83217994255456706</v>
      </c>
      <c r="W115">
        <f t="shared" si="46"/>
        <v>19.051547298718521</v>
      </c>
    </row>
    <row r="116" spans="1:23" x14ac:dyDescent="0.45">
      <c r="A116" s="1">
        <v>4</v>
      </c>
      <c r="B116">
        <v>0</v>
      </c>
      <c r="C116">
        <v>0.85</v>
      </c>
      <c r="D116">
        <f>IFERROR(SUM('PARITY Accuracy'!D116, 'Pattern_Matching Accuracy'!D116, 'Reversal Accuracy'!D116, 'Stack Accuracy'!D116, 'Vending_Machine Accuracy'!D116, 'Vending_Machine_Sum Accuracy'!D116, 'MazeComplete Accuracy'!D116, 'MazeSolve Accuracy'!D116, 'Hamiltonian Accuracy'!D116)/('Failure Counts Accuracy'!D1-'Failure Counts Accuracy'!D116),0)</f>
        <v>0</v>
      </c>
      <c r="E116">
        <f>IFERROR(SUM('PARITY Accuracy'!E116, 'Pattern_Matching Accuracy'!E116, 'Reversal Accuracy'!E116, 'Stack Accuracy'!E116, 'Vending_Machine Accuracy'!E116, 'Vending_Machine_Sum Accuracy'!E116, 'MazeComplete Accuracy'!E116, 'MazeSolve Accuracy'!E116, 'Hamiltonian Accuracy'!E116)/('Failure Counts Accuracy'!D1-'Failure Counts Accuracy'!E116),0)</f>
        <v>0</v>
      </c>
      <c r="F116">
        <f>IFERROR(SUM('PARITY Accuracy'!F116, 'Pattern_Matching Accuracy'!F116, 'Reversal Accuracy'!F116, 'Stack Accuracy'!F116, 'Vending_Machine Accuracy'!F116, 'Vending_Machine_Sum Accuracy'!F116, 'MazeComplete Accuracy'!F116, 'MazeSolve Accuracy'!F116, 'Hamiltonian Accuracy'!F116)/('Failure Counts Accuracy'!D1-'Failure Counts Accuracy'!F116),0)</f>
        <v>0</v>
      </c>
      <c r="G116">
        <f>IFERROR(SUM('PARITY Accuracy'!G116, 'Pattern_Matching Accuracy'!G116, 'Reversal Accuracy'!G116, 'Stack Accuracy'!G116, 'Vending_Machine Accuracy'!G116, 'Vending_Machine_Sum Accuracy'!G116, 'MazeComplete Accuracy'!G116, 'MazeSolve Accuracy'!G116, 'Hamiltonian Accuracy'!G116)/('Failure Counts Accuracy'!D1-'Failure Counts Accuracy'!G116),0)</f>
        <v>5</v>
      </c>
      <c r="H116" t="str">
        <f t="shared" si="40"/>
        <v>0 (δ=0.85)</v>
      </c>
      <c r="J116">
        <v>50</v>
      </c>
      <c r="K116">
        <f>_xlfn.STDEV.P(D133:G136)</f>
        <v>7.0454084280312967</v>
      </c>
      <c r="L116">
        <f t="shared" si="47"/>
        <v>20.355262238039117</v>
      </c>
      <c r="M116">
        <v>0.85</v>
      </c>
      <c r="N116">
        <f t="shared" si="41"/>
        <v>1.25</v>
      </c>
      <c r="O116">
        <f t="shared" si="42"/>
        <v>2.1650635094610968</v>
      </c>
      <c r="P116" s="2">
        <f>_xlfn.STDEV.P(D132:D136)</f>
        <v>0.82973742685916241</v>
      </c>
      <c r="Q116">
        <f t="shared" si="43"/>
        <v>15.759815017676972</v>
      </c>
      <c r="R116" s="2">
        <f>_xlfn.STDEV.P(E132:E136)</f>
        <v>0.66550268756819342</v>
      </c>
      <c r="S116">
        <f t="shared" si="44"/>
        <v>21.782819474986137</v>
      </c>
      <c r="T116" s="2">
        <f>_xlfn.STDEV.P(F132:F136)</f>
        <v>0.90623628129250422</v>
      </c>
      <c r="U116">
        <f t="shared" si="45"/>
        <v>20.580935699479696</v>
      </c>
      <c r="V116" s="2">
        <f>_xlfn.STDEV.P(G132:G136)</f>
        <v>1.0262005164683963</v>
      </c>
      <c r="W116">
        <f t="shared" si="46"/>
        <v>18.229339671430672</v>
      </c>
    </row>
    <row r="117" spans="1:23" x14ac:dyDescent="0.45">
      <c r="A117" s="1">
        <v>5</v>
      </c>
      <c r="B117">
        <v>5</v>
      </c>
      <c r="C117">
        <v>0</v>
      </c>
      <c r="D117">
        <f>IFERROR(SUM('PARITY Accuracy'!D117, 'Pattern_Matching Accuracy'!D117, 'Reversal Accuracy'!D117, 'Stack Accuracy'!D117, 'Vending_Machine Accuracy'!D117, 'Vending_Machine_Sum Accuracy'!D117, 'MazeComplete Accuracy'!D117, 'MazeSolve Accuracy'!D117, 'Hamiltonian Accuracy'!D117)/('Failure Counts Accuracy'!D1-'Failure Counts Accuracy'!D117),0)</f>
        <v>16.337500000000002</v>
      </c>
      <c r="E117">
        <f>IFERROR(SUM('PARITY Accuracy'!E117, 'Pattern_Matching Accuracy'!E117, 'Reversal Accuracy'!E117, 'Stack Accuracy'!E117, 'Vending_Machine Accuracy'!E117, 'Vending_Machine_Sum Accuracy'!E117, 'MazeComplete Accuracy'!E117, 'MazeSolve Accuracy'!E117, 'Hamiltonian Accuracy'!E117)/('Failure Counts Accuracy'!D1-'Failure Counts Accuracy'!E117),0)</f>
        <v>28.966666666666672</v>
      </c>
      <c r="F117">
        <f>IFERROR(SUM('PARITY Accuracy'!F117, 'Pattern_Matching Accuracy'!F117, 'Reversal Accuracy'!F117, 'Stack Accuracy'!F117, 'Vending_Machine Accuracy'!F117, 'Vending_Machine_Sum Accuracy'!F117, 'MazeComplete Accuracy'!F117, 'MazeSolve Accuracy'!F117, 'Hamiltonian Accuracy'!F117)/('Failure Counts Accuracy'!D1-'Failure Counts Accuracy'!F117),0)</f>
        <v>35.644444444444446</v>
      </c>
      <c r="G117">
        <f>IFERROR(SUM('PARITY Accuracy'!G117, 'Pattern_Matching Accuracy'!G117, 'Reversal Accuracy'!G117, 'Stack Accuracy'!G117, 'Vending_Machine Accuracy'!G117, 'Vending_Machine_Sum Accuracy'!G117, 'MazeComplete Accuracy'!G117, 'MazeSolve Accuracy'!G117, 'Hamiltonian Accuracy'!G117)/('Failure Counts Accuracy'!D1-'Failure Counts Accuracy'!G117),0)</f>
        <v>45.400000000000006</v>
      </c>
      <c r="H117" t="str">
        <f t="shared" si="40"/>
        <v>5 (δ=0)</v>
      </c>
      <c r="J117">
        <v>100</v>
      </c>
      <c r="K117">
        <f>_xlfn.STDEV.P(D137:G141)</f>
        <v>9.2434324342878202</v>
      </c>
      <c r="N117">
        <f t="shared" si="41"/>
        <v>31.587152777777781</v>
      </c>
      <c r="O117">
        <f t="shared" si="42"/>
        <v>10.567346182393267</v>
      </c>
      <c r="P117" s="2">
        <f>_xlfn.STDEV.P(D137:D141)</f>
        <v>1.6317087309676461</v>
      </c>
      <c r="R117" s="2">
        <f>_xlfn.STDEV.P(E137:E141)</f>
        <v>0.95675779666615601</v>
      </c>
      <c r="T117" s="2">
        <f>_xlfn.STDEV.P(F137:F141)</f>
        <v>0.78393121391366016</v>
      </c>
      <c r="V117" s="2">
        <f>_xlfn.STDEV.P(G137:G141)</f>
        <v>1.033845974988536</v>
      </c>
    </row>
    <row r="118" spans="1:23" x14ac:dyDescent="0.45">
      <c r="A118" s="1">
        <v>6</v>
      </c>
      <c r="B118">
        <v>5</v>
      </c>
      <c r="C118">
        <v>0.2</v>
      </c>
      <c r="D118">
        <f>IFERROR(SUM('PARITY Accuracy'!D118, 'Pattern_Matching Accuracy'!D118, 'Reversal Accuracy'!D118, 'Stack Accuracy'!D118, 'Vending_Machine Accuracy'!D118, 'Vending_Machine_Sum Accuracy'!D118, 'MazeComplete Accuracy'!D118, 'MazeSolve Accuracy'!D118, 'Hamiltonian Accuracy'!D118)/('Failure Counts Accuracy'!D1-'Failure Counts Accuracy'!D118),0)</f>
        <v>17.074999999999999</v>
      </c>
      <c r="E118">
        <f>IFERROR(SUM('PARITY Accuracy'!E118, 'Pattern_Matching Accuracy'!E118, 'Reversal Accuracy'!E118, 'Stack Accuracy'!E118, 'Vending_Machine Accuracy'!E118, 'Vending_Machine_Sum Accuracy'!E118, 'MazeComplete Accuracy'!E118, 'MazeSolve Accuracy'!E118, 'Hamiltonian Accuracy'!E118)/('Failure Counts Accuracy'!D1-'Failure Counts Accuracy'!E118),0)</f>
        <v>29.56666666666667</v>
      </c>
      <c r="F118">
        <f>IFERROR(SUM('PARITY Accuracy'!F118, 'Pattern_Matching Accuracy'!F118, 'Reversal Accuracy'!F118, 'Stack Accuracy'!F118, 'Vending_Machine Accuracy'!F118, 'Vending_Machine_Sum Accuracy'!F118, 'MazeComplete Accuracy'!F118, 'MazeSolve Accuracy'!F118, 'Hamiltonian Accuracy'!F118)/('Failure Counts Accuracy'!D1-'Failure Counts Accuracy'!F118),0)</f>
        <v>35.155555555555559</v>
      </c>
      <c r="G118">
        <f>IFERROR(SUM('PARITY Accuracy'!G118, 'Pattern_Matching Accuracy'!G118, 'Reversal Accuracy'!G118, 'Stack Accuracy'!G118, 'Vending_Machine Accuracy'!G118, 'Vending_Machine_Sum Accuracy'!G118, 'MazeComplete Accuracy'!G118, 'MazeSolve Accuracy'!G118, 'Hamiltonian Accuracy'!G118)/('Failure Counts Accuracy'!D1-'Failure Counts Accuracy'!G118),0)</f>
        <v>45.244444444444447</v>
      </c>
      <c r="H118" t="str">
        <f t="shared" si="40"/>
        <v>5 (δ=0.2)</v>
      </c>
      <c r="K118">
        <f>AVERAGE(K112:K117)</f>
        <v>7.3407427253589779</v>
      </c>
      <c r="N118">
        <f t="shared" si="41"/>
        <v>31.760416666666664</v>
      </c>
      <c r="O118">
        <f t="shared" si="42"/>
        <v>10.171282796713017</v>
      </c>
      <c r="P118" s="2">
        <f>AVERAGE(P112:P117)</f>
        <v>0.75511903465840857</v>
      </c>
      <c r="Q118">
        <f>AVERAGE(Q112:Q116)</f>
        <v>16.286842597905554</v>
      </c>
      <c r="R118" s="2">
        <f>AVERAGE(R112:R117)</f>
        <v>0.48031560241808108</v>
      </c>
      <c r="S118">
        <f>AVERAGE(S112:S116)</f>
        <v>22.27076002842611</v>
      </c>
      <c r="T118" s="2">
        <f>AVERAGE(T112:T117)</f>
        <v>0.58072915310582374</v>
      </c>
      <c r="U118">
        <f>AVERAGE(U112:U116)</f>
        <v>20.812959101652499</v>
      </c>
      <c r="V118" s="2">
        <f>AVERAGE(V112:V117)</f>
        <v>0.84469869212191373</v>
      </c>
      <c r="W118">
        <f>AVERAGE(W112:W116)</f>
        <v>18.531240719530267</v>
      </c>
    </row>
    <row r="119" spans="1:23" ht="14.65" thickBot="1" x14ac:dyDescent="0.5">
      <c r="A119" s="1">
        <v>7</v>
      </c>
      <c r="B119">
        <v>5</v>
      </c>
      <c r="C119">
        <v>0.45</v>
      </c>
      <c r="D119">
        <f>IFERROR(SUM('PARITY Accuracy'!D119, 'Pattern_Matching Accuracy'!D119, 'Reversal Accuracy'!D119, 'Stack Accuracy'!D119, 'Vending_Machine Accuracy'!D119, 'Vending_Machine_Sum Accuracy'!D119, 'MazeComplete Accuracy'!D119, 'MazeSolve Accuracy'!D119, 'Hamiltonian Accuracy'!D119)/('Failure Counts Accuracy'!D1-'Failure Counts Accuracy'!D119),0)</f>
        <v>15.837499999999999</v>
      </c>
      <c r="E119">
        <f>IFERROR(SUM('PARITY Accuracy'!E119, 'Pattern_Matching Accuracy'!E119, 'Reversal Accuracy'!E119, 'Stack Accuracy'!E119, 'Vending_Machine Accuracy'!E119, 'Vending_Machine_Sum Accuracy'!E119, 'MazeComplete Accuracy'!E119, 'MazeSolve Accuracy'!E119, 'Hamiltonian Accuracy'!E119)/('Failure Counts Accuracy'!D1-'Failure Counts Accuracy'!E119),0)</f>
        <v>29.255555555555556</v>
      </c>
      <c r="F119">
        <f>IFERROR(SUM('PARITY Accuracy'!F119, 'Pattern_Matching Accuracy'!F119, 'Reversal Accuracy'!F119, 'Stack Accuracy'!F119, 'Vending_Machine Accuracy'!F119, 'Vending_Machine_Sum Accuracy'!F119, 'MazeComplete Accuracy'!F119, 'MazeSolve Accuracy'!F119, 'Hamiltonian Accuracy'!F119)/('Failure Counts Accuracy'!D1-'Failure Counts Accuracy'!F119),0)</f>
        <v>34.522222222222226</v>
      </c>
      <c r="G119">
        <f>IFERROR(SUM('PARITY Accuracy'!G119, 'Pattern_Matching Accuracy'!G119, 'Reversal Accuracy'!G119, 'Stack Accuracy'!G119, 'Vending_Machine Accuracy'!G119, 'Vending_Machine_Sum Accuracy'!G119, 'MazeComplete Accuracy'!G119, 'MazeSolve Accuracy'!G119, 'Hamiltonian Accuracy'!G119)/('Failure Counts Accuracy'!D1-'Failure Counts Accuracy'!G119),0)</f>
        <v>44.3</v>
      </c>
      <c r="H119" t="str">
        <f t="shared" si="40"/>
        <v>5 (δ=0.45)</v>
      </c>
      <c r="N119">
        <f t="shared" si="41"/>
        <v>30.978819444444444</v>
      </c>
      <c r="O119">
        <f t="shared" si="42"/>
        <v>10.274224393947396</v>
      </c>
      <c r="P119" s="2">
        <f>_xlfn.STDEV.P(P112:P117)</f>
        <v>0.58596689482417486</v>
      </c>
      <c r="Q119">
        <f>_xlfn.STDEV.P(Q112:Q116)</f>
        <v>0.29503883731079333</v>
      </c>
      <c r="R119" s="2">
        <f>_xlfn.STDEV.P(R112:R117)</f>
        <v>0.29889965603573398</v>
      </c>
      <c r="S119">
        <f>_xlfn.STDEV.P(S112:S116)</f>
        <v>0.29587340031654791</v>
      </c>
      <c r="T119" s="2">
        <f>_xlfn.STDEV.P(T112:T117)</f>
        <v>0.39487632656875371</v>
      </c>
      <c r="U119">
        <f>_xlfn.STDEV.P(U112:U116)</f>
        <v>0.21921944274817695</v>
      </c>
      <c r="V119" s="2">
        <f>_xlfn.STDEV.P(V112:V117)</f>
        <v>0.22380550368153684</v>
      </c>
      <c r="W119">
        <f>_xlfn.STDEV.P(W112:W116)</f>
        <v>0.29809489808323258</v>
      </c>
    </row>
    <row r="120" spans="1:23" x14ac:dyDescent="0.45">
      <c r="A120" s="1">
        <v>8</v>
      </c>
      <c r="B120">
        <v>5</v>
      </c>
      <c r="C120">
        <v>0.65</v>
      </c>
      <c r="D120">
        <f>IFERROR(SUM('PARITY Accuracy'!D120, 'Pattern_Matching Accuracy'!D120, 'Reversal Accuracy'!D120, 'Stack Accuracy'!D120, 'Vending_Machine Accuracy'!D120, 'Vending_Machine_Sum Accuracy'!D120, 'MazeComplete Accuracy'!D120, 'MazeSolve Accuracy'!D120, 'Hamiltonian Accuracy'!D120)/('Failure Counts Accuracy'!D1-'Failure Counts Accuracy'!D120),0)</f>
        <v>15.65</v>
      </c>
      <c r="E120">
        <f>IFERROR(SUM('PARITY Accuracy'!E120, 'Pattern_Matching Accuracy'!E120, 'Reversal Accuracy'!E120, 'Stack Accuracy'!E120, 'Vending_Machine Accuracy'!E120, 'Vending_Machine_Sum Accuracy'!E120, 'MazeComplete Accuracy'!E120, 'MazeSolve Accuracy'!E120, 'Hamiltonian Accuracy'!E120)/('Failure Counts Accuracy'!D1-'Failure Counts Accuracy'!E120),0)</f>
        <v>30.166666666666668</v>
      </c>
      <c r="F120">
        <f>IFERROR(SUM('PARITY Accuracy'!F120, 'Pattern_Matching Accuracy'!F120, 'Reversal Accuracy'!F120, 'Stack Accuracy'!F120, 'Vending_Machine Accuracy'!F120, 'Vending_Machine_Sum Accuracy'!F120, 'MazeComplete Accuracy'!F120, 'MazeSolve Accuracy'!F120, 'Hamiltonian Accuracy'!F120)/('Failure Counts Accuracy'!D1-'Failure Counts Accuracy'!F120),0)</f>
        <v>34.5</v>
      </c>
      <c r="G120">
        <f>IFERROR(SUM('PARITY Accuracy'!G120, 'Pattern_Matching Accuracy'!G120, 'Reversal Accuracy'!G120, 'Stack Accuracy'!G120, 'Vending_Machine Accuracy'!G120, 'Vending_Machine_Sum Accuracy'!G120, 'MazeComplete Accuracy'!G120, 'MazeSolve Accuracy'!G120, 'Hamiltonian Accuracy'!G120)/('Failure Counts Accuracy'!D1-'Failure Counts Accuracy'!G120),0)</f>
        <v>44.077777777777776</v>
      </c>
      <c r="H120" t="str">
        <f t="shared" si="40"/>
        <v>5 (δ=0.65)</v>
      </c>
      <c r="K120" s="9" cm="1">
        <f t="array" ref="K120">INDEX(LINEST(K112:K117),1)</f>
        <v>0.61719526994835572</v>
      </c>
      <c r="L120" s="10" cm="1">
        <f t="array" ref="L120">INDEX(LINEST(L112:L116),1)</f>
        <v>-5.6558439375697468E-2</v>
      </c>
      <c r="N120">
        <f t="shared" si="41"/>
        <v>31.098611111111111</v>
      </c>
      <c r="O120">
        <f t="shared" si="42"/>
        <v>10.241536987245176</v>
      </c>
      <c r="P120" s="2"/>
      <c r="R120" s="2"/>
      <c r="T120" s="2"/>
      <c r="V120" s="2"/>
    </row>
    <row r="121" spans="1:23" x14ac:dyDescent="0.45">
      <c r="A121" s="1">
        <v>9</v>
      </c>
      <c r="B121">
        <v>5</v>
      </c>
      <c r="C121">
        <v>0.85</v>
      </c>
      <c r="D121">
        <f>IFERROR(SUM('PARITY Accuracy'!D121, 'Pattern_Matching Accuracy'!D121, 'Reversal Accuracy'!D121, 'Stack Accuracy'!D121, 'Vending_Machine Accuracy'!D121, 'Vending_Machine_Sum Accuracy'!D121, 'MazeComplete Accuracy'!D121, 'MazeSolve Accuracy'!D121, 'Hamiltonian Accuracy'!D121)/('Failure Counts Accuracy'!D1-'Failure Counts Accuracy'!D121),0)</f>
        <v>16.026249999999997</v>
      </c>
      <c r="E121">
        <f>IFERROR(SUM('PARITY Accuracy'!E121, 'Pattern_Matching Accuracy'!E121, 'Reversal Accuracy'!E121, 'Stack Accuracy'!E121, 'Vending_Machine Accuracy'!E121, 'Vending_Machine_Sum Accuracy'!E121, 'MazeComplete Accuracy'!E121, 'MazeSolve Accuracy'!E121, 'Hamiltonian Accuracy'!E121)/('Failure Counts Accuracy'!D1-'Failure Counts Accuracy'!E121),0)</f>
        <v>29.755555555555549</v>
      </c>
      <c r="F121">
        <f>IFERROR(SUM('PARITY Accuracy'!F121, 'Pattern_Matching Accuracy'!F121, 'Reversal Accuracy'!F121, 'Stack Accuracy'!F121, 'Vending_Machine Accuracy'!F121, 'Vending_Machine_Sum Accuracy'!F121, 'MazeComplete Accuracy'!F121, 'MazeSolve Accuracy'!F121, 'Hamiltonian Accuracy'!F121)/('Failure Counts Accuracy'!D1-'Failure Counts Accuracy'!F121),0)</f>
        <v>33.888888888888886</v>
      </c>
      <c r="G121">
        <f>IFERROR(SUM('PARITY Accuracy'!G121, 'Pattern_Matching Accuracy'!G121, 'Reversal Accuracy'!G121, 'Stack Accuracy'!G121, 'Vending_Machine Accuracy'!G121, 'Vending_Machine_Sum Accuracy'!G121, 'MazeComplete Accuracy'!G121, 'MazeSolve Accuracy'!G121, 'Hamiltonian Accuracy'!G121)/('Failure Counts Accuracy'!D1-'Failure Counts Accuracy'!G121),0)</f>
        <v>43.133333333333333</v>
      </c>
      <c r="H121" t="str">
        <f t="shared" si="40"/>
        <v>5 (δ=0.85)</v>
      </c>
      <c r="K121" s="11">
        <f>AVERAGE('Hamiltonian Accuracy'!K120, 'MazeSolve Accuracy'!K120, 'MazeComplete Accuracy'!K120, 'Vending_Machine_Sum Accuracy'!K120, 'Vending_Machine Accuracy'!K120, 'Stack Accuracy'!K120, 'Reversal Accuracy'!K120, 'Pattern_Matching Accuracy'!K120, 'PARITY Accuracy'!K120)</f>
        <v>0.84154984539739208</v>
      </c>
      <c r="L121" s="11">
        <f>AVERAGE('Hamiltonian Accuracy'!L120, 'MazeSolve Accuracy'!L120, 'MazeComplete Accuracy'!L120, 'Vending_Machine_Sum Accuracy'!L120, 'Vending_Machine Accuracy'!L120, 'Stack Accuracy'!L120, 'Reversal Accuracy'!L120, 'Pattern_Matching Accuracy'!L120, 'PARITY Accuracy'!L120)</f>
        <v>-0.1819427216408091</v>
      </c>
      <c r="N121">
        <f t="shared" si="41"/>
        <v>30.701006944444444</v>
      </c>
      <c r="O121">
        <f t="shared" si="42"/>
        <v>9.7591969500421758</v>
      </c>
      <c r="P121" s="2"/>
      <c r="R121" s="2"/>
      <c r="T121" s="2"/>
      <c r="V121" s="2"/>
    </row>
    <row r="122" spans="1:23" ht="14.65" thickBot="1" x14ac:dyDescent="0.5">
      <c r="A122" s="1">
        <v>10</v>
      </c>
      <c r="B122">
        <v>10</v>
      </c>
      <c r="C122">
        <v>0</v>
      </c>
      <c r="D122">
        <f>IFERROR(SUM('PARITY Accuracy'!D122, 'Pattern_Matching Accuracy'!D122, 'Reversal Accuracy'!D122, 'Stack Accuracy'!D122, 'Vending_Machine Accuracy'!D122, 'Vending_Machine_Sum Accuracy'!D122, 'MazeComplete Accuracy'!D122, 'MazeSolve Accuracy'!D122, 'Hamiltonian Accuracy'!D122)/('Failure Counts Accuracy'!D1-'Failure Counts Accuracy'!D122),0)</f>
        <v>26.003333333333334</v>
      </c>
      <c r="E122">
        <f>IFERROR(SUM('PARITY Accuracy'!E122, 'Pattern_Matching Accuracy'!E122, 'Reversal Accuracy'!E122, 'Stack Accuracy'!E122, 'Vending_Machine Accuracy'!E122, 'Vending_Machine_Sum Accuracy'!E122, 'MazeComplete Accuracy'!E122, 'MazeSolve Accuracy'!E122, 'Hamiltonian Accuracy'!E122)/('Failure Counts Accuracy'!D1-'Failure Counts Accuracy'!E122),0)</f>
        <v>46.488888888888887</v>
      </c>
      <c r="F122">
        <f>IFERROR(SUM('PARITY Accuracy'!F122, 'Pattern_Matching Accuracy'!F122, 'Reversal Accuracy'!F122, 'Stack Accuracy'!F122, 'Vending_Machine Accuracy'!F122, 'Vending_Machine_Sum Accuracy'!F122, 'MazeComplete Accuracy'!F122, 'MazeSolve Accuracy'!F122, 'Hamiltonian Accuracy'!F122)/('Failure Counts Accuracy'!D1-'Failure Counts Accuracy'!F122),0)</f>
        <v>39.099999999999994</v>
      </c>
      <c r="G122">
        <f>IFERROR(SUM('PARITY Accuracy'!G122, 'Pattern_Matching Accuracy'!G122, 'Reversal Accuracy'!G122, 'Stack Accuracy'!G122, 'Vending_Machine Accuracy'!G122, 'Vending_Machine_Sum Accuracy'!G122, 'MazeComplete Accuracy'!G122, 'MazeSolve Accuracy'!G122, 'Hamiltonian Accuracy'!G122)/('Failure Counts Accuracy'!D1-'Failure Counts Accuracy'!G122),0)</f>
        <v>47.722222222222221</v>
      </c>
      <c r="H122" t="str">
        <f t="shared" si="40"/>
        <v>10 (δ=0)</v>
      </c>
      <c r="K122" s="12">
        <f>_xlfn.STDEV.P('Hamiltonian Accuracy'!K120, 'MazeSolve Accuracy'!K120, 'MazeComplete Accuracy'!K120, 'Vending_Machine_Sum Accuracy'!K120, 'Vending_Machine Accuracy'!K120, 'Stack Accuracy'!K120, 'Reversal Accuracy'!K120, 'Pattern_Matching Accuracy'!K120, 'PARITY Accuracy'!K120)</f>
        <v>2.3839970360017992</v>
      </c>
      <c r="L122" s="13" t="s">
        <v>28</v>
      </c>
      <c r="N122">
        <f t="shared" si="41"/>
        <v>39.828611111111108</v>
      </c>
      <c r="O122">
        <f t="shared" si="42"/>
        <v>8.6362256836329792</v>
      </c>
      <c r="P122" s="2"/>
      <c r="R122" s="2"/>
      <c r="T122" s="2"/>
      <c r="V122" s="2"/>
    </row>
    <row r="123" spans="1:23" x14ac:dyDescent="0.45">
      <c r="A123" s="1">
        <v>11</v>
      </c>
      <c r="B123">
        <v>10</v>
      </c>
      <c r="C123">
        <v>0.2</v>
      </c>
      <c r="D123">
        <f>IFERROR(SUM('PARITY Accuracy'!D123, 'Pattern_Matching Accuracy'!D123, 'Reversal Accuracy'!D123, 'Stack Accuracy'!D123, 'Vending_Machine Accuracy'!D123, 'Vending_Machine_Sum Accuracy'!D123, 'MazeComplete Accuracy'!D123, 'MazeSolve Accuracy'!D123, 'Hamiltonian Accuracy'!D123)/('Failure Counts Accuracy'!D1-'Failure Counts Accuracy'!D123),0)</f>
        <v>26.095555555555553</v>
      </c>
      <c r="E123">
        <f>IFERROR(SUM('PARITY Accuracy'!E123, 'Pattern_Matching Accuracy'!E123, 'Reversal Accuracy'!E123, 'Stack Accuracy'!E123, 'Vending_Machine Accuracy'!E123, 'Vending_Machine_Sum Accuracy'!E123, 'MazeComplete Accuracy'!E123, 'MazeSolve Accuracy'!E123, 'Hamiltonian Accuracy'!E123)/('Failure Counts Accuracy'!D1-'Failure Counts Accuracy'!E123),0)</f>
        <v>45.788888888888891</v>
      </c>
      <c r="F123">
        <f>IFERROR(SUM('PARITY Accuracy'!F123, 'Pattern_Matching Accuracy'!F123, 'Reversal Accuracy'!F123, 'Stack Accuracy'!F123, 'Vending_Machine Accuracy'!F123, 'Vending_Machine_Sum Accuracy'!F123, 'MazeComplete Accuracy'!F123, 'MazeSolve Accuracy'!F123, 'Hamiltonian Accuracy'!F123)/('Failure Counts Accuracy'!D1-'Failure Counts Accuracy'!F123),0)</f>
        <v>38.844444444444449</v>
      </c>
      <c r="G123">
        <f>IFERROR(SUM('PARITY Accuracy'!G123, 'Pattern_Matching Accuracy'!G123, 'Reversal Accuracy'!G123, 'Stack Accuracy'!G123, 'Vending_Machine Accuracy'!G123, 'Vending_Machine_Sum Accuracy'!G123, 'MazeComplete Accuracy'!G123, 'MazeSolve Accuracy'!G123, 'Hamiltonian Accuracy'!G123)/('Failure Counts Accuracy'!D1-'Failure Counts Accuracy'!G123),0)</f>
        <v>47.588888888888881</v>
      </c>
      <c r="H123" t="str">
        <f t="shared" si="40"/>
        <v>10 (δ=0.2)</v>
      </c>
      <c r="J123" s="6"/>
      <c r="K123" s="6" t="s">
        <v>25</v>
      </c>
      <c r="L123" s="6" t="s">
        <v>26</v>
      </c>
      <c r="N123">
        <f t="shared" si="41"/>
        <v>39.579444444444441</v>
      </c>
      <c r="O123">
        <f t="shared" si="42"/>
        <v>8.4419175130000284</v>
      </c>
      <c r="P123" s="6" t="s">
        <v>25</v>
      </c>
      <c r="Q123" s="6" t="s">
        <v>26</v>
      </c>
      <c r="R123" s="6" t="s">
        <v>25</v>
      </c>
      <c r="S123" s="6" t="s">
        <v>26</v>
      </c>
      <c r="T123" s="6" t="s">
        <v>25</v>
      </c>
      <c r="U123" s="6" t="s">
        <v>26</v>
      </c>
      <c r="V123" s="6" t="s">
        <v>25</v>
      </c>
      <c r="W123" s="6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f>IFERROR(SUM('PARITY Accuracy'!D124, 'Pattern_Matching Accuracy'!D124, 'Reversal Accuracy'!D124, 'Stack Accuracy'!D124, 'Vending_Machine Accuracy'!D124, 'Vending_Machine_Sum Accuracy'!D124, 'MazeComplete Accuracy'!D124, 'MazeSolve Accuracy'!D124, 'Hamiltonian Accuracy'!D124)/('Failure Counts Accuracy'!D1-'Failure Counts Accuracy'!D124),0)</f>
        <v>24.788888888888888</v>
      </c>
      <c r="E124">
        <f>IFERROR(SUM('PARITY Accuracy'!E124, 'Pattern_Matching Accuracy'!E124, 'Reversal Accuracy'!E124, 'Stack Accuracy'!E124, 'Vending_Machine Accuracy'!E124, 'Vending_Machine_Sum Accuracy'!E124, 'MazeComplete Accuracy'!E124, 'MazeSolve Accuracy'!E124, 'Hamiltonian Accuracy'!E124)/('Failure Counts Accuracy'!D1-'Failure Counts Accuracy'!E124),0)</f>
        <v>46.233333333333341</v>
      </c>
      <c r="F124">
        <f>IFERROR(SUM('PARITY Accuracy'!F124, 'Pattern_Matching Accuracy'!F124, 'Reversal Accuracy'!F124, 'Stack Accuracy'!F124, 'Vending_Machine Accuracy'!F124, 'Vending_Machine_Sum Accuracy'!F124, 'MazeComplete Accuracy'!F124, 'MazeSolve Accuracy'!F124, 'Hamiltonian Accuracy'!F124)/('Failure Counts Accuracy'!D1-'Failure Counts Accuracy'!F124),0)</f>
        <v>39.144444444444446</v>
      </c>
      <c r="G124">
        <f>IFERROR(SUM('PARITY Accuracy'!G124, 'Pattern_Matching Accuracy'!G124, 'Reversal Accuracy'!G124, 'Stack Accuracy'!G124, 'Vending_Machine Accuracy'!G124, 'Vending_Machine_Sum Accuracy'!G124, 'MazeComplete Accuracy'!G124, 'MazeSolve Accuracy'!G124, 'Hamiltonian Accuracy'!G124)/('Failure Counts Accuracy'!D1-'Failure Counts Accuracy'!G124),0)</f>
        <v>48.43333333333333</v>
      </c>
      <c r="H124" t="str">
        <f t="shared" si="40"/>
        <v>10 (δ=0.45)</v>
      </c>
      <c r="J124">
        <v>2</v>
      </c>
      <c r="K124">
        <f>AVERAGE(D112:G116)</f>
        <v>1.345</v>
      </c>
      <c r="L124">
        <f>AVERAGE(D112:G112,D117:G117,D122:G122,D127:G127,D132:G132,D137:G137)</f>
        <v>39.280324074074066</v>
      </c>
      <c r="M124">
        <v>0</v>
      </c>
      <c r="N124">
        <f t="shared" si="41"/>
        <v>39.65</v>
      </c>
      <c r="O124">
        <f t="shared" si="42"/>
        <v>9.241150254415933</v>
      </c>
      <c r="P124" s="2">
        <f>AVERAGE(D112:D116)</f>
        <v>0</v>
      </c>
      <c r="Q124">
        <f>AVERAGE(D112,D117,D122,D127,D132,D137)</f>
        <v>28.945879629629626</v>
      </c>
      <c r="R124" s="2">
        <f>AVERAGE(E112:E116)</f>
        <v>0</v>
      </c>
      <c r="S124">
        <f>AVERAGE(E112,E117,E122,E127,E132,E137)</f>
        <v>43.101111111111116</v>
      </c>
      <c r="T124" s="2">
        <f>AVERAGE(F112:F116)</f>
        <v>0</v>
      </c>
      <c r="U124">
        <f>AVERAGE(F112,F117,F122,F127,F132,F137)</f>
        <v>40.114814814814814</v>
      </c>
      <c r="V124" s="2">
        <f>AVERAGE(G112:G116)</f>
        <v>5.38</v>
      </c>
      <c r="W124">
        <f>AVERAGE(G112,G117,G122,G127,G132,G137)</f>
        <v>44.95949074074074</v>
      </c>
    </row>
    <row r="125" spans="1:23" x14ac:dyDescent="0.45">
      <c r="A125" s="1">
        <v>13</v>
      </c>
      <c r="B125">
        <v>10</v>
      </c>
      <c r="C125">
        <v>0.65</v>
      </c>
      <c r="D125">
        <f>IFERROR(SUM('PARITY Accuracy'!D125, 'Pattern_Matching Accuracy'!D125, 'Reversal Accuracy'!D125, 'Stack Accuracy'!D125, 'Vending_Machine Accuracy'!D125, 'Vending_Machine_Sum Accuracy'!D125, 'MazeComplete Accuracy'!D125, 'MazeSolve Accuracy'!D125, 'Hamiltonian Accuracy'!D125)/('Failure Counts Accuracy'!D1-'Failure Counts Accuracy'!D125),0)</f>
        <v>23.611111111111111</v>
      </c>
      <c r="E125">
        <f>IFERROR(SUM('PARITY Accuracy'!E125, 'Pattern_Matching Accuracy'!E125, 'Reversal Accuracy'!E125, 'Stack Accuracy'!E125, 'Vending_Machine Accuracy'!E125, 'Vending_Machine_Sum Accuracy'!E125, 'MazeComplete Accuracy'!E125, 'MazeSolve Accuracy'!E125, 'Hamiltonian Accuracy'!E125)/('Failure Counts Accuracy'!D1-'Failure Counts Accuracy'!E125),0)</f>
        <v>46.666666666666664</v>
      </c>
      <c r="F125">
        <f>IFERROR(SUM('PARITY Accuracy'!F125, 'Pattern_Matching Accuracy'!F125, 'Reversal Accuracy'!F125, 'Stack Accuracy'!F125, 'Vending_Machine Accuracy'!F125, 'Vending_Machine_Sum Accuracy'!F125, 'MazeComplete Accuracy'!F125, 'MazeSolve Accuracy'!F125, 'Hamiltonian Accuracy'!F125)/('Failure Counts Accuracy'!D1-'Failure Counts Accuracy'!F125),0)</f>
        <v>39.166666666666664</v>
      </c>
      <c r="G125">
        <f>IFERROR(SUM('PARITY Accuracy'!G125, 'Pattern_Matching Accuracy'!G125, 'Reversal Accuracy'!G125, 'Stack Accuracy'!G125, 'Vending_Machine Accuracy'!G125, 'Vending_Machine_Sum Accuracy'!G125, 'MazeComplete Accuracy'!G125, 'MazeSolve Accuracy'!G125, 'Hamiltonian Accuracy'!G125)/('Failure Counts Accuracy'!D1-'Failure Counts Accuracy'!G125),0)</f>
        <v>47.277777777777779</v>
      </c>
      <c r="H125" t="str">
        <f t="shared" si="40"/>
        <v>10 (δ=0.65)</v>
      </c>
      <c r="J125">
        <v>5</v>
      </c>
      <c r="K125">
        <f>AVERAGE(D117:G121)</f>
        <v>31.225201388888888</v>
      </c>
      <c r="L125">
        <f>AVERAGE(D113:G113,D118:G118,D123:G123,D128:G128,D133:G133,D138:G138)</f>
        <v>39.735266203703695</v>
      </c>
      <c r="M125">
        <v>0.2</v>
      </c>
      <c r="N125">
        <f t="shared" si="41"/>
        <v>39.18055555555555</v>
      </c>
      <c r="O125">
        <f t="shared" si="42"/>
        <v>9.5395841169024376</v>
      </c>
      <c r="P125" s="2">
        <f>AVERAGE(D117:D121)</f>
        <v>16.185250000000003</v>
      </c>
      <c r="Q125">
        <f t="shared" ref="Q125:Q128" si="48">AVERAGE(D113,D118,D123,D128,D133,D138)</f>
        <v>28.811944444444446</v>
      </c>
      <c r="R125" s="2">
        <f>AVERAGE(E117:E121)</f>
        <v>29.542222222222229</v>
      </c>
      <c r="S125">
        <f t="shared" ref="S125:S128" si="49">AVERAGE(E113,E118,E123,E128,E133,E138)</f>
        <v>43.164999999999999</v>
      </c>
      <c r="T125" s="2">
        <f>AVERAGE(F117:F121)</f>
        <v>34.742222222222225</v>
      </c>
      <c r="U125">
        <f t="shared" ref="U125:U128" si="50">AVERAGE(F113,F118,F123,F128,F133,F138)</f>
        <v>40.962962962962962</v>
      </c>
      <c r="V125" s="2">
        <f>AVERAGE(G117:G121)</f>
        <v>44.431111111111115</v>
      </c>
      <c r="W125">
        <f t="shared" ref="W125:W128" si="51">AVERAGE(G113,G118,G123,G128,G133,G138)</f>
        <v>46.001157407407412</v>
      </c>
    </row>
    <row r="126" spans="1:23" x14ac:dyDescent="0.45">
      <c r="A126" s="1">
        <v>14</v>
      </c>
      <c r="B126">
        <v>10</v>
      </c>
      <c r="C126">
        <v>0.85</v>
      </c>
      <c r="D126">
        <f>IFERROR(SUM('PARITY Accuracy'!D126, 'Pattern_Matching Accuracy'!D126, 'Reversal Accuracy'!D126, 'Stack Accuracy'!D126, 'Vending_Machine Accuracy'!D126, 'Vending_Machine_Sum Accuracy'!D126, 'MazeComplete Accuracy'!D126, 'MazeSolve Accuracy'!D126, 'Hamiltonian Accuracy'!D126)/('Failure Counts Accuracy'!D1-'Failure Counts Accuracy'!D126),0)</f>
        <v>22.611111111111111</v>
      </c>
      <c r="E126">
        <f>IFERROR(SUM('PARITY Accuracy'!E126, 'Pattern_Matching Accuracy'!E126, 'Reversal Accuracy'!E126, 'Stack Accuracy'!E126, 'Vending_Machine Accuracy'!E126, 'Vending_Machine_Sum Accuracy'!E126, 'MazeComplete Accuracy'!E126, 'MazeSolve Accuracy'!E126, 'Hamiltonian Accuracy'!E126)/('Failure Counts Accuracy'!D1-'Failure Counts Accuracy'!E126),0)</f>
        <v>46.311111111111103</v>
      </c>
      <c r="F126">
        <f>IFERROR(SUM('PARITY Accuracy'!F126, 'Pattern_Matching Accuracy'!F126, 'Reversal Accuracy'!F126, 'Stack Accuracy'!F126, 'Vending_Machine Accuracy'!F126, 'Vending_Machine_Sum Accuracy'!F126, 'MazeComplete Accuracy'!F126, 'MazeSolve Accuracy'!F126, 'Hamiltonian Accuracy'!F126)/('Failure Counts Accuracy'!D1-'Failure Counts Accuracy'!F126),0)</f>
        <v>39.155555555555559</v>
      </c>
      <c r="G126">
        <f>IFERROR(SUM('PARITY Accuracy'!G126, 'Pattern_Matching Accuracy'!G126, 'Reversal Accuracy'!G126, 'Stack Accuracy'!G126, 'Vending_Machine Accuracy'!G126, 'Vending_Machine_Sum Accuracy'!G126, 'MazeComplete Accuracy'!G126, 'MazeSolve Accuracy'!G126, 'Hamiltonian Accuracy'!G126)/('Failure Counts Accuracy'!D1-'Failure Counts Accuracy'!G126),0)</f>
        <v>47.677777777777777</v>
      </c>
      <c r="H126" t="str">
        <f t="shared" si="40"/>
        <v>10 (δ=0.85)</v>
      </c>
      <c r="J126">
        <v>10</v>
      </c>
      <c r="K126">
        <f>AVERAGE(D122:G126)</f>
        <v>39.435500000000005</v>
      </c>
      <c r="L126">
        <f t="shared" ref="L126:L128" si="52">AVERAGE(D114:G114,D119:G119,D124:G124,D129:G129,D134:G134,D139:G139)</f>
        <v>39.231400462962959</v>
      </c>
      <c r="M126">
        <v>0.45</v>
      </c>
      <c r="N126">
        <f t="shared" si="41"/>
        <v>38.93888888888889</v>
      </c>
      <c r="O126">
        <f t="shared" si="42"/>
        <v>9.9669593045109597</v>
      </c>
      <c r="P126" s="2">
        <f>AVERAGE(D122:D126)</f>
        <v>24.622</v>
      </c>
      <c r="Q126">
        <f t="shared" si="48"/>
        <v>28.237175925925925</v>
      </c>
      <c r="R126" s="2">
        <f>AVERAGE(E122:E126)</f>
        <v>46.297777777777775</v>
      </c>
      <c r="S126">
        <f t="shared" si="49"/>
        <v>42.794444444444444</v>
      </c>
      <c r="T126" s="2">
        <f>AVERAGE(F122:F126)</f>
        <v>39.082222222222228</v>
      </c>
      <c r="U126">
        <f t="shared" si="50"/>
        <v>40.551851851851858</v>
      </c>
      <c r="V126" s="2">
        <f>AVERAGE(G122:G126)</f>
        <v>47.739999999999995</v>
      </c>
      <c r="W126">
        <f t="shared" si="51"/>
        <v>45.342129629629625</v>
      </c>
    </row>
    <row r="127" spans="1:23" x14ac:dyDescent="0.45">
      <c r="A127" s="1">
        <v>15</v>
      </c>
      <c r="B127">
        <v>20</v>
      </c>
      <c r="C127">
        <v>0</v>
      </c>
      <c r="D127">
        <f>IFERROR(SUM('PARITY Accuracy'!D127, 'Pattern_Matching Accuracy'!D127, 'Reversal Accuracy'!D127, 'Stack Accuracy'!D127, 'Vending_Machine Accuracy'!D127, 'Vending_Machine_Sum Accuracy'!D127, 'MazeComplete Accuracy'!D127, 'MazeSolve Accuracy'!D127, 'Hamiltonian Accuracy'!D127)/('Failure Counts Accuracy'!D1-'Failure Counts Accuracy'!D127),0)</f>
        <v>43.177777777777777</v>
      </c>
      <c r="E127">
        <f>IFERROR(SUM('PARITY Accuracy'!E127, 'Pattern_Matching Accuracy'!E127, 'Reversal Accuracy'!E127, 'Stack Accuracy'!E127, 'Vending_Machine Accuracy'!E127, 'Vending_Machine_Sum Accuracy'!E127, 'MazeComplete Accuracy'!E127, 'MazeSolve Accuracy'!E127, 'Hamiltonian Accuracy'!E127)/('Failure Counts Accuracy'!D1-'Failure Counts Accuracy'!E127),0)</f>
        <v>57.56666666666667</v>
      </c>
      <c r="F127">
        <f>IFERROR(SUM('PARITY Accuracy'!F127, 'Pattern_Matching Accuracy'!F127, 'Reversal Accuracy'!F127, 'Stack Accuracy'!F127, 'Vending_Machine Accuracy'!F127, 'Vending_Machine_Sum Accuracy'!F127, 'MazeComplete Accuracy'!F127, 'MazeSolve Accuracy'!F127, 'Hamiltonian Accuracy'!F127)/('Failure Counts Accuracy'!D1-'Failure Counts Accuracy'!F127),0)</f>
        <v>44.044444444444444</v>
      </c>
      <c r="G127">
        <f>IFERROR(SUM('PARITY Accuracy'!G127, 'Pattern_Matching Accuracy'!G127, 'Reversal Accuracy'!G127, 'Stack Accuracy'!G127, 'Vending_Machine Accuracy'!G127, 'Vending_Machine_Sum Accuracy'!G127, 'MazeComplete Accuracy'!G127, 'MazeSolve Accuracy'!G127, 'Hamiltonian Accuracy'!G127)/('Failure Counts Accuracy'!D1-'Failure Counts Accuracy'!G127),0)</f>
        <v>56.222222222222221</v>
      </c>
      <c r="H127" t="str">
        <f t="shared" si="40"/>
        <v>20 (δ=0)</v>
      </c>
      <c r="J127">
        <v>20</v>
      </c>
      <c r="K127">
        <f>AVERAGE(D127:G131)</f>
        <v>50.374833333333342</v>
      </c>
      <c r="L127">
        <f t="shared" si="52"/>
        <v>38.9969212962963</v>
      </c>
      <c r="M127">
        <v>0.65</v>
      </c>
      <c r="N127">
        <f t="shared" si="41"/>
        <v>50.25277777777778</v>
      </c>
      <c r="O127">
        <f t="shared" si="42"/>
        <v>6.6657007402091351</v>
      </c>
      <c r="P127" s="2">
        <f>AVERAGE(D127:D131)</f>
        <v>43.143777777777771</v>
      </c>
      <c r="Q127">
        <f t="shared" si="48"/>
        <v>27.785370370370373</v>
      </c>
      <c r="R127" s="2">
        <f>AVERAGE(E127:E131)</f>
        <v>56.931111111111115</v>
      </c>
      <c r="S127">
        <f t="shared" si="49"/>
        <v>42.927777777777777</v>
      </c>
      <c r="T127" s="2">
        <f>AVERAGE(F127:F131)</f>
        <v>45.964444444444446</v>
      </c>
      <c r="U127">
        <f t="shared" si="50"/>
        <v>40.587037037037042</v>
      </c>
      <c r="V127" s="2">
        <f>AVERAGE(G127:G131)</f>
        <v>55.46</v>
      </c>
      <c r="W127">
        <f t="shared" si="51"/>
        <v>44.6875</v>
      </c>
    </row>
    <row r="128" spans="1:23" x14ac:dyDescent="0.45">
      <c r="A128" s="1">
        <v>16</v>
      </c>
      <c r="B128">
        <v>20</v>
      </c>
      <c r="C128">
        <v>0.2</v>
      </c>
      <c r="D128">
        <f>IFERROR(SUM('PARITY Accuracy'!D128, 'Pattern_Matching Accuracy'!D128, 'Reversal Accuracy'!D128, 'Stack Accuracy'!D128, 'Vending_Machine Accuracy'!D128, 'Vending_Machine_Sum Accuracy'!D128, 'MazeComplete Accuracy'!D128, 'MazeSolve Accuracy'!D128, 'Hamiltonian Accuracy'!D128)/('Failure Counts Accuracy'!D1-'Failure Counts Accuracy'!D128),0)</f>
        <v>43.266666666666666</v>
      </c>
      <c r="E128">
        <f>IFERROR(SUM('PARITY Accuracy'!E128, 'Pattern_Matching Accuracy'!E128, 'Reversal Accuracy'!E128, 'Stack Accuracy'!E128, 'Vending_Machine Accuracy'!E128, 'Vending_Machine_Sum Accuracy'!E128, 'MazeComplete Accuracy'!E128, 'MazeSolve Accuracy'!E128, 'Hamiltonian Accuracy'!E128)/('Failure Counts Accuracy'!D1-'Failure Counts Accuracy'!E128),0)</f>
        <v>57.522222222222211</v>
      </c>
      <c r="F128">
        <f>IFERROR(SUM('PARITY Accuracy'!F128, 'Pattern_Matching Accuracy'!F128, 'Reversal Accuracy'!F128, 'Stack Accuracy'!F128, 'Vending_Machine Accuracy'!F128, 'Vending_Machine_Sum Accuracy'!F128, 'MazeComplete Accuracy'!F128, 'MazeSolve Accuracy'!F128, 'Hamiltonian Accuracy'!F128)/('Failure Counts Accuracy'!D1-'Failure Counts Accuracy'!F128),0)</f>
        <v>46.955555555555549</v>
      </c>
      <c r="G128">
        <f>IFERROR(SUM('PARITY Accuracy'!G128, 'Pattern_Matching Accuracy'!G128, 'Reversal Accuracy'!G128, 'Stack Accuracy'!G128, 'Vending_Machine Accuracy'!G128, 'Vending_Machine_Sum Accuracy'!G128, 'MazeComplete Accuracy'!G128, 'MazeSolve Accuracy'!G128, 'Hamiltonian Accuracy'!G128)/('Failure Counts Accuracy'!D1-'Failure Counts Accuracy'!G128),0)</f>
        <v>56.511111111111113</v>
      </c>
      <c r="H128" t="str">
        <f t="shared" si="40"/>
        <v>20 (δ=0.2)</v>
      </c>
      <c r="J128">
        <v>50</v>
      </c>
      <c r="K128">
        <f>AVERAGE(D132:G136)</f>
        <v>55.201805555555566</v>
      </c>
      <c r="L128">
        <f t="shared" si="52"/>
        <v>38.394392361111109</v>
      </c>
      <c r="M128">
        <v>0.85</v>
      </c>
      <c r="N128">
        <f t="shared" si="41"/>
        <v>51.063888888888883</v>
      </c>
      <c r="O128">
        <f t="shared" si="42"/>
        <v>6.1044528121529673</v>
      </c>
      <c r="P128" s="2">
        <f>AVERAGE(D132:D136)</f>
        <v>43.608888888888892</v>
      </c>
      <c r="Q128">
        <f t="shared" si="48"/>
        <v>27.083819444444444</v>
      </c>
      <c r="R128" s="2">
        <f>AVERAGE(E132:E136)</f>
        <v>61.215555555555554</v>
      </c>
      <c r="S128">
        <f t="shared" si="49"/>
        <v>42.338888888888889</v>
      </c>
      <c r="T128" s="2">
        <f>AVERAGE(F132:F136)</f>
        <v>59.117777777777768</v>
      </c>
      <c r="U128">
        <f t="shared" si="50"/>
        <v>40.079629629629636</v>
      </c>
      <c r="V128" s="2">
        <f>AVERAGE(G132:G136)</f>
        <v>56.864999999999995</v>
      </c>
      <c r="W128">
        <f t="shared" si="51"/>
        <v>44.075231481481474</v>
      </c>
    </row>
    <row r="129" spans="1:23" x14ac:dyDescent="0.45">
      <c r="A129" s="1">
        <v>17</v>
      </c>
      <c r="B129">
        <v>20</v>
      </c>
      <c r="C129">
        <v>0.45</v>
      </c>
      <c r="D129">
        <f>IFERROR(SUM('PARITY Accuracy'!D129, 'Pattern_Matching Accuracy'!D129, 'Reversal Accuracy'!D129, 'Stack Accuracy'!D129, 'Vending_Machine Accuracy'!D129, 'Vending_Machine_Sum Accuracy'!D129, 'MazeComplete Accuracy'!D129, 'MazeSolve Accuracy'!D129, 'Hamiltonian Accuracy'!D129)/('Failure Counts Accuracy'!D1-'Failure Counts Accuracy'!D129),0)</f>
        <v>43.452222222222218</v>
      </c>
      <c r="E129">
        <f>IFERROR(SUM('PARITY Accuracy'!E129, 'Pattern_Matching Accuracy'!E129, 'Reversal Accuracy'!E129, 'Stack Accuracy'!E129, 'Vending_Machine Accuracy'!E129, 'Vending_Machine_Sum Accuracy'!E129, 'MazeComplete Accuracy'!E129, 'MazeSolve Accuracy'!E129, 'Hamiltonian Accuracy'!E129)/('Failure Counts Accuracy'!D1-'Failure Counts Accuracy'!E129),0)</f>
        <v>56.344444444444449</v>
      </c>
      <c r="F129">
        <f>IFERROR(SUM('PARITY Accuracy'!F129, 'Pattern_Matching Accuracy'!F129, 'Reversal Accuracy'!F129, 'Stack Accuracy'!F129, 'Vending_Machine Accuracy'!F129, 'Vending_Machine_Sum Accuracy'!F129, 'MazeComplete Accuracy'!F129, 'MazeSolve Accuracy'!F129, 'Hamiltonian Accuracy'!F129)/('Failure Counts Accuracy'!D1-'Failure Counts Accuracy'!F129),0)</f>
        <v>45.922222222222231</v>
      </c>
      <c r="G129">
        <f>IFERROR(SUM('PARITY Accuracy'!G129, 'Pattern_Matching Accuracy'!G129, 'Reversal Accuracy'!G129, 'Stack Accuracy'!G129, 'Vending_Machine Accuracy'!G129, 'Vending_Machine_Sum Accuracy'!G129, 'MazeComplete Accuracy'!G129, 'MazeSolve Accuracy'!G129, 'Hamiltonian Accuracy'!G129)/('Failure Counts Accuracy'!D1-'Failure Counts Accuracy'!G129),0)</f>
        <v>55.444444444444443</v>
      </c>
      <c r="H129" t="str">
        <f t="shared" si="40"/>
        <v>20 (δ=0.45)</v>
      </c>
      <c r="J129">
        <v>100</v>
      </c>
      <c r="K129">
        <f>AVERAGE(D137:G141)</f>
        <v>57.183625000000006</v>
      </c>
      <c r="L129">
        <f>AVERAGE((L128-L127), (L127-L126), (L126-L125), (L125-L124))</f>
        <v>-0.22148292824073934</v>
      </c>
      <c r="N129">
        <f t="shared" si="41"/>
        <v>50.290833333333339</v>
      </c>
      <c r="O129">
        <f t="shared" si="42"/>
        <v>5.6801690102115732</v>
      </c>
      <c r="P129" s="2">
        <f>AVERAGE(D137:D141)</f>
        <v>41.477111111111114</v>
      </c>
      <c r="R129" s="2">
        <f>AVERAGE(E137:E141)</f>
        <v>63.206000000000003</v>
      </c>
      <c r="T129" s="2">
        <f>AVERAGE(F137:F141)</f>
        <v>63.848888888888879</v>
      </c>
      <c r="V129" s="2">
        <f>AVERAGE(G137:G141)</f>
        <v>60.202500000000001</v>
      </c>
    </row>
    <row r="130" spans="1:23" x14ac:dyDescent="0.45">
      <c r="A130" s="1">
        <v>18</v>
      </c>
      <c r="B130">
        <v>20</v>
      </c>
      <c r="C130">
        <v>0.65</v>
      </c>
      <c r="D130">
        <f>IFERROR(SUM('PARITY Accuracy'!D130, 'Pattern_Matching Accuracy'!D130, 'Reversal Accuracy'!D130, 'Stack Accuracy'!D130, 'Vending_Machine Accuracy'!D130, 'Vending_Machine_Sum Accuracy'!D130, 'MazeComplete Accuracy'!D130, 'MazeSolve Accuracy'!D130, 'Hamiltonian Accuracy'!D130)/('Failure Counts Accuracy'!D1-'Failure Counts Accuracy'!D130),0)</f>
        <v>42.988888888888887</v>
      </c>
      <c r="E130">
        <f>IFERROR(SUM('PARITY Accuracy'!E130, 'Pattern_Matching Accuracy'!E130, 'Reversal Accuracy'!E130, 'Stack Accuracy'!E130, 'Vending_Machine Accuracy'!E130, 'Vending_Machine_Sum Accuracy'!E130, 'MazeComplete Accuracy'!E130, 'MazeSolve Accuracy'!E130, 'Hamiltonian Accuracy'!E130)/('Failure Counts Accuracy'!D1-'Failure Counts Accuracy'!E130),0)</f>
        <v>56.944444444444443</v>
      </c>
      <c r="F130">
        <f>IFERROR(SUM('PARITY Accuracy'!F130, 'Pattern_Matching Accuracy'!F130, 'Reversal Accuracy'!F130, 'Stack Accuracy'!F130, 'Vending_Machine Accuracy'!F130, 'Vending_Machine_Sum Accuracy'!F130, 'MazeComplete Accuracy'!F130, 'MazeSolve Accuracy'!F130, 'Hamiltonian Accuracy'!F130)/('Failure Counts Accuracy'!D1-'Failure Counts Accuracy'!F130),0)</f>
        <v>46.988888888888894</v>
      </c>
      <c r="G130">
        <f>IFERROR(SUM('PARITY Accuracy'!G130, 'Pattern_Matching Accuracy'!G130, 'Reversal Accuracy'!G130, 'Stack Accuracy'!G130, 'Vending_Machine Accuracy'!G130, 'Vending_Machine_Sum Accuracy'!G130, 'MazeComplete Accuracy'!G130, 'MazeSolve Accuracy'!G130, 'Hamiltonian Accuracy'!G130)/('Failure Counts Accuracy'!D1-'Failure Counts Accuracy'!G130),0)</f>
        <v>54.844444444444449</v>
      </c>
      <c r="H130" t="str">
        <f t="shared" si="40"/>
        <v>20 (δ=0.65)</v>
      </c>
      <c r="K130">
        <f>AVERAGE(K124:K129)</f>
        <v>39.127660879629637</v>
      </c>
      <c r="L130">
        <f>AVERAGE(L124:L128)</f>
        <v>39.12766087962963</v>
      </c>
      <c r="N130">
        <f t="shared" si="41"/>
        <v>50.441666666666663</v>
      </c>
      <c r="O130">
        <f t="shared" si="42"/>
        <v>5.681904213714625</v>
      </c>
      <c r="P130" s="2">
        <f>AVERAGE(P124:P129)</f>
        <v>28.172837962962962</v>
      </c>
      <c r="Q130">
        <f>AVERAGE(Q124:Q128)</f>
        <v>28.172837962962966</v>
      </c>
      <c r="R130" s="2">
        <f>AVERAGE(R124:R129)</f>
        <v>42.865444444444449</v>
      </c>
      <c r="S130">
        <f>AVERAGE(S124:S128)</f>
        <v>42.865444444444449</v>
      </c>
      <c r="T130" s="2">
        <f>AVERAGE(T124:T129)</f>
        <v>40.459259259259255</v>
      </c>
      <c r="U130">
        <f>AVERAGE(U124:U128)</f>
        <v>40.459259259259269</v>
      </c>
      <c r="V130" s="2">
        <f>AVERAGE(V124:V129)</f>
        <v>45.01310185185185</v>
      </c>
      <c r="W130">
        <f>AVERAGE(W124:W128)</f>
        <v>45.01310185185185</v>
      </c>
    </row>
    <row r="131" spans="1:23" x14ac:dyDescent="0.45">
      <c r="A131" s="1">
        <v>19</v>
      </c>
      <c r="B131">
        <v>20</v>
      </c>
      <c r="C131">
        <v>0.85</v>
      </c>
      <c r="D131">
        <f>IFERROR(SUM('PARITY Accuracy'!D131, 'Pattern_Matching Accuracy'!D131, 'Reversal Accuracy'!D131, 'Stack Accuracy'!D131, 'Vending_Machine Accuracy'!D131, 'Vending_Machine_Sum Accuracy'!D131, 'MazeComplete Accuracy'!D131, 'MazeSolve Accuracy'!D131, 'Hamiltonian Accuracy'!D131)/('Failure Counts Accuracy'!D1-'Failure Counts Accuracy'!D131),0)</f>
        <v>42.833333333333336</v>
      </c>
      <c r="E131">
        <f>IFERROR(SUM('PARITY Accuracy'!E131, 'Pattern_Matching Accuracy'!E131, 'Reversal Accuracy'!E131, 'Stack Accuracy'!E131, 'Vending_Machine Accuracy'!E131, 'Vending_Machine_Sum Accuracy'!E131, 'MazeComplete Accuracy'!E131, 'MazeSolve Accuracy'!E131, 'Hamiltonian Accuracy'!E131)/('Failure Counts Accuracy'!D1-'Failure Counts Accuracy'!E131),0)</f>
        <v>56.277777777777779</v>
      </c>
      <c r="F131">
        <f>IFERROR(SUM('PARITY Accuracy'!F131, 'Pattern_Matching Accuracy'!F131, 'Reversal Accuracy'!F131, 'Stack Accuracy'!F131, 'Vending_Machine Accuracy'!F131, 'Vending_Machine_Sum Accuracy'!F131, 'MazeComplete Accuracy'!F131, 'MazeSolve Accuracy'!F131, 'Hamiltonian Accuracy'!F131)/('Failure Counts Accuracy'!D1-'Failure Counts Accuracy'!F131),0)</f>
        <v>45.911111111111119</v>
      </c>
      <c r="G131">
        <f>IFERROR(SUM('PARITY Accuracy'!G131, 'Pattern_Matching Accuracy'!G131, 'Reversal Accuracy'!G131, 'Stack Accuracy'!G131, 'Vending_Machine Accuracy'!G131, 'Vending_Machine_Sum Accuracy'!G131, 'MazeComplete Accuracy'!G131, 'MazeSolve Accuracy'!G131, 'Hamiltonian Accuracy'!G131)/('Failure Counts Accuracy'!D1-'Failure Counts Accuracy'!G131),0)</f>
        <v>54.277777777777779</v>
      </c>
      <c r="H131" t="str">
        <f t="shared" si="40"/>
        <v>20 (δ=0.85)</v>
      </c>
      <c r="K131">
        <f>_xlfn.STDEV.P(K124:K129)</f>
        <v>19.152754152053333</v>
      </c>
      <c r="L131">
        <f>_xlfn.STDEV.P(L124:L128)</f>
        <v>0.43772771007369904</v>
      </c>
      <c r="N131">
        <f t="shared" si="41"/>
        <v>49.825000000000003</v>
      </c>
      <c r="O131">
        <f t="shared" si="42"/>
        <v>5.6050758246432215</v>
      </c>
      <c r="P131" s="2">
        <f>_xlfn.STDEV.P(P124:P129)</f>
        <v>16.275871228209169</v>
      </c>
      <c r="Q131">
        <f>_xlfn.STDEV.P(Q124:Q128)</f>
        <v>0.68502297122627998</v>
      </c>
      <c r="R131" s="2">
        <f>_xlfn.STDEV.P(R124:R129)</f>
        <v>22.267477206268492</v>
      </c>
      <c r="S131">
        <f>_xlfn.STDEV.P(S124:S128)</f>
        <v>0.29375483184888779</v>
      </c>
      <c r="T131" s="2">
        <f>_xlfn.STDEV.P(T124:T129)</f>
        <v>20.80486543548772</v>
      </c>
      <c r="U131">
        <f>_xlfn.STDEV.P(U124:U128)</f>
        <v>0.32905276197687278</v>
      </c>
      <c r="V131" s="2">
        <f>_xlfn.STDEV.P(V124:V129)</f>
        <v>18.524220342868098</v>
      </c>
      <c r="W131">
        <f>_xlfn.STDEV.P(W124:W128)</f>
        <v>0.64389511695557677</v>
      </c>
    </row>
    <row r="132" spans="1:23" ht="14.65" thickBot="1" x14ac:dyDescent="0.5">
      <c r="A132" s="1">
        <v>20</v>
      </c>
      <c r="B132">
        <v>50</v>
      </c>
      <c r="C132">
        <v>0</v>
      </c>
      <c r="D132">
        <f>IFERROR(SUM('PARITY Accuracy'!D132, 'Pattern_Matching Accuracy'!D132, 'Reversal Accuracy'!D132, 'Stack Accuracy'!D132, 'Vending_Machine Accuracy'!D132, 'Vending_Machine_Sum Accuracy'!D132, 'MazeComplete Accuracy'!D132, 'MazeSolve Accuracy'!D132, 'Hamiltonian Accuracy'!D132)/('Failure Counts Accuracy'!D1-'Failure Counts Accuracy'!D132),0)</f>
        <v>44.233333333333327</v>
      </c>
      <c r="E132">
        <f>IFERROR(SUM('PARITY Accuracy'!E132, 'Pattern_Matching Accuracy'!E132, 'Reversal Accuracy'!E132, 'Stack Accuracy'!E132, 'Vending_Machine Accuracy'!E132, 'Vending_Machine_Sum Accuracy'!E132, 'MazeComplete Accuracy'!E132, 'MazeSolve Accuracy'!E132, 'Hamiltonian Accuracy'!E132)/('Failure Counts Accuracy'!D1-'Failure Counts Accuracy'!E132),0)</f>
        <v>61.36666666666666</v>
      </c>
      <c r="F132">
        <f>IFERROR(SUM('PARITY Accuracy'!F132, 'Pattern_Matching Accuracy'!F132, 'Reversal Accuracy'!F132, 'Stack Accuracy'!F132, 'Vending_Machine Accuracy'!F132, 'Vending_Machine_Sum Accuracy'!F132, 'MazeComplete Accuracy'!F132, 'MazeSolve Accuracy'!F132, 'Hamiltonian Accuracy'!F132)/('Failure Counts Accuracy'!D1-'Failure Counts Accuracy'!F132),0)</f>
        <v>57.477777777777774</v>
      </c>
      <c r="G132">
        <f>IFERROR(SUM('PARITY Accuracy'!G132, 'Pattern_Matching Accuracy'!G132, 'Reversal Accuracy'!G132, 'Stack Accuracy'!G132, 'Vending_Machine Accuracy'!G132, 'Vending_Machine_Sum Accuracy'!G132, 'MazeComplete Accuracy'!G132, 'MazeSolve Accuracy'!G132, 'Hamiltonian Accuracy'!G132)/('Failure Counts Accuracy'!D1-'Failure Counts Accuracy'!G132),0)</f>
        <v>55.85</v>
      </c>
      <c r="H132" t="str">
        <f t="shared" si="40"/>
        <v>50 (δ=0)</v>
      </c>
      <c r="N132">
        <f t="shared" si="41"/>
        <v>54.731944444444444</v>
      </c>
      <c r="O132">
        <f t="shared" si="42"/>
        <v>6.384160538946114</v>
      </c>
      <c r="P132" s="2"/>
      <c r="R132" s="2"/>
      <c r="T132" s="2"/>
      <c r="V132" s="2"/>
    </row>
    <row r="133" spans="1:23" x14ac:dyDescent="0.45">
      <c r="A133" s="1">
        <v>21</v>
      </c>
      <c r="B133">
        <v>50</v>
      </c>
      <c r="C133">
        <v>0.2</v>
      </c>
      <c r="D133">
        <f>IFERROR(SUM('PARITY Accuracy'!D133, 'Pattern_Matching Accuracy'!D133, 'Reversal Accuracy'!D133, 'Stack Accuracy'!D133, 'Vending_Machine Accuracy'!D133, 'Vending_Machine_Sum Accuracy'!D133, 'MazeComplete Accuracy'!D133, 'MazeSolve Accuracy'!D133, 'Hamiltonian Accuracy'!D133)/('Failure Counts Accuracy'!D1-'Failure Counts Accuracy'!D133),0)</f>
        <v>44.6</v>
      </c>
      <c r="E133">
        <f>IFERROR(SUM('PARITY Accuracy'!E133, 'Pattern_Matching Accuracy'!E133, 'Reversal Accuracy'!E133, 'Stack Accuracy'!E133, 'Vending_Machine Accuracy'!E133, 'Vending_Machine_Sum Accuracy'!E133, 'MazeComplete Accuracy'!E133, 'MazeSolve Accuracy'!E133, 'Hamiltonian Accuracy'!E133)/('Failure Counts Accuracy'!D1-'Failure Counts Accuracy'!E133),0)</f>
        <v>62.188888888888883</v>
      </c>
      <c r="F133">
        <f>IFERROR(SUM('PARITY Accuracy'!F133, 'Pattern_Matching Accuracy'!F133, 'Reversal Accuracy'!F133, 'Stack Accuracy'!F133, 'Vending_Machine Accuracy'!F133, 'Vending_Machine_Sum Accuracy'!F133, 'MazeComplete Accuracy'!F133, 'MazeSolve Accuracy'!F133, 'Hamiltonian Accuracy'!F133)/('Failure Counts Accuracy'!D1-'Failure Counts Accuracy'!F133),0)</f>
        <v>60.177777777777777</v>
      </c>
      <c r="G133">
        <f>IFERROR(SUM('PARITY Accuracy'!G133, 'Pattern_Matching Accuracy'!G133, 'Reversal Accuracy'!G133, 'Stack Accuracy'!G133, 'Vending_Machine Accuracy'!G133, 'Vending_Machine_Sum Accuracy'!G133, 'MazeComplete Accuracy'!G133, 'MazeSolve Accuracy'!G133, 'Hamiltonian Accuracy'!G133)/('Failure Counts Accuracy'!D1-'Failure Counts Accuracy'!G133),0)</f>
        <v>58.262500000000003</v>
      </c>
      <c r="H133" t="str">
        <f t="shared" si="40"/>
        <v>50 (δ=0.2)</v>
      </c>
      <c r="K133" s="9" cm="1">
        <f t="array" ref="K133">INDEX(LINEST(K124:K129), 1)</f>
        <v>10.344636309523812</v>
      </c>
      <c r="L133" s="10" cm="1">
        <f t="array" ref="L133">INDEX(LINEST(L124:L128), 1)</f>
        <v>-0.25102083333333103</v>
      </c>
      <c r="N133">
        <f t="shared" si="41"/>
        <v>56.307291666666671</v>
      </c>
      <c r="O133">
        <f t="shared" si="42"/>
        <v>6.9003146018115418</v>
      </c>
      <c r="P133" s="2" cm="1">
        <f t="array" ref="P133">INDEX(LINEST(P124:P129), 1)</f>
        <v>8.8050928571428599</v>
      </c>
      <c r="Q133" s="2" cm="1">
        <f t="array" ref="Q133">INDEX(LINEST(Q124:Q128), 1)</f>
        <v>-0.47506944444444366</v>
      </c>
      <c r="R133" s="2" cm="1">
        <f t="array" ref="R133">INDEX(LINEST(R124:R129), 1)</f>
        <v>12.04809523809524</v>
      </c>
      <c r="S133" s="2" cm="1">
        <f t="array" ref="S133">INDEX(LINEST(S124:S128), 1)</f>
        <v>-0.17616666666666769</v>
      </c>
      <c r="T133" s="2" cm="1">
        <f t="array" ref="T133">INDEX(LINEST(T124:T129), 1)</f>
        <v>11.407238095238094</v>
      </c>
      <c r="U133" s="2" cm="1">
        <f t="array" ref="U133">INDEX(LINEST(U124:U128), 1)</f>
        <v>-4.4629629629627479E-2</v>
      </c>
      <c r="V133" s="2" cm="1">
        <f t="array" ref="V133">INDEX(LINEST(V124:V129), 1)</f>
        <v>9.1181190476190483</v>
      </c>
      <c r="W133" s="2" cm="1">
        <f t="array" ref="W133">INDEX(LINEST(W124:W128), 1)</f>
        <v>-0.30821759259259446</v>
      </c>
    </row>
    <row r="134" spans="1:23" x14ac:dyDescent="0.45">
      <c r="A134" s="1">
        <v>22</v>
      </c>
      <c r="B134">
        <v>50</v>
      </c>
      <c r="C134">
        <v>0.45</v>
      </c>
      <c r="D134">
        <f>IFERROR(SUM('PARITY Accuracy'!D134, 'Pattern_Matching Accuracy'!D134, 'Reversal Accuracy'!D134, 'Stack Accuracy'!D134, 'Vending_Machine Accuracy'!D134, 'Vending_Machine_Sum Accuracy'!D134, 'MazeComplete Accuracy'!D134, 'MazeSolve Accuracy'!D134, 'Hamiltonian Accuracy'!D134)/('Failure Counts Accuracy'!D1-'Failure Counts Accuracy'!D134),0)</f>
        <v>43.56666666666667</v>
      </c>
      <c r="E134">
        <f>IFERROR(SUM('PARITY Accuracy'!E134, 'Pattern_Matching Accuracy'!E134, 'Reversal Accuracy'!E134, 'Stack Accuracy'!E134, 'Vending_Machine Accuracy'!E134, 'Vending_Machine_Sum Accuracy'!E134, 'MazeComplete Accuracy'!E134, 'MazeSolve Accuracy'!E134, 'Hamiltonian Accuracy'!E134)/('Failure Counts Accuracy'!D1-'Failure Counts Accuracy'!E134),0)</f>
        <v>61.355555555555547</v>
      </c>
      <c r="F134">
        <f>IFERROR(SUM('PARITY Accuracy'!F134, 'Pattern_Matching Accuracy'!F134, 'Reversal Accuracy'!F134, 'Stack Accuracy'!F134, 'Vending_Machine Accuracy'!F134, 'Vending_Machine_Sum Accuracy'!F134, 'MazeComplete Accuracy'!F134, 'MazeSolve Accuracy'!F134, 'Hamiltonian Accuracy'!F134)/('Failure Counts Accuracy'!D1-'Failure Counts Accuracy'!F134),0)</f>
        <v>59.444444444444443</v>
      </c>
      <c r="G134">
        <f>IFERROR(SUM('PARITY Accuracy'!G134, 'Pattern_Matching Accuracy'!G134, 'Reversal Accuracy'!G134, 'Stack Accuracy'!G134, 'Vending_Machine Accuracy'!G134, 'Vending_Machine_Sum Accuracy'!G134, 'MazeComplete Accuracy'!G134, 'MazeSolve Accuracy'!G134, 'Hamiltonian Accuracy'!G134)/('Failure Counts Accuracy'!D1-'Failure Counts Accuracy'!G134),0)</f>
        <v>57.225000000000001</v>
      </c>
      <c r="H134" t="str">
        <f t="shared" si="40"/>
        <v>50 (δ=0.45)</v>
      </c>
      <c r="K134" s="11">
        <f>AVERAGE('Hamiltonian Accuracy'!K134, 'MazeSolve Accuracy'!K134, 'MazeComplete Accuracy'!K134, 'Vending_Machine_Sum Accuracy'!K134, 'Vending_Machine Accuracy'!K134, 'Stack Accuracy'!K134, 'Reversal Accuracy'!K134, 'Pattern_Matching Accuracy'!K134, 'PARITY Accuracy'!K134)</f>
        <v>10.969888888888891</v>
      </c>
      <c r="L134" s="11">
        <f>AVERAGE('Hamiltonian Accuracy'!L134, 'MazeSolve Accuracy'!L134, 'MazeComplete Accuracy'!L134, 'Vending_Machine_Sum Accuracy'!L134, 'Vending_Machine Accuracy'!L134, 'Stack Accuracy'!L134, 'Reversal Accuracy'!L134, 'Pattern_Matching Accuracy'!L134, 'PARITY Accuracy'!L134)</f>
        <v>-0.25103703703703684</v>
      </c>
      <c r="N134">
        <f t="shared" si="41"/>
        <v>55.397916666666667</v>
      </c>
      <c r="O134">
        <f t="shared" si="42"/>
        <v>6.9854233632645872</v>
      </c>
    </row>
    <row r="135" spans="1:23" ht="14.65" thickBot="1" x14ac:dyDescent="0.5">
      <c r="A135" s="1">
        <v>23</v>
      </c>
      <c r="B135">
        <v>50</v>
      </c>
      <c r="C135">
        <v>0.65</v>
      </c>
      <c r="D135">
        <f>IFERROR(SUM('PARITY Accuracy'!D135, 'Pattern_Matching Accuracy'!D135, 'Reversal Accuracy'!D135, 'Stack Accuracy'!D135, 'Vending_Machine Accuracy'!D135, 'Vending_Machine_Sum Accuracy'!D135, 'MazeComplete Accuracy'!D135, 'MazeSolve Accuracy'!D135, 'Hamiltonian Accuracy'!D135)/('Failure Counts Accuracy'!D1-'Failure Counts Accuracy'!D135),0)</f>
        <v>43.466666666666661</v>
      </c>
      <c r="E135">
        <f>IFERROR(SUM('PARITY Accuracy'!E135, 'Pattern_Matching Accuracy'!E135, 'Reversal Accuracy'!E135, 'Stack Accuracy'!E135, 'Vending_Machine Accuracy'!E135, 'Vending_Machine_Sum Accuracy'!E135, 'MazeComplete Accuracy'!E135, 'MazeSolve Accuracy'!E135, 'Hamiltonian Accuracy'!E135)/('Failure Counts Accuracy'!D1-'Failure Counts Accuracy'!E135),0)</f>
        <v>61.044444444444444</v>
      </c>
      <c r="F135">
        <f>IFERROR(SUM('PARITY Accuracy'!F135, 'Pattern_Matching Accuracy'!F135, 'Reversal Accuracy'!F135, 'Stack Accuracy'!F135, 'Vending_Machine Accuracy'!F135, 'Vending_Machine_Sum Accuracy'!F135, 'MazeComplete Accuracy'!F135, 'MazeSolve Accuracy'!F135, 'Hamiltonian Accuracy'!F135)/('Failure Counts Accuracy'!D1-'Failure Counts Accuracy'!F135),0)</f>
        <v>59.522222222222226</v>
      </c>
      <c r="G135">
        <f>IFERROR(SUM('PARITY Accuracy'!G135, 'Pattern_Matching Accuracy'!G135, 'Reversal Accuracy'!G135, 'Stack Accuracy'!G135, 'Vending_Machine Accuracy'!G135, 'Vending_Machine_Sum Accuracy'!G135, 'MazeComplete Accuracy'!G135, 'MazeSolve Accuracy'!G135, 'Hamiltonian Accuracy'!G135)/('Failure Counts Accuracy'!D1-'Failure Counts Accuracy'!G135),0)</f>
        <v>57.462500000000006</v>
      </c>
      <c r="H135" t="str">
        <f t="shared" si="40"/>
        <v>50 (δ=0.65)</v>
      </c>
      <c r="K135" s="12">
        <f>_xlfn.STDEV.P('Hamiltonian Accuracy'!K134, 'MazeSolve Accuracy'!K134, 'MazeComplete Accuracy'!K134, 'Vending_Machine_Sum Accuracy'!K134, 'Vending_Machine Accuracy'!K134, 'Stack Accuracy'!K134, 'Reversal Accuracy'!K134, 'Pattern_Matching Accuracy'!K134, 'PARITY Accuracy'!K134)</f>
        <v>4.6589925405602104</v>
      </c>
      <c r="L135" s="13">
        <f>_xlfn.STDEV.P('Hamiltonian Accuracy'!L134, 'MazeSolve Accuracy'!L134, 'MazeComplete Accuracy'!L134, 'Vending_Machine_Sum Accuracy'!L134, 'Vending_Machine Accuracy'!L134, 'Stack Accuracy'!L134, 'Reversal Accuracy'!L134, 'Pattern_Matching Accuracy'!L134, 'PARITY Accuracy'!L134)</f>
        <v>0.28312354804661644</v>
      </c>
      <c r="N135">
        <f t="shared" si="41"/>
        <v>55.373958333333334</v>
      </c>
      <c r="O135">
        <f t="shared" si="42"/>
        <v>6.9912106812167458</v>
      </c>
    </row>
    <row r="136" spans="1:23" x14ac:dyDescent="0.45">
      <c r="A136" s="1">
        <v>24</v>
      </c>
      <c r="B136">
        <v>50</v>
      </c>
      <c r="C136">
        <v>0.85</v>
      </c>
      <c r="D136">
        <f>IFERROR(SUM('PARITY Accuracy'!D136, 'Pattern_Matching Accuracy'!D136, 'Reversal Accuracy'!D136, 'Stack Accuracy'!D136, 'Vending_Machine Accuracy'!D136, 'Vending_Machine_Sum Accuracy'!D136, 'MazeComplete Accuracy'!D136, 'MazeSolve Accuracy'!D136, 'Hamiltonian Accuracy'!D136)/('Failure Counts Accuracy'!D1-'Failure Counts Accuracy'!D136),0)</f>
        <v>42.177777777777777</v>
      </c>
      <c r="E136">
        <f>IFERROR(SUM('PARITY Accuracy'!E136, 'Pattern_Matching Accuracy'!E136, 'Reversal Accuracy'!E136, 'Stack Accuracy'!E136, 'Vending_Machine Accuracy'!E136, 'Vending_Machine_Sum Accuracy'!E136, 'MazeComplete Accuracy'!E136, 'MazeSolve Accuracy'!E136, 'Hamiltonian Accuracy'!E136)/('Failure Counts Accuracy'!D1-'Failure Counts Accuracy'!E136),0)</f>
        <v>60.122222222222227</v>
      </c>
      <c r="F136">
        <f>IFERROR(SUM('PARITY Accuracy'!F136, 'Pattern_Matching Accuracy'!F136, 'Reversal Accuracy'!F136, 'Stack Accuracy'!F136, 'Vending_Machine Accuracy'!F136, 'Vending_Machine_Sum Accuracy'!F136, 'MazeComplete Accuracy'!F136, 'MazeSolve Accuracy'!F136, 'Hamiltonian Accuracy'!F136)/('Failure Counts Accuracy'!D1-'Failure Counts Accuracy'!F136),0)</f>
        <v>58.966666666666661</v>
      </c>
      <c r="G136">
        <f>IFERROR(SUM('PARITY Accuracy'!G136, 'Pattern_Matching Accuracy'!G136, 'Reversal Accuracy'!G136, 'Stack Accuracy'!G136, 'Vending_Machine Accuracy'!G136, 'Vending_Machine_Sum Accuracy'!G136, 'MazeComplete Accuracy'!G136, 'MazeSolve Accuracy'!G136, 'Hamiltonian Accuracy'!G136)/('Failure Counts Accuracy'!D1-'Failure Counts Accuracy'!G136),0)</f>
        <v>55.524999999999999</v>
      </c>
      <c r="H136" t="str">
        <f t="shared" si="40"/>
        <v>50 (δ=0.85)</v>
      </c>
      <c r="N136">
        <f t="shared" si="41"/>
        <v>54.197916666666671</v>
      </c>
      <c r="O136">
        <f t="shared" si="42"/>
        <v>7.1428856556695077</v>
      </c>
    </row>
    <row r="137" spans="1:23" x14ac:dyDescent="0.45">
      <c r="A137" s="1">
        <v>25</v>
      </c>
      <c r="B137">
        <v>100</v>
      </c>
      <c r="C137">
        <v>0</v>
      </c>
      <c r="D137">
        <f>IFERROR(SUM('PARITY Accuracy'!D137, 'Pattern_Matching Accuracy'!D137, 'Reversal Accuracy'!D137, 'Stack Accuracy'!D137, 'Vending_Machine Accuracy'!D137, 'Vending_Machine_Sum Accuracy'!D137, 'MazeComplete Accuracy'!D137, 'MazeSolve Accuracy'!D137, 'Hamiltonian Accuracy'!D137)/('Failure Counts Accuracy'!D1-'Failure Counts Accuracy'!D137),0)</f>
        <v>43.923333333333332</v>
      </c>
      <c r="E137">
        <f>IFERROR(SUM('PARITY Accuracy'!E137, 'Pattern_Matching Accuracy'!E137, 'Reversal Accuracy'!E137, 'Stack Accuracy'!E137, 'Vending_Machine Accuracy'!E137, 'Vending_Machine_Sum Accuracy'!E137, 'MazeComplete Accuracy'!E137, 'MazeSolve Accuracy'!E137, 'Hamiltonian Accuracy'!E137)/('Failure Counts Accuracy'!D1-'Failure Counts Accuracy'!E137),0)</f>
        <v>64.217777777777783</v>
      </c>
      <c r="F137">
        <f>IFERROR(SUM('PARITY Accuracy'!F137, 'Pattern_Matching Accuracy'!F137, 'Reversal Accuracy'!F137, 'Stack Accuracy'!F137, 'Vending_Machine Accuracy'!F137, 'Vending_Machine_Sum Accuracy'!F137, 'MazeComplete Accuracy'!F137, 'MazeSolve Accuracy'!F137, 'Hamiltonian Accuracy'!F137)/('Failure Counts Accuracy'!D1-'Failure Counts Accuracy'!F137),0)</f>
        <v>64.422222222222217</v>
      </c>
      <c r="G137">
        <f>IFERROR(SUM('PARITY Accuracy'!G137, 'Pattern_Matching Accuracy'!G137, 'Reversal Accuracy'!G137, 'Stack Accuracy'!G137, 'Vending_Machine Accuracy'!G137, 'Vending_Machine_Sum Accuracy'!G137, 'MazeComplete Accuracy'!G137, 'MazeSolve Accuracy'!G137, 'Hamiltonian Accuracy'!G137)/('Failure Counts Accuracy'!D1-'Failure Counts Accuracy'!G137),0)</f>
        <v>59.162500000000009</v>
      </c>
      <c r="H137" t="str">
        <f t="shared" si="40"/>
        <v>100 (δ=0)</v>
      </c>
      <c r="N137">
        <f t="shared" si="41"/>
        <v>57.931458333333339</v>
      </c>
      <c r="O137">
        <f t="shared" si="42"/>
        <v>8.3574945052269882</v>
      </c>
    </row>
    <row r="138" spans="1:23" x14ac:dyDescent="0.45">
      <c r="A138" s="1">
        <v>26</v>
      </c>
      <c r="B138">
        <v>100</v>
      </c>
      <c r="C138">
        <v>0.2</v>
      </c>
      <c r="D138">
        <f>IFERROR(SUM('PARITY Accuracy'!D138, 'Pattern_Matching Accuracy'!D138, 'Reversal Accuracy'!D138, 'Stack Accuracy'!D138, 'Vending_Machine Accuracy'!D138, 'Vending_Machine_Sum Accuracy'!D138, 'MazeComplete Accuracy'!D138, 'MazeSolve Accuracy'!D138, 'Hamiltonian Accuracy'!D138)/('Failure Counts Accuracy'!D1-'Failure Counts Accuracy'!D138),0)</f>
        <v>41.834444444444451</v>
      </c>
      <c r="E138">
        <f>IFERROR(SUM('PARITY Accuracy'!E138, 'Pattern_Matching Accuracy'!E138, 'Reversal Accuracy'!E138, 'Stack Accuracy'!E138, 'Vending_Machine Accuracy'!E138, 'Vending_Machine_Sum Accuracy'!E138, 'MazeComplete Accuracy'!E138, 'MazeSolve Accuracy'!E138, 'Hamiltonian Accuracy'!E138)/('Failure Counts Accuracy'!D1-'Failure Counts Accuracy'!E138),0)</f>
        <v>63.923333333333325</v>
      </c>
      <c r="F138">
        <f>IFERROR(SUM('PARITY Accuracy'!F138, 'Pattern_Matching Accuracy'!F138, 'Reversal Accuracy'!F138, 'Stack Accuracy'!F138, 'Vending_Machine Accuracy'!F138, 'Vending_Machine_Sum Accuracy'!F138, 'MazeComplete Accuracy'!F138, 'MazeSolve Accuracy'!F138, 'Hamiltonian Accuracy'!F138)/('Failure Counts Accuracy'!D1-'Failure Counts Accuracy'!F138),0)</f>
        <v>64.644444444444446</v>
      </c>
      <c r="G138">
        <f>IFERROR(SUM('PARITY Accuracy'!G138, 'Pattern_Matching Accuracy'!G138, 'Reversal Accuracy'!G138, 'Stack Accuracy'!G138, 'Vending_Machine Accuracy'!G138, 'Vending_Machine_Sum Accuracy'!G138, 'MazeComplete Accuracy'!G138, 'MazeSolve Accuracy'!G138, 'Hamiltonian Accuracy'!G138)/('Failure Counts Accuracy'!D1-'Failure Counts Accuracy'!G138),0)</f>
        <v>61.400000000000006</v>
      </c>
      <c r="H138" t="str">
        <f t="shared" si="40"/>
        <v>100 (δ=0.2)</v>
      </c>
      <c r="N138">
        <f t="shared" si="41"/>
        <v>57.95055555555556</v>
      </c>
      <c r="O138">
        <f t="shared" si="42"/>
        <v>9.3822961896394617</v>
      </c>
    </row>
    <row r="139" spans="1:23" x14ac:dyDescent="0.45">
      <c r="A139" s="1">
        <v>27</v>
      </c>
      <c r="B139">
        <v>100</v>
      </c>
      <c r="C139">
        <v>0.45</v>
      </c>
      <c r="D139">
        <f>IFERROR(SUM('PARITY Accuracy'!D139, 'Pattern_Matching Accuracy'!D139, 'Reversal Accuracy'!D139, 'Stack Accuracy'!D139, 'Vending_Machine Accuracy'!D139, 'Vending_Machine_Sum Accuracy'!D139, 'MazeComplete Accuracy'!D139, 'MazeSolve Accuracy'!D139, 'Hamiltonian Accuracy'!D139)/('Failure Counts Accuracy'!D1-'Failure Counts Accuracy'!D139),0)</f>
        <v>41.777777777777771</v>
      </c>
      <c r="E139">
        <f>IFERROR(SUM('PARITY Accuracy'!E139, 'Pattern_Matching Accuracy'!E139, 'Reversal Accuracy'!E139, 'Stack Accuracy'!E139, 'Vending_Machine Accuracy'!E139, 'Vending_Machine_Sum Accuracy'!E139, 'MazeComplete Accuracy'!E139, 'MazeSolve Accuracy'!E139, 'Hamiltonian Accuracy'!E139)/('Failure Counts Accuracy'!D1-'Failure Counts Accuracy'!E139),0)</f>
        <v>63.577777777777769</v>
      </c>
      <c r="F139">
        <f>IFERROR(SUM('PARITY Accuracy'!F139, 'Pattern_Matching Accuracy'!F139, 'Reversal Accuracy'!F139, 'Stack Accuracy'!F139, 'Vending_Machine Accuracy'!F139, 'Vending_Machine_Sum Accuracy'!F139, 'MazeComplete Accuracy'!F139, 'MazeSolve Accuracy'!F139, 'Hamiltonian Accuracy'!F139)/('Failure Counts Accuracy'!D1-'Failure Counts Accuracy'!F139),0)</f>
        <v>64.277777777777771</v>
      </c>
      <c r="G139">
        <f>IFERROR(SUM('PARITY Accuracy'!G139, 'Pattern_Matching Accuracy'!G139, 'Reversal Accuracy'!G139, 'Stack Accuracy'!G139, 'Vending_Machine Accuracy'!G139, 'Vending_Machine_Sum Accuracy'!G139, 'MazeComplete Accuracy'!G139, 'MazeSolve Accuracy'!G139, 'Hamiltonian Accuracy'!G139)/('Failure Counts Accuracy'!D1-'Failure Counts Accuracy'!G139),0)</f>
        <v>61.149999999999991</v>
      </c>
      <c r="H139" t="str">
        <f t="shared" si="40"/>
        <v>100 (δ=0.45)</v>
      </c>
      <c r="N139">
        <f t="shared" si="41"/>
        <v>57.695833333333326</v>
      </c>
      <c r="O139">
        <f t="shared" si="42"/>
        <v>9.2633015597591726</v>
      </c>
    </row>
    <row r="140" spans="1:23" x14ac:dyDescent="0.45">
      <c r="A140" s="1">
        <v>28</v>
      </c>
      <c r="B140">
        <v>100</v>
      </c>
      <c r="C140">
        <v>0.65</v>
      </c>
      <c r="D140">
        <f>IFERROR(SUM('PARITY Accuracy'!D140, 'Pattern_Matching Accuracy'!D140, 'Reversal Accuracy'!D140, 'Stack Accuracy'!D140, 'Vending_Machine Accuracy'!D140, 'Vending_Machine_Sum Accuracy'!D140, 'MazeComplete Accuracy'!D140, 'MazeSolve Accuracy'!D140, 'Hamiltonian Accuracy'!D140)/('Failure Counts Accuracy'!D1-'Failure Counts Accuracy'!D140),0)</f>
        <v>40.995555555555555</v>
      </c>
      <c r="E140">
        <f>IFERROR(SUM('PARITY Accuracy'!E140, 'Pattern_Matching Accuracy'!E140, 'Reversal Accuracy'!E140, 'Stack Accuracy'!E140, 'Vending_Machine Accuracy'!E140, 'Vending_Machine_Sum Accuracy'!E140, 'MazeComplete Accuracy'!E140, 'MazeSolve Accuracy'!E140, 'Hamiltonian Accuracy'!E140)/('Failure Counts Accuracy'!D1-'Failure Counts Accuracy'!E140),0)</f>
        <v>62.744444444444447</v>
      </c>
      <c r="F140">
        <f>IFERROR(SUM('PARITY Accuracy'!F140, 'Pattern_Matching Accuracy'!F140, 'Reversal Accuracy'!F140, 'Stack Accuracy'!F140, 'Vending_Machine Accuracy'!F140, 'Vending_Machine_Sum Accuracy'!F140, 'MazeComplete Accuracy'!F140, 'MazeSolve Accuracy'!F140, 'Hamiltonian Accuracy'!F140)/('Failure Counts Accuracy'!D1-'Failure Counts Accuracy'!F140),0)</f>
        <v>63.344444444444449</v>
      </c>
      <c r="G140">
        <f>IFERROR(SUM('PARITY Accuracy'!G140, 'Pattern_Matching Accuracy'!G140, 'Reversal Accuracy'!G140, 'Stack Accuracy'!G140, 'Vending_Machine Accuracy'!G140, 'Vending_Machine_Sum Accuracy'!G140, 'MazeComplete Accuracy'!G140, 'MazeSolve Accuracy'!G140, 'Hamiltonian Accuracy'!G140)/('Failure Counts Accuracy'!D1-'Failure Counts Accuracy'!G140),0)</f>
        <v>60.462499999999999</v>
      </c>
      <c r="H140" t="str">
        <f t="shared" si="40"/>
        <v>100 (δ=0.65)</v>
      </c>
      <c r="N140">
        <f t="shared" si="41"/>
        <v>56.886736111111112</v>
      </c>
      <c r="O140">
        <f t="shared" si="42"/>
        <v>9.2375652998389377</v>
      </c>
    </row>
    <row r="141" spans="1:23" x14ac:dyDescent="0.45">
      <c r="A141" s="1">
        <v>29</v>
      </c>
      <c r="B141">
        <v>100</v>
      </c>
      <c r="C141">
        <v>0.85</v>
      </c>
      <c r="D141">
        <f>IFERROR(SUM('PARITY Accuracy'!D141, 'Pattern_Matching Accuracy'!D141, 'Reversal Accuracy'!D141, 'Stack Accuracy'!D141, 'Vending_Machine Accuracy'!D141, 'Vending_Machine_Sum Accuracy'!D141, 'MazeComplete Accuracy'!D141, 'MazeSolve Accuracy'!D141, 'Hamiltonian Accuracy'!D141)/('Failure Counts Accuracy'!D1-'Failure Counts Accuracy'!D141),0)</f>
        <v>38.854444444444447</v>
      </c>
      <c r="E141">
        <f>IFERROR(SUM('PARITY Accuracy'!E141, 'Pattern_Matching Accuracy'!E141, 'Reversal Accuracy'!E141, 'Stack Accuracy'!E141, 'Vending_Machine Accuracy'!E141, 'Vending_Machine_Sum Accuracy'!E141, 'MazeComplete Accuracy'!E141, 'MazeSolve Accuracy'!E141, 'Hamiltonian Accuracy'!E141)/('Failure Counts Accuracy'!D1-'Failure Counts Accuracy'!E141),0)</f>
        <v>61.56666666666667</v>
      </c>
      <c r="F141">
        <f>IFERROR(SUM('PARITY Accuracy'!F141, 'Pattern_Matching Accuracy'!F141, 'Reversal Accuracy'!F141, 'Stack Accuracy'!F141, 'Vending_Machine Accuracy'!F141, 'Vending_Machine_Sum Accuracy'!F141, 'MazeComplete Accuracy'!F141, 'MazeSolve Accuracy'!F141, 'Hamiltonian Accuracy'!F141)/('Failure Counts Accuracy'!D1-'Failure Counts Accuracy'!F141),0)</f>
        <v>62.555555555555557</v>
      </c>
      <c r="G141">
        <f>IFERROR(SUM('PARITY Accuracy'!G141, 'Pattern_Matching Accuracy'!G141, 'Reversal Accuracy'!G141, 'Stack Accuracy'!G141, 'Vending_Machine Accuracy'!G141, 'Vending_Machine_Sum Accuracy'!G141, 'MazeComplete Accuracy'!G141, 'MazeSolve Accuracy'!G141, 'Hamiltonian Accuracy'!G141)/('Failure Counts Accuracy'!D1-'Failure Counts Accuracy'!G141),0)</f>
        <v>58.837499999999999</v>
      </c>
      <c r="H141" t="str">
        <f t="shared" si="40"/>
        <v>100 (δ=0.85)</v>
      </c>
      <c r="N141">
        <f t="shared" si="41"/>
        <v>55.453541666666673</v>
      </c>
      <c r="O141">
        <f t="shared" si="42"/>
        <v>9.6797482035706199</v>
      </c>
    </row>
    <row r="142" spans="1:23" x14ac:dyDescent="0.45">
      <c r="O142">
        <f>AVERAGE(O112:O141)</f>
        <v>7.2849723021193098</v>
      </c>
    </row>
    <row r="145" spans="1:23" x14ac:dyDescent="0.45">
      <c r="A145" s="1">
        <v>0</v>
      </c>
      <c r="B145" t="s">
        <v>11</v>
      </c>
    </row>
    <row r="147" spans="1:23" x14ac:dyDescent="0.45"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4</v>
      </c>
      <c r="G147" s="1" t="s">
        <v>5</v>
      </c>
      <c r="H147" s="1" t="s">
        <v>7</v>
      </c>
      <c r="J147" s="6"/>
      <c r="K147" s="6" t="s">
        <v>25</v>
      </c>
      <c r="L147" s="6" t="s">
        <v>26</v>
      </c>
      <c r="N147" s="8" t="s">
        <v>27</v>
      </c>
      <c r="O147" s="8" t="s">
        <v>28</v>
      </c>
      <c r="P147" s="6"/>
      <c r="Q147" s="6" t="s">
        <v>29</v>
      </c>
      <c r="R147" s="6"/>
      <c r="S147" s="6" t="s">
        <v>15</v>
      </c>
      <c r="T147" s="6"/>
      <c r="U147" s="6" t="s">
        <v>30</v>
      </c>
      <c r="V147" s="6"/>
      <c r="W147" s="6" t="s">
        <v>31</v>
      </c>
    </row>
    <row r="148" spans="1:23" x14ac:dyDescent="0.45">
      <c r="A148" s="1">
        <v>0</v>
      </c>
      <c r="B148">
        <v>0</v>
      </c>
      <c r="C148">
        <v>0</v>
      </c>
      <c r="D148">
        <f>IFERROR(SUM('PARITY Accuracy'!D148, 'Pattern_Matching Accuracy'!D148, 'Reversal Accuracy'!D148, 'Stack Accuracy'!D148, 'Vending_Machine Accuracy'!D148, 'Vending_Machine_Sum Accuracy'!D148, 'MazeComplete Accuracy'!D148, 'MazeSolve Accuracy'!D148, 'Hamiltonian Accuracy'!D148)/('Failure Counts Accuracy'!D1-'Failure Counts Accuracy'!D148),0)</f>
        <v>39.5</v>
      </c>
      <c r="E148">
        <f>IFERROR(SUM('PARITY Accuracy'!E148, 'Pattern_Matching Accuracy'!E148, 'Reversal Accuracy'!E148, 'Stack Accuracy'!E148, 'Vending_Machine Accuracy'!E148, 'Vending_Machine_Sum Accuracy'!E148, 'MazeComplete Accuracy'!E148, 'MazeSolve Accuracy'!E148, 'Hamiltonian Accuracy'!E148)/('Failure Counts Accuracy'!D1-'Failure Counts Accuracy'!E148),0)</f>
        <v>51.2</v>
      </c>
      <c r="F148">
        <f>IFERROR(SUM('PARITY Accuracy'!F148, 'Pattern_Matching Accuracy'!F148, 'Reversal Accuracy'!F148, 'Stack Accuracy'!F148, 'Vending_Machine Accuracy'!F148, 'Vending_Machine_Sum Accuracy'!F148, 'MazeComplete Accuracy'!F148, 'MazeSolve Accuracy'!F148, 'Hamiltonian Accuracy'!F148)/('Failure Counts Accuracy'!D1-'Failure Counts Accuracy'!F148),0)</f>
        <v>47.733333333333334</v>
      </c>
      <c r="G148">
        <f>IFERROR(SUM('PARITY Accuracy'!G148, 'Pattern_Matching Accuracy'!G148, 'Reversal Accuracy'!G148, 'Stack Accuracy'!G148, 'Vending_Machine Accuracy'!G148, 'Vending_Machine_Sum Accuracy'!G148, 'MazeComplete Accuracy'!G148, 'MazeSolve Accuracy'!G148, 'Hamiltonian Accuracy'!G148)/('Failure Counts Accuracy'!D1-'Failure Counts Accuracy'!G148),0)</f>
        <v>47.2</v>
      </c>
      <c r="H148" t="str">
        <f t="shared" ref="H148:H177" si="53">B148&amp;" (δ="&amp;C148&amp;")"</f>
        <v>0 (δ=0)</v>
      </c>
      <c r="J148">
        <v>2</v>
      </c>
      <c r="K148">
        <f>_xlfn.STDEV.P(D148:G152)</f>
        <v>3.2681227947939546</v>
      </c>
      <c r="L148">
        <f>_xlfn.STDEV.P(D148:G148,D153:G153,D158:G158,D163:G163,D168:G168,D173:G173)</f>
        <v>7.4405833707007574</v>
      </c>
      <c r="M148">
        <v>0</v>
      </c>
      <c r="N148">
        <f>AVERAGE(D148:G148)</f>
        <v>46.408333333333331</v>
      </c>
      <c r="O148">
        <f>_xlfn.STDEV.P(D148:G148)</f>
        <v>4.2739764856629714</v>
      </c>
      <c r="P148" s="2">
        <f>_xlfn.STDEV.P(D148:D152)</f>
        <v>1.6797618878876848</v>
      </c>
      <c r="Q148">
        <f>_xlfn.STDEV.P(D148,D153,D158,D163,D168,D173)</f>
        <v>8.8433967057304734</v>
      </c>
      <c r="R148" s="2">
        <f>_xlfn.STDEV.P(E148:E152)</f>
        <v>0.69902309257320938</v>
      </c>
      <c r="S148">
        <f>_xlfn.STDEV.P(E148,E153,E158,E163,E168,E173)</f>
        <v>4.3748768354209568</v>
      </c>
      <c r="T148" s="2">
        <f>_xlfn.STDEV.P(F148:F152)</f>
        <v>1.045876087365734</v>
      </c>
      <c r="U148">
        <f>_xlfn.STDEV.P(F148,F153,F158,F163,F168,F173)</f>
        <v>8.4231798536975955</v>
      </c>
      <c r="V148" s="2">
        <f>_xlfn.STDEV.P(G148:G152)</f>
        <v>1.275303885354387</v>
      </c>
      <c r="W148">
        <f>_xlfn.STDEV.P(G148,G153,G158,G163,G168,G173)</f>
        <v>4.6548421806784486</v>
      </c>
    </row>
    <row r="149" spans="1:23" x14ac:dyDescent="0.45">
      <c r="A149" s="1">
        <v>1</v>
      </c>
      <c r="B149">
        <v>0</v>
      </c>
      <c r="C149">
        <v>0.2</v>
      </c>
      <c r="D149">
        <f>IFERROR(SUM('PARITY Accuracy'!D149, 'Pattern_Matching Accuracy'!D149, 'Reversal Accuracy'!D149, 'Stack Accuracy'!D149, 'Vending_Machine Accuracy'!D149, 'Vending_Machine_Sum Accuracy'!D149, 'MazeComplete Accuracy'!D149, 'MazeSolve Accuracy'!D149, 'Hamiltonian Accuracy'!D149)/('Failure Counts Accuracy'!D1-'Failure Counts Accuracy'!D149),0)</f>
        <v>43.566666666666663</v>
      </c>
      <c r="E149">
        <f>IFERROR(SUM('PARITY Accuracy'!E149, 'Pattern_Matching Accuracy'!E149, 'Reversal Accuracy'!E149, 'Stack Accuracy'!E149, 'Vending_Machine Accuracy'!E149, 'Vending_Machine_Sum Accuracy'!E149, 'MazeComplete Accuracy'!E149, 'MazeSolve Accuracy'!E149, 'Hamiltonian Accuracy'!E149)/('Failure Counts Accuracy'!D1-'Failure Counts Accuracy'!E149),0)</f>
        <v>50.762222222222221</v>
      </c>
      <c r="F149">
        <f>IFERROR(SUM('PARITY Accuracy'!F149, 'Pattern_Matching Accuracy'!F149, 'Reversal Accuracy'!F149, 'Stack Accuracy'!F149, 'Vending_Machine Accuracy'!F149, 'Vending_Machine_Sum Accuracy'!F149, 'MazeComplete Accuracy'!F149, 'MazeSolve Accuracy'!F149, 'Hamiltonian Accuracy'!F149)/('Failure Counts Accuracy'!D1-'Failure Counts Accuracy'!F149),0)</f>
        <v>46.555555555555557</v>
      </c>
      <c r="G149">
        <f>IFERROR(SUM('PARITY Accuracy'!G149, 'Pattern_Matching Accuracy'!G149, 'Reversal Accuracy'!G149, 'Stack Accuracy'!G149, 'Vending_Machine Accuracy'!G149, 'Vending_Machine_Sum Accuracy'!G149, 'MazeComplete Accuracy'!G149, 'MazeSolve Accuracy'!G149, 'Hamiltonian Accuracy'!G149)/('Failure Counts Accuracy'!D1-'Failure Counts Accuracy'!G149),0)</f>
        <v>49.8</v>
      </c>
      <c r="H149" t="str">
        <f t="shared" si="53"/>
        <v>0 (δ=0.2)</v>
      </c>
      <c r="J149">
        <v>5</v>
      </c>
      <c r="K149">
        <f>_xlfn.STDEV.P(D153:G157)</f>
        <v>5.0805723831809484</v>
      </c>
      <c r="L149">
        <f>_xlfn.STDEV.P(D149:G149,D154:G154,D159:G159,D164:G164,D169:G169,D174:G174)</f>
        <v>7.2076437682996986</v>
      </c>
      <c r="M149">
        <v>0.2</v>
      </c>
      <c r="N149">
        <f t="shared" ref="N149:N177" si="54">AVERAGE(D149:G149)</f>
        <v>47.671111111111117</v>
      </c>
      <c r="O149">
        <f t="shared" ref="O149:O177" si="55">_xlfn.STDEV.P(D149:G149)</f>
        <v>2.8362856078651029</v>
      </c>
      <c r="P149" s="2">
        <f>_xlfn.STDEV.P(D153:D157)</f>
        <v>0.52972855848916534</v>
      </c>
      <c r="Q149">
        <f t="shared" ref="Q149:Q152" si="56">_xlfn.STDEV.P(D149,D154,D159,D164,D169,D174)</f>
        <v>7.5309912962357739</v>
      </c>
      <c r="R149" s="2">
        <f>_xlfn.STDEV.P(E153:E157)</f>
        <v>1.1354577039814668</v>
      </c>
      <c r="S149">
        <f t="shared" ref="S149:S152" si="57">_xlfn.STDEV.P(E149,E154,E159,E164,E169,E174)</f>
        <v>3.9443572238661404</v>
      </c>
      <c r="T149" s="2">
        <f>_xlfn.STDEV.P(F153:F157)</f>
        <v>1.980816641666068</v>
      </c>
      <c r="U149">
        <f t="shared" ref="U149:U152" si="58">_xlfn.STDEV.P(F149,F154,F159,F164,F169,F174)</f>
        <v>9.6119438731494782</v>
      </c>
      <c r="V149" s="2">
        <f>_xlfn.STDEV.P(G153:G157)</f>
        <v>0.34213563118075752</v>
      </c>
      <c r="W149">
        <f t="shared" ref="W149:W152" si="59">_xlfn.STDEV.P(G149,G154,G159,G164,G169,G174)</f>
        <v>4.169374306713439</v>
      </c>
    </row>
    <row r="150" spans="1:23" x14ac:dyDescent="0.45">
      <c r="A150" s="1">
        <v>2</v>
      </c>
      <c r="B150">
        <v>0</v>
      </c>
      <c r="C150">
        <v>0.45</v>
      </c>
      <c r="D150">
        <f>IFERROR(SUM('PARITY Accuracy'!D150, 'Pattern_Matching Accuracy'!D150, 'Reversal Accuracy'!D150, 'Stack Accuracy'!D150, 'Vending_Machine Accuracy'!D150, 'Vending_Machine_Sum Accuracy'!D150, 'MazeComplete Accuracy'!D150, 'MazeSolve Accuracy'!D150, 'Hamiltonian Accuracy'!D150)/('Failure Counts Accuracy'!D1-'Failure Counts Accuracy'!D150),0)</f>
        <v>43.866666666666667</v>
      </c>
      <c r="E150">
        <f>IFERROR(SUM('PARITY Accuracy'!E150, 'Pattern_Matching Accuracy'!E150, 'Reversal Accuracy'!E150, 'Stack Accuracy'!E150, 'Vending_Machine Accuracy'!E150, 'Vending_Machine_Sum Accuracy'!E150, 'MazeComplete Accuracy'!E150, 'MazeSolve Accuracy'!E150, 'Hamiltonian Accuracy'!E150)/('Failure Counts Accuracy'!D1-'Failure Counts Accuracy'!E150),0)</f>
        <v>51.12222222222222</v>
      </c>
      <c r="F150">
        <f>IFERROR(SUM('PARITY Accuracy'!F150, 'Pattern_Matching Accuracy'!F150, 'Reversal Accuracy'!F150, 'Stack Accuracy'!F150, 'Vending_Machine Accuracy'!F150, 'Vending_Machine_Sum Accuracy'!F150, 'MazeComplete Accuracy'!F150, 'MazeSolve Accuracy'!F150, 'Hamiltonian Accuracy'!F150)/('Failure Counts Accuracy'!D1-'Failure Counts Accuracy'!F150),0)</f>
        <v>46.633333333333333</v>
      </c>
      <c r="G150">
        <f>IFERROR(SUM('PARITY Accuracy'!G150, 'Pattern_Matching Accuracy'!G150, 'Reversal Accuracy'!G150, 'Stack Accuracy'!G150, 'Vending_Machine Accuracy'!G150, 'Vending_Machine_Sum Accuracy'!G150, 'MazeComplete Accuracy'!G150, 'MazeSolve Accuracy'!G150, 'Hamiltonian Accuracy'!G150)/('Failure Counts Accuracy'!D1-'Failure Counts Accuracy'!G150),0)</f>
        <v>50.4</v>
      </c>
      <c r="H150" t="str">
        <f t="shared" si="53"/>
        <v>0 (δ=0.45)</v>
      </c>
      <c r="J150">
        <v>10</v>
      </c>
      <c r="K150">
        <f>_xlfn.STDEV.P(D158:G162)</f>
        <v>6.7771315493383595</v>
      </c>
      <c r="L150">
        <f t="shared" ref="L150:L152" si="60">_xlfn.STDEV.P(D150:G150,D155:G155,D160:G160,D165:G165,D170:G170,D175:G175)</f>
        <v>7.0387290639007123</v>
      </c>
      <c r="M150">
        <v>0.45</v>
      </c>
      <c r="N150">
        <f t="shared" si="54"/>
        <v>48.005555555555553</v>
      </c>
      <c r="O150">
        <f t="shared" si="55"/>
        <v>2.935147797401791</v>
      </c>
      <c r="P150" s="2">
        <f>_xlfn.STDEV.P(D158:D162)</f>
        <v>0.35620773520136162</v>
      </c>
      <c r="Q150">
        <f t="shared" si="56"/>
        <v>7.4829254657104158</v>
      </c>
      <c r="R150" s="2">
        <f>_xlfn.STDEV.P(E158:E162)</f>
        <v>2.1803431602149943</v>
      </c>
      <c r="S150">
        <f t="shared" si="57"/>
        <v>3.4896771147032224</v>
      </c>
      <c r="T150" s="2">
        <f>_xlfn.STDEV.P(F158:F162)</f>
        <v>1.0062913207527031</v>
      </c>
      <c r="U150">
        <f t="shared" si="58"/>
        <v>9.4644285666530745</v>
      </c>
      <c r="V150" s="2">
        <f>_xlfn.STDEV.P(G158:G162)</f>
        <v>0.31758346817688765</v>
      </c>
      <c r="W150">
        <f t="shared" si="59"/>
        <v>3.9448511801792971</v>
      </c>
    </row>
    <row r="151" spans="1:23" x14ac:dyDescent="0.45">
      <c r="A151" s="1">
        <v>3</v>
      </c>
      <c r="B151">
        <v>0</v>
      </c>
      <c r="C151">
        <v>0.65</v>
      </c>
      <c r="D151">
        <f>IFERROR(SUM('PARITY Accuracy'!D151, 'Pattern_Matching Accuracy'!D151, 'Reversal Accuracy'!D151, 'Stack Accuracy'!D151, 'Vending_Machine Accuracy'!D151, 'Vending_Machine_Sum Accuracy'!D151, 'MazeComplete Accuracy'!D151, 'MazeSolve Accuracy'!D151, 'Hamiltonian Accuracy'!D151)/('Failure Counts Accuracy'!D1-'Failure Counts Accuracy'!D151),0)</f>
        <v>43.916666666666664</v>
      </c>
      <c r="E151">
        <f>IFERROR(SUM('PARITY Accuracy'!E151, 'Pattern_Matching Accuracy'!E151, 'Reversal Accuracy'!E151, 'Stack Accuracy'!E151, 'Vending_Machine Accuracy'!E151, 'Vending_Machine_Sum Accuracy'!E151, 'MazeComplete Accuracy'!E151, 'MazeSolve Accuracy'!E151, 'Hamiltonian Accuracy'!E151)/('Failure Counts Accuracy'!D1-'Failure Counts Accuracy'!E151),0)</f>
        <v>50.377777777777773</v>
      </c>
      <c r="F151">
        <f>IFERROR(SUM('PARITY Accuracy'!F151, 'Pattern_Matching Accuracy'!F151, 'Reversal Accuracy'!F151, 'Stack Accuracy'!F151, 'Vending_Machine Accuracy'!F151, 'Vending_Machine_Sum Accuracy'!F151, 'MazeComplete Accuracy'!F151, 'MazeSolve Accuracy'!F151, 'Hamiltonian Accuracy'!F151)/('Failure Counts Accuracy'!D1-'Failure Counts Accuracy'!F151),0)</f>
        <v>45.900000000000006</v>
      </c>
      <c r="G151">
        <f>IFERROR(SUM('PARITY Accuracy'!G151, 'Pattern_Matching Accuracy'!G151, 'Reversal Accuracy'!G151, 'Stack Accuracy'!G151, 'Vending_Machine Accuracy'!G151, 'Vending_Machine_Sum Accuracy'!G151, 'MazeComplete Accuracy'!G151, 'MazeSolve Accuracy'!G151, 'Hamiltonian Accuracy'!G151)/('Failure Counts Accuracy'!D1-'Failure Counts Accuracy'!G151),0)</f>
        <v>49.5</v>
      </c>
      <c r="H151" t="str">
        <f t="shared" si="53"/>
        <v>0 (δ=0.65)</v>
      </c>
      <c r="J151">
        <v>20</v>
      </c>
      <c r="K151">
        <f>_xlfn.STDEV.P(D163:G167)</f>
        <v>4.1159995320879394</v>
      </c>
      <c r="L151">
        <f t="shared" si="60"/>
        <v>6.903316437455703</v>
      </c>
      <c r="M151">
        <v>0.65</v>
      </c>
      <c r="N151">
        <f t="shared" si="54"/>
        <v>47.423611111111114</v>
      </c>
      <c r="O151">
        <f t="shared" si="55"/>
        <v>2.6295694356047452</v>
      </c>
      <c r="P151" s="2">
        <f>_xlfn.STDEV.P(D163:D167)</f>
        <v>0.48127402938245295</v>
      </c>
      <c r="Q151">
        <f t="shared" si="56"/>
        <v>7.1839095970624127</v>
      </c>
      <c r="R151" s="2">
        <f>_xlfn.STDEV.P(E163:E167)</f>
        <v>1.4361721414068289</v>
      </c>
      <c r="S151">
        <f t="shared" si="57"/>
        <v>3.0894350980342224</v>
      </c>
      <c r="T151" s="2">
        <f>_xlfn.STDEV.P(F163:F167)</f>
        <v>1.1029567445040258</v>
      </c>
      <c r="U151">
        <f t="shared" si="58"/>
        <v>9.5898623313167182</v>
      </c>
      <c r="V151" s="2">
        <f>_xlfn.STDEV.P(G163:G167)</f>
        <v>0.69568688855948946</v>
      </c>
      <c r="W151">
        <f t="shared" si="59"/>
        <v>4.028004037919084</v>
      </c>
    </row>
    <row r="152" spans="1:23" x14ac:dyDescent="0.45">
      <c r="A152" s="1">
        <v>4</v>
      </c>
      <c r="B152">
        <v>0</v>
      </c>
      <c r="C152">
        <v>0.85</v>
      </c>
      <c r="D152">
        <f>IFERROR(SUM('PARITY Accuracy'!D152, 'Pattern_Matching Accuracy'!D152, 'Reversal Accuracy'!D152, 'Stack Accuracy'!D152, 'Vending_Machine Accuracy'!D152, 'Vending_Machine_Sum Accuracy'!D152, 'MazeComplete Accuracy'!D152, 'MazeSolve Accuracy'!D152, 'Hamiltonian Accuracy'!D152)/('Failure Counts Accuracy'!D1-'Failure Counts Accuracy'!D152),0)</f>
        <v>43.300000000000004</v>
      </c>
      <c r="E152">
        <f>IFERROR(SUM('PARITY Accuracy'!E152, 'Pattern_Matching Accuracy'!E152, 'Reversal Accuracy'!E152, 'Stack Accuracy'!E152, 'Vending_Machine Accuracy'!E152, 'Vending_Machine_Sum Accuracy'!E152, 'MazeComplete Accuracy'!E152, 'MazeSolve Accuracy'!E152, 'Hamiltonian Accuracy'!E152)/('Failure Counts Accuracy'!D1-'Failure Counts Accuracy'!E152),0)</f>
        <v>49.277777777777786</v>
      </c>
      <c r="F152">
        <f>IFERROR(SUM('PARITY Accuracy'!F152, 'Pattern_Matching Accuracy'!F152, 'Reversal Accuracy'!F152, 'Stack Accuracy'!F152, 'Vending_Machine Accuracy'!F152, 'Vending_Machine_Sum Accuracy'!F152, 'MazeComplete Accuracy'!F152, 'MazeSolve Accuracy'!F152, 'Hamiltonian Accuracy'!F152)/('Failure Counts Accuracy'!D1-'Failure Counts Accuracy'!F152),0)</f>
        <v>44.544444444444444</v>
      </c>
      <c r="G152">
        <f>IFERROR(SUM('PARITY Accuracy'!G152, 'Pattern_Matching Accuracy'!G152, 'Reversal Accuracy'!G152, 'Stack Accuracy'!G152, 'Vending_Machine Accuracy'!G152, 'Vending_Machine_Sum Accuracy'!G152, 'MazeComplete Accuracy'!G152, 'MazeSolve Accuracy'!G152, 'Hamiltonian Accuracy'!G152)/('Failure Counts Accuracy'!D1-'Failure Counts Accuracy'!G152),0)</f>
        <v>50.9</v>
      </c>
      <c r="H152" t="str">
        <f t="shared" si="53"/>
        <v>0 (δ=0.85)</v>
      </c>
      <c r="J152">
        <v>50</v>
      </c>
      <c r="K152">
        <f>_xlfn.STDEV.P(D169:G172)</f>
        <v>1.2538909229717863</v>
      </c>
      <c r="L152">
        <f t="shared" si="60"/>
        <v>6.9328895107998836</v>
      </c>
      <c r="M152">
        <v>0.85</v>
      </c>
      <c r="N152">
        <f t="shared" si="54"/>
        <v>47.00555555555556</v>
      </c>
      <c r="O152">
        <f t="shared" si="55"/>
        <v>3.1669346865134389</v>
      </c>
      <c r="P152" s="2">
        <f>_xlfn.STDEV.P(D168:D172)</f>
        <v>0.86336693771293549</v>
      </c>
      <c r="Q152">
        <f t="shared" si="56"/>
        <v>6.9398849229280568</v>
      </c>
      <c r="R152" s="2">
        <f>_xlfn.STDEV.P(E168:E172)</f>
        <v>1.9046220583583484</v>
      </c>
      <c r="S152">
        <f t="shared" si="57"/>
        <v>3.5348786317234544</v>
      </c>
      <c r="T152" s="2">
        <f>_xlfn.STDEV.P(F168:F172)</f>
        <v>0.42660879237117921</v>
      </c>
      <c r="U152">
        <f t="shared" si="58"/>
        <v>9.5922157798148344</v>
      </c>
      <c r="V152" s="2">
        <f>_xlfn.STDEV.P(G168:G172)</f>
        <v>0.47509209633501148</v>
      </c>
      <c r="W152">
        <f t="shared" si="59"/>
        <v>3.4573204690238826</v>
      </c>
    </row>
    <row r="153" spans="1:23" x14ac:dyDescent="0.45">
      <c r="A153" s="1">
        <v>5</v>
      </c>
      <c r="B153">
        <v>5</v>
      </c>
      <c r="C153">
        <v>0</v>
      </c>
      <c r="D153">
        <f>IFERROR(SUM('PARITY Accuracy'!D153, 'Pattern_Matching Accuracy'!D153, 'Reversal Accuracy'!D153, 'Stack Accuracy'!D153, 'Vending_Machine Accuracy'!D153, 'Vending_Machine_Sum Accuracy'!D153, 'MazeComplete Accuracy'!D153, 'MazeSolve Accuracy'!D153, 'Hamiltonian Accuracy'!D153)/('Failure Counts Accuracy'!D1-'Failure Counts Accuracy'!D153),0)</f>
        <v>50.2</v>
      </c>
      <c r="E153">
        <f>IFERROR(SUM('PARITY Accuracy'!E153, 'Pattern_Matching Accuracy'!E153, 'Reversal Accuracy'!E153, 'Stack Accuracy'!E153, 'Vending_Machine Accuracy'!E153, 'Vending_Machine_Sum Accuracy'!E153, 'MazeComplete Accuracy'!E153, 'MazeSolve Accuracy'!E153, 'Hamiltonian Accuracy'!E153)/('Failure Counts Accuracy'!D1-'Failure Counts Accuracy'!E153),0)</f>
        <v>58.111111111111114</v>
      </c>
      <c r="F153">
        <f>IFERROR(SUM('PARITY Accuracy'!F153, 'Pattern_Matching Accuracy'!F153, 'Reversal Accuracy'!F153, 'Stack Accuracy'!F153, 'Vending_Machine Accuracy'!F153, 'Vending_Machine_Sum Accuracy'!F153, 'MazeComplete Accuracy'!F153, 'MazeSolve Accuracy'!F153, 'Hamiltonian Accuracy'!F153)/('Failure Counts Accuracy'!D1-'Failure Counts Accuracy'!F153),0)</f>
        <v>46.222222222222221</v>
      </c>
      <c r="G153">
        <f>IFERROR(SUM('PARITY Accuracy'!G153, 'Pattern_Matching Accuracy'!G153, 'Reversal Accuracy'!G153, 'Stack Accuracy'!G153, 'Vending_Machine Accuracy'!G153, 'Vending_Machine_Sum Accuracy'!G153, 'MazeComplete Accuracy'!G153, 'MazeSolve Accuracy'!G153, 'Hamiltonian Accuracy'!G153)/('Failure Counts Accuracy'!D1-'Failure Counts Accuracy'!G153),0)</f>
        <v>51.044444444444451</v>
      </c>
      <c r="H153" t="str">
        <f t="shared" si="53"/>
        <v>5 (δ=0)</v>
      </c>
      <c r="J153">
        <v>100</v>
      </c>
      <c r="K153">
        <f>_xlfn.STDEV.P(D173:G177)</f>
        <v>2.8958847081440697</v>
      </c>
      <c r="N153">
        <f t="shared" si="54"/>
        <v>51.394444444444446</v>
      </c>
      <c r="O153">
        <f t="shared" si="55"/>
        <v>4.2841186771033994</v>
      </c>
      <c r="P153" s="2">
        <f>_xlfn.STDEV.P(D173:D177)</f>
        <v>0.98375446098412589</v>
      </c>
      <c r="R153" s="2">
        <f>_xlfn.STDEV.P(E173:E177)</f>
        <v>1.7771904029661694</v>
      </c>
      <c r="T153" s="2">
        <f>_xlfn.STDEV.P(F173:F177)</f>
        <v>1.0629425730396949</v>
      </c>
      <c r="V153" s="2">
        <f>_xlfn.STDEV.P(G173:G177)</f>
        <v>0.99631822225632394</v>
      </c>
    </row>
    <row r="154" spans="1:23" x14ac:dyDescent="0.45">
      <c r="A154" s="1">
        <v>6</v>
      </c>
      <c r="B154">
        <v>5</v>
      </c>
      <c r="C154">
        <v>0.2</v>
      </c>
      <c r="D154">
        <f>IFERROR(SUM('PARITY Accuracy'!D154, 'Pattern_Matching Accuracy'!D154, 'Reversal Accuracy'!D154, 'Stack Accuracy'!D154, 'Vending_Machine Accuracy'!D154, 'Vending_Machine_Sum Accuracy'!D154, 'MazeComplete Accuracy'!D154, 'MazeSolve Accuracy'!D154, 'Hamiltonian Accuracy'!D154)/('Failure Counts Accuracy'!D1-'Failure Counts Accuracy'!D154),0)</f>
        <v>49.977777777777774</v>
      </c>
      <c r="E154">
        <f>IFERROR(SUM('PARITY Accuracy'!E154, 'Pattern_Matching Accuracy'!E154, 'Reversal Accuracy'!E154, 'Stack Accuracy'!E154, 'Vending_Machine Accuracy'!E154, 'Vending_Machine_Sum Accuracy'!E154, 'MazeComplete Accuracy'!E154, 'MazeSolve Accuracy'!E154, 'Hamiltonian Accuracy'!E154)/('Failure Counts Accuracy'!D1-'Failure Counts Accuracy'!E154),0)</f>
        <v>56.666666666666664</v>
      </c>
      <c r="F154">
        <f>IFERROR(SUM('PARITY Accuracy'!F154, 'Pattern_Matching Accuracy'!F154, 'Reversal Accuracy'!F154, 'Stack Accuracy'!F154, 'Vending_Machine Accuracy'!F154, 'Vending_Machine_Sum Accuracy'!F154, 'MazeComplete Accuracy'!F154, 'MazeSolve Accuracy'!F154, 'Hamiltonian Accuracy'!F154)/('Failure Counts Accuracy'!D1-'Failure Counts Accuracy'!F154),0)</f>
        <v>41.888888888888886</v>
      </c>
      <c r="G154">
        <f>IFERROR(SUM('PARITY Accuracy'!G154, 'Pattern_Matching Accuracy'!G154, 'Reversal Accuracy'!G154, 'Stack Accuracy'!G154, 'Vending_Machine Accuracy'!G154, 'Vending_Machine_Sum Accuracy'!G154, 'MazeComplete Accuracy'!G154, 'MazeSolve Accuracy'!G154, 'Hamiltonian Accuracy'!G154)/('Failure Counts Accuracy'!D1-'Failure Counts Accuracy'!G154),0)</f>
        <v>51.244444444444447</v>
      </c>
      <c r="H154" t="str">
        <f t="shared" si="53"/>
        <v>5 (δ=0.2)</v>
      </c>
      <c r="K154">
        <f>AVERAGE(K148:K153)</f>
        <v>3.8986003150861772</v>
      </c>
      <c r="N154">
        <f t="shared" si="54"/>
        <v>49.944444444444443</v>
      </c>
      <c r="O154">
        <f t="shared" si="55"/>
        <v>5.2860987037864451</v>
      </c>
      <c r="P154" s="2">
        <f>AVERAGE(P148:P153)</f>
        <v>0.81568226827628765</v>
      </c>
      <c r="Q154">
        <f>AVERAGE(Q148:Q152)</f>
        <v>7.5962215975334262</v>
      </c>
      <c r="R154" s="2">
        <f>AVERAGE(R148:R153)</f>
        <v>1.5221347599168362</v>
      </c>
      <c r="S154">
        <f>AVERAGE(S148:S152)</f>
        <v>3.6866449807495996</v>
      </c>
      <c r="T154" s="2">
        <f>AVERAGE(T148:T153)</f>
        <v>1.1042486932832338</v>
      </c>
      <c r="U154">
        <f>AVERAGE(U148:U152)</f>
        <v>9.3363260809263409</v>
      </c>
      <c r="V154" s="2">
        <f>AVERAGE(V148:V153)</f>
        <v>0.6836866986438096</v>
      </c>
      <c r="W154">
        <f>AVERAGE(W148:W152)</f>
        <v>4.0508784349028302</v>
      </c>
    </row>
    <row r="155" spans="1:23" ht="14.65" thickBot="1" x14ac:dyDescent="0.5">
      <c r="A155" s="1">
        <v>7</v>
      </c>
      <c r="B155">
        <v>5</v>
      </c>
      <c r="C155">
        <v>0.45</v>
      </c>
      <c r="D155">
        <f>IFERROR(SUM('PARITY Accuracy'!D155, 'Pattern_Matching Accuracy'!D155, 'Reversal Accuracy'!D155, 'Stack Accuracy'!D155, 'Vending_Machine Accuracy'!D155, 'Vending_Machine_Sum Accuracy'!D155, 'MazeComplete Accuracy'!D155, 'MazeSolve Accuracy'!D155, 'Hamiltonian Accuracy'!D155)/('Failure Counts Accuracy'!D1-'Failure Counts Accuracy'!D155),0)</f>
        <v>49.866666666666667</v>
      </c>
      <c r="E155">
        <f>IFERROR(SUM('PARITY Accuracy'!E155, 'Pattern_Matching Accuracy'!E155, 'Reversal Accuracy'!E155, 'Stack Accuracy'!E155, 'Vending_Machine Accuracy'!E155, 'Vending_Machine_Sum Accuracy'!E155, 'MazeComplete Accuracy'!E155, 'MazeSolve Accuracy'!E155, 'Hamiltonian Accuracy'!E155)/('Failure Counts Accuracy'!D1-'Failure Counts Accuracy'!E155),0)</f>
        <v>56.522222222222211</v>
      </c>
      <c r="F155">
        <f>IFERROR(SUM('PARITY Accuracy'!F155, 'Pattern_Matching Accuracy'!F155, 'Reversal Accuracy'!F155, 'Stack Accuracy'!F155, 'Vending_Machine Accuracy'!F155, 'Vending_Machine_Sum Accuracy'!F155, 'MazeComplete Accuracy'!F155, 'MazeSolve Accuracy'!F155, 'Hamiltonian Accuracy'!F155)/('Failure Counts Accuracy'!D1-'Failure Counts Accuracy'!F155),0)</f>
        <v>42.622222222222227</v>
      </c>
      <c r="G155">
        <f>IFERROR(SUM('PARITY Accuracy'!G155, 'Pattern_Matching Accuracy'!G155, 'Reversal Accuracy'!G155, 'Stack Accuracy'!G155, 'Vending_Machine Accuracy'!G155, 'Vending_Machine_Sum Accuracy'!G155, 'MazeComplete Accuracy'!G155, 'MazeSolve Accuracy'!G155, 'Hamiltonian Accuracy'!G155)/('Failure Counts Accuracy'!D1-'Failure Counts Accuracy'!G155),0)</f>
        <v>51.577777777777776</v>
      </c>
      <c r="H155" t="str">
        <f t="shared" si="53"/>
        <v>5 (δ=0.45)</v>
      </c>
      <c r="N155">
        <f t="shared" si="54"/>
        <v>50.147222222222226</v>
      </c>
      <c r="O155">
        <f t="shared" si="55"/>
        <v>4.9847630489644068</v>
      </c>
      <c r="P155" s="2">
        <f>_xlfn.STDEV.P(P148:P153)</f>
        <v>0.44382258460151153</v>
      </c>
      <c r="Q155">
        <f>_xlfn.STDEV.P(Q148:Q152)</f>
        <v>0.65928988652400844</v>
      </c>
      <c r="R155" s="2">
        <f>_xlfn.STDEV.P(R148:R153)</f>
        <v>0.49648929948667336</v>
      </c>
      <c r="S155">
        <f>_xlfn.STDEV.P(S148:S152)</f>
        <v>0.43785104659028107</v>
      </c>
      <c r="T155" s="2">
        <f>_xlfn.STDEV.P(T148:T153)</f>
        <v>0.45502345655583176</v>
      </c>
      <c r="U155">
        <f>_xlfn.STDEV.P(U148:U152)</f>
        <v>0.45955883514533191</v>
      </c>
      <c r="V155" s="2">
        <f>_xlfn.STDEV.P(V148:V153)</f>
        <v>0.35168494065035544</v>
      </c>
      <c r="W155">
        <f>_xlfn.STDEV.P(W148:W152)</f>
        <v>0.38545805309719627</v>
      </c>
    </row>
    <row r="156" spans="1:23" x14ac:dyDescent="0.45">
      <c r="A156" s="1">
        <v>8</v>
      </c>
      <c r="B156">
        <v>5</v>
      </c>
      <c r="C156">
        <v>0.65</v>
      </c>
      <c r="D156">
        <f>IFERROR(SUM('PARITY Accuracy'!D156, 'Pattern_Matching Accuracy'!D156, 'Reversal Accuracy'!D156, 'Stack Accuracy'!D156, 'Vending_Machine Accuracy'!D156, 'Vending_Machine_Sum Accuracy'!D156, 'MazeComplete Accuracy'!D156, 'MazeSolve Accuracy'!D156, 'Hamiltonian Accuracy'!D156)/('Failure Counts Accuracy'!D1-'Failure Counts Accuracy'!D156),0)</f>
        <v>49.500000000000007</v>
      </c>
      <c r="E156">
        <f>IFERROR(SUM('PARITY Accuracy'!E156, 'Pattern_Matching Accuracy'!E156, 'Reversal Accuracy'!E156, 'Stack Accuracy'!E156, 'Vending_Machine Accuracy'!E156, 'Vending_Machine_Sum Accuracy'!E156, 'MazeComplete Accuracy'!E156, 'MazeSolve Accuracy'!E156, 'Hamiltonian Accuracy'!E156)/('Failure Counts Accuracy'!D1-'Failure Counts Accuracy'!E156),0)</f>
        <v>56.222222222222221</v>
      </c>
      <c r="F156">
        <f>IFERROR(SUM('PARITY Accuracy'!F156, 'Pattern_Matching Accuracy'!F156, 'Reversal Accuracy'!F156, 'Stack Accuracy'!F156, 'Vending_Machine Accuracy'!F156, 'Vending_Machine_Sum Accuracy'!F156, 'MazeComplete Accuracy'!F156, 'MazeSolve Accuracy'!F156, 'Hamiltonian Accuracy'!F156)/('Failure Counts Accuracy'!D1-'Failure Counts Accuracy'!F156),0)</f>
        <v>41.93333333333333</v>
      </c>
      <c r="G156">
        <f>IFERROR(SUM('PARITY Accuracy'!G156, 'Pattern_Matching Accuracy'!G156, 'Reversal Accuracy'!G156, 'Stack Accuracy'!G156, 'Vending_Machine Accuracy'!G156, 'Vending_Machine_Sum Accuracy'!G156, 'MazeComplete Accuracy'!G156, 'MazeSolve Accuracy'!G156, 'Hamiltonian Accuracy'!G156)/('Failure Counts Accuracy'!D1-'Failure Counts Accuracy'!G156),0)</f>
        <v>51.355555555555554</v>
      </c>
      <c r="H156" t="str">
        <f t="shared" si="53"/>
        <v>5 (δ=0.65)</v>
      </c>
      <c r="K156" s="9" cm="1">
        <f t="array" ref="K156">INDEX(LINEST(K148:K153),1)</f>
        <v>-0.45721048088935229</v>
      </c>
      <c r="L156" s="10" cm="1">
        <f t="array" ref="L156">INDEX(LINEST(L148:L152),1)</f>
        <v>-0.13197150506457431</v>
      </c>
      <c r="N156">
        <f t="shared" si="54"/>
        <v>49.75277777777778</v>
      </c>
      <c r="O156">
        <f t="shared" si="55"/>
        <v>5.1388280777182427</v>
      </c>
      <c r="P156" s="2"/>
      <c r="R156" s="2"/>
      <c r="T156" s="2"/>
      <c r="V156" s="2"/>
    </row>
    <row r="157" spans="1:23" x14ac:dyDescent="0.45">
      <c r="A157" s="1">
        <v>9</v>
      </c>
      <c r="B157">
        <v>5</v>
      </c>
      <c r="C157">
        <v>0.85</v>
      </c>
      <c r="D157">
        <f>IFERROR(SUM('PARITY Accuracy'!D157, 'Pattern_Matching Accuracy'!D157, 'Reversal Accuracy'!D157, 'Stack Accuracy'!D157, 'Vending_Machine Accuracy'!D157, 'Vending_Machine_Sum Accuracy'!D157, 'MazeComplete Accuracy'!D157, 'MazeSolve Accuracy'!D157, 'Hamiltonian Accuracy'!D157)/('Failure Counts Accuracy'!D1-'Failure Counts Accuracy'!D157),0)</f>
        <v>48.688888888888897</v>
      </c>
      <c r="E157">
        <f>IFERROR(SUM('PARITY Accuracy'!E157, 'Pattern_Matching Accuracy'!E157, 'Reversal Accuracy'!E157, 'Stack Accuracy'!E157, 'Vending_Machine Accuracy'!E157, 'Vending_Machine_Sum Accuracy'!E157, 'MazeComplete Accuracy'!E157, 'MazeSolve Accuracy'!E157, 'Hamiltonian Accuracy'!E157)/('Failure Counts Accuracy'!D1-'Failure Counts Accuracy'!E157),0)</f>
        <v>54.555555555555557</v>
      </c>
      <c r="F157">
        <f>IFERROR(SUM('PARITY Accuracy'!F157, 'Pattern_Matching Accuracy'!F157, 'Reversal Accuracy'!F157, 'Stack Accuracy'!F157, 'Vending_Machine Accuracy'!F157, 'Vending_Machine_Sum Accuracy'!F157, 'MazeComplete Accuracy'!F157, 'MazeSolve Accuracy'!F157, 'Hamiltonian Accuracy'!F157)/('Failure Counts Accuracy'!D1-'Failure Counts Accuracy'!F157),0)</f>
        <v>40.24444444444444</v>
      </c>
      <c r="G157">
        <f>IFERROR(SUM('PARITY Accuracy'!G157, 'Pattern_Matching Accuracy'!G157, 'Reversal Accuracy'!G157, 'Stack Accuracy'!G157, 'Vending_Machine Accuracy'!G157, 'Vending_Machine_Sum Accuracy'!G157, 'MazeComplete Accuracy'!G157, 'MazeSolve Accuracy'!G157, 'Hamiltonian Accuracy'!G157)/('Failure Counts Accuracy'!D1-'Failure Counts Accuracy'!G157),0)</f>
        <v>50.56666666666667</v>
      </c>
      <c r="H157" t="str">
        <f t="shared" si="53"/>
        <v>5 (δ=0.85)</v>
      </c>
      <c r="K157" s="11">
        <f>AVERAGE('Hamiltonian Accuracy'!K156, 'MazeSolve Accuracy'!K156, 'MazeComplete Accuracy'!K156, 'Vending_Machine_Sum Accuracy'!K156, 'Vending_Machine Accuracy'!K156, 'Stack Accuracy'!K156, 'Reversal Accuracy'!K156, 'Pattern_Matching Accuracy'!K156, 'PARITY Accuracy'!K156)</f>
        <v>-2.4081276759197943</v>
      </c>
      <c r="L157" s="11">
        <f>AVERAGE('Hamiltonian Accuracy'!L156, 'MazeSolve Accuracy'!L156, 'MazeComplete Accuracy'!L156, 'Vending_Machine_Sum Accuracy'!L156, 'Vending_Machine Accuracy'!L156, 'Stack Accuracy'!L156, 'Reversal Accuracy'!L156, 'Pattern_Matching Accuracy'!L156, 'PARITY Accuracy'!L156)</f>
        <v>-0.12160472635112279</v>
      </c>
      <c r="N157">
        <f t="shared" si="54"/>
        <v>48.513888888888886</v>
      </c>
      <c r="O157">
        <f t="shared" si="55"/>
        <v>5.2232645236433646</v>
      </c>
      <c r="P157" s="2"/>
      <c r="R157" s="2"/>
      <c r="T157" s="2"/>
      <c r="V157" s="2"/>
    </row>
    <row r="158" spans="1:23" ht="14.65" thickBot="1" x14ac:dyDescent="0.5">
      <c r="A158" s="1">
        <v>10</v>
      </c>
      <c r="B158">
        <v>10</v>
      </c>
      <c r="C158">
        <v>0</v>
      </c>
      <c r="D158">
        <f>IFERROR(SUM('PARITY Accuracy'!D158, 'Pattern_Matching Accuracy'!D158, 'Reversal Accuracy'!D158, 'Stack Accuracy'!D158, 'Vending_Machine Accuracy'!D158, 'Vending_Machine_Sum Accuracy'!D158, 'MazeComplete Accuracy'!D158, 'MazeSolve Accuracy'!D158, 'Hamiltonian Accuracy'!D158)/('Failure Counts Accuracy'!D1-'Failure Counts Accuracy'!D158),0)</f>
        <v>49.12222222222222</v>
      </c>
      <c r="E158">
        <f>IFERROR(SUM('PARITY Accuracy'!E158, 'Pattern_Matching Accuracy'!E158, 'Reversal Accuracy'!E158, 'Stack Accuracy'!E158, 'Vending_Machine Accuracy'!E158, 'Vending_Machine_Sum Accuracy'!E158, 'MazeComplete Accuracy'!E158, 'MazeSolve Accuracy'!E158, 'Hamiltonian Accuracy'!E158)/('Failure Counts Accuracy'!D1-'Failure Counts Accuracy'!E158),0)</f>
        <v>59.75555555555556</v>
      </c>
      <c r="F158">
        <f>IFERROR(SUM('PARITY Accuracy'!F158, 'Pattern_Matching Accuracy'!F158, 'Reversal Accuracy'!F158, 'Stack Accuracy'!F158, 'Vending_Machine Accuracy'!F158, 'Vending_Machine_Sum Accuracy'!F158, 'MazeComplete Accuracy'!F158, 'MazeSolve Accuracy'!F158, 'Hamiltonian Accuracy'!F158)/('Failure Counts Accuracy'!D1-'Failure Counts Accuracy'!F158),0)</f>
        <v>40.511111111111113</v>
      </c>
      <c r="G158">
        <f>IFERROR(SUM('PARITY Accuracy'!G158, 'Pattern_Matching Accuracy'!G158, 'Reversal Accuracy'!G158, 'Stack Accuracy'!G158, 'Vending_Machine Accuracy'!G158, 'Vending_Machine_Sum Accuracy'!G158, 'MazeComplete Accuracy'!G158, 'MazeSolve Accuracy'!G158, 'Hamiltonian Accuracy'!G158)/('Failure Counts Accuracy'!D1-'Failure Counts Accuracy'!G158),0)</f>
        <v>54.322222222222223</v>
      </c>
      <c r="H158" t="str">
        <f t="shared" si="53"/>
        <v>10 (δ=0)</v>
      </c>
      <c r="K158" s="12">
        <f>_xlfn.STDEV.P('Hamiltonian Accuracy'!K156, 'MazeSolve Accuracy'!K156, 'MazeComplete Accuracy'!K156, 'Vending_Machine_Sum Accuracy'!K156, 'Vending_Machine Accuracy'!K156, 'Stack Accuracy'!K156, 'Reversal Accuracy'!K156, 'Pattern_Matching Accuracy'!K156, 'PARITY Accuracy'!K156)</f>
        <v>1.6231982852979148</v>
      </c>
      <c r="L158" s="13" t="s">
        <v>28</v>
      </c>
      <c r="N158">
        <f t="shared" si="54"/>
        <v>50.927777777777777</v>
      </c>
      <c r="O158">
        <f t="shared" si="55"/>
        <v>7.0925821970719953</v>
      </c>
      <c r="P158" s="2"/>
      <c r="R158" s="2"/>
      <c r="T158" s="2"/>
      <c r="V158" s="2"/>
    </row>
    <row r="159" spans="1:23" x14ac:dyDescent="0.45">
      <c r="A159" s="1">
        <v>11</v>
      </c>
      <c r="B159">
        <v>10</v>
      </c>
      <c r="C159">
        <v>0.2</v>
      </c>
      <c r="D159">
        <f>IFERROR(SUM('PARITY Accuracy'!D159, 'Pattern_Matching Accuracy'!D159, 'Reversal Accuracy'!D159, 'Stack Accuracy'!D159, 'Vending_Machine Accuracy'!D159, 'Vending_Machine_Sum Accuracy'!D159, 'MazeComplete Accuracy'!D159, 'MazeSolve Accuracy'!D159, 'Hamiltonian Accuracy'!D159)/('Failure Counts Accuracy'!D1-'Failure Counts Accuracy'!D159),0)</f>
        <v>48.433333333333337</v>
      </c>
      <c r="E159">
        <f>IFERROR(SUM('PARITY Accuracy'!E159, 'Pattern_Matching Accuracy'!E159, 'Reversal Accuracy'!E159, 'Stack Accuracy'!E159, 'Vending_Machine Accuracy'!E159, 'Vending_Machine_Sum Accuracy'!E159, 'MazeComplete Accuracy'!E159, 'MazeSolve Accuracy'!E159, 'Hamiltonian Accuracy'!E159)/('Failure Counts Accuracy'!D1-'Failure Counts Accuracy'!E159),0)</f>
        <v>57.144444444444439</v>
      </c>
      <c r="F159">
        <f>IFERROR(SUM('PARITY Accuracy'!F159, 'Pattern_Matching Accuracy'!F159, 'Reversal Accuracy'!F159, 'Stack Accuracy'!F159, 'Vending_Machine Accuracy'!F159, 'Vending_Machine_Sum Accuracy'!F159, 'MazeComplete Accuracy'!F159, 'MazeSolve Accuracy'!F159, 'Hamiltonian Accuracy'!F159)/('Failure Counts Accuracy'!D1-'Failure Counts Accuracy'!F159),0)</f>
        <v>40.044444444444444</v>
      </c>
      <c r="G159">
        <f>IFERROR(SUM('PARITY Accuracy'!G159, 'Pattern_Matching Accuracy'!G159, 'Reversal Accuracy'!G159, 'Stack Accuracy'!G159, 'Vending_Machine Accuracy'!G159, 'Vending_Machine_Sum Accuracy'!G159, 'MazeComplete Accuracy'!G159, 'MazeSolve Accuracy'!G159, 'Hamiltonian Accuracy'!G159)/('Failure Counts Accuracy'!D1-'Failure Counts Accuracy'!G159),0)</f>
        <v>54.388888888888886</v>
      </c>
      <c r="H159" t="str">
        <f t="shared" si="53"/>
        <v>10 (δ=0.2)</v>
      </c>
      <c r="J159" s="6"/>
      <c r="K159" s="6" t="s">
        <v>25</v>
      </c>
      <c r="L159" s="6" t="s">
        <v>26</v>
      </c>
      <c r="N159">
        <f t="shared" si="54"/>
        <v>50.00277777777778</v>
      </c>
      <c r="O159">
        <f t="shared" si="55"/>
        <v>6.5550158676155021</v>
      </c>
      <c r="P159" s="6" t="s">
        <v>25</v>
      </c>
      <c r="Q159" s="6" t="s">
        <v>26</v>
      </c>
      <c r="R159" s="6" t="s">
        <v>25</v>
      </c>
      <c r="S159" s="6" t="s">
        <v>26</v>
      </c>
      <c r="T159" s="6" t="s">
        <v>25</v>
      </c>
      <c r="U159" s="6" t="s">
        <v>26</v>
      </c>
      <c r="V159" s="6" t="s">
        <v>25</v>
      </c>
      <c r="W159" s="6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f>IFERROR(SUM('PARITY Accuracy'!D160, 'Pattern_Matching Accuracy'!D160, 'Reversal Accuracy'!D160, 'Stack Accuracy'!D160, 'Vending_Machine Accuracy'!D160, 'Vending_Machine_Sum Accuracy'!D160, 'MazeComplete Accuracy'!D160, 'MazeSolve Accuracy'!D160, 'Hamiltonian Accuracy'!D160)/('Failure Counts Accuracy'!D1-'Failure Counts Accuracy'!D160),0)</f>
        <v>48.222222222222221</v>
      </c>
      <c r="E160">
        <f>IFERROR(SUM('PARITY Accuracy'!E160, 'Pattern_Matching Accuracy'!E160, 'Reversal Accuracy'!E160, 'Stack Accuracy'!E160, 'Vending_Machine Accuracy'!E160, 'Vending_Machine_Sum Accuracy'!E160, 'MazeComplete Accuracy'!E160, 'MazeSolve Accuracy'!E160, 'Hamiltonian Accuracy'!E160)/('Failure Counts Accuracy'!D1-'Failure Counts Accuracy'!E160),0)</f>
        <v>55.611111111111107</v>
      </c>
      <c r="F160">
        <f>IFERROR(SUM('PARITY Accuracy'!F160, 'Pattern_Matching Accuracy'!F160, 'Reversal Accuracy'!F160, 'Stack Accuracy'!F160, 'Vending_Machine Accuracy'!F160, 'Vending_Machine_Sum Accuracy'!F160, 'MazeComplete Accuracy'!F160, 'MazeSolve Accuracy'!F160, 'Hamiltonian Accuracy'!F160)/('Failure Counts Accuracy'!D1-'Failure Counts Accuracy'!F160),0)</f>
        <v>39.144444444444446</v>
      </c>
      <c r="G160">
        <f>IFERROR(SUM('PARITY Accuracy'!G160, 'Pattern_Matching Accuracy'!G160, 'Reversal Accuracy'!G160, 'Stack Accuracy'!G160, 'Vending_Machine Accuracy'!G160, 'Vending_Machine_Sum Accuracy'!G160, 'MazeComplete Accuracy'!G160, 'MazeSolve Accuracy'!G160, 'Hamiltonian Accuracy'!G160)/('Failure Counts Accuracy'!D1-'Failure Counts Accuracy'!G160),0)</f>
        <v>55.077777777777783</v>
      </c>
      <c r="H160" t="str">
        <f t="shared" si="53"/>
        <v>10 (δ=0.45)</v>
      </c>
      <c r="J160">
        <v>2</v>
      </c>
      <c r="K160">
        <f>AVERAGE(D148:G152)</f>
        <v>47.302833333333325</v>
      </c>
      <c r="L160">
        <f>AVERAGE(D148:G148,D153:G153,D158:G158,D163:G163,D168:G168,D173:G173)</f>
        <v>54.953472222222217</v>
      </c>
      <c r="M160">
        <v>0</v>
      </c>
      <c r="N160">
        <f t="shared" si="54"/>
        <v>49.513888888888886</v>
      </c>
      <c r="O160">
        <f t="shared" si="55"/>
        <v>6.6582046990772996</v>
      </c>
      <c r="P160" s="2">
        <f>AVERAGE(D148:D152)</f>
        <v>42.83</v>
      </c>
      <c r="Q160">
        <f>AVERAGE(D148,D153,D158,D163,D168,D173)</f>
        <v>53.914814814814811</v>
      </c>
      <c r="R160" s="2">
        <f>AVERAGE(E148:E152)</f>
        <v>50.548000000000002</v>
      </c>
      <c r="S160">
        <f>AVERAGE(E148,E153,E158,E163,E168,E173)</f>
        <v>59.322222222222216</v>
      </c>
      <c r="T160" s="2">
        <f>AVERAGE(F148:F152)</f>
        <v>46.273333333333333</v>
      </c>
      <c r="U160">
        <f>AVERAGE(F148,F153,F158,F163,F168,F173)</f>
        <v>51.588888888888881</v>
      </c>
      <c r="V160" s="2">
        <f>AVERAGE(G148:G152)</f>
        <v>49.56</v>
      </c>
      <c r="W160">
        <f>AVERAGE(G148,G153,G158,G163,G168,G173)</f>
        <v>54.98796296296296</v>
      </c>
    </row>
    <row r="161" spans="1:23" x14ac:dyDescent="0.45">
      <c r="A161" s="1">
        <v>13</v>
      </c>
      <c r="B161">
        <v>10</v>
      </c>
      <c r="C161">
        <v>0.65</v>
      </c>
      <c r="D161">
        <f>IFERROR(SUM('PARITY Accuracy'!D161, 'Pattern_Matching Accuracy'!D161, 'Reversal Accuracy'!D161, 'Stack Accuracy'!D161, 'Vending_Machine Accuracy'!D161, 'Vending_Machine_Sum Accuracy'!D161, 'MazeComplete Accuracy'!D161, 'MazeSolve Accuracy'!D161, 'Hamiltonian Accuracy'!D161)/('Failure Counts Accuracy'!D1-'Failure Counts Accuracy'!D161),0)</f>
        <v>48.577777777777783</v>
      </c>
      <c r="E161">
        <f>IFERROR(SUM('PARITY Accuracy'!E161, 'Pattern_Matching Accuracy'!E161, 'Reversal Accuracy'!E161, 'Stack Accuracy'!E161, 'Vending_Machine Accuracy'!E161, 'Vending_Machine_Sum Accuracy'!E161, 'MazeComplete Accuracy'!E161, 'MazeSolve Accuracy'!E161, 'Hamiltonian Accuracy'!E161)/('Failure Counts Accuracy'!D1-'Failure Counts Accuracy'!E161),0)</f>
        <v>54.655555555555544</v>
      </c>
      <c r="F161">
        <f>IFERROR(SUM('PARITY Accuracy'!F161, 'Pattern_Matching Accuracy'!F161, 'Reversal Accuracy'!F161, 'Stack Accuracy'!F161, 'Vending_Machine Accuracy'!F161, 'Vending_Machine_Sum Accuracy'!F161, 'MazeComplete Accuracy'!F161, 'MazeSolve Accuracy'!F161, 'Hamiltonian Accuracy'!F161)/('Failure Counts Accuracy'!D1-'Failure Counts Accuracy'!F161),0)</f>
        <v>38.822222222222223</v>
      </c>
      <c r="G161">
        <f>IFERROR(SUM('PARITY Accuracy'!G161, 'Pattern_Matching Accuracy'!G161, 'Reversal Accuracy'!G161, 'Stack Accuracy'!G161, 'Vending_Machine Accuracy'!G161, 'Vending_Machine_Sum Accuracy'!G161, 'MazeComplete Accuracy'!G161, 'MazeSolve Accuracy'!G161, 'Hamiltonian Accuracy'!G161)/('Failure Counts Accuracy'!D1-'Failure Counts Accuracy'!G161),0)</f>
        <v>55.011111111111113</v>
      </c>
      <c r="H161" t="str">
        <f t="shared" si="53"/>
        <v>10 (δ=0.65)</v>
      </c>
      <c r="J161">
        <v>5</v>
      </c>
      <c r="K161">
        <f>AVERAGE(D153:G157)</f>
        <v>49.950555555555553</v>
      </c>
      <c r="L161">
        <f>AVERAGE(D149:G149,D154:G154,D159:G159,D164:G164,D169:G169,D174:G174)</f>
        <v>54.567094907407409</v>
      </c>
      <c r="M161">
        <v>0.2</v>
      </c>
      <c r="N161">
        <f t="shared" si="54"/>
        <v>49.266666666666666</v>
      </c>
      <c r="O161">
        <f t="shared" si="55"/>
        <v>6.5498044452948898</v>
      </c>
      <c r="P161" s="2">
        <f>AVERAGE(D153:D157)</f>
        <v>49.646666666666668</v>
      </c>
      <c r="Q161">
        <f t="shared" ref="Q161:Q164" si="61">AVERAGE(D149,D154,D159,D164,D169,D174)</f>
        <v>54.014814814814805</v>
      </c>
      <c r="R161" s="2">
        <f>AVERAGE(E153:E157)</f>
        <v>56.415555555555557</v>
      </c>
      <c r="S161">
        <f t="shared" ref="S161:S164" si="62">AVERAGE(E149,E154,E159,E164,E169,E174)</f>
        <v>57.708888888888886</v>
      </c>
      <c r="T161" s="2">
        <f>AVERAGE(F153:F157)</f>
        <v>42.582222222222228</v>
      </c>
      <c r="U161">
        <f t="shared" ref="U161:U164" si="63">AVERAGE(F149,F154,F159,F164,F169,F174)</f>
        <v>50.800000000000004</v>
      </c>
      <c r="V161" s="2">
        <f>AVERAGE(G153:G157)</f>
        <v>51.157777777777781</v>
      </c>
      <c r="W161">
        <f t="shared" ref="W161:W164" si="64">AVERAGE(G149,G154,G159,G164,G169,G174)</f>
        <v>55.744675925925925</v>
      </c>
    </row>
    <row r="162" spans="1:23" x14ac:dyDescent="0.45">
      <c r="A162" s="1">
        <v>14</v>
      </c>
      <c r="B162">
        <v>10</v>
      </c>
      <c r="C162">
        <v>0.85</v>
      </c>
      <c r="D162">
        <f>IFERROR(SUM('PARITY Accuracy'!D162, 'Pattern_Matching Accuracy'!D162, 'Reversal Accuracy'!D162, 'Stack Accuracy'!D162, 'Vending_Machine Accuracy'!D162, 'Vending_Machine_Sum Accuracy'!D162, 'MazeComplete Accuracy'!D162, 'MazeSolve Accuracy'!D162, 'Hamiltonian Accuracy'!D162)/('Failure Counts Accuracy'!D1-'Failure Counts Accuracy'!D162),0)</f>
        <v>48.1</v>
      </c>
      <c r="E162">
        <f>IFERROR(SUM('PARITY Accuracy'!E162, 'Pattern_Matching Accuracy'!E162, 'Reversal Accuracy'!E162, 'Stack Accuracy'!E162, 'Vending_Machine Accuracy'!E162, 'Vending_Machine_Sum Accuracy'!E162, 'MazeComplete Accuracy'!E162, 'MazeSolve Accuracy'!E162, 'Hamiltonian Accuracy'!E162)/('Failure Counts Accuracy'!D1-'Failure Counts Accuracy'!E162),0)</f>
        <v>53.455555555555556</v>
      </c>
      <c r="F162">
        <f>IFERROR(SUM('PARITY Accuracy'!F162, 'Pattern_Matching Accuracy'!F162, 'Reversal Accuracy'!F162, 'Stack Accuracy'!F162, 'Vending_Machine Accuracy'!F162, 'Vending_Machine_Sum Accuracy'!F162, 'MazeComplete Accuracy'!F162, 'MazeSolve Accuracy'!F162, 'Hamiltonian Accuracy'!F162)/('Failure Counts Accuracy'!D1-'Failure Counts Accuracy'!F162),0)</f>
        <v>37.622222222222227</v>
      </c>
      <c r="G162">
        <f>IFERROR(SUM('PARITY Accuracy'!G162, 'Pattern_Matching Accuracy'!G162, 'Reversal Accuracy'!G162, 'Stack Accuracy'!G162, 'Vending_Machine Accuracy'!G162, 'Vending_Machine_Sum Accuracy'!G162, 'MazeComplete Accuracy'!G162, 'MazeSolve Accuracy'!G162, 'Hamiltonian Accuracy'!G162)/('Failure Counts Accuracy'!D1-'Failure Counts Accuracy'!G162),0)</f>
        <v>54.877777777777773</v>
      </c>
      <c r="H162" t="str">
        <f t="shared" si="53"/>
        <v>10 (δ=0.85)</v>
      </c>
      <c r="J162">
        <v>10</v>
      </c>
      <c r="K162">
        <f>AVERAGE(D158:G162)</f>
        <v>49.644999999999996</v>
      </c>
      <c r="L162">
        <f t="shared" ref="L162:L164" si="65">AVERAGE(D150:G150,D155:G155,D160:G160,D165:G165,D170:G170,D175:G175)</f>
        <v>54.340219907407402</v>
      </c>
      <c r="M162">
        <v>0.45</v>
      </c>
      <c r="N162">
        <f t="shared" si="54"/>
        <v>48.513888888888886</v>
      </c>
      <c r="O162">
        <f t="shared" si="55"/>
        <v>6.7771464869938614</v>
      </c>
      <c r="P162" s="2">
        <f>AVERAGE(D158:D162)</f>
        <v>48.49111111111111</v>
      </c>
      <c r="Q162">
        <f t="shared" si="61"/>
        <v>53.987037037037034</v>
      </c>
      <c r="R162" s="2">
        <f>AVERAGE(E158:E162)</f>
        <v>56.124444444444443</v>
      </c>
      <c r="S162">
        <f t="shared" si="62"/>
        <v>56.907407407407398</v>
      </c>
      <c r="T162" s="2">
        <f>AVERAGE(F158:F162)</f>
        <v>39.228888888888896</v>
      </c>
      <c r="U162">
        <f t="shared" si="63"/>
        <v>50.431481481481484</v>
      </c>
      <c r="V162" s="2">
        <f>AVERAGE(G158:G162)</f>
        <v>54.735555555555564</v>
      </c>
      <c r="W162">
        <f t="shared" si="64"/>
        <v>56.034953703703707</v>
      </c>
    </row>
    <row r="163" spans="1:23" x14ac:dyDescent="0.45">
      <c r="A163" s="1">
        <v>15</v>
      </c>
      <c r="B163">
        <v>20</v>
      </c>
      <c r="C163">
        <v>0</v>
      </c>
      <c r="D163">
        <f>IFERROR(SUM('PARITY Accuracy'!D163, 'Pattern_Matching Accuracy'!D163, 'Reversal Accuracy'!D163, 'Stack Accuracy'!D163, 'Vending_Machine Accuracy'!D163, 'Vending_Machine_Sum Accuracy'!D163, 'MazeComplete Accuracy'!D163, 'MazeSolve Accuracy'!D163, 'Hamiltonian Accuracy'!D163)/('Failure Counts Accuracy'!D1-'Failure Counts Accuracy'!D163),0)</f>
        <v>55.922222222222217</v>
      </c>
      <c r="E163">
        <f>IFERROR(SUM('PARITY Accuracy'!E163, 'Pattern_Matching Accuracy'!E163, 'Reversal Accuracy'!E163, 'Stack Accuracy'!E163, 'Vending_Machine Accuracy'!E163, 'Vending_Machine_Sum Accuracy'!E163, 'MazeComplete Accuracy'!E163, 'MazeSolve Accuracy'!E163, 'Hamiltonian Accuracy'!E163)/('Failure Counts Accuracy'!D1-'Failure Counts Accuracy'!E163),0)</f>
        <v>58.622222222222213</v>
      </c>
      <c r="F163">
        <f>IFERROR(SUM('PARITY Accuracy'!F163, 'Pattern_Matching Accuracy'!F163, 'Reversal Accuracy'!F163, 'Stack Accuracy'!F163, 'Vending_Machine Accuracy'!F163, 'Vending_Machine_Sum Accuracy'!F163, 'MazeComplete Accuracy'!F163, 'MazeSolve Accuracy'!F163, 'Hamiltonian Accuracy'!F163)/('Failure Counts Accuracy'!D1-'Failure Counts Accuracy'!F163),0)</f>
        <v>49.855555555555561</v>
      </c>
      <c r="G163">
        <f>IFERROR(SUM('PARITY Accuracy'!G163, 'Pattern_Matching Accuracy'!G163, 'Reversal Accuracy'!G163, 'Stack Accuracy'!G163, 'Vending_Machine Accuracy'!G163, 'Vending_Machine_Sum Accuracy'!G163, 'MazeComplete Accuracy'!G163, 'MazeSolve Accuracy'!G163, 'Hamiltonian Accuracy'!G163)/('Failure Counts Accuracy'!D1-'Failure Counts Accuracy'!G163),0)</f>
        <v>60.311111111111103</v>
      </c>
      <c r="H163" t="str">
        <f t="shared" si="53"/>
        <v>20 (δ=0)</v>
      </c>
      <c r="J163">
        <v>20</v>
      </c>
      <c r="K163">
        <f>AVERAGE(D163:G167)</f>
        <v>54.903999999999996</v>
      </c>
      <c r="L163">
        <f t="shared" si="65"/>
        <v>53.85708333333335</v>
      </c>
      <c r="M163">
        <v>0.65</v>
      </c>
      <c r="N163">
        <f t="shared" si="54"/>
        <v>56.17777777777777</v>
      </c>
      <c r="O163">
        <f t="shared" si="55"/>
        <v>3.9716355433106956</v>
      </c>
      <c r="P163" s="2">
        <f>AVERAGE(D163:D167)</f>
        <v>55.035555555555561</v>
      </c>
      <c r="Q163">
        <f t="shared" si="61"/>
        <v>53.708333333333336</v>
      </c>
      <c r="R163" s="2">
        <f>AVERAGE(E163:E167)</f>
        <v>56.309333333333335</v>
      </c>
      <c r="S163">
        <f t="shared" si="62"/>
        <v>55.959814814814813</v>
      </c>
      <c r="T163" s="2">
        <f>AVERAGE(F163:F167)</f>
        <v>48.63111111111111</v>
      </c>
      <c r="U163">
        <f t="shared" si="63"/>
        <v>50.148148148148152</v>
      </c>
      <c r="V163" s="2">
        <f>AVERAGE(G163:G167)</f>
        <v>59.64</v>
      </c>
      <c r="W163">
        <f t="shared" si="64"/>
        <v>55.612037037037034</v>
      </c>
    </row>
    <row r="164" spans="1:23" x14ac:dyDescent="0.45">
      <c r="A164" s="1">
        <v>16</v>
      </c>
      <c r="B164">
        <v>20</v>
      </c>
      <c r="C164">
        <v>0.2</v>
      </c>
      <c r="D164">
        <f>IFERROR(SUM('PARITY Accuracy'!D164, 'Pattern_Matching Accuracy'!D164, 'Reversal Accuracy'!D164, 'Stack Accuracy'!D164, 'Vending_Machine Accuracy'!D164, 'Vending_Machine_Sum Accuracy'!D164, 'MazeComplete Accuracy'!D164, 'MazeSolve Accuracy'!D164, 'Hamiltonian Accuracy'!D164)/('Failure Counts Accuracy'!D1-'Failure Counts Accuracy'!D164),0)</f>
        <v>55.033333333333331</v>
      </c>
      <c r="E164">
        <f>IFERROR(SUM('PARITY Accuracy'!E164, 'Pattern_Matching Accuracy'!E164, 'Reversal Accuracy'!E164, 'Stack Accuracy'!E164, 'Vending_Machine Accuracy'!E164, 'Vending_Machine_Sum Accuracy'!E164, 'MazeComplete Accuracy'!E164, 'MazeSolve Accuracy'!E164, 'Hamiltonian Accuracy'!E164)/('Failure Counts Accuracy'!D1-'Failure Counts Accuracy'!E164),0)</f>
        <v>57.035555555555561</v>
      </c>
      <c r="F164">
        <f>IFERROR(SUM('PARITY Accuracy'!F164, 'Pattern_Matching Accuracy'!F164, 'Reversal Accuracy'!F164, 'Stack Accuracy'!F164, 'Vending_Machine Accuracy'!F164, 'Vending_Machine_Sum Accuracy'!F164, 'MazeComplete Accuracy'!F164, 'MazeSolve Accuracy'!F164, 'Hamiltonian Accuracy'!F164)/('Failure Counts Accuracy'!D1-'Failure Counts Accuracy'!F164),0)</f>
        <v>49.400000000000006</v>
      </c>
      <c r="G164">
        <f>IFERROR(SUM('PARITY Accuracy'!G164, 'Pattern_Matching Accuracy'!G164, 'Reversal Accuracy'!G164, 'Stack Accuracy'!G164, 'Vending_Machine Accuracy'!G164, 'Vending_Machine_Sum Accuracy'!G164, 'MazeComplete Accuracy'!G164, 'MazeSolve Accuracy'!G164, 'Hamiltonian Accuracy'!G164)/('Failure Counts Accuracy'!D1-'Failure Counts Accuracy'!G164),0)</f>
        <v>60.122222222222227</v>
      </c>
      <c r="H164" t="str">
        <f t="shared" si="53"/>
        <v>20 (δ=0.2)</v>
      </c>
      <c r="J164">
        <v>50</v>
      </c>
      <c r="K164">
        <f>AVERAGE(D168:G172)</f>
        <v>60.524305555555557</v>
      </c>
      <c r="L164">
        <f t="shared" si="65"/>
        <v>52.972395833333337</v>
      </c>
      <c r="M164">
        <v>0.85</v>
      </c>
      <c r="N164">
        <f t="shared" si="54"/>
        <v>55.397777777777783</v>
      </c>
      <c r="O164">
        <f t="shared" si="55"/>
        <v>3.9086074688665029</v>
      </c>
      <c r="P164" s="2">
        <f>AVERAGE(D168:D172)</f>
        <v>62.24666666666667</v>
      </c>
      <c r="Q164">
        <f t="shared" si="61"/>
        <v>52.992592592592594</v>
      </c>
      <c r="R164" s="2">
        <f>AVERAGE(E168:E172)</f>
        <v>60.628888888888888</v>
      </c>
      <c r="S164">
        <f t="shared" si="62"/>
        <v>55.035185185185185</v>
      </c>
      <c r="T164" s="2">
        <f>AVERAGE(F168:F172)</f>
        <v>59.786666666666669</v>
      </c>
      <c r="U164">
        <f t="shared" si="63"/>
        <v>48.674074074074078</v>
      </c>
      <c r="V164" s="2">
        <f>AVERAGE(G168:G172)</f>
        <v>59.434999999999988</v>
      </c>
      <c r="W164">
        <f t="shared" si="64"/>
        <v>55.187731481481478</v>
      </c>
    </row>
    <row r="165" spans="1:23" x14ac:dyDescent="0.45">
      <c r="A165" s="1">
        <v>17</v>
      </c>
      <c r="B165">
        <v>20</v>
      </c>
      <c r="C165">
        <v>0.45</v>
      </c>
      <c r="D165">
        <f>IFERROR(SUM('PARITY Accuracy'!D165, 'Pattern_Matching Accuracy'!D165, 'Reversal Accuracy'!D165, 'Stack Accuracy'!D165, 'Vending_Machine Accuracy'!D165, 'Vending_Machine_Sum Accuracy'!D165, 'MazeComplete Accuracy'!D165, 'MazeSolve Accuracy'!D165, 'Hamiltonian Accuracy'!D165)/('Failure Counts Accuracy'!D1-'Failure Counts Accuracy'!D165),0)</f>
        <v>55.011111111111113</v>
      </c>
      <c r="E165">
        <f>IFERROR(SUM('PARITY Accuracy'!E165, 'Pattern_Matching Accuracy'!E165, 'Reversal Accuracy'!E165, 'Stack Accuracy'!E165, 'Vending_Machine Accuracy'!E165, 'Vending_Machine_Sum Accuracy'!E165, 'MazeComplete Accuracy'!E165, 'MazeSolve Accuracy'!E165, 'Hamiltonian Accuracy'!E165)/('Failure Counts Accuracy'!D1-'Failure Counts Accuracy'!E165),0)</f>
        <v>55.888888888888886</v>
      </c>
      <c r="F165">
        <f>IFERROR(SUM('PARITY Accuracy'!F165, 'Pattern_Matching Accuracy'!F165, 'Reversal Accuracy'!F165, 'Stack Accuracy'!F165, 'Vending_Machine Accuracy'!F165, 'Vending_Machine_Sum Accuracy'!F165, 'MazeComplete Accuracy'!F165, 'MazeSolve Accuracy'!F165, 'Hamiltonian Accuracy'!F165)/('Failure Counts Accuracy'!D1-'Failure Counts Accuracy'!F165),0)</f>
        <v>48.611111111111107</v>
      </c>
      <c r="G165">
        <f>IFERROR(SUM('PARITY Accuracy'!G165, 'Pattern_Matching Accuracy'!G165, 'Reversal Accuracy'!G165, 'Stack Accuracy'!G165, 'Vending_Machine Accuracy'!G165, 'Vending_Machine_Sum Accuracy'!G165, 'MazeComplete Accuracy'!G165, 'MazeSolve Accuracy'!G165, 'Hamiltonian Accuracy'!G165)/('Failure Counts Accuracy'!D1-'Failure Counts Accuracy'!G165),0)</f>
        <v>59.86666666666666</v>
      </c>
      <c r="H165" t="str">
        <f t="shared" si="53"/>
        <v>20 (δ=0.45)</v>
      </c>
      <c r="J165">
        <v>100</v>
      </c>
      <c r="K165">
        <f>AVERAGE(D173:G177)</f>
        <v>62.501625000000004</v>
      </c>
      <c r="L165">
        <f>AVERAGE((L164-L163), (L163-L162), (L162-L161), (L161-L160))</f>
        <v>-0.49526909722222001</v>
      </c>
      <c r="N165">
        <f t="shared" si="54"/>
        <v>54.844444444444449</v>
      </c>
      <c r="O165">
        <f t="shared" si="55"/>
        <v>4.0371958854239347</v>
      </c>
      <c r="P165" s="2">
        <f>AVERAGE(D173:D177)</f>
        <v>64.091111111111118</v>
      </c>
      <c r="R165" s="2">
        <f>AVERAGE(E173:E177)</f>
        <v>61.893999999999991</v>
      </c>
      <c r="T165" s="2">
        <f>AVERAGE(F173:F177)</f>
        <v>65.468888888888884</v>
      </c>
      <c r="V165" s="2">
        <f>AVERAGE(G173:G177)</f>
        <v>58.552499999999995</v>
      </c>
    </row>
    <row r="166" spans="1:23" x14ac:dyDescent="0.45">
      <c r="A166" s="1">
        <v>18</v>
      </c>
      <c r="B166">
        <v>20</v>
      </c>
      <c r="C166">
        <v>0.65</v>
      </c>
      <c r="D166">
        <f>IFERROR(SUM('PARITY Accuracy'!D166, 'Pattern_Matching Accuracy'!D166, 'Reversal Accuracy'!D166, 'Stack Accuracy'!D166, 'Vending_Machine Accuracy'!D166, 'Vending_Machine_Sum Accuracy'!D166, 'MazeComplete Accuracy'!D166, 'MazeSolve Accuracy'!D166, 'Hamiltonian Accuracy'!D166)/('Failure Counts Accuracy'!D1-'Failure Counts Accuracy'!D166),0)</f>
        <v>54.577777777777776</v>
      </c>
      <c r="E166">
        <f>IFERROR(SUM('PARITY Accuracy'!E166, 'Pattern_Matching Accuracy'!E166, 'Reversal Accuracy'!E166, 'Stack Accuracy'!E166, 'Vending_Machine Accuracy'!E166, 'Vending_Machine_Sum Accuracy'!E166, 'MazeComplete Accuracy'!E166, 'MazeSolve Accuracy'!E166, 'Hamiltonian Accuracy'!E166)/('Failure Counts Accuracy'!D1-'Failure Counts Accuracy'!E166),0)</f>
        <v>55.644444444444439</v>
      </c>
      <c r="F166">
        <f>IFERROR(SUM('PARITY Accuracy'!F166, 'Pattern_Matching Accuracy'!F166, 'Reversal Accuracy'!F166, 'Stack Accuracy'!F166, 'Vending_Machine Accuracy'!F166, 'Vending_Machine_Sum Accuracy'!F166, 'MazeComplete Accuracy'!F166, 'MazeSolve Accuracy'!F166, 'Hamiltonian Accuracy'!F166)/('Failure Counts Accuracy'!D1-'Failure Counts Accuracy'!F166),0)</f>
        <v>48.655555555555559</v>
      </c>
      <c r="G166">
        <f>IFERROR(SUM('PARITY Accuracy'!G166, 'Pattern_Matching Accuracy'!G166, 'Reversal Accuracy'!G166, 'Stack Accuracy'!G166, 'Vending_Machine Accuracy'!G166, 'Vending_Machine_Sum Accuracy'!G166, 'MazeComplete Accuracy'!G166, 'MazeSolve Accuracy'!G166, 'Hamiltonian Accuracy'!G166)/('Failure Counts Accuracy'!D1-'Failure Counts Accuracy'!G166),0)</f>
        <v>59.555555555555557</v>
      </c>
      <c r="H166" t="str">
        <f t="shared" si="53"/>
        <v>20 (δ=0.65)</v>
      </c>
      <c r="K166">
        <f>AVERAGE(K160:K165)</f>
        <v>54.138053240740732</v>
      </c>
      <c r="L166">
        <f>AVERAGE(L160:L164)</f>
        <v>54.138053240740739</v>
      </c>
      <c r="N166">
        <f t="shared" si="54"/>
        <v>54.608333333333334</v>
      </c>
      <c r="O166">
        <f t="shared" si="55"/>
        <v>3.9046456581935032</v>
      </c>
      <c r="P166" s="2">
        <f>AVERAGE(P160:P165)</f>
        <v>53.723518518518517</v>
      </c>
      <c r="Q166">
        <f>AVERAGE(Q160:Q164)</f>
        <v>53.723518518518517</v>
      </c>
      <c r="R166" s="2">
        <f>AVERAGE(R160:R165)</f>
        <v>56.986703703703704</v>
      </c>
      <c r="S166">
        <f>AVERAGE(S160:S164)</f>
        <v>56.986703703703697</v>
      </c>
      <c r="T166" s="2">
        <f>AVERAGE(T160:T165)</f>
        <v>50.328518518518514</v>
      </c>
      <c r="U166">
        <f>AVERAGE(U160:U164)</f>
        <v>50.328518518518521</v>
      </c>
      <c r="V166" s="2">
        <f>AVERAGE(V160:V165)</f>
        <v>55.513472222222227</v>
      </c>
      <c r="W166">
        <f>AVERAGE(W160:W164)</f>
        <v>55.513472222222219</v>
      </c>
    </row>
    <row r="167" spans="1:23" x14ac:dyDescent="0.45">
      <c r="A167" s="1">
        <v>19</v>
      </c>
      <c r="B167">
        <v>20</v>
      </c>
      <c r="C167">
        <v>0.85</v>
      </c>
      <c r="D167">
        <f>IFERROR(SUM('PARITY Accuracy'!D167, 'Pattern_Matching Accuracy'!D167, 'Reversal Accuracy'!D167, 'Stack Accuracy'!D167, 'Vending_Machine Accuracy'!D167, 'Vending_Machine_Sum Accuracy'!D167, 'MazeComplete Accuracy'!D167, 'MazeSolve Accuracy'!D167, 'Hamiltonian Accuracy'!D167)/('Failure Counts Accuracy'!D1-'Failure Counts Accuracy'!D167),0)</f>
        <v>54.63333333333334</v>
      </c>
      <c r="E167">
        <f>IFERROR(SUM('PARITY Accuracy'!E167, 'Pattern_Matching Accuracy'!E167, 'Reversal Accuracy'!E167, 'Stack Accuracy'!E167, 'Vending_Machine Accuracy'!E167, 'Vending_Machine_Sum Accuracy'!E167, 'MazeComplete Accuracy'!E167, 'MazeSolve Accuracy'!E167, 'Hamiltonian Accuracy'!E167)/('Failure Counts Accuracy'!D1-'Failure Counts Accuracy'!E167),0)</f>
        <v>54.355555555555561</v>
      </c>
      <c r="F167">
        <f>IFERROR(SUM('PARITY Accuracy'!F167, 'Pattern_Matching Accuracy'!F167, 'Reversal Accuracy'!F167, 'Stack Accuracy'!F167, 'Vending_Machine Accuracy'!F167, 'Vending_Machine_Sum Accuracy'!F167, 'MazeComplete Accuracy'!F167, 'MazeSolve Accuracy'!F167, 'Hamiltonian Accuracy'!F167)/('Failure Counts Accuracy'!D1-'Failure Counts Accuracy'!F167),0)</f>
        <v>46.633333333333333</v>
      </c>
      <c r="G167">
        <f>IFERROR(SUM('PARITY Accuracy'!G167, 'Pattern_Matching Accuracy'!G167, 'Reversal Accuracy'!G167, 'Stack Accuracy'!G167, 'Vending_Machine Accuracy'!G167, 'Vending_Machine_Sum Accuracy'!G167, 'MazeComplete Accuracy'!G167, 'MazeSolve Accuracy'!G167, 'Hamiltonian Accuracy'!G167)/('Failure Counts Accuracy'!D1-'Failure Counts Accuracy'!G167),0)</f>
        <v>58.344444444444434</v>
      </c>
      <c r="H167" t="str">
        <f t="shared" si="53"/>
        <v>20 (δ=0.85)</v>
      </c>
      <c r="K167">
        <f>_xlfn.STDEV.P(K160:K165)</f>
        <v>5.7120212579693641</v>
      </c>
      <c r="L167">
        <f>_xlfn.STDEV.P(L160:L164)</f>
        <v>0.68228403301261231</v>
      </c>
      <c r="N167">
        <f t="shared" si="54"/>
        <v>53.491666666666667</v>
      </c>
      <c r="O167">
        <f t="shared" si="55"/>
        <v>4.2613347398945418</v>
      </c>
      <c r="P167" s="2">
        <f>_xlfn.STDEV.P(P160:P165)</f>
        <v>7.5775988470421529</v>
      </c>
      <c r="Q167">
        <f>_xlfn.STDEV.P(Q160:Q164)</f>
        <v>0.38088662718834976</v>
      </c>
      <c r="R167" s="2">
        <f>_xlfn.STDEV.P(R160:R165)</f>
        <v>3.6590642497520354</v>
      </c>
      <c r="S167">
        <f>_xlfn.STDEV.P(S160:S164)</f>
        <v>1.4727804597355538</v>
      </c>
      <c r="T167" s="2">
        <f>_xlfn.STDEV.P(T160:T165)</f>
        <v>9.3204075765864847</v>
      </c>
      <c r="U167">
        <f>_xlfn.STDEV.P(U160:U164)</f>
        <v>0.95824313406256489</v>
      </c>
      <c r="V167" s="2">
        <f>_xlfn.STDEV.P(V160:V165)</f>
        <v>4.0137962367558524</v>
      </c>
      <c r="W167">
        <f>_xlfn.STDEV.P(W160:W164)</f>
        <v>0.37878229171899214</v>
      </c>
    </row>
    <row r="168" spans="1:23" ht="14.65" thickBot="1" x14ac:dyDescent="0.5">
      <c r="A168" s="1">
        <v>20</v>
      </c>
      <c r="B168">
        <v>50</v>
      </c>
      <c r="C168">
        <v>0</v>
      </c>
      <c r="D168">
        <f>IFERROR(SUM('PARITY Accuracy'!D168, 'Pattern_Matching Accuracy'!D168, 'Reversal Accuracy'!D168, 'Stack Accuracy'!D168, 'Vending_Machine Accuracy'!D168, 'Vending_Machine_Sum Accuracy'!D168, 'MazeComplete Accuracy'!D168, 'MazeSolve Accuracy'!D168, 'Hamiltonian Accuracy'!D168)/('Failure Counts Accuracy'!D1-'Failure Counts Accuracy'!D168),0)</f>
        <v>63.3888888888889</v>
      </c>
      <c r="E168">
        <f>IFERROR(SUM('PARITY Accuracy'!E168, 'Pattern_Matching Accuracy'!E168, 'Reversal Accuracy'!E168, 'Stack Accuracy'!E168, 'Vending_Machine Accuracy'!E168, 'Vending_Machine_Sum Accuracy'!E168, 'MazeComplete Accuracy'!E168, 'MazeSolve Accuracy'!E168, 'Hamiltonian Accuracy'!E168)/('Failure Counts Accuracy'!D1-'Failure Counts Accuracy'!E168),0)</f>
        <v>63.555555555555557</v>
      </c>
      <c r="F168">
        <f>IFERROR(SUM('PARITY Accuracy'!F168, 'Pattern_Matching Accuracy'!F168, 'Reversal Accuracy'!F168, 'Stack Accuracy'!F168, 'Vending_Machine Accuracy'!F168, 'Vending_Machine_Sum Accuracy'!F168, 'MazeComplete Accuracy'!F168, 'MazeSolve Accuracy'!F168, 'Hamiltonian Accuracy'!F168)/('Failure Counts Accuracy'!D1-'Failure Counts Accuracy'!F168),0)</f>
        <v>60</v>
      </c>
      <c r="G168">
        <f>IFERROR(SUM('PARITY Accuracy'!G168, 'Pattern_Matching Accuracy'!G168, 'Reversal Accuracy'!G168, 'Stack Accuracy'!G168, 'Vending_Machine Accuracy'!G168, 'Vending_Machine_Sum Accuracy'!G168, 'MazeComplete Accuracy'!G168, 'MazeSolve Accuracy'!G168, 'Hamiltonian Accuracy'!G168)/('Failure Counts Accuracy'!D1-'Failure Counts Accuracy'!G168),0)</f>
        <v>58.550000000000004</v>
      </c>
      <c r="H168" t="str">
        <f t="shared" si="53"/>
        <v>50 (δ=0)</v>
      </c>
      <c r="N168">
        <f t="shared" si="54"/>
        <v>61.373611111111117</v>
      </c>
      <c r="O168">
        <f t="shared" si="55"/>
        <v>2.1611231612060524</v>
      </c>
      <c r="P168" s="2"/>
      <c r="R168" s="2"/>
      <c r="T168" s="2"/>
      <c r="V168" s="2"/>
    </row>
    <row r="169" spans="1:23" x14ac:dyDescent="0.45">
      <c r="A169" s="1">
        <v>21</v>
      </c>
      <c r="B169">
        <v>50</v>
      </c>
      <c r="C169">
        <v>0.2</v>
      </c>
      <c r="D169">
        <f>IFERROR(SUM('PARITY Accuracy'!D169, 'Pattern_Matching Accuracy'!D169, 'Reversal Accuracy'!D169, 'Stack Accuracy'!D169, 'Vending_Machine Accuracy'!D169, 'Vending_Machine_Sum Accuracy'!D169, 'MazeComplete Accuracy'!D169, 'MazeSolve Accuracy'!D169, 'Hamiltonian Accuracy'!D169)/('Failure Counts Accuracy'!D1-'Failure Counts Accuracy'!D169),0)</f>
        <v>62.75555555555556</v>
      </c>
      <c r="E169">
        <f>IFERROR(SUM('PARITY Accuracy'!E169, 'Pattern_Matching Accuracy'!E169, 'Reversal Accuracy'!E169, 'Stack Accuracy'!E169, 'Vending_Machine Accuracy'!E169, 'Vending_Machine_Sum Accuracy'!E169, 'MazeComplete Accuracy'!E169, 'MazeSolve Accuracy'!E169, 'Hamiltonian Accuracy'!E169)/('Failure Counts Accuracy'!D1-'Failure Counts Accuracy'!E169),0)</f>
        <v>61.74444444444444</v>
      </c>
      <c r="F169">
        <f>IFERROR(SUM('PARITY Accuracy'!F169, 'Pattern_Matching Accuracy'!F169, 'Reversal Accuracy'!F169, 'Stack Accuracy'!F169, 'Vending_Machine Accuracy'!F169, 'Vending_Machine_Sum Accuracy'!F169, 'MazeComplete Accuracy'!F169, 'MazeSolve Accuracy'!F169, 'Hamiltonian Accuracy'!F169)/('Failure Counts Accuracy'!D1-'Failure Counts Accuracy'!F169),0)</f>
        <v>60.377777777777787</v>
      </c>
      <c r="G169">
        <f>IFERROR(SUM('PARITY Accuracy'!G169, 'Pattern_Matching Accuracy'!G169, 'Reversal Accuracy'!G169, 'Stack Accuracy'!G169, 'Vending_Machine Accuracy'!G169, 'Vending_Machine_Sum Accuracy'!G169, 'MazeComplete Accuracy'!G169, 'MazeSolve Accuracy'!G169, 'Hamiltonian Accuracy'!G169)/('Failure Counts Accuracy'!D1-'Failure Counts Accuracy'!G169),0)</f>
        <v>59.737499999999997</v>
      </c>
      <c r="H169" t="str">
        <f t="shared" si="53"/>
        <v>50 (δ=0.2)</v>
      </c>
      <c r="K169" s="9" cm="1">
        <f t="array" ref="K169">INDEX(LINEST(K160:K165), 1)</f>
        <v>3.2278345238095261</v>
      </c>
      <c r="L169" s="10" cm="1">
        <f t="array" ref="L169">INDEX(LINEST(L160:L164), 1)</f>
        <v>-0.46721643518518186</v>
      </c>
      <c r="N169">
        <f t="shared" si="54"/>
        <v>61.153819444444451</v>
      </c>
      <c r="O169">
        <f t="shared" si="55"/>
        <v>1.1750104145683715</v>
      </c>
      <c r="P169" s="2" cm="1">
        <f t="array" ref="P169">INDEX(LINEST(P160:P165), 1)</f>
        <v>4.304285714285716</v>
      </c>
      <c r="Q169" s="2" cm="1">
        <f t="array" ref="Q169">INDEX(LINEST(Q160:Q164), 1)</f>
        <v>-0.21509259259259042</v>
      </c>
      <c r="R169" s="2" cm="1">
        <f t="array" ref="R169">INDEX(LINEST(R160:R165), 1)</f>
        <v>1.9872825396825384</v>
      </c>
      <c r="S169" s="2" cm="1">
        <f t="array" ref="S169">INDEX(LINEST(S160:S164), 1)</f>
        <v>-1.0323148148148134</v>
      </c>
      <c r="T169" s="2" cm="1">
        <f t="array" ref="T169">INDEX(LINEST(T160:T165), 1)</f>
        <v>4.4855238095238077</v>
      </c>
      <c r="U169" s="2" cm="1">
        <f t="array" ref="U169">INDEX(LINEST(U160:U164), 1)</f>
        <v>-0.64814814814814603</v>
      </c>
      <c r="V169" s="2" cm="1">
        <f t="array" ref="V169">INDEX(LINEST(V160:V165), 1)</f>
        <v>2.134246031746029</v>
      </c>
      <c r="W169" s="2" cm="1">
        <f t="array" ref="W169">INDEX(LINEST(W160:W164), 1)</f>
        <v>2.6689814814814368E-2</v>
      </c>
    </row>
    <row r="170" spans="1:23" x14ac:dyDescent="0.45">
      <c r="A170" s="1">
        <v>22</v>
      </c>
      <c r="B170">
        <v>50</v>
      </c>
      <c r="C170">
        <v>0.45</v>
      </c>
      <c r="D170">
        <f>IFERROR(SUM('PARITY Accuracy'!D170, 'Pattern_Matching Accuracy'!D170, 'Reversal Accuracy'!D170, 'Stack Accuracy'!D170, 'Vending_Machine Accuracy'!D170, 'Vending_Machine_Sum Accuracy'!D170, 'MazeComplete Accuracy'!D170, 'MazeSolve Accuracy'!D170, 'Hamiltonian Accuracy'!D170)/('Failure Counts Accuracy'!D1-'Failure Counts Accuracy'!D170),0)</f>
        <v>62.444444444444443</v>
      </c>
      <c r="E170">
        <f>IFERROR(SUM('PARITY Accuracy'!E170, 'Pattern_Matching Accuracy'!E170, 'Reversal Accuracy'!E170, 'Stack Accuracy'!E170, 'Vending_Machine Accuracy'!E170, 'Vending_Machine_Sum Accuracy'!E170, 'MazeComplete Accuracy'!E170, 'MazeSolve Accuracy'!E170, 'Hamiltonian Accuracy'!E170)/('Failure Counts Accuracy'!D1-'Failure Counts Accuracy'!E170),0)</f>
        <v>60.544444444444444</v>
      </c>
      <c r="F170">
        <f>IFERROR(SUM('PARITY Accuracy'!F170, 'Pattern_Matching Accuracy'!F170, 'Reversal Accuracy'!F170, 'Stack Accuracy'!F170, 'Vending_Machine Accuracy'!F170, 'Vending_Machine_Sum Accuracy'!F170, 'MazeComplete Accuracy'!F170, 'MazeSolve Accuracy'!F170, 'Hamiltonian Accuracy'!F170)/('Failure Counts Accuracy'!D1-'Failure Counts Accuracy'!F170),0)</f>
        <v>59.188888888888897</v>
      </c>
      <c r="G170">
        <f>IFERROR(SUM('PARITY Accuracy'!G170, 'Pattern_Matching Accuracy'!G170, 'Reversal Accuracy'!G170, 'Stack Accuracy'!G170, 'Vending_Machine Accuracy'!G170, 'Vending_Machine_Sum Accuracy'!G170, 'MazeComplete Accuracy'!G170, 'MazeSolve Accuracy'!G170, 'Hamiltonian Accuracy'!G170)/('Failure Counts Accuracy'!D1-'Failure Counts Accuracy'!G170),0)</f>
        <v>59.412499999999994</v>
      </c>
      <c r="H170" t="str">
        <f t="shared" si="53"/>
        <v>50 (δ=0.45)</v>
      </c>
      <c r="K170" s="11">
        <f>AVERAGE('Hamiltonian Accuracy'!K170, 'MazeSolve Accuracy'!K170, 'MazeComplete Accuracy'!K170, 'Vending_Machine_Sum Accuracy'!K170, 'Vending_Machine Accuracy'!K170, 'Stack Accuracy'!K170, 'Reversal Accuracy'!K170, 'Pattern_Matching Accuracy'!K170, 'PARITY Accuracy'!K170)</f>
        <v>5.4429264550264556</v>
      </c>
      <c r="L170" s="11">
        <f>AVERAGE('Hamiltonian Accuracy'!L170, 'MazeSolve Accuracy'!L170, 'MazeComplete Accuracy'!L170, 'Vending_Machine_Sum Accuracy'!L170, 'Vending_Machine Accuracy'!L170, 'Stack Accuracy'!L170, 'Reversal Accuracy'!L170, 'Pattern_Matching Accuracy'!L170, 'PARITY Accuracy'!L170)</f>
        <v>-0.54656355218855135</v>
      </c>
      <c r="N170">
        <f t="shared" si="54"/>
        <v>60.397569444444443</v>
      </c>
      <c r="O170">
        <f t="shared" si="55"/>
        <v>1.288656279522022</v>
      </c>
    </row>
    <row r="171" spans="1:23" ht="14.65" thickBot="1" x14ac:dyDescent="0.5">
      <c r="A171" s="1">
        <v>23</v>
      </c>
      <c r="B171">
        <v>50</v>
      </c>
      <c r="C171">
        <v>0.65</v>
      </c>
      <c r="D171">
        <f>IFERROR(SUM('PARITY Accuracy'!D171, 'Pattern_Matching Accuracy'!D171, 'Reversal Accuracy'!D171, 'Stack Accuracy'!D171, 'Vending_Machine Accuracy'!D171, 'Vending_Machine_Sum Accuracy'!D171, 'MazeComplete Accuracy'!D171, 'MazeSolve Accuracy'!D171, 'Hamiltonian Accuracy'!D171)/('Failure Counts Accuracy'!D1-'Failure Counts Accuracy'!D171),0)</f>
        <v>61.777777777777779</v>
      </c>
      <c r="E171">
        <f>IFERROR(SUM('PARITY Accuracy'!E171, 'Pattern_Matching Accuracy'!E171, 'Reversal Accuracy'!E171, 'Stack Accuracy'!E171, 'Vending_Machine Accuracy'!E171, 'Vending_Machine_Sum Accuracy'!E171, 'MazeComplete Accuracy'!E171, 'MazeSolve Accuracy'!E171, 'Hamiltonian Accuracy'!E171)/('Failure Counts Accuracy'!D1-'Failure Counts Accuracy'!E171),0)</f>
        <v>59.144444444444439</v>
      </c>
      <c r="F171">
        <f>IFERROR(SUM('PARITY Accuracy'!F171, 'Pattern_Matching Accuracy'!F171, 'Reversal Accuracy'!F171, 'Stack Accuracy'!F171, 'Vending_Machine Accuracy'!F171, 'Vending_Machine_Sum Accuracy'!F171, 'MazeComplete Accuracy'!F171, 'MazeSolve Accuracy'!F171, 'Hamiltonian Accuracy'!F171)/('Failure Counts Accuracy'!D1-'Failure Counts Accuracy'!F171),0)</f>
        <v>59.944444444444443</v>
      </c>
      <c r="G171">
        <f>IFERROR(SUM('PARITY Accuracy'!G171, 'Pattern_Matching Accuracy'!G171, 'Reversal Accuracy'!G171, 'Stack Accuracy'!G171, 'Vending_Machine Accuracy'!G171, 'Vending_Machine_Sum Accuracy'!G171, 'MazeComplete Accuracy'!G171, 'MazeSolve Accuracy'!G171, 'Hamiltonian Accuracy'!G171)/('Failure Counts Accuracy'!D1-'Failure Counts Accuracy'!G171),0)</f>
        <v>59.92499999999999</v>
      </c>
      <c r="H171" t="str">
        <f t="shared" si="53"/>
        <v>50 (δ=0.65)</v>
      </c>
      <c r="K171" s="12">
        <f>_xlfn.STDEV.P('Hamiltonian Accuracy'!K170, 'MazeSolve Accuracy'!K170, 'MazeComplete Accuracy'!K170, 'Vending_Machine_Sum Accuracy'!K170, 'Vending_Machine Accuracy'!K170, 'Stack Accuracy'!K170, 'Reversal Accuracy'!K170, 'Pattern_Matching Accuracy'!K170, 'PARITY Accuracy'!K170)</f>
        <v>2.6127445049716562</v>
      </c>
      <c r="L171" s="13">
        <f>_xlfn.STDEV.P('Hamiltonian Accuracy'!L170, 'MazeSolve Accuracy'!L170, 'MazeComplete Accuracy'!L170, 'Vending_Machine_Sum Accuracy'!L170, 'Vending_Machine Accuracy'!L170, 'Stack Accuracy'!L170, 'Reversal Accuracy'!L170, 'Pattern_Matching Accuracy'!L170, 'PARITY Accuracy'!L170)</f>
        <v>0.63919503526976262</v>
      </c>
      <c r="N171">
        <f t="shared" si="54"/>
        <v>60.197916666666664</v>
      </c>
      <c r="O171">
        <f t="shared" si="55"/>
        <v>0.96753508047225334</v>
      </c>
    </row>
    <row r="172" spans="1:23" x14ac:dyDescent="0.45">
      <c r="A172" s="1">
        <v>24</v>
      </c>
      <c r="B172">
        <v>50</v>
      </c>
      <c r="C172">
        <v>0.85</v>
      </c>
      <c r="D172">
        <f>IFERROR(SUM('PARITY Accuracy'!D172, 'Pattern_Matching Accuracy'!D172, 'Reversal Accuracy'!D172, 'Stack Accuracy'!D172, 'Vending_Machine Accuracy'!D172, 'Vending_Machine_Sum Accuracy'!D172, 'MazeComplete Accuracy'!D172, 'MazeSolve Accuracy'!D172, 'Hamiltonian Accuracy'!D172)/('Failure Counts Accuracy'!D1-'Failure Counts Accuracy'!D172),0)</f>
        <v>60.86666666666666</v>
      </c>
      <c r="E172">
        <f>IFERROR(SUM('PARITY Accuracy'!E172, 'Pattern_Matching Accuracy'!E172, 'Reversal Accuracy'!E172, 'Stack Accuracy'!E172, 'Vending_Machine Accuracy'!E172, 'Vending_Machine_Sum Accuracy'!E172, 'MazeComplete Accuracy'!E172, 'MazeSolve Accuracy'!E172, 'Hamiltonian Accuracy'!E172)/('Failure Counts Accuracy'!D1-'Failure Counts Accuracy'!E172),0)</f>
        <v>58.155555555555551</v>
      </c>
      <c r="F172">
        <f>IFERROR(SUM('PARITY Accuracy'!F172, 'Pattern_Matching Accuracy'!F172, 'Reversal Accuracy'!F172, 'Stack Accuracy'!F172, 'Vending_Machine Accuracy'!F172, 'Vending_Machine_Sum Accuracy'!F172, 'MazeComplete Accuracy'!F172, 'MazeSolve Accuracy'!F172, 'Hamiltonian Accuracy'!F172)/('Failure Counts Accuracy'!D1-'Failure Counts Accuracy'!F172),0)</f>
        <v>59.422222222222217</v>
      </c>
      <c r="G172">
        <f>IFERROR(SUM('PARITY Accuracy'!G172, 'Pattern_Matching Accuracy'!G172, 'Reversal Accuracy'!G172, 'Stack Accuracy'!G172, 'Vending_Machine Accuracy'!G172, 'Vending_Machine_Sum Accuracy'!G172, 'MazeComplete Accuracy'!G172, 'MazeSolve Accuracy'!G172, 'Hamiltonian Accuracy'!G172)/('Failure Counts Accuracy'!D1-'Failure Counts Accuracy'!G172),0)</f>
        <v>59.54999999999999</v>
      </c>
      <c r="H172" t="str">
        <f t="shared" si="53"/>
        <v>50 (δ=0.85)</v>
      </c>
      <c r="N172">
        <f t="shared" si="54"/>
        <v>59.498611111111103</v>
      </c>
      <c r="O172">
        <f t="shared" si="55"/>
        <v>0.95966795151265305</v>
      </c>
    </row>
    <row r="173" spans="1:23" x14ac:dyDescent="0.45">
      <c r="A173" s="1">
        <v>25</v>
      </c>
      <c r="B173">
        <v>100</v>
      </c>
      <c r="C173">
        <v>0</v>
      </c>
      <c r="D173">
        <f>IFERROR(SUM('PARITY Accuracy'!D173, 'Pattern_Matching Accuracy'!D173, 'Reversal Accuracy'!D173, 'Stack Accuracy'!D173, 'Vending_Machine Accuracy'!D173, 'Vending_Machine_Sum Accuracy'!D173, 'MazeComplete Accuracy'!D173, 'MazeSolve Accuracy'!D173, 'Hamiltonian Accuracy'!D173)/('Failure Counts Accuracy'!D1-'Failure Counts Accuracy'!D173),0)</f>
        <v>65.355555555555554</v>
      </c>
      <c r="E173">
        <f>IFERROR(SUM('PARITY Accuracy'!E173, 'Pattern_Matching Accuracy'!E173, 'Reversal Accuracy'!E173, 'Stack Accuracy'!E173, 'Vending_Machine Accuracy'!E173, 'Vending_Machine_Sum Accuracy'!E173, 'MazeComplete Accuracy'!E173, 'MazeSolve Accuracy'!E173, 'Hamiltonian Accuracy'!E173)/('Failure Counts Accuracy'!D1-'Failure Counts Accuracy'!E173),0)</f>
        <v>64.688888888888897</v>
      </c>
      <c r="F173">
        <f>IFERROR(SUM('PARITY Accuracy'!F173, 'Pattern_Matching Accuracy'!F173, 'Reversal Accuracy'!F173, 'Stack Accuracy'!F173, 'Vending_Machine Accuracy'!F173, 'Vending_Machine_Sum Accuracy'!F173, 'MazeComplete Accuracy'!F173, 'MazeSolve Accuracy'!F173, 'Hamiltonian Accuracy'!F173)/('Failure Counts Accuracy'!D1-'Failure Counts Accuracy'!F173),0)</f>
        <v>65.211111111111109</v>
      </c>
      <c r="G173">
        <f>IFERROR(SUM('PARITY Accuracy'!G173, 'Pattern_Matching Accuracy'!G173, 'Reversal Accuracy'!G173, 'Stack Accuracy'!G173, 'Vending_Machine Accuracy'!G173, 'Vending_Machine_Sum Accuracy'!G173, 'MazeComplete Accuracy'!G173, 'MazeSolve Accuracy'!G173, 'Hamiltonian Accuracy'!G173)/('Failure Counts Accuracy'!D1-'Failure Counts Accuracy'!G173),0)</f>
        <v>58.5</v>
      </c>
      <c r="H173" t="str">
        <f t="shared" si="53"/>
        <v>100 (δ=0)</v>
      </c>
      <c r="N173">
        <f t="shared" si="54"/>
        <v>63.43888888888889</v>
      </c>
      <c r="O173">
        <f t="shared" si="55"/>
        <v>2.8622327898355646</v>
      </c>
    </row>
    <row r="174" spans="1:23" x14ac:dyDescent="0.45">
      <c r="A174" s="1">
        <v>26</v>
      </c>
      <c r="B174">
        <v>100</v>
      </c>
      <c r="C174">
        <v>0.2</v>
      </c>
      <c r="D174">
        <f>IFERROR(SUM('PARITY Accuracy'!D174, 'Pattern_Matching Accuracy'!D174, 'Reversal Accuracy'!D174, 'Stack Accuracy'!D174, 'Vending_Machine Accuracy'!D174, 'Vending_Machine_Sum Accuracy'!D174, 'MazeComplete Accuracy'!D174, 'MazeSolve Accuracy'!D174, 'Hamiltonian Accuracy'!D174)/('Failure Counts Accuracy'!D1-'Failure Counts Accuracy'!D174),0)</f>
        <v>64.322222222222223</v>
      </c>
      <c r="E174">
        <f>IFERROR(SUM('PARITY Accuracy'!E174, 'Pattern_Matching Accuracy'!E174, 'Reversal Accuracy'!E174, 'Stack Accuracy'!E174, 'Vending_Machine Accuracy'!E174, 'Vending_Machine_Sum Accuracy'!E174, 'MazeComplete Accuracy'!E174, 'MazeSolve Accuracy'!E174, 'Hamiltonian Accuracy'!E174)/('Failure Counts Accuracy'!D1-'Failure Counts Accuracy'!E174),0)</f>
        <v>62.899999999999991</v>
      </c>
      <c r="F174">
        <f>IFERROR(SUM('PARITY Accuracy'!F174, 'Pattern_Matching Accuracy'!F174, 'Reversal Accuracy'!F174, 'Stack Accuracy'!F174, 'Vending_Machine Accuracy'!F174, 'Vending_Machine_Sum Accuracy'!F174, 'MazeComplete Accuracy'!F174, 'MazeSolve Accuracy'!F174, 'Hamiltonian Accuracy'!F174)/('Failure Counts Accuracy'!D1-'Failure Counts Accuracy'!F174),0)</f>
        <v>66.533333333333331</v>
      </c>
      <c r="G174">
        <f>IFERROR(SUM('PARITY Accuracy'!G174, 'Pattern_Matching Accuracy'!G174, 'Reversal Accuracy'!G174, 'Stack Accuracy'!G174, 'Vending_Machine Accuracy'!G174, 'Vending_Machine_Sum Accuracy'!G174, 'MazeComplete Accuracy'!G174, 'MazeSolve Accuracy'!G174, 'Hamiltonian Accuracy'!G174)/('Failure Counts Accuracy'!D1-'Failure Counts Accuracy'!G174),0)</f>
        <v>59.174999999999997</v>
      </c>
      <c r="H174" t="str">
        <f t="shared" si="53"/>
        <v>100 (δ=0.2)</v>
      </c>
      <c r="N174">
        <f t="shared" si="54"/>
        <v>63.232638888888886</v>
      </c>
      <c r="O174">
        <f t="shared" si="55"/>
        <v>2.6766050156349603</v>
      </c>
    </row>
    <row r="175" spans="1:23" x14ac:dyDescent="0.45">
      <c r="A175" s="1">
        <v>27</v>
      </c>
      <c r="B175">
        <v>100</v>
      </c>
      <c r="C175">
        <v>0.45</v>
      </c>
      <c r="D175">
        <f>IFERROR(SUM('PARITY Accuracy'!D175, 'Pattern_Matching Accuracy'!D175, 'Reversal Accuracy'!D175, 'Stack Accuracy'!D175, 'Vending_Machine Accuracy'!D175, 'Vending_Machine_Sum Accuracy'!D175, 'MazeComplete Accuracy'!D175, 'MazeSolve Accuracy'!D175, 'Hamiltonian Accuracy'!D175)/('Failure Counts Accuracy'!D1-'Failure Counts Accuracy'!D175),0)</f>
        <v>64.51111111111112</v>
      </c>
      <c r="E175">
        <f>IFERROR(SUM('PARITY Accuracy'!E175, 'Pattern_Matching Accuracy'!E175, 'Reversal Accuracy'!E175, 'Stack Accuracy'!E175, 'Vending_Machine Accuracy'!E175, 'Vending_Machine_Sum Accuracy'!E175, 'MazeComplete Accuracy'!E175, 'MazeSolve Accuracy'!E175, 'Hamiltonian Accuracy'!E175)/('Failure Counts Accuracy'!D1-'Failure Counts Accuracy'!E175),0)</f>
        <v>61.755555555555553</v>
      </c>
      <c r="F175">
        <f>IFERROR(SUM('PARITY Accuracy'!F175, 'Pattern_Matching Accuracy'!F175, 'Reversal Accuracy'!F175, 'Stack Accuracy'!F175, 'Vending_Machine Accuracy'!F175, 'Vending_Machine_Sum Accuracy'!F175, 'MazeComplete Accuracy'!F175, 'MazeSolve Accuracy'!F175, 'Hamiltonian Accuracy'!F175)/('Failure Counts Accuracy'!D1-'Failure Counts Accuracy'!F175),0)</f>
        <v>66.3888888888889</v>
      </c>
      <c r="G175">
        <f>IFERROR(SUM('PARITY Accuracy'!G175, 'Pattern_Matching Accuracy'!G175, 'Reversal Accuracy'!G175, 'Stack Accuracy'!G175, 'Vending_Machine Accuracy'!G175, 'Vending_Machine_Sum Accuracy'!G175, 'MazeComplete Accuracy'!G175, 'MazeSolve Accuracy'!G175, 'Hamiltonian Accuracy'!G175)/('Failure Counts Accuracy'!D1-'Failure Counts Accuracy'!G175),0)</f>
        <v>59.875</v>
      </c>
      <c r="H175" t="str">
        <f t="shared" si="53"/>
        <v>100 (δ=0.45)</v>
      </c>
      <c r="N175">
        <f t="shared" si="54"/>
        <v>63.132638888888891</v>
      </c>
      <c r="O175">
        <f t="shared" si="55"/>
        <v>2.5005958973454736</v>
      </c>
    </row>
    <row r="176" spans="1:23" x14ac:dyDescent="0.45">
      <c r="A176" s="1">
        <v>28</v>
      </c>
      <c r="B176">
        <v>100</v>
      </c>
      <c r="C176">
        <v>0.65</v>
      </c>
      <c r="D176">
        <f>IFERROR(SUM('PARITY Accuracy'!D176, 'Pattern_Matching Accuracy'!D176, 'Reversal Accuracy'!D176, 'Stack Accuracy'!D176, 'Vending_Machine Accuracy'!D176, 'Vending_Machine_Sum Accuracy'!D176, 'MazeComplete Accuracy'!D176, 'MazeSolve Accuracy'!D176, 'Hamiltonian Accuracy'!D176)/('Failure Counts Accuracy'!D1-'Failure Counts Accuracy'!D176),0)</f>
        <v>63.900000000000006</v>
      </c>
      <c r="E176">
        <f>IFERROR(SUM('PARITY Accuracy'!E176, 'Pattern_Matching Accuracy'!E176, 'Reversal Accuracy'!E176, 'Stack Accuracy'!E176, 'Vending_Machine Accuracy'!E176, 'Vending_Machine_Sum Accuracy'!E176, 'MazeComplete Accuracy'!E176, 'MazeSolve Accuracy'!E176, 'Hamiltonian Accuracy'!E176)/('Failure Counts Accuracy'!D1-'Failure Counts Accuracy'!E176),0)</f>
        <v>59.714444444444453</v>
      </c>
      <c r="F176">
        <f>IFERROR(SUM('PARITY Accuracy'!F176, 'Pattern_Matching Accuracy'!F176, 'Reversal Accuracy'!F176, 'Stack Accuracy'!F176, 'Vending_Machine Accuracy'!F176, 'Vending_Machine_Sum Accuracy'!F176, 'MazeComplete Accuracy'!F176, 'MazeSolve Accuracy'!F176, 'Hamiltonian Accuracy'!F176)/('Failure Counts Accuracy'!D1-'Failure Counts Accuracy'!F176),0)</f>
        <v>65.63333333333334</v>
      </c>
      <c r="G176">
        <f>IFERROR(SUM('PARITY Accuracy'!G176, 'Pattern_Matching Accuracy'!G176, 'Reversal Accuracy'!G176, 'Stack Accuracy'!G176, 'Vending_Machine Accuracy'!G176, 'Vending_Machine_Sum Accuracy'!G176, 'MazeComplete Accuracy'!G176, 'MazeSolve Accuracy'!G176, 'Hamiltonian Accuracy'!G176)/('Failure Counts Accuracy'!D1-'Failure Counts Accuracy'!G176),0)</f>
        <v>58.325000000000003</v>
      </c>
      <c r="H176" t="str">
        <f t="shared" si="53"/>
        <v>100 (δ=0.65)</v>
      </c>
      <c r="N176">
        <f t="shared" si="54"/>
        <v>61.893194444444447</v>
      </c>
      <c r="O176">
        <f t="shared" si="55"/>
        <v>2.9788785894129637</v>
      </c>
    </row>
    <row r="177" spans="1:23" x14ac:dyDescent="0.45">
      <c r="A177" s="1">
        <v>29</v>
      </c>
      <c r="B177">
        <v>100</v>
      </c>
      <c r="C177">
        <v>0.85</v>
      </c>
      <c r="D177">
        <f>IFERROR(SUM('PARITY Accuracy'!D177, 'Pattern_Matching Accuracy'!D177, 'Reversal Accuracy'!D177, 'Stack Accuracy'!D177, 'Vending_Machine Accuracy'!D177, 'Vending_Machine_Sum Accuracy'!D177, 'MazeComplete Accuracy'!D177, 'MazeSolve Accuracy'!D177, 'Hamiltonian Accuracy'!D177)/('Failure Counts Accuracy'!D1-'Failure Counts Accuracy'!D177),0)</f>
        <v>62.366666666666674</v>
      </c>
      <c r="E177">
        <f>IFERROR(SUM('PARITY Accuracy'!E177, 'Pattern_Matching Accuracy'!E177, 'Reversal Accuracy'!E177, 'Stack Accuracy'!E177, 'Vending_Machine Accuracy'!E177, 'Vending_Machine_Sum Accuracy'!E177, 'MazeComplete Accuracy'!E177, 'MazeSolve Accuracy'!E177, 'Hamiltonian Accuracy'!E177)/('Failure Counts Accuracy'!D1-'Failure Counts Accuracy'!E177),0)</f>
        <v>60.411111111111119</v>
      </c>
      <c r="F177">
        <f>IFERROR(SUM('PARITY Accuracy'!F177, 'Pattern_Matching Accuracy'!F177, 'Reversal Accuracy'!F177, 'Stack Accuracy'!F177, 'Vending_Machine Accuracy'!F177, 'Vending_Machine_Sum Accuracy'!F177, 'MazeComplete Accuracy'!F177, 'MazeSolve Accuracy'!F177, 'Hamiltonian Accuracy'!F177)/('Failure Counts Accuracy'!D1-'Failure Counts Accuracy'!F177),0)</f>
        <v>63.577777777777783</v>
      </c>
      <c r="G177">
        <f>IFERROR(SUM('PARITY Accuracy'!G177, 'Pattern_Matching Accuracy'!G177, 'Reversal Accuracy'!G177, 'Stack Accuracy'!G177, 'Vending_Machine Accuracy'!G177, 'Vending_Machine_Sum Accuracy'!G177, 'MazeComplete Accuracy'!G177, 'MazeSolve Accuracy'!G177, 'Hamiltonian Accuracy'!G177)/('Failure Counts Accuracy'!D1-'Failure Counts Accuracy'!G177),0)</f>
        <v>56.887499999999996</v>
      </c>
      <c r="H177" t="str">
        <f t="shared" si="53"/>
        <v>100 (δ=0.85)</v>
      </c>
      <c r="N177">
        <f t="shared" si="54"/>
        <v>60.810763888888893</v>
      </c>
      <c r="O177">
        <f t="shared" si="55"/>
        <v>2.5312507382638803</v>
      </c>
    </row>
    <row r="178" spans="1:23" x14ac:dyDescent="0.45">
      <c r="O178">
        <f>AVERAGE(O148:O177)</f>
        <v>3.8192238651260277</v>
      </c>
    </row>
    <row r="181" spans="1:23" x14ac:dyDescent="0.45">
      <c r="A181" s="1">
        <v>0</v>
      </c>
      <c r="B181" t="s">
        <v>12</v>
      </c>
    </row>
    <row r="183" spans="1:23" x14ac:dyDescent="0.45"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4</v>
      </c>
      <c r="G183" s="1" t="s">
        <v>5</v>
      </c>
      <c r="H183" s="1" t="s">
        <v>7</v>
      </c>
      <c r="J183" s="6"/>
      <c r="K183" s="6" t="s">
        <v>25</v>
      </c>
      <c r="L183" s="6" t="s">
        <v>26</v>
      </c>
      <c r="N183" s="8" t="s">
        <v>27</v>
      </c>
      <c r="O183" s="8" t="s">
        <v>28</v>
      </c>
      <c r="P183" s="6"/>
      <c r="Q183" s="6" t="s">
        <v>29</v>
      </c>
      <c r="R183" s="6"/>
      <c r="S183" s="6" t="s">
        <v>15</v>
      </c>
      <c r="T183" s="6"/>
      <c r="U183" s="6" t="s">
        <v>30</v>
      </c>
      <c r="V183" s="6"/>
      <c r="W183" s="6" t="s">
        <v>31</v>
      </c>
    </row>
    <row r="184" spans="1:23" x14ac:dyDescent="0.45">
      <c r="A184" s="1">
        <v>0</v>
      </c>
      <c r="B184">
        <v>0</v>
      </c>
      <c r="C184">
        <v>0</v>
      </c>
      <c r="D184">
        <f>IFERROR(SUM('PARITY Accuracy'!D184, 'Pattern_Matching Accuracy'!D184, 'Reversal Accuracy'!D184, 'Stack Accuracy'!D184, 'Vending_Machine Accuracy'!D184, 'Vending_Machine_Sum Accuracy'!D184, 'MazeComplete Accuracy'!D184, 'MazeSolve Accuracy'!D184, 'Hamiltonian Accuracy'!D184)/('Failure Counts Accuracy'!D1-'Failure Counts Accuracy'!D184),0)</f>
        <v>39.000000000000007</v>
      </c>
      <c r="E184">
        <f>IFERROR(SUM('PARITY Accuracy'!E184, 'Pattern_Matching Accuracy'!E184, 'Reversal Accuracy'!E184, 'Stack Accuracy'!E184, 'Vending_Machine Accuracy'!E184, 'Vending_Machine_Sum Accuracy'!E184, 'MazeComplete Accuracy'!E184, 'MazeSolve Accuracy'!E184, 'Hamiltonian Accuracy'!E184)/('Failure Counts Accuracy'!D1-'Failure Counts Accuracy'!E184),0)</f>
        <v>48.844444444444441</v>
      </c>
      <c r="F184">
        <f>IFERROR(SUM('PARITY Accuracy'!F184, 'Pattern_Matching Accuracy'!F184, 'Reversal Accuracy'!F184, 'Stack Accuracy'!F184, 'Vending_Machine Accuracy'!F184, 'Vending_Machine_Sum Accuracy'!F184, 'MazeComplete Accuracy'!F184, 'MazeSolve Accuracy'!F184, 'Hamiltonian Accuracy'!F184)/('Failure Counts Accuracy'!D1-'Failure Counts Accuracy'!F184),0)</f>
        <v>44.277777777777779</v>
      </c>
      <c r="G184">
        <f>IFERROR(SUM('PARITY Accuracy'!G184, 'Pattern_Matching Accuracy'!G184, 'Reversal Accuracy'!G184, 'Stack Accuracy'!G184, 'Vending_Machine Accuracy'!G184, 'Vending_Machine_Sum Accuracy'!G184, 'MazeComplete Accuracy'!G184, 'MazeSolve Accuracy'!G184, 'Hamiltonian Accuracy'!G184)/('Failure Counts Accuracy'!D1-'Failure Counts Accuracy'!G184),0)</f>
        <v>15.6</v>
      </c>
      <c r="H184" t="str">
        <f t="shared" ref="H184:H213" si="66">B184&amp;" (δ="&amp;C184&amp;")"</f>
        <v>0 (δ=0)</v>
      </c>
      <c r="J184">
        <v>2</v>
      </c>
      <c r="K184">
        <f>_xlfn.STDEV.P(D184:G188)</f>
        <v>12.05820558892124</v>
      </c>
      <c r="L184">
        <f>_xlfn.STDEV.P(D184:G184,D189:G189,D194:G194,D199:G199,D204:G204,D209:G209)</f>
        <v>11.080543329377436</v>
      </c>
      <c r="M184">
        <v>0</v>
      </c>
      <c r="N184">
        <f>AVERAGE(D184:G184)</f>
        <v>36.930555555555557</v>
      </c>
      <c r="O184">
        <f>_xlfn.STDEV.P(D184:G184)</f>
        <v>12.798414193336505</v>
      </c>
      <c r="P184" s="2">
        <f>_xlfn.STDEV.P(D184:D188)</f>
        <v>0.87880390093370764</v>
      </c>
      <c r="Q184">
        <f>_xlfn.STDEV.P(D184,D189,D194,D199,D204,D209)</f>
        <v>7.3518482513398959</v>
      </c>
      <c r="R184" s="2">
        <f>_xlfn.STDEV.P(E184:E188)</f>
        <v>1.3770177114974878</v>
      </c>
      <c r="S184">
        <f>_xlfn.STDEV.P(E184,E189,E194,E199,E204,E209)</f>
        <v>5.6179922666013455</v>
      </c>
      <c r="T184" s="2">
        <f>_xlfn.STDEV.P(F184:F188)</f>
        <v>0.58640566584768583</v>
      </c>
      <c r="U184">
        <f>_xlfn.STDEV.P(F184,F189,F194,F199,F204,F209)</f>
        <v>1.6302234325613179</v>
      </c>
      <c r="V184" s="2">
        <f>_xlfn.STDEV.P(G184:G188)</f>
        <v>0.29350298124550611</v>
      </c>
      <c r="W184">
        <f>_xlfn.STDEV.P(G184,G189,G194,G199,G204,G209)</f>
        <v>13.878683071273979</v>
      </c>
    </row>
    <row r="185" spans="1:23" x14ac:dyDescent="0.45">
      <c r="A185" s="1">
        <v>1</v>
      </c>
      <c r="B185">
        <v>0</v>
      </c>
      <c r="C185">
        <v>0.2</v>
      </c>
      <c r="D185">
        <f>IFERROR(SUM('PARITY Accuracy'!D185, 'Pattern_Matching Accuracy'!D185, 'Reversal Accuracy'!D185, 'Stack Accuracy'!D185, 'Vending_Machine Accuracy'!D185, 'Vending_Machine_Sum Accuracy'!D185, 'MazeComplete Accuracy'!D185, 'MazeSolve Accuracy'!D185, 'Hamiltonian Accuracy'!D185)/('Failure Counts Accuracy'!D1-'Failure Counts Accuracy'!D185),0)</f>
        <v>37.166666666666657</v>
      </c>
      <c r="E185">
        <f>IFERROR(SUM('PARITY Accuracy'!E185, 'Pattern_Matching Accuracy'!E185, 'Reversal Accuracy'!E185, 'Stack Accuracy'!E185, 'Vending_Machine Accuracy'!E185, 'Vending_Machine_Sum Accuracy'!E185, 'MazeComplete Accuracy'!E185, 'MazeSolve Accuracy'!E185, 'Hamiltonian Accuracy'!E185)/('Failure Counts Accuracy'!D1-'Failure Counts Accuracy'!E185),0)</f>
        <v>47.011111111111106</v>
      </c>
      <c r="F185">
        <f>IFERROR(SUM('PARITY Accuracy'!F185, 'Pattern_Matching Accuracy'!F185, 'Reversal Accuracy'!F185, 'Stack Accuracy'!F185, 'Vending_Machine Accuracy'!F185, 'Vending_Machine_Sum Accuracy'!F185, 'MazeComplete Accuracy'!F185, 'MazeSolve Accuracy'!F185, 'Hamiltonian Accuracy'!F185)/('Failure Counts Accuracy'!D1-'Failure Counts Accuracy'!F185),0)</f>
        <v>43.777777777777771</v>
      </c>
      <c r="G185">
        <f>IFERROR(SUM('PARITY Accuracy'!G185, 'Pattern_Matching Accuracy'!G185, 'Reversal Accuracy'!G185, 'Stack Accuracy'!G185, 'Vending_Machine Accuracy'!G185, 'Vending_Machine_Sum Accuracy'!G185, 'MazeComplete Accuracy'!G185, 'MazeSolve Accuracy'!G185, 'Hamiltonian Accuracy'!G185)/('Failure Counts Accuracy'!D1-'Failure Counts Accuracy'!G185),0)</f>
        <v>16.2</v>
      </c>
      <c r="H185" t="str">
        <f t="shared" si="66"/>
        <v>0 (δ=0.2)</v>
      </c>
      <c r="J185">
        <v>5</v>
      </c>
      <c r="K185">
        <f>_xlfn.STDEV.P(D189:G193)</f>
        <v>8.0727184666231029</v>
      </c>
      <c r="L185">
        <f>_xlfn.STDEV.P(D185:G185,D190:G190,D195:G195,D200:G200,D205:G205,D210:G210)</f>
        <v>9.8543985033053598</v>
      </c>
      <c r="M185">
        <v>0.2</v>
      </c>
      <c r="N185">
        <f t="shared" ref="N185:N213" si="67">AVERAGE(D185:G185)</f>
        <v>36.038888888888884</v>
      </c>
      <c r="O185">
        <f t="shared" ref="O185:O213" si="68">_xlfn.STDEV.P(D185:G185)</f>
        <v>11.990970110776308</v>
      </c>
      <c r="P185" s="2">
        <f>_xlfn.STDEV.P(D189:D193)</f>
        <v>1.1484232884188283</v>
      </c>
      <c r="Q185">
        <f t="shared" ref="Q185:Q188" si="69">_xlfn.STDEV.P(D185,D190,D195,D200,D205,D210)</f>
        <v>6.8735181688437343</v>
      </c>
      <c r="R185" s="2">
        <f>_xlfn.STDEV.P(E189:E193)</f>
        <v>3.9475161748392238</v>
      </c>
      <c r="S185">
        <f t="shared" ref="S185:S188" si="70">_xlfn.STDEV.P(E185,E190,E195,E200,E205,E210)</f>
        <v>4.6839236125092913</v>
      </c>
      <c r="T185" s="2">
        <f>_xlfn.STDEV.P(F189:F193)</f>
        <v>1.9219640160555449</v>
      </c>
      <c r="U185">
        <f t="shared" ref="U185:U188" si="71">_xlfn.STDEV.P(F185,F190,F195,F200,F205,F210)</f>
        <v>1.7986706339357155</v>
      </c>
      <c r="V185" s="2">
        <f>_xlfn.STDEV.P(G189:G193)</f>
        <v>1.1212515053597936</v>
      </c>
      <c r="W185">
        <f t="shared" ref="W185:W188" si="72">_xlfn.STDEV.P(G185,G190,G195,G200,G205,G210)</f>
        <v>12.506893161101589</v>
      </c>
    </row>
    <row r="186" spans="1:23" x14ac:dyDescent="0.45">
      <c r="A186" s="1">
        <v>2</v>
      </c>
      <c r="B186">
        <v>0</v>
      </c>
      <c r="C186">
        <v>0.45</v>
      </c>
      <c r="D186">
        <f>IFERROR(SUM('PARITY Accuracy'!D186, 'Pattern_Matching Accuracy'!D186, 'Reversal Accuracy'!D186, 'Stack Accuracy'!D186, 'Vending_Machine Accuracy'!D186, 'Vending_Machine_Sum Accuracy'!D186, 'MazeComplete Accuracy'!D186, 'MazeSolve Accuracy'!D186, 'Hamiltonian Accuracy'!D186)/('Failure Counts Accuracy'!D1-'Failure Counts Accuracy'!D186),0)</f>
        <v>37.222222222222221</v>
      </c>
      <c r="E186">
        <f>IFERROR(SUM('PARITY Accuracy'!E186, 'Pattern_Matching Accuracy'!E186, 'Reversal Accuracy'!E186, 'Stack Accuracy'!E186, 'Vending_Machine Accuracy'!E186, 'Vending_Machine_Sum Accuracy'!E186, 'MazeComplete Accuracy'!E186, 'MazeSolve Accuracy'!E186, 'Hamiltonian Accuracy'!E186)/('Failure Counts Accuracy'!D1-'Failure Counts Accuracy'!E186),0)</f>
        <v>47.522222222222226</v>
      </c>
      <c r="F186">
        <f>IFERROR(SUM('PARITY Accuracy'!F186, 'Pattern_Matching Accuracy'!F186, 'Reversal Accuracy'!F186, 'Stack Accuracy'!F186, 'Vending_Machine Accuracy'!F186, 'Vending_Machine_Sum Accuracy'!F186, 'MazeComplete Accuracy'!F186, 'MazeSolve Accuracy'!F186, 'Hamiltonian Accuracy'!F186)/('Failure Counts Accuracy'!D1-'Failure Counts Accuracy'!F186),0)</f>
        <v>43.777777777777779</v>
      </c>
      <c r="G186">
        <f>IFERROR(SUM('PARITY Accuracy'!G186, 'Pattern_Matching Accuracy'!G186, 'Reversal Accuracy'!G186, 'Stack Accuracy'!G186, 'Vending_Machine Accuracy'!G186, 'Vending_Machine_Sum Accuracy'!G186, 'MazeComplete Accuracy'!G186, 'MazeSolve Accuracy'!G186, 'Hamiltonian Accuracy'!G186)/('Failure Counts Accuracy'!D1-'Failure Counts Accuracy'!G186),0)</f>
        <v>16.34</v>
      </c>
      <c r="H186" t="str">
        <f t="shared" si="66"/>
        <v>0 (δ=0.45)</v>
      </c>
      <c r="J186">
        <v>10</v>
      </c>
      <c r="K186">
        <f>_xlfn.STDEV.P(D194:G198)</f>
        <v>7.9199133506296437</v>
      </c>
      <c r="L186">
        <f t="shared" ref="L186:L188" si="73">_xlfn.STDEV.P(D186:G186,D191:G191,D196:G196,D201:G201,D206:G206,D211:G211)</f>
        <v>9.4157268086926038</v>
      </c>
      <c r="M186">
        <v>0.45</v>
      </c>
      <c r="N186">
        <f t="shared" si="67"/>
        <v>36.215555555555554</v>
      </c>
      <c r="O186">
        <f t="shared" si="68"/>
        <v>12.052790159016467</v>
      </c>
      <c r="P186" s="2">
        <f>_xlfn.STDEV.P(D194:D198)</f>
        <v>0.95543539296147928</v>
      </c>
      <c r="Q186">
        <f t="shared" si="69"/>
        <v>6.9617896498124088</v>
      </c>
      <c r="R186" s="2">
        <f>_xlfn.STDEV.P(E194:E198)</f>
        <v>3.8965447435223455</v>
      </c>
      <c r="S186">
        <f t="shared" si="70"/>
        <v>3.5653304787791025</v>
      </c>
      <c r="T186" s="2">
        <f>_xlfn.STDEV.P(F194:F198)</f>
        <v>1.8886980295731697</v>
      </c>
      <c r="U186">
        <f t="shared" si="71"/>
        <v>1.6173851348028514</v>
      </c>
      <c r="V186" s="2">
        <f>_xlfn.STDEV.P(G194:G198)</f>
        <v>1.5730822147367194</v>
      </c>
      <c r="W186">
        <f t="shared" si="72"/>
        <v>12.387411976684625</v>
      </c>
    </row>
    <row r="187" spans="1:23" x14ac:dyDescent="0.45">
      <c r="A187" s="1">
        <v>3</v>
      </c>
      <c r="B187">
        <v>0</v>
      </c>
      <c r="C187">
        <v>0.65</v>
      </c>
      <c r="D187">
        <f>IFERROR(SUM('PARITY Accuracy'!D187, 'Pattern_Matching Accuracy'!D187, 'Reversal Accuracy'!D187, 'Stack Accuracy'!D187, 'Vending_Machine Accuracy'!D187, 'Vending_Machine_Sum Accuracy'!D187, 'MazeComplete Accuracy'!D187, 'MazeSolve Accuracy'!D187, 'Hamiltonian Accuracy'!D187)/('Failure Counts Accuracy'!D1-'Failure Counts Accuracy'!D187),0)</f>
        <v>36.633333333333333</v>
      </c>
      <c r="E187">
        <f>IFERROR(SUM('PARITY Accuracy'!E187, 'Pattern_Matching Accuracy'!E187, 'Reversal Accuracy'!E187, 'Stack Accuracy'!E187, 'Vending_Machine Accuracy'!E187, 'Vending_Machine_Sum Accuracy'!E187, 'MazeComplete Accuracy'!E187, 'MazeSolve Accuracy'!E187, 'Hamiltonian Accuracy'!E187)/('Failure Counts Accuracy'!D1-'Failure Counts Accuracy'!E187),0)</f>
        <v>46.144444444444439</v>
      </c>
      <c r="F187">
        <f>IFERROR(SUM('PARITY Accuracy'!F187, 'Pattern_Matching Accuracy'!F187, 'Reversal Accuracy'!F187, 'Stack Accuracy'!F187, 'Vending_Machine Accuracy'!F187, 'Vending_Machine_Sum Accuracy'!F187, 'MazeComplete Accuracy'!F187, 'MazeSolve Accuracy'!F187, 'Hamiltonian Accuracy'!F187)/('Failure Counts Accuracy'!D1-'Failure Counts Accuracy'!F187),0)</f>
        <v>44.655555555555551</v>
      </c>
      <c r="G187">
        <f>IFERROR(SUM('PARITY Accuracy'!G187, 'Pattern_Matching Accuracy'!G187, 'Reversal Accuracy'!G187, 'Stack Accuracy'!G187, 'Vending_Machine Accuracy'!G187, 'Vending_Machine_Sum Accuracy'!G187, 'MazeComplete Accuracy'!G187, 'MazeSolve Accuracy'!G187, 'Hamiltonian Accuracy'!G187)/('Failure Counts Accuracy'!D1-'Failure Counts Accuracy'!G187),0)</f>
        <v>16.36</v>
      </c>
      <c r="H187" t="str">
        <f t="shared" si="66"/>
        <v>0 (δ=0.65)</v>
      </c>
      <c r="J187">
        <v>20</v>
      </c>
      <c r="K187">
        <f>_xlfn.STDEV.P(D199:G203)</f>
        <v>5.724692544172858</v>
      </c>
      <c r="L187">
        <f t="shared" si="73"/>
        <v>8.8431316998550287</v>
      </c>
      <c r="M187">
        <v>0.65</v>
      </c>
      <c r="N187">
        <f t="shared" si="67"/>
        <v>35.948333333333331</v>
      </c>
      <c r="O187">
        <f t="shared" si="68"/>
        <v>11.873799185549895</v>
      </c>
      <c r="P187" s="2">
        <f>_xlfn.STDEV.P(D199:D203)</f>
        <v>1.7355731397601168</v>
      </c>
      <c r="Q187">
        <f t="shared" si="69"/>
        <v>6.4734401239610069</v>
      </c>
      <c r="R187" s="2">
        <f>_xlfn.STDEV.P(E199:E203)</f>
        <v>4.0588473702898282</v>
      </c>
      <c r="S187">
        <f t="shared" si="70"/>
        <v>3.3234369481070614</v>
      </c>
      <c r="T187" s="2">
        <f>_xlfn.STDEV.P(F199:F203)</f>
        <v>1.6336522742268069</v>
      </c>
      <c r="U187">
        <f t="shared" si="71"/>
        <v>1.4017750396356539</v>
      </c>
      <c r="V187" s="2">
        <f>_xlfn.STDEV.P(G199:G203)</f>
        <v>1.8364397924002624</v>
      </c>
      <c r="W187">
        <f t="shared" si="72"/>
        <v>11.784264293757589</v>
      </c>
    </row>
    <row r="188" spans="1:23" x14ac:dyDescent="0.45">
      <c r="A188" s="1">
        <v>4</v>
      </c>
      <c r="B188">
        <v>0</v>
      </c>
      <c r="C188">
        <v>0.85</v>
      </c>
      <c r="D188">
        <f>IFERROR(SUM('PARITY Accuracy'!D188, 'Pattern_Matching Accuracy'!D188, 'Reversal Accuracy'!D188, 'Stack Accuracy'!D188, 'Vending_Machine Accuracy'!D188, 'Vending_Machine_Sum Accuracy'!D188, 'MazeComplete Accuracy'!D188, 'MazeSolve Accuracy'!D188, 'Hamiltonian Accuracy'!D188)/('Failure Counts Accuracy'!D1-'Failure Counts Accuracy'!D188),0)</f>
        <v>36.588888888888889</v>
      </c>
      <c r="E188">
        <f>IFERROR(SUM('PARITY Accuracy'!E188, 'Pattern_Matching Accuracy'!E188, 'Reversal Accuracy'!E188, 'Stack Accuracy'!E188, 'Vending_Machine Accuracy'!E188, 'Vending_Machine_Sum Accuracy'!E188, 'MazeComplete Accuracy'!E188, 'MazeSolve Accuracy'!E188, 'Hamiltonian Accuracy'!E188)/('Failure Counts Accuracy'!D1-'Failure Counts Accuracy'!E188),0)</f>
        <v>44.722222222222221</v>
      </c>
      <c r="F188">
        <f>IFERROR(SUM('PARITY Accuracy'!F188, 'Pattern_Matching Accuracy'!F188, 'Reversal Accuracy'!F188, 'Stack Accuracy'!F188, 'Vending_Machine Accuracy'!F188, 'Vending_Machine_Sum Accuracy'!F188, 'MazeComplete Accuracy'!F188, 'MazeSolve Accuracy'!F188, 'Hamiltonian Accuracy'!F188)/('Failure Counts Accuracy'!D1-'Failure Counts Accuracy'!F188),0)</f>
        <v>42.911111111111119</v>
      </c>
      <c r="G188">
        <f>IFERROR(SUM('PARITY Accuracy'!G188, 'Pattern_Matching Accuracy'!G188, 'Reversal Accuracy'!G188, 'Stack Accuracy'!G188, 'Vending_Machine Accuracy'!G188, 'Vending_Machine_Sum Accuracy'!G188, 'MazeComplete Accuracy'!G188, 'MazeSolve Accuracy'!G188, 'Hamiltonian Accuracy'!G188)/('Failure Counts Accuracy'!D1-'Failure Counts Accuracy'!G188),0)</f>
        <v>15.88</v>
      </c>
      <c r="H188" t="str">
        <f t="shared" si="66"/>
        <v>0 (δ=0.85)</v>
      </c>
      <c r="J188">
        <v>50</v>
      </c>
      <c r="K188">
        <f>_xlfn.STDEV.P(D204:G208)</f>
        <v>5.8221035860473362</v>
      </c>
      <c r="L188">
        <f t="shared" si="73"/>
        <v>8.1469768330752981</v>
      </c>
      <c r="M188">
        <v>0.85</v>
      </c>
      <c r="N188">
        <f t="shared" si="67"/>
        <v>35.025555555555556</v>
      </c>
      <c r="O188">
        <f t="shared" si="68"/>
        <v>11.458660911142422</v>
      </c>
      <c r="P188" s="2">
        <f>_xlfn.STDEV.P(D204:D208)</f>
        <v>2.4397979424534295</v>
      </c>
      <c r="Q188">
        <f t="shared" si="69"/>
        <v>5.139942591385755</v>
      </c>
      <c r="R188" s="2">
        <f>_xlfn.STDEV.P(E204:E208)</f>
        <v>4.6924275167550524</v>
      </c>
      <c r="S188">
        <f t="shared" si="70"/>
        <v>2.5590580131116258</v>
      </c>
      <c r="T188" s="2">
        <f>_xlfn.STDEV.P(F204:F208)</f>
        <v>2.660937334850257</v>
      </c>
      <c r="U188">
        <f t="shared" si="71"/>
        <v>1.2480352536782786</v>
      </c>
      <c r="V188" s="2">
        <f>_xlfn.STDEV.P(G204:G208)</f>
        <v>2.5986663246108899</v>
      </c>
      <c r="W188">
        <f t="shared" si="72"/>
        <v>12.077394112956286</v>
      </c>
    </row>
    <row r="189" spans="1:23" x14ac:dyDescent="0.45">
      <c r="A189" s="1">
        <v>5</v>
      </c>
      <c r="B189">
        <v>5</v>
      </c>
      <c r="C189">
        <v>0</v>
      </c>
      <c r="D189">
        <f>IFERROR(SUM('PARITY Accuracy'!D189, 'Pattern_Matching Accuracy'!D189, 'Reversal Accuracy'!D189, 'Stack Accuracy'!D189, 'Vending_Machine Accuracy'!D189, 'Vending_Machine_Sum Accuracy'!D189, 'MazeComplete Accuracy'!D189, 'MazeSolve Accuracy'!D189, 'Hamiltonian Accuracy'!D189)/('Failure Counts Accuracy'!D1-'Failure Counts Accuracy'!D189),0)</f>
        <v>46.408888888888882</v>
      </c>
      <c r="E189">
        <f>IFERROR(SUM('PARITY Accuracy'!E189, 'Pattern_Matching Accuracy'!E189, 'Reversal Accuracy'!E189, 'Stack Accuracy'!E189, 'Vending_Machine Accuracy'!E189, 'Vending_Machine_Sum Accuracy'!E189, 'MazeComplete Accuracy'!E189, 'MazeSolve Accuracy'!E189, 'Hamiltonian Accuracy'!E189)/('Failure Counts Accuracy'!D1-'Failure Counts Accuracy'!E189),0)</f>
        <v>63.533333333333339</v>
      </c>
      <c r="F189">
        <f>IFERROR(SUM('PARITY Accuracy'!F189, 'Pattern_Matching Accuracy'!F189, 'Reversal Accuracy'!F189, 'Stack Accuracy'!F189, 'Vending_Machine Accuracy'!F189, 'Vending_Machine_Sum Accuracy'!F189, 'MazeComplete Accuracy'!F189, 'MazeSolve Accuracy'!F189, 'Hamiltonian Accuracy'!F189)/('Failure Counts Accuracy'!D1-'Failure Counts Accuracy'!F189),0)</f>
        <v>45.488888888888894</v>
      </c>
      <c r="G189">
        <f>IFERROR(SUM('PARITY Accuracy'!G189, 'Pattern_Matching Accuracy'!G189, 'Reversal Accuracy'!G189, 'Stack Accuracy'!G189, 'Vending_Machine Accuracy'!G189, 'Vending_Machine_Sum Accuracy'!G189, 'MazeComplete Accuracy'!G189, 'MazeSolve Accuracy'!G189, 'Hamiltonian Accuracy'!G189)/('Failure Counts Accuracy'!D1-'Failure Counts Accuracy'!G189),0)</f>
        <v>37.24444444444444</v>
      </c>
      <c r="H189" t="str">
        <f t="shared" si="66"/>
        <v>5 (δ=0)</v>
      </c>
      <c r="J189">
        <v>100</v>
      </c>
      <c r="K189">
        <f>_xlfn.STDEV.P(D209:G213)</f>
        <v>5.7557018202716472</v>
      </c>
      <c r="N189">
        <f t="shared" si="67"/>
        <v>48.168888888888894</v>
      </c>
      <c r="O189">
        <f t="shared" si="68"/>
        <v>9.5615066739788759</v>
      </c>
      <c r="P189" s="2">
        <f>_xlfn.STDEV.P(D209:D213)</f>
        <v>3.0341269799750066</v>
      </c>
      <c r="R189" s="2">
        <f>_xlfn.STDEV.P(E209:E213)</f>
        <v>5.3667312287492708</v>
      </c>
      <c r="T189" s="2">
        <f>_xlfn.STDEV.P(F209:F213)</f>
        <v>1.9068212676962573</v>
      </c>
      <c r="V189" s="2">
        <f>_xlfn.STDEV.P(G209:G213)</f>
        <v>2.0960916010518247</v>
      </c>
    </row>
    <row r="190" spans="1:23" x14ac:dyDescent="0.45">
      <c r="A190" s="1">
        <v>6</v>
      </c>
      <c r="B190">
        <v>5</v>
      </c>
      <c r="C190">
        <v>0.2</v>
      </c>
      <c r="D190">
        <f>IFERROR(SUM('PARITY Accuracy'!D190, 'Pattern_Matching Accuracy'!D190, 'Reversal Accuracy'!D190, 'Stack Accuracy'!D190, 'Vending_Machine Accuracy'!D190, 'Vending_Machine_Sum Accuracy'!D190, 'MazeComplete Accuracy'!D190, 'MazeSolve Accuracy'!D190, 'Hamiltonian Accuracy'!D190)/('Failure Counts Accuracy'!D1-'Failure Counts Accuracy'!D190),0)</f>
        <v>45.966666666666661</v>
      </c>
      <c r="E190">
        <f>IFERROR(SUM('PARITY Accuracy'!E190, 'Pattern_Matching Accuracy'!E190, 'Reversal Accuracy'!E190, 'Stack Accuracy'!E190, 'Vending_Machine Accuracy'!E190, 'Vending_Machine_Sum Accuracy'!E190, 'MazeComplete Accuracy'!E190, 'MazeSolve Accuracy'!E190, 'Hamiltonian Accuracy'!E190)/('Failure Counts Accuracy'!D1-'Failure Counts Accuracy'!E190),0)</f>
        <v>59.066666666666656</v>
      </c>
      <c r="F190">
        <f>IFERROR(SUM('PARITY Accuracy'!F190, 'Pattern_Matching Accuracy'!F190, 'Reversal Accuracy'!F190, 'Stack Accuracy'!F190, 'Vending_Machine Accuracy'!F190, 'Vending_Machine_Sum Accuracy'!F190, 'MazeComplete Accuracy'!F190, 'MazeSolve Accuracy'!F190, 'Hamiltonian Accuracy'!F190)/('Failure Counts Accuracy'!D1-'Failure Counts Accuracy'!F190),0)</f>
        <v>42.911111111111119</v>
      </c>
      <c r="G190">
        <f>IFERROR(SUM('PARITY Accuracy'!G190, 'Pattern_Matching Accuracy'!G190, 'Reversal Accuracy'!G190, 'Stack Accuracy'!G190, 'Vending_Machine Accuracy'!G190, 'Vending_Machine_Sum Accuracy'!G190, 'MazeComplete Accuracy'!G190, 'MazeSolve Accuracy'!G190, 'Hamiltonian Accuracy'!G190)/('Failure Counts Accuracy'!D1-'Failure Counts Accuracy'!G190),0)</f>
        <v>36.799999999999997</v>
      </c>
      <c r="H190" t="str">
        <f t="shared" si="66"/>
        <v>5 (δ=0.2)</v>
      </c>
      <c r="K190">
        <f>AVERAGE(K184:K189)</f>
        <v>7.5588892261109706</v>
      </c>
      <c r="N190">
        <f t="shared" si="67"/>
        <v>46.186111111111103</v>
      </c>
      <c r="O190">
        <f t="shared" si="68"/>
        <v>8.1360551570474744</v>
      </c>
      <c r="P190" s="2">
        <f>AVERAGE(P184:P189)</f>
        <v>1.6986934407504279</v>
      </c>
      <c r="Q190">
        <f>AVERAGE(Q184:Q188)</f>
        <v>6.5601077570685602</v>
      </c>
      <c r="R190" s="2">
        <f>AVERAGE(R184:R189)</f>
        <v>3.8898474576088682</v>
      </c>
      <c r="S190">
        <f>AVERAGE(S184:S188)</f>
        <v>3.9499482638216863</v>
      </c>
      <c r="T190" s="2">
        <f>AVERAGE(T184:T189)</f>
        <v>1.7664130980416202</v>
      </c>
      <c r="U190">
        <f>AVERAGE(U184:U188)</f>
        <v>1.5392178989227634</v>
      </c>
      <c r="V190" s="2">
        <f>AVERAGE(V184:V189)</f>
        <v>1.5865057365674993</v>
      </c>
      <c r="W190">
        <f>AVERAGE(W184:W188)</f>
        <v>12.526929323154814</v>
      </c>
    </row>
    <row r="191" spans="1:23" ht="14.65" thickBot="1" x14ac:dyDescent="0.5">
      <c r="A191" s="1">
        <v>7</v>
      </c>
      <c r="B191">
        <v>5</v>
      </c>
      <c r="C191">
        <v>0.45</v>
      </c>
      <c r="D191">
        <f>IFERROR(SUM('PARITY Accuracy'!D191, 'Pattern_Matching Accuracy'!D191, 'Reversal Accuracy'!D191, 'Stack Accuracy'!D191, 'Vending_Machine Accuracy'!D191, 'Vending_Machine_Sum Accuracy'!D191, 'MazeComplete Accuracy'!D191, 'MazeSolve Accuracy'!D191, 'Hamiltonian Accuracy'!D191)/('Failure Counts Accuracy'!D1-'Failure Counts Accuracy'!D191),0)</f>
        <v>44.624444444444435</v>
      </c>
      <c r="E191">
        <f>IFERROR(SUM('PARITY Accuracy'!E191, 'Pattern_Matching Accuracy'!E191, 'Reversal Accuracy'!E191, 'Stack Accuracy'!E191, 'Vending_Machine Accuracy'!E191, 'Vending_Machine_Sum Accuracy'!E191, 'MazeComplete Accuracy'!E191, 'MazeSolve Accuracy'!E191, 'Hamiltonian Accuracy'!E191)/('Failure Counts Accuracy'!D1-'Failure Counts Accuracy'!E191),0)</f>
        <v>57.511111111111113</v>
      </c>
      <c r="F191">
        <f>IFERROR(SUM('PARITY Accuracy'!F191, 'Pattern_Matching Accuracy'!F191, 'Reversal Accuracy'!F191, 'Stack Accuracy'!F191, 'Vending_Machine Accuracy'!F191, 'Vending_Machine_Sum Accuracy'!F191, 'MazeComplete Accuracy'!F191, 'MazeSolve Accuracy'!F191, 'Hamiltonian Accuracy'!F191)/('Failure Counts Accuracy'!D1-'Failure Counts Accuracy'!F191),0)</f>
        <v>42.977777777777774</v>
      </c>
      <c r="G191">
        <f>IFERROR(SUM('PARITY Accuracy'!G191, 'Pattern_Matching Accuracy'!G191, 'Reversal Accuracy'!G191, 'Stack Accuracy'!G191, 'Vending_Machine Accuracy'!G191, 'Vending_Machine_Sum Accuracy'!G191, 'MazeComplete Accuracy'!G191, 'MazeSolve Accuracy'!G191, 'Hamiltonian Accuracy'!G191)/('Failure Counts Accuracy'!D1-'Failure Counts Accuracy'!G191),0)</f>
        <v>36.822222222222223</v>
      </c>
      <c r="H191" t="str">
        <f t="shared" si="66"/>
        <v>5 (δ=0.45)</v>
      </c>
      <c r="N191">
        <f t="shared" si="67"/>
        <v>45.483888888888892</v>
      </c>
      <c r="O191">
        <f t="shared" si="68"/>
        <v>7.528243179545278</v>
      </c>
      <c r="P191" s="2">
        <f>_xlfn.STDEV.P(P184:P189)</f>
        <v>0.80222891121968598</v>
      </c>
      <c r="Q191">
        <f>_xlfn.STDEV.P(Q184:Q188)</f>
        <v>0.76299512657469948</v>
      </c>
      <c r="R191" s="2">
        <f>_xlfn.STDEV.P(R184:R189)</f>
        <v>1.2363633003565302</v>
      </c>
      <c r="S191">
        <f>_xlfn.STDEV.P(S184:S188)</f>
        <v>1.0766720546666075</v>
      </c>
      <c r="T191" s="2">
        <f>_xlfn.STDEV.P(T184:T189)</f>
        <v>0.61496351291376128</v>
      </c>
      <c r="U191">
        <f>_xlfn.STDEV.P(U184:U188)</f>
        <v>0.19255426148712743</v>
      </c>
      <c r="V191" s="2">
        <f>_xlfn.STDEV.P(V184:V189)</f>
        <v>0.73429236427561972</v>
      </c>
      <c r="W191">
        <f>_xlfn.STDEV.P(W184:W188)</f>
        <v>0.72121258785574915</v>
      </c>
    </row>
    <row r="192" spans="1:23" x14ac:dyDescent="0.45">
      <c r="A192" s="1">
        <v>8</v>
      </c>
      <c r="B192">
        <v>5</v>
      </c>
      <c r="C192">
        <v>0.65</v>
      </c>
      <c r="D192">
        <f>IFERROR(SUM('PARITY Accuracy'!D192, 'Pattern_Matching Accuracy'!D192, 'Reversal Accuracy'!D192, 'Stack Accuracy'!D192, 'Vending_Machine Accuracy'!D192, 'Vending_Machine_Sum Accuracy'!D192, 'MazeComplete Accuracy'!D192, 'MazeSolve Accuracy'!D192, 'Hamiltonian Accuracy'!D192)/('Failure Counts Accuracy'!D1-'Failure Counts Accuracy'!D192),0)</f>
        <v>43.888888888888886</v>
      </c>
      <c r="E192">
        <f>IFERROR(SUM('PARITY Accuracy'!E192, 'Pattern_Matching Accuracy'!E192, 'Reversal Accuracy'!E192, 'Stack Accuracy'!E192, 'Vending_Machine Accuracy'!E192, 'Vending_Machine_Sum Accuracy'!E192, 'MazeComplete Accuracy'!E192, 'MazeSolve Accuracy'!E192, 'Hamiltonian Accuracy'!E192)/('Failure Counts Accuracy'!D1-'Failure Counts Accuracy'!E192),0)</f>
        <v>55.322222222222223</v>
      </c>
      <c r="F192">
        <f>IFERROR(SUM('PARITY Accuracy'!F192, 'Pattern_Matching Accuracy'!F192, 'Reversal Accuracy'!F192, 'Stack Accuracy'!F192, 'Vending_Machine Accuracy'!F192, 'Vending_Machine_Sum Accuracy'!F192, 'MazeComplete Accuracy'!F192, 'MazeSolve Accuracy'!F192, 'Hamiltonian Accuracy'!F192)/('Failure Counts Accuracy'!D1-'Failure Counts Accuracy'!F192),0)</f>
        <v>41.644444444444446</v>
      </c>
      <c r="G192">
        <f>IFERROR(SUM('PARITY Accuracy'!G192, 'Pattern_Matching Accuracy'!G192, 'Reversal Accuracy'!G192, 'Stack Accuracy'!G192, 'Vending_Machine Accuracy'!G192, 'Vending_Machine_Sum Accuracy'!G192, 'MazeComplete Accuracy'!G192, 'MazeSolve Accuracy'!G192, 'Hamiltonian Accuracy'!G192)/('Failure Counts Accuracy'!D1-'Failure Counts Accuracy'!G192),0)</f>
        <v>35.577777777777776</v>
      </c>
      <c r="H192" t="str">
        <f t="shared" si="66"/>
        <v>5 (δ=0.65)</v>
      </c>
      <c r="K192" s="9" cm="1">
        <f t="array" ref="K192">INDEX(LINEST(K184:K189),1)</f>
        <v>-1.1559881226123443</v>
      </c>
      <c r="L192" s="10" cm="1">
        <f t="array" ref="L192">INDEX(LINEST(L184:L188),1)</f>
        <v>-0.68783997960546051</v>
      </c>
      <c r="N192">
        <f t="shared" si="67"/>
        <v>44.108333333333334</v>
      </c>
      <c r="O192">
        <f t="shared" si="68"/>
        <v>7.1526321452272263</v>
      </c>
      <c r="P192" s="2"/>
      <c r="R192" s="2"/>
      <c r="T192" s="2"/>
      <c r="V192" s="2"/>
    </row>
    <row r="193" spans="1:23" x14ac:dyDescent="0.45">
      <c r="A193" s="1">
        <v>9</v>
      </c>
      <c r="B193">
        <v>5</v>
      </c>
      <c r="C193">
        <v>0.85</v>
      </c>
      <c r="D193">
        <f>IFERROR(SUM('PARITY Accuracy'!D193, 'Pattern_Matching Accuracy'!D193, 'Reversal Accuracy'!D193, 'Stack Accuracy'!D193, 'Vending_Machine Accuracy'!D193, 'Vending_Machine_Sum Accuracy'!D193, 'MazeComplete Accuracy'!D193, 'MazeSolve Accuracy'!D193, 'Hamiltonian Accuracy'!D193)/('Failure Counts Accuracy'!D1-'Failure Counts Accuracy'!D193),0)</f>
        <v>43.455555555555549</v>
      </c>
      <c r="E193">
        <f>IFERROR(SUM('PARITY Accuracy'!E193, 'Pattern_Matching Accuracy'!E193, 'Reversal Accuracy'!E193, 'Stack Accuracy'!E193, 'Vending_Machine Accuracy'!E193, 'Vending_Machine_Sum Accuracy'!E193, 'MazeComplete Accuracy'!E193, 'MazeSolve Accuracy'!E193, 'Hamiltonian Accuracy'!E193)/('Failure Counts Accuracy'!D1-'Failure Counts Accuracy'!E193),0)</f>
        <v>51.638888888888886</v>
      </c>
      <c r="F193">
        <f>IFERROR(SUM('PARITY Accuracy'!F193, 'Pattern_Matching Accuracy'!F193, 'Reversal Accuracy'!F193, 'Stack Accuracy'!F193, 'Vending_Machine Accuracy'!F193, 'Vending_Machine_Sum Accuracy'!F193, 'MazeComplete Accuracy'!F193, 'MazeSolve Accuracy'!F193, 'Hamiltonian Accuracy'!F193)/('Failure Counts Accuracy'!D1-'Failure Counts Accuracy'!F193),0)</f>
        <v>39.599999999999994</v>
      </c>
      <c r="G193">
        <f>IFERROR(SUM('PARITY Accuracy'!G193, 'Pattern_Matching Accuracy'!G193, 'Reversal Accuracy'!G193, 'Stack Accuracy'!G193, 'Vending_Machine Accuracy'!G193, 'Vending_Machine_Sum Accuracy'!G193, 'MazeComplete Accuracy'!G193, 'MazeSolve Accuracy'!G193, 'Hamiltonian Accuracy'!G193)/('Failure Counts Accuracy'!D1-'Failure Counts Accuracy'!G193),0)</f>
        <v>34.177777777777777</v>
      </c>
      <c r="H193" t="str">
        <f t="shared" si="66"/>
        <v>5 (δ=0.85)</v>
      </c>
      <c r="K193" s="11">
        <f>AVERAGE('Hamiltonian Accuracy'!K192, 'MazeSolve Accuracy'!K192, 'MazeComplete Accuracy'!K192, 'Vending_Machine_Sum Accuracy'!K192, 'Vending_Machine Accuracy'!K192, 'Stack Accuracy'!K192, 'Reversal Accuracy'!K192, 'Pattern_Matching Accuracy'!K192, 'PARITY Accuracy'!K192)</f>
        <v>-2.0060724529666287</v>
      </c>
      <c r="L193" s="11">
        <f>AVERAGE('Hamiltonian Accuracy'!L192, 'MazeSolve Accuracy'!L192, 'MazeComplete Accuracy'!L192, 'Vending_Machine_Sum Accuracy'!L192, 'Vending_Machine Accuracy'!L192, 'Stack Accuracy'!L192, 'Reversal Accuracy'!L192, 'Pattern_Matching Accuracy'!L192, 'PARITY Accuracy'!L192)</f>
        <v>-0.43551225502029889</v>
      </c>
      <c r="N193">
        <f t="shared" si="67"/>
        <v>42.218055555555551</v>
      </c>
      <c r="O193">
        <f t="shared" si="68"/>
        <v>6.35971281938592</v>
      </c>
      <c r="P193" s="2"/>
      <c r="R193" s="2"/>
      <c r="T193" s="2"/>
      <c r="V193" s="2"/>
    </row>
    <row r="194" spans="1:23" ht="14.65" thickBot="1" x14ac:dyDescent="0.5">
      <c r="A194" s="1">
        <v>10</v>
      </c>
      <c r="B194">
        <v>10</v>
      </c>
      <c r="C194">
        <v>0</v>
      </c>
      <c r="D194">
        <f>IFERROR(SUM('PARITY Accuracy'!D194, 'Pattern_Matching Accuracy'!D194, 'Reversal Accuracy'!D194, 'Stack Accuracy'!D194, 'Vending_Machine Accuracy'!D194, 'Vending_Machine_Sum Accuracy'!D194, 'MazeComplete Accuracy'!D194, 'MazeSolve Accuracy'!D194, 'Hamiltonian Accuracy'!D194)/('Failure Counts Accuracy'!D1-'Failure Counts Accuracy'!D194),0)</f>
        <v>49.550000000000004</v>
      </c>
      <c r="E194">
        <f>IFERROR(SUM('PARITY Accuracy'!E194, 'Pattern_Matching Accuracy'!E194, 'Reversal Accuracy'!E194, 'Stack Accuracy'!E194, 'Vending_Machine Accuracy'!E194, 'Vending_Machine_Sum Accuracy'!E194, 'MazeComplete Accuracy'!E194, 'MazeSolve Accuracy'!E194, 'Hamiltonian Accuracy'!E194)/('Failure Counts Accuracy'!D1-'Failure Counts Accuracy'!E194),0)</f>
        <v>63.344444444444449</v>
      </c>
      <c r="F194">
        <f>IFERROR(SUM('PARITY Accuracy'!F194, 'Pattern_Matching Accuracy'!F194, 'Reversal Accuracy'!F194, 'Stack Accuracy'!F194, 'Vending_Machine Accuracy'!F194, 'Vending_Machine_Sum Accuracy'!F194, 'MazeComplete Accuracy'!F194, 'MazeSolve Accuracy'!F194, 'Hamiltonian Accuracy'!F194)/('Failure Counts Accuracy'!D1-'Failure Counts Accuracy'!F194),0)</f>
        <v>47.533333333333331</v>
      </c>
      <c r="G194">
        <f>IFERROR(SUM('PARITY Accuracy'!G194, 'Pattern_Matching Accuracy'!G194, 'Reversal Accuracy'!G194, 'Stack Accuracy'!G194, 'Vending_Machine Accuracy'!G194, 'Vending_Machine_Sum Accuracy'!G194, 'MazeComplete Accuracy'!G194, 'MazeSolve Accuracy'!G194, 'Hamiltonian Accuracy'!G194)/('Failure Counts Accuracy'!D1-'Failure Counts Accuracy'!G194),0)</f>
        <v>39.011111111111106</v>
      </c>
      <c r="H194" t="str">
        <f t="shared" si="66"/>
        <v>10 (δ=0)</v>
      </c>
      <c r="K194" s="12">
        <f>_xlfn.STDEV.P('Hamiltonian Accuracy'!K192, 'MazeSolve Accuracy'!K192, 'MazeComplete Accuracy'!K192, 'Vending_Machine_Sum Accuracy'!K192, 'Vending_Machine Accuracy'!K192, 'Stack Accuracy'!K192, 'Reversal Accuracy'!K192, 'Pattern_Matching Accuracy'!K192, 'PARITY Accuracy'!K192)</f>
        <v>2.1337047793252322</v>
      </c>
      <c r="L194" s="13" t="s">
        <v>28</v>
      </c>
      <c r="N194">
        <f t="shared" si="67"/>
        <v>49.859722222222217</v>
      </c>
      <c r="O194">
        <f t="shared" si="68"/>
        <v>8.732670118124009</v>
      </c>
      <c r="P194" s="2"/>
      <c r="R194" s="2"/>
      <c r="T194" s="2"/>
      <c r="V194" s="2"/>
    </row>
    <row r="195" spans="1:23" x14ac:dyDescent="0.45">
      <c r="A195" s="1">
        <v>11</v>
      </c>
      <c r="B195">
        <v>10</v>
      </c>
      <c r="C195">
        <v>0.2</v>
      </c>
      <c r="D195">
        <f>IFERROR(SUM('PARITY Accuracy'!D195, 'Pattern_Matching Accuracy'!D195, 'Reversal Accuracy'!D195, 'Stack Accuracy'!D195, 'Vending_Machine Accuracy'!D195, 'Vending_Machine_Sum Accuracy'!D195, 'MazeComplete Accuracy'!D195, 'MazeSolve Accuracy'!D195, 'Hamiltonian Accuracy'!D195)/('Failure Counts Accuracy'!D1-'Failure Counts Accuracy'!D195),0)</f>
        <v>49.394444444444446</v>
      </c>
      <c r="E195">
        <f>IFERROR(SUM('PARITY Accuracy'!E195, 'Pattern_Matching Accuracy'!E195, 'Reversal Accuracy'!E195, 'Stack Accuracy'!E195, 'Vending_Machine Accuracy'!E195, 'Vending_Machine_Sum Accuracy'!E195, 'MazeComplete Accuracy'!E195, 'MazeSolve Accuracy'!E195, 'Hamiltonian Accuracy'!E195)/('Failure Counts Accuracy'!D1-'Failure Counts Accuracy'!E195),0)</f>
        <v>59.966666666666661</v>
      </c>
      <c r="F195">
        <f>IFERROR(SUM('PARITY Accuracy'!F195, 'Pattern_Matching Accuracy'!F195, 'Reversal Accuracy'!F195, 'Stack Accuracy'!F195, 'Vending_Machine Accuracy'!F195, 'Vending_Machine_Sum Accuracy'!F195, 'MazeComplete Accuracy'!F195, 'MazeSolve Accuracy'!F195, 'Hamiltonian Accuracy'!F195)/('Failure Counts Accuracy'!D1-'Failure Counts Accuracy'!F195),0)</f>
        <v>45.711111111111116</v>
      </c>
      <c r="G195">
        <f>IFERROR(SUM('PARITY Accuracy'!G195, 'Pattern_Matching Accuracy'!G195, 'Reversal Accuracy'!G195, 'Stack Accuracy'!G195, 'Vending_Machine Accuracy'!G195, 'Vending_Machine_Sum Accuracy'!G195, 'MazeComplete Accuracy'!G195, 'MazeSolve Accuracy'!G195, 'Hamiltonian Accuracy'!G195)/('Failure Counts Accuracy'!D1-'Failure Counts Accuracy'!G195),0)</f>
        <v>37.400000000000006</v>
      </c>
      <c r="H195" t="str">
        <f t="shared" si="66"/>
        <v>10 (δ=0.2)</v>
      </c>
      <c r="J195" s="6"/>
      <c r="K195" s="6" t="s">
        <v>25</v>
      </c>
      <c r="L195" s="6" t="s">
        <v>26</v>
      </c>
      <c r="N195">
        <f t="shared" si="67"/>
        <v>48.118055555555557</v>
      </c>
      <c r="O195">
        <f t="shared" si="68"/>
        <v>8.1038393726159388</v>
      </c>
      <c r="P195" s="6" t="s">
        <v>25</v>
      </c>
      <c r="Q195" s="6" t="s">
        <v>26</v>
      </c>
      <c r="R195" s="6" t="s">
        <v>25</v>
      </c>
      <c r="S195" s="6" t="s">
        <v>26</v>
      </c>
      <c r="T195" s="6" t="s">
        <v>25</v>
      </c>
      <c r="U195" s="6" t="s">
        <v>26</v>
      </c>
      <c r="V195" s="6" t="s">
        <v>25</v>
      </c>
      <c r="W195" s="6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f>IFERROR(SUM('PARITY Accuracy'!D196, 'Pattern_Matching Accuracy'!D196, 'Reversal Accuracy'!D196, 'Stack Accuracy'!D196, 'Vending_Machine Accuracy'!D196, 'Vending_Machine_Sum Accuracy'!D196, 'MazeComplete Accuracy'!D196, 'MazeSolve Accuracy'!D196, 'Hamiltonian Accuracy'!D196)/('Failure Counts Accuracy'!D1-'Failure Counts Accuracy'!D196),0)</f>
        <v>50.077777777777776</v>
      </c>
      <c r="E196">
        <f>IFERROR(SUM('PARITY Accuracy'!E196, 'Pattern_Matching Accuracy'!E196, 'Reversal Accuracy'!E196, 'Stack Accuracy'!E196, 'Vending_Machine Accuracy'!E196, 'Vending_Machine_Sum Accuracy'!E196, 'MazeComplete Accuracy'!E196, 'MazeSolve Accuracy'!E196, 'Hamiltonian Accuracy'!E196)/('Failure Counts Accuracy'!D1-'Failure Counts Accuracy'!E196),0)</f>
        <v>57.266666666666666</v>
      </c>
      <c r="F196">
        <f>IFERROR(SUM('PARITY Accuracy'!F196, 'Pattern_Matching Accuracy'!F196, 'Reversal Accuracy'!F196, 'Stack Accuracy'!F196, 'Vending_Machine Accuracy'!F196, 'Vending_Machine_Sum Accuracy'!F196, 'MazeComplete Accuracy'!F196, 'MazeSolve Accuracy'!F196, 'Hamiltonian Accuracy'!F196)/('Failure Counts Accuracy'!D1-'Failure Counts Accuracy'!F196),0)</f>
        <v>45.611111111111107</v>
      </c>
      <c r="G196">
        <f>IFERROR(SUM('PARITY Accuracy'!G196, 'Pattern_Matching Accuracy'!G196, 'Reversal Accuracy'!G196, 'Stack Accuracy'!G196, 'Vending_Machine Accuracy'!G196, 'Vending_Machine_Sum Accuracy'!G196, 'MazeComplete Accuracy'!G196, 'MazeSolve Accuracy'!G196, 'Hamiltonian Accuracy'!G196)/('Failure Counts Accuracy'!D1-'Failure Counts Accuracy'!G196),0)</f>
        <v>36.588888888888889</v>
      </c>
      <c r="H196" t="str">
        <f t="shared" si="66"/>
        <v>10 (δ=0.45)</v>
      </c>
      <c r="J196">
        <v>2</v>
      </c>
      <c r="K196">
        <f>AVERAGE(D184:G188)</f>
        <v>36.031777777777776</v>
      </c>
      <c r="L196">
        <f>AVERAGE(D184:G184,D189:G189,D194:G194,D199:G199,D204:G204,D209:G209)</f>
        <v>50.276425264550262</v>
      </c>
      <c r="M196">
        <v>0</v>
      </c>
      <c r="N196">
        <f t="shared" si="67"/>
        <v>47.386111111111106</v>
      </c>
      <c r="O196">
        <f t="shared" si="68"/>
        <v>7.4933483878523131</v>
      </c>
      <c r="P196" s="2">
        <f>AVERAGE(D184:D188)</f>
        <v>37.322222222222216</v>
      </c>
      <c r="Q196">
        <f>AVERAGE(D184,D189,D194,D199,D204,D209)</f>
        <v>51.170582010582017</v>
      </c>
      <c r="R196" s="2">
        <f>AVERAGE(E184:E188)</f>
        <v>46.848888888888894</v>
      </c>
      <c r="S196">
        <f>AVERAGE(E184,E189,E194,E199,E204,E209)</f>
        <v>61.340443121693134</v>
      </c>
      <c r="T196" s="2">
        <f>AVERAGE(F184:F188)</f>
        <v>43.88</v>
      </c>
      <c r="U196">
        <f>AVERAGE(F184,F189,F194,F199,F204,F209)</f>
        <v>47.082638888888887</v>
      </c>
      <c r="V196" s="2">
        <f>AVERAGE(G184:G188)</f>
        <v>16.076000000000001</v>
      </c>
      <c r="W196">
        <f>AVERAGE(G184,G189,G194,G199,G204,G209)</f>
        <v>41.51203703703704</v>
      </c>
    </row>
    <row r="197" spans="1:23" x14ac:dyDescent="0.45">
      <c r="A197" s="1">
        <v>13</v>
      </c>
      <c r="B197">
        <v>10</v>
      </c>
      <c r="C197">
        <v>0.65</v>
      </c>
      <c r="D197">
        <f>IFERROR(SUM('PARITY Accuracy'!D197, 'Pattern_Matching Accuracy'!D197, 'Reversal Accuracy'!D197, 'Stack Accuracy'!D197, 'Vending_Machine Accuracy'!D197, 'Vending_Machine_Sum Accuracy'!D197, 'MazeComplete Accuracy'!D197, 'MazeSolve Accuracy'!D197, 'Hamiltonian Accuracy'!D197)/('Failure Counts Accuracy'!D1-'Failure Counts Accuracy'!D197),0)</f>
        <v>49.111111111111114</v>
      </c>
      <c r="E197">
        <f>IFERROR(SUM('PARITY Accuracy'!E197, 'Pattern_Matching Accuracy'!E197, 'Reversal Accuracy'!E197, 'Stack Accuracy'!E197, 'Vending_Machine Accuracy'!E197, 'Vending_Machine_Sum Accuracy'!E197, 'MazeComplete Accuracy'!E197, 'MazeSolve Accuracy'!E197, 'Hamiltonian Accuracy'!E197)/('Failure Counts Accuracy'!D1-'Failure Counts Accuracy'!E197),0)</f>
        <v>55.766666666666666</v>
      </c>
      <c r="F197">
        <f>IFERROR(SUM('PARITY Accuracy'!F197, 'Pattern_Matching Accuracy'!F197, 'Reversal Accuracy'!F197, 'Stack Accuracy'!F197, 'Vending_Machine Accuracy'!F197, 'Vending_Machine_Sum Accuracy'!F197, 'MazeComplete Accuracy'!F197, 'MazeSolve Accuracy'!F197, 'Hamiltonian Accuracy'!F197)/('Failure Counts Accuracy'!D1-'Failure Counts Accuracy'!F197),0)</f>
        <v>44.788888888888884</v>
      </c>
      <c r="G197">
        <f>IFERROR(SUM('PARITY Accuracy'!G197, 'Pattern_Matching Accuracy'!G197, 'Reversal Accuracy'!G197, 'Stack Accuracy'!G197, 'Vending_Machine Accuracy'!G197, 'Vending_Machine_Sum Accuracy'!G197, 'MazeComplete Accuracy'!G197, 'MazeSolve Accuracy'!G197, 'Hamiltonian Accuracy'!G197)/('Failure Counts Accuracy'!D1-'Failure Counts Accuracy'!G197),0)</f>
        <v>35.744444444444447</v>
      </c>
      <c r="H197" t="str">
        <f t="shared" si="66"/>
        <v>10 (δ=0.65)</v>
      </c>
      <c r="J197">
        <v>5</v>
      </c>
      <c r="K197">
        <f>AVERAGE(D189:G193)</f>
        <v>45.233055555555566</v>
      </c>
      <c r="L197">
        <f>AVERAGE(D185:G185,D190:G190,D195:G195,D200:G200,D205:G205,D210:G210)</f>
        <v>48.245791170634931</v>
      </c>
      <c r="M197">
        <v>0.2</v>
      </c>
      <c r="N197">
        <f t="shared" si="67"/>
        <v>46.352777777777774</v>
      </c>
      <c r="O197">
        <f t="shared" si="68"/>
        <v>7.2665705693612228</v>
      </c>
      <c r="P197" s="2">
        <f>AVERAGE(D189:D193)</f>
        <v>44.868888888888883</v>
      </c>
      <c r="Q197">
        <f t="shared" ref="Q197:Q200" si="74">AVERAGE(D185,D190,D195,D200,D205,D210)</f>
        <v>49.731319444444445</v>
      </c>
      <c r="R197" s="2">
        <f>AVERAGE(E189:E193)</f>
        <v>57.414444444444442</v>
      </c>
      <c r="S197">
        <f t="shared" ref="S197:S200" si="75">AVERAGE(E185,E190,E195,E200,E205,E210)</f>
        <v>57.440734126984118</v>
      </c>
      <c r="T197" s="2">
        <f>AVERAGE(F189:F193)</f>
        <v>42.524444444444448</v>
      </c>
      <c r="U197">
        <f t="shared" ref="U197:U200" si="76">AVERAGE(F185,F190,F195,F200,F205,F210)</f>
        <v>45.716666666666661</v>
      </c>
      <c r="V197" s="2">
        <f>AVERAGE(G189:G193)</f>
        <v>36.124444444444443</v>
      </c>
      <c r="W197">
        <f t="shared" ref="W197:W200" si="77">AVERAGE(G185,G190,G195,G200,G205,G210)</f>
        <v>40.094444444444449</v>
      </c>
    </row>
    <row r="198" spans="1:23" x14ac:dyDescent="0.45">
      <c r="A198" s="1">
        <v>14</v>
      </c>
      <c r="B198">
        <v>10</v>
      </c>
      <c r="C198">
        <v>0.85</v>
      </c>
      <c r="D198">
        <f>IFERROR(SUM('PARITY Accuracy'!D198, 'Pattern_Matching Accuracy'!D198, 'Reversal Accuracy'!D198, 'Stack Accuracy'!D198, 'Vending_Machine Accuracy'!D198, 'Vending_Machine_Sum Accuracy'!D198, 'MazeComplete Accuracy'!D198, 'MazeSolve Accuracy'!D198, 'Hamiltonian Accuracy'!D198)/('Failure Counts Accuracy'!D1-'Failure Counts Accuracy'!D198),0)</f>
        <v>47.277777777777779</v>
      </c>
      <c r="E198">
        <f>IFERROR(SUM('PARITY Accuracy'!E198, 'Pattern_Matching Accuracy'!E198, 'Reversal Accuracy'!E198, 'Stack Accuracy'!E198, 'Vending_Machine Accuracy'!E198, 'Vending_Machine_Sum Accuracy'!E198, 'MazeComplete Accuracy'!E198, 'MazeSolve Accuracy'!E198, 'Hamiltonian Accuracy'!E198)/('Failure Counts Accuracy'!D1-'Failure Counts Accuracy'!E198),0)</f>
        <v>51.782222222222217</v>
      </c>
      <c r="F198">
        <f>IFERROR(SUM('PARITY Accuracy'!F198, 'Pattern_Matching Accuracy'!F198, 'Reversal Accuracy'!F198, 'Stack Accuracy'!F198, 'Vending_Machine Accuracy'!F198, 'Vending_Machine_Sum Accuracy'!F198, 'MazeComplete Accuracy'!F198, 'MazeSolve Accuracy'!F198, 'Hamiltonian Accuracy'!F198)/('Failure Counts Accuracy'!D1-'Failure Counts Accuracy'!F198),0)</f>
        <v>41.75555555555556</v>
      </c>
      <c r="G198">
        <f>IFERROR(SUM('PARITY Accuracy'!G198, 'Pattern_Matching Accuracy'!G198, 'Reversal Accuracy'!G198, 'Stack Accuracy'!G198, 'Vending_Machine Accuracy'!G198, 'Vending_Machine_Sum Accuracy'!G198, 'MazeComplete Accuracy'!G198, 'MazeSolve Accuracy'!G198, 'Hamiltonian Accuracy'!G198)/('Failure Counts Accuracy'!D1-'Failure Counts Accuracy'!G198),0)</f>
        <v>34.322222222222223</v>
      </c>
      <c r="H198" t="str">
        <f t="shared" si="66"/>
        <v>10 (δ=0.85)</v>
      </c>
      <c r="J198">
        <v>10</v>
      </c>
      <c r="K198">
        <f>AVERAGE(D194:G198)</f>
        <v>47.100222222222214</v>
      </c>
      <c r="L198">
        <f t="shared" ref="L198:L200" si="78">AVERAGE(D186:G186,D191:G191,D196:G196,D201:G201,D206:G206,D211:G211)</f>
        <v>47.451007771164022</v>
      </c>
      <c r="M198">
        <v>0.45</v>
      </c>
      <c r="N198">
        <f t="shared" si="67"/>
        <v>43.784444444444446</v>
      </c>
      <c r="O198">
        <f t="shared" si="68"/>
        <v>6.5157092220775432</v>
      </c>
      <c r="P198" s="2">
        <f>AVERAGE(D194:D198)</f>
        <v>49.082222222222228</v>
      </c>
      <c r="Q198">
        <f t="shared" si="74"/>
        <v>49.63711970899471</v>
      </c>
      <c r="R198" s="2">
        <f>AVERAGE(E194:E198)</f>
        <v>57.62533333333333</v>
      </c>
      <c r="S198">
        <f t="shared" si="75"/>
        <v>55.355085978835973</v>
      </c>
      <c r="T198" s="2">
        <f>AVERAGE(F194:F198)</f>
        <v>45.08</v>
      </c>
      <c r="U198">
        <f t="shared" si="76"/>
        <v>45.506084656084653</v>
      </c>
      <c r="V198" s="2">
        <f>AVERAGE(G194:G198)</f>
        <v>36.61333333333333</v>
      </c>
      <c r="W198">
        <f t="shared" si="77"/>
        <v>39.305740740740738</v>
      </c>
    </row>
    <row r="199" spans="1:23" x14ac:dyDescent="0.45">
      <c r="A199" s="1">
        <v>15</v>
      </c>
      <c r="B199">
        <v>20</v>
      </c>
      <c r="C199">
        <v>0</v>
      </c>
      <c r="D199">
        <f>IFERROR(SUM('PARITY Accuracy'!D199, 'Pattern_Matching Accuracy'!D199, 'Reversal Accuracy'!D199, 'Stack Accuracy'!D199, 'Vending_Machine Accuracy'!D199, 'Vending_Machine_Sum Accuracy'!D199, 'MazeComplete Accuracy'!D199, 'MazeSolve Accuracy'!D199, 'Hamiltonian Accuracy'!D199)/('Failure Counts Accuracy'!D1-'Failure Counts Accuracy'!D199),0)</f>
        <v>53.18888888888889</v>
      </c>
      <c r="E199">
        <f>IFERROR(SUM('PARITY Accuracy'!E199, 'Pattern_Matching Accuracy'!E199, 'Reversal Accuracy'!E199, 'Stack Accuracy'!E199, 'Vending_Machine Accuracy'!E199, 'Vending_Machine_Sum Accuracy'!E199, 'MazeComplete Accuracy'!E199, 'MazeSolve Accuracy'!E199, 'Hamiltonian Accuracy'!E199)/('Failure Counts Accuracy'!D1-'Failure Counts Accuracy'!E199),0)</f>
        <v>63.222222222222221</v>
      </c>
      <c r="F199">
        <f>IFERROR(SUM('PARITY Accuracy'!F199, 'Pattern_Matching Accuracy'!F199, 'Reversal Accuracy'!F199, 'Stack Accuracy'!F199, 'Vending_Machine Accuracy'!F199, 'Vending_Machine_Sum Accuracy'!F199, 'MazeComplete Accuracy'!F199, 'MazeSolve Accuracy'!F199, 'Hamiltonian Accuracy'!F199)/('Failure Counts Accuracy'!D1-'Failure Counts Accuracy'!F199),0)</f>
        <v>48.133333333333333</v>
      </c>
      <c r="G199">
        <f>IFERROR(SUM('PARITY Accuracy'!G199, 'Pattern_Matching Accuracy'!G199, 'Reversal Accuracy'!G199, 'Stack Accuracy'!G199, 'Vending_Machine Accuracy'!G199, 'Vending_Machine_Sum Accuracy'!G199, 'MazeComplete Accuracy'!G199, 'MazeSolve Accuracy'!G199, 'Hamiltonian Accuracy'!G199)/('Failure Counts Accuracy'!D1-'Failure Counts Accuracy'!G199),0)</f>
        <v>46.416666666666664</v>
      </c>
      <c r="H199" t="str">
        <f t="shared" si="66"/>
        <v>20 (δ=0)</v>
      </c>
      <c r="J199">
        <v>20</v>
      </c>
      <c r="K199">
        <f>AVERAGE(D199:G203)</f>
        <v>49.686277777777789</v>
      </c>
      <c r="L199">
        <f t="shared" si="78"/>
        <v>46.19799189814816</v>
      </c>
      <c r="M199">
        <v>0.65</v>
      </c>
      <c r="N199">
        <f t="shared" si="67"/>
        <v>52.740277777777777</v>
      </c>
      <c r="O199">
        <f t="shared" si="68"/>
        <v>6.543783421389314</v>
      </c>
      <c r="P199" s="2">
        <f>AVERAGE(D199:D203)</f>
        <v>51.692888888888888</v>
      </c>
      <c r="Q199">
        <f t="shared" si="74"/>
        <v>48.348667328042332</v>
      </c>
      <c r="R199" s="2">
        <f>AVERAGE(E199:E203)</f>
        <v>57.068888888888885</v>
      </c>
      <c r="S199">
        <f t="shared" si="75"/>
        <v>53.383531746031743</v>
      </c>
      <c r="T199" s="2">
        <f>AVERAGE(F199:F203)</f>
        <v>46.206666666666663</v>
      </c>
      <c r="U199">
        <f t="shared" si="76"/>
        <v>44.626620370370368</v>
      </c>
      <c r="V199" s="2">
        <f>AVERAGE(G199:G203)</f>
        <v>43.776666666666664</v>
      </c>
      <c r="W199">
        <f t="shared" si="77"/>
        <v>38.433148148148149</v>
      </c>
    </row>
    <row r="200" spans="1:23" x14ac:dyDescent="0.45">
      <c r="A200" s="1">
        <v>16</v>
      </c>
      <c r="B200">
        <v>20</v>
      </c>
      <c r="C200">
        <v>0.2</v>
      </c>
      <c r="D200">
        <f>IFERROR(SUM('PARITY Accuracy'!D200, 'Pattern_Matching Accuracy'!D200, 'Reversal Accuracy'!D200, 'Stack Accuracy'!D200, 'Vending_Machine Accuracy'!D200, 'Vending_Machine_Sum Accuracy'!D200, 'MazeComplete Accuracy'!D200, 'MazeSolve Accuracy'!D200, 'Hamiltonian Accuracy'!D200)/('Failure Counts Accuracy'!D1-'Failure Counts Accuracy'!D200),0)</f>
        <v>52.788888888888891</v>
      </c>
      <c r="E200">
        <f>IFERROR(SUM('PARITY Accuracy'!E200, 'Pattern_Matching Accuracy'!E200, 'Reversal Accuracy'!E200, 'Stack Accuracy'!E200, 'Vending_Machine Accuracy'!E200, 'Vending_Machine_Sum Accuracy'!E200, 'MazeComplete Accuracy'!E200, 'MazeSolve Accuracy'!E200, 'Hamiltonian Accuracy'!E200)/('Failure Counts Accuracy'!D1-'Failure Counts Accuracy'!E200),0)</f>
        <v>59.388888888888886</v>
      </c>
      <c r="F200">
        <f>IFERROR(SUM('PARITY Accuracy'!F200, 'Pattern_Matching Accuracy'!F200, 'Reversal Accuracy'!F200, 'Stack Accuracy'!F200, 'Vending_Machine Accuracy'!F200, 'Vending_Machine_Sum Accuracy'!F200, 'MazeComplete Accuracy'!F200, 'MazeSolve Accuracy'!F200, 'Hamiltonian Accuracy'!F200)/('Failure Counts Accuracy'!D1-'Failure Counts Accuracy'!F200),0)</f>
        <v>47.199999999999996</v>
      </c>
      <c r="G200">
        <f>IFERROR(SUM('PARITY Accuracy'!G200, 'Pattern_Matching Accuracy'!G200, 'Reversal Accuracy'!G200, 'Stack Accuracy'!G200, 'Vending_Machine Accuracy'!G200, 'Vending_Machine_Sum Accuracy'!G200, 'MazeComplete Accuracy'!G200, 'MazeSolve Accuracy'!G200, 'Hamiltonian Accuracy'!G200)/('Failure Counts Accuracy'!D1-'Failure Counts Accuracy'!G200),0)</f>
        <v>45.266666666666673</v>
      </c>
      <c r="H200" t="str">
        <f t="shared" si="66"/>
        <v>20 (δ=0.2)</v>
      </c>
      <c r="J200">
        <v>50</v>
      </c>
      <c r="K200">
        <f>AVERAGE(D204:G208)</f>
        <v>51.14133333333335</v>
      </c>
      <c r="L200">
        <f t="shared" si="78"/>
        <v>43.893208498677261</v>
      </c>
      <c r="M200">
        <v>0.85</v>
      </c>
      <c r="N200">
        <f t="shared" si="67"/>
        <v>51.161111111111111</v>
      </c>
      <c r="O200">
        <f t="shared" si="68"/>
        <v>5.4950173839017928</v>
      </c>
      <c r="P200" s="2">
        <f>AVERAGE(D204:D208)</f>
        <v>53.811500000000002</v>
      </c>
      <c r="Q200">
        <f t="shared" si="74"/>
        <v>46.350889550264554</v>
      </c>
      <c r="R200" s="2">
        <f>AVERAGE(E204:E208)</f>
        <v>57.727999999999994</v>
      </c>
      <c r="S200">
        <f t="shared" si="75"/>
        <v>49.776501322751322</v>
      </c>
      <c r="T200" s="2">
        <f>AVERAGE(F204:F208)</f>
        <v>46.052499999999995</v>
      </c>
      <c r="U200">
        <f t="shared" si="76"/>
        <v>41.920998677248676</v>
      </c>
      <c r="V200" s="2">
        <f>AVERAGE(G204:G208)</f>
        <v>46.973333333333329</v>
      </c>
      <c r="W200">
        <f t="shared" si="77"/>
        <v>37.524444444444441</v>
      </c>
    </row>
    <row r="201" spans="1:23" x14ac:dyDescent="0.45">
      <c r="A201" s="1">
        <v>17</v>
      </c>
      <c r="B201">
        <v>20</v>
      </c>
      <c r="C201">
        <v>0.45</v>
      </c>
      <c r="D201">
        <f>IFERROR(SUM('PARITY Accuracy'!D201, 'Pattern_Matching Accuracy'!D201, 'Reversal Accuracy'!D201, 'Stack Accuracy'!D201, 'Vending_Machine Accuracy'!D201, 'Vending_Machine_Sum Accuracy'!D201, 'MazeComplete Accuracy'!D201, 'MazeSolve Accuracy'!D201, 'Hamiltonian Accuracy'!D201)/('Failure Counts Accuracy'!D1-'Failure Counts Accuracy'!D201),0)</f>
        <v>52.786666666666662</v>
      </c>
      <c r="E201">
        <f>IFERROR(SUM('PARITY Accuracy'!E201, 'Pattern_Matching Accuracy'!E201, 'Reversal Accuracy'!E201, 'Stack Accuracy'!E201, 'Vending_Machine Accuracy'!E201, 'Vending_Machine_Sum Accuracy'!E201, 'MazeComplete Accuracy'!E201, 'MazeSolve Accuracy'!E201, 'Hamiltonian Accuracy'!E201)/('Failure Counts Accuracy'!D1-'Failure Counts Accuracy'!E201),0)</f>
        <v>56.74444444444444</v>
      </c>
      <c r="F201">
        <f>IFERROR(SUM('PARITY Accuracy'!F201, 'Pattern_Matching Accuracy'!F201, 'Reversal Accuracy'!F201, 'Stack Accuracy'!F201, 'Vending_Machine Accuracy'!F201, 'Vending_Machine_Sum Accuracy'!F201, 'MazeComplete Accuracy'!F201, 'MazeSolve Accuracy'!F201, 'Hamiltonian Accuracy'!F201)/('Failure Counts Accuracy'!D1-'Failure Counts Accuracy'!F201),0)</f>
        <v>46.555555555555557</v>
      </c>
      <c r="G201">
        <f>IFERROR(SUM('PARITY Accuracy'!G201, 'Pattern_Matching Accuracy'!G201, 'Reversal Accuracy'!G201, 'Stack Accuracy'!G201, 'Vending_Machine Accuracy'!G201, 'Vending_Machine_Sum Accuracy'!G201, 'MazeComplete Accuracy'!G201, 'MazeSolve Accuracy'!G201, 'Hamiltonian Accuracy'!G201)/('Failure Counts Accuracy'!D1-'Failure Counts Accuracy'!G201),0)</f>
        <v>43.449999999999996</v>
      </c>
      <c r="H201" t="str">
        <f t="shared" si="66"/>
        <v>20 (δ=0.45)</v>
      </c>
      <c r="J201">
        <v>100</v>
      </c>
      <c r="K201">
        <f>AVERAGE(D209:G213)</f>
        <v>54.084642857142853</v>
      </c>
      <c r="L201">
        <f>AVERAGE((L200-L199), (L199-L198), (L198-L197), (L197-L196))</f>
        <v>-1.5958041914682504</v>
      </c>
      <c r="N201">
        <f t="shared" si="67"/>
        <v>49.884166666666658</v>
      </c>
      <c r="O201">
        <f t="shared" si="68"/>
        <v>5.1953361311307722</v>
      </c>
      <c r="P201" s="2">
        <f>AVERAGE(D209:D213)</f>
        <v>57.508571428571429</v>
      </c>
      <c r="R201" s="2">
        <f>AVERAGE(E209:E213)</f>
        <v>56.069999999999993</v>
      </c>
      <c r="T201" s="2">
        <f>AVERAGE(F209:F213)</f>
        <v>46.08</v>
      </c>
      <c r="V201" s="2">
        <f>AVERAGE(G209:G213)</f>
        <v>56.679999999999993</v>
      </c>
    </row>
    <row r="202" spans="1:23" x14ac:dyDescent="0.45">
      <c r="A202" s="1">
        <v>18</v>
      </c>
      <c r="B202">
        <v>20</v>
      </c>
      <c r="C202">
        <v>0.65</v>
      </c>
      <c r="D202">
        <f>IFERROR(SUM('PARITY Accuracy'!D202, 'Pattern_Matching Accuracy'!D202, 'Reversal Accuracy'!D202, 'Stack Accuracy'!D202, 'Vending_Machine Accuracy'!D202, 'Vending_Machine_Sum Accuracy'!D202, 'MazeComplete Accuracy'!D202, 'MazeSolve Accuracy'!D202, 'Hamiltonian Accuracy'!D202)/('Failure Counts Accuracy'!D1-'Failure Counts Accuracy'!D202),0)</f>
        <v>51.197777777777773</v>
      </c>
      <c r="E202">
        <f>IFERROR(SUM('PARITY Accuracy'!E202, 'Pattern_Matching Accuracy'!E202, 'Reversal Accuracy'!E202, 'Stack Accuracy'!E202, 'Vending_Machine Accuracy'!E202, 'Vending_Machine_Sum Accuracy'!E202, 'MazeComplete Accuracy'!E202, 'MazeSolve Accuracy'!E202, 'Hamiltonian Accuracy'!E202)/('Failure Counts Accuracy'!D1-'Failure Counts Accuracy'!E202),0)</f>
        <v>54.699999999999996</v>
      </c>
      <c r="F202">
        <f>IFERROR(SUM('PARITY Accuracy'!F202, 'Pattern_Matching Accuracy'!F202, 'Reversal Accuracy'!F202, 'Stack Accuracy'!F202, 'Vending_Machine Accuracy'!F202, 'Vending_Machine_Sum Accuracy'!F202, 'MazeComplete Accuracy'!F202, 'MazeSolve Accuracy'!F202, 'Hamiltonian Accuracy'!F202)/('Failure Counts Accuracy'!D1-'Failure Counts Accuracy'!F202),0)</f>
        <v>45.833333333333336</v>
      </c>
      <c r="G202">
        <f>IFERROR(SUM('PARITY Accuracy'!G202, 'Pattern_Matching Accuracy'!G202, 'Reversal Accuracy'!G202, 'Stack Accuracy'!G202, 'Vending_Machine Accuracy'!G202, 'Vending_Machine_Sum Accuracy'!G202, 'MazeComplete Accuracy'!G202, 'MazeSolve Accuracy'!G202, 'Hamiltonian Accuracy'!G202)/('Failure Counts Accuracy'!D1-'Failure Counts Accuracy'!G202),0)</f>
        <v>42.283333333333331</v>
      </c>
      <c r="H202" t="str">
        <f t="shared" si="66"/>
        <v>20 (δ=0.65)</v>
      </c>
      <c r="K202">
        <f>AVERAGE(K196:K201)</f>
        <v>47.212884920634927</v>
      </c>
      <c r="L202">
        <f>AVERAGE(L196:L200)</f>
        <v>47.212884920634927</v>
      </c>
      <c r="N202">
        <f t="shared" si="67"/>
        <v>48.503611111111113</v>
      </c>
      <c r="O202">
        <f t="shared" si="68"/>
        <v>4.7821545440662323</v>
      </c>
      <c r="P202" s="2">
        <f>AVERAGE(P196:P201)</f>
        <v>49.047715608465602</v>
      </c>
      <c r="Q202">
        <f>AVERAGE(Q196:Q200)</f>
        <v>49.047715608465609</v>
      </c>
      <c r="R202" s="2">
        <f>AVERAGE(R196:R201)</f>
        <v>55.459259259259255</v>
      </c>
      <c r="S202">
        <f>AVERAGE(S196:S200)</f>
        <v>55.459259259259248</v>
      </c>
      <c r="T202" s="2">
        <f>AVERAGE(T196:T201)</f>
        <v>44.970601851851853</v>
      </c>
      <c r="U202">
        <f>AVERAGE(U196:U200)</f>
        <v>44.970601851851846</v>
      </c>
      <c r="V202" s="2">
        <f>AVERAGE(V196:V201)</f>
        <v>39.373962962962963</v>
      </c>
      <c r="W202">
        <f>AVERAGE(W196:W200)</f>
        <v>39.373962962962963</v>
      </c>
    </row>
    <row r="203" spans="1:23" x14ac:dyDescent="0.45">
      <c r="A203" s="1">
        <v>19</v>
      </c>
      <c r="B203">
        <v>20</v>
      </c>
      <c r="C203">
        <v>0.85</v>
      </c>
      <c r="D203">
        <f>IFERROR(SUM('PARITY Accuracy'!D203, 'Pattern_Matching Accuracy'!D203, 'Reversal Accuracy'!D203, 'Stack Accuracy'!D203, 'Vending_Machine Accuracy'!D203, 'Vending_Machine_Sum Accuracy'!D203, 'MazeComplete Accuracy'!D203, 'MazeSolve Accuracy'!D203, 'Hamiltonian Accuracy'!D203)/('Failure Counts Accuracy'!D1-'Failure Counts Accuracy'!D203),0)</f>
        <v>48.502222222222223</v>
      </c>
      <c r="E203">
        <f>IFERROR(SUM('PARITY Accuracy'!E203, 'Pattern_Matching Accuracy'!E203, 'Reversal Accuracy'!E203, 'Stack Accuracy'!E203, 'Vending_Machine Accuracy'!E203, 'Vending_Machine_Sum Accuracy'!E203, 'MazeComplete Accuracy'!E203, 'MazeSolve Accuracy'!E203, 'Hamiltonian Accuracy'!E203)/('Failure Counts Accuracy'!D1-'Failure Counts Accuracy'!E203),0)</f>
        <v>51.288888888888884</v>
      </c>
      <c r="F203">
        <f>IFERROR(SUM('PARITY Accuracy'!F203, 'Pattern_Matching Accuracy'!F203, 'Reversal Accuracy'!F203, 'Stack Accuracy'!F203, 'Vending_Machine Accuracy'!F203, 'Vending_Machine_Sum Accuracy'!F203, 'MazeComplete Accuracy'!F203, 'MazeSolve Accuracy'!F203, 'Hamiltonian Accuracy'!F203)/('Failure Counts Accuracy'!D1-'Failure Counts Accuracy'!F203),0)</f>
        <v>43.31111111111111</v>
      </c>
      <c r="G203">
        <f>IFERROR(SUM('PARITY Accuracy'!G203, 'Pattern_Matching Accuracy'!G203, 'Reversal Accuracy'!G203, 'Stack Accuracy'!G203, 'Vending_Machine Accuracy'!G203, 'Vending_Machine_Sum Accuracy'!G203, 'MazeComplete Accuracy'!G203, 'MazeSolve Accuracy'!G203, 'Hamiltonian Accuracy'!G203)/('Failure Counts Accuracy'!D1-'Failure Counts Accuracy'!G203),0)</f>
        <v>41.466666666666661</v>
      </c>
      <c r="H203" t="str">
        <f t="shared" si="66"/>
        <v>20 (δ=0.85)</v>
      </c>
      <c r="K203">
        <f>_xlfn.STDEV.P(K196:K201)</f>
        <v>5.7405140657356659</v>
      </c>
      <c r="L203">
        <f>_xlfn.STDEV.P(L196:L200)</f>
        <v>2.1241062424287556</v>
      </c>
      <c r="N203">
        <f t="shared" si="67"/>
        <v>46.142222222222223</v>
      </c>
      <c r="O203">
        <f t="shared" si="68"/>
        <v>3.9349011313602591</v>
      </c>
      <c r="P203" s="2">
        <f>_xlfn.STDEV.P(P196:P201)</f>
        <v>6.5348762195697949</v>
      </c>
      <c r="Q203">
        <f>_xlfn.STDEV.P(Q196:Q200)</f>
        <v>1.6175792064733732</v>
      </c>
      <c r="R203" s="2">
        <f>_xlfn.STDEV.P(R196:R201)</f>
        <v>3.8893915604580611</v>
      </c>
      <c r="S203">
        <f>_xlfn.STDEV.P(S196:S200)</f>
        <v>3.8762817447044702</v>
      </c>
      <c r="T203" s="2">
        <f>_xlfn.STDEV.P(T196:T201)</f>
        <v>1.361016194882775</v>
      </c>
      <c r="U203">
        <f>_xlfn.STDEV.P(U196:U200)</f>
        <v>1.7159520838008167</v>
      </c>
      <c r="V203" s="2">
        <f>_xlfn.STDEV.P(V196:V201)</f>
        <v>12.500724463231082</v>
      </c>
      <c r="W203">
        <f>_xlfn.STDEV.P(W196:W200)</f>
        <v>1.3712009224842576</v>
      </c>
    </row>
    <row r="204" spans="1:23" ht="14.65" thickBot="1" x14ac:dyDescent="0.5">
      <c r="A204" s="1">
        <v>20</v>
      </c>
      <c r="B204">
        <v>50</v>
      </c>
      <c r="C204">
        <v>0</v>
      </c>
      <c r="D204">
        <f>IFERROR(SUM('PARITY Accuracy'!D204, 'Pattern_Matching Accuracy'!D204, 'Reversal Accuracy'!D204, 'Stack Accuracy'!D204, 'Vending_Machine Accuracy'!D204, 'Vending_Machine_Sum Accuracy'!D204, 'MazeComplete Accuracy'!D204, 'MazeSolve Accuracy'!D204, 'Hamiltonian Accuracy'!D204)/('Failure Counts Accuracy'!D1-'Failure Counts Accuracy'!D204),0)</f>
        <v>57.19</v>
      </c>
      <c r="E204">
        <f>IFERROR(SUM('PARITY Accuracy'!E204, 'Pattern_Matching Accuracy'!E204, 'Reversal Accuracy'!E204, 'Stack Accuracy'!E204, 'Vending_Machine Accuracy'!E204, 'Vending_Machine_Sum Accuracy'!E204, 'MazeComplete Accuracy'!E204, 'MazeSolve Accuracy'!E204, 'Hamiltonian Accuracy'!E204)/('Failure Counts Accuracy'!D1-'Failure Counts Accuracy'!E204),0)</f>
        <v>64.912499999999994</v>
      </c>
      <c r="F204">
        <f>IFERROR(SUM('PARITY Accuracy'!F204, 'Pattern_Matching Accuracy'!F204, 'Reversal Accuracy'!F204, 'Stack Accuracy'!F204, 'Vending_Machine Accuracy'!F204, 'Vending_Machine_Sum Accuracy'!F204, 'MazeComplete Accuracy'!F204, 'MazeSolve Accuracy'!F204, 'Hamiltonian Accuracy'!F204)/('Failure Counts Accuracy'!D1-'Failure Counts Accuracy'!F204),0)</f>
        <v>48.662499999999994</v>
      </c>
      <c r="G204">
        <f>IFERROR(SUM('PARITY Accuracy'!G204, 'Pattern_Matching Accuracy'!G204, 'Reversal Accuracy'!G204, 'Stack Accuracy'!G204, 'Vending_Machine Accuracy'!G204, 'Vending_Machine_Sum Accuracy'!G204, 'MazeComplete Accuracy'!G204, 'MazeSolve Accuracy'!G204, 'Hamiltonian Accuracy'!G204)/('Failure Counts Accuracy'!D1-'Failure Counts Accuracy'!G204),0)</f>
        <v>50.4</v>
      </c>
      <c r="H204" t="str">
        <f t="shared" si="66"/>
        <v>50 (δ=0)</v>
      </c>
      <c r="N204">
        <f t="shared" si="67"/>
        <v>55.291249999999998</v>
      </c>
      <c r="O204">
        <f t="shared" si="68"/>
        <v>6.4038729736386717</v>
      </c>
      <c r="P204" s="2"/>
      <c r="R204" s="2"/>
      <c r="T204" s="2"/>
      <c r="V204" s="2"/>
    </row>
    <row r="205" spans="1:23" x14ac:dyDescent="0.45">
      <c r="A205" s="1">
        <v>21</v>
      </c>
      <c r="B205">
        <v>50</v>
      </c>
      <c r="C205">
        <v>0.2</v>
      </c>
      <c r="D205">
        <f>IFERROR(SUM('PARITY Accuracy'!D205, 'Pattern_Matching Accuracy'!D205, 'Reversal Accuracy'!D205, 'Stack Accuracy'!D205, 'Vending_Machine Accuracy'!D205, 'Vending_Machine_Sum Accuracy'!D205, 'MazeComplete Accuracy'!D205, 'MazeSolve Accuracy'!D205, 'Hamiltonian Accuracy'!D205)/('Failure Counts Accuracy'!D1-'Failure Counts Accuracy'!D205),0)</f>
        <v>54.371249999999996</v>
      </c>
      <c r="E205">
        <f>IFERROR(SUM('PARITY Accuracy'!E205, 'Pattern_Matching Accuracy'!E205, 'Reversal Accuracy'!E205, 'Stack Accuracy'!E205, 'Vending_Machine Accuracy'!E205, 'Vending_Machine_Sum Accuracy'!E205, 'MazeComplete Accuracy'!E205, 'MazeSolve Accuracy'!E205, 'Hamiltonian Accuracy'!E205)/('Failure Counts Accuracy'!D1-'Failure Counts Accuracy'!E205),0)</f>
        <v>60.182500000000005</v>
      </c>
      <c r="F205">
        <f>IFERROR(SUM('PARITY Accuracy'!F205, 'Pattern_Matching Accuracy'!F205, 'Reversal Accuracy'!F205, 'Stack Accuracy'!F205, 'Vending_Machine Accuracy'!F205, 'Vending_Machine_Sum Accuracy'!F205, 'MazeComplete Accuracy'!F205, 'MazeSolve Accuracy'!F205, 'Hamiltonian Accuracy'!F205)/('Failure Counts Accuracy'!D1-'Failure Counts Accuracy'!F205),0)</f>
        <v>47.699999999999996</v>
      </c>
      <c r="G205">
        <f>IFERROR(SUM('PARITY Accuracy'!G205, 'Pattern_Matching Accuracy'!G205, 'Reversal Accuracy'!G205, 'Stack Accuracy'!G205, 'Vending_Machine Accuracy'!G205, 'Vending_Machine_Sum Accuracy'!G205, 'MazeComplete Accuracy'!G205, 'MazeSolve Accuracy'!G205, 'Hamiltonian Accuracy'!G205)/('Failure Counts Accuracy'!D1-'Failure Counts Accuracy'!G205),0)</f>
        <v>49.5</v>
      </c>
      <c r="H205" t="str">
        <f t="shared" si="66"/>
        <v>50 (δ=0.2)</v>
      </c>
      <c r="K205" s="9" cm="1">
        <f t="array" ref="K205">INDEX(LINEST(K196:K201), 1)</f>
        <v>3.1592918367346949</v>
      </c>
      <c r="L205" s="10" cm="1">
        <f t="array" ref="L205">INDEX(LINEST(L196:L200), 1)</f>
        <v>-1.4814232804232774</v>
      </c>
      <c r="N205">
        <f t="shared" si="67"/>
        <v>52.938437499999999</v>
      </c>
      <c r="O205">
        <f t="shared" si="68"/>
        <v>4.8423515219073856</v>
      </c>
      <c r="P205" s="2" cm="1">
        <f t="array" ref="P205">INDEX(LINEST(P196:P201), 1)</f>
        <v>3.7248641723356029</v>
      </c>
      <c r="Q205" s="2" cm="1">
        <f t="array" ref="Q205">INDEX(LINEST(Q196:Q200), 1)</f>
        <v>-1.1022037037037036</v>
      </c>
      <c r="R205" s="2" cm="1">
        <f t="array" ref="R205">INDEX(LINEST(R196:R201), 1)</f>
        <v>1.3282793650793634</v>
      </c>
      <c r="S205" s="2" cm="1">
        <f t="array" ref="S205">INDEX(LINEST(S196:S200), 1)</f>
        <v>-2.7185085978835999</v>
      </c>
      <c r="T205" s="2" cm="1">
        <f t="array" ref="T205">INDEX(LINEST(T196:T201), 1)</f>
        <v>0.64888095238095089</v>
      </c>
      <c r="U205" s="2" cm="1">
        <f t="array" ref="U205">INDEX(LINEST(U196:U200), 1)</f>
        <v>-1.1413326719576715</v>
      </c>
      <c r="V205" s="2" cm="1">
        <f t="array" ref="V205">INDEX(LINEST(V196:V201), 1)</f>
        <v>6.9351428571428579</v>
      </c>
      <c r="W205" s="2" cm="1">
        <f t="array" ref="W205">INDEX(LINEST(W196:W200), 1)</f>
        <v>-0.96364814814814947</v>
      </c>
    </row>
    <row r="206" spans="1:23" x14ac:dyDescent="0.45">
      <c r="A206" s="1">
        <v>22</v>
      </c>
      <c r="B206">
        <v>50</v>
      </c>
      <c r="C206">
        <v>0.45</v>
      </c>
      <c r="D206">
        <f>IFERROR(SUM('PARITY Accuracy'!D206, 'Pattern_Matching Accuracy'!D206, 'Reversal Accuracy'!D206, 'Stack Accuracy'!D206, 'Vending_Machine Accuracy'!D206, 'Vending_Machine_Sum Accuracy'!D206, 'MazeComplete Accuracy'!D206, 'MazeSolve Accuracy'!D206, 'Hamiltonian Accuracy'!D206)/('Failure Counts Accuracy'!D1-'Failure Counts Accuracy'!D206),0)</f>
        <v>54.868750000000006</v>
      </c>
      <c r="E206">
        <f>IFERROR(SUM('PARITY Accuracy'!E206, 'Pattern_Matching Accuracy'!E206, 'Reversal Accuracy'!E206, 'Stack Accuracy'!E206, 'Vending_Machine Accuracy'!E206, 'Vending_Machine_Sum Accuracy'!E206, 'MazeComplete Accuracy'!E206, 'MazeSolve Accuracy'!E206, 'Hamiltonian Accuracy'!E206)/('Failure Counts Accuracy'!D1-'Failure Counts Accuracy'!E206),0)</f>
        <v>57.507499999999993</v>
      </c>
      <c r="F206">
        <f>IFERROR(SUM('PARITY Accuracy'!F206, 'Pattern_Matching Accuracy'!F206, 'Reversal Accuracy'!F206, 'Stack Accuracy'!F206, 'Vending_Machine Accuracy'!F206, 'Vending_Machine_Sum Accuracy'!F206, 'MazeComplete Accuracy'!F206, 'MazeSolve Accuracy'!F206, 'Hamiltonian Accuracy'!F206)/('Failure Counts Accuracy'!D1-'Failure Counts Accuracy'!F206),0)</f>
        <v>47.5</v>
      </c>
      <c r="G206">
        <f>IFERROR(SUM('PARITY Accuracy'!G206, 'Pattern_Matching Accuracy'!G206, 'Reversal Accuracy'!G206, 'Stack Accuracy'!G206, 'Vending_Machine Accuracy'!G206, 'Vending_Machine_Sum Accuracy'!G206, 'MazeComplete Accuracy'!G206, 'MazeSolve Accuracy'!G206, 'Hamiltonian Accuracy'!G206)/('Failure Counts Accuracy'!D1-'Failure Counts Accuracy'!G206),0)</f>
        <v>45.233333333333327</v>
      </c>
      <c r="H206" t="str">
        <f t="shared" si="66"/>
        <v>50 (δ=0.45)</v>
      </c>
      <c r="K206" s="11">
        <f>AVERAGE('Hamiltonian Accuracy'!K206, 'MazeSolve Accuracy'!K206, 'MazeComplete Accuracy'!K206, 'Vending_Machine_Sum Accuracy'!K206, 'Vending_Machine Accuracy'!K206, 'Stack Accuracy'!K206, 'Reversal Accuracy'!K206, 'Pattern_Matching Accuracy'!K206, 'PARITY Accuracy'!K206)</f>
        <v>3.5632121693121701</v>
      </c>
      <c r="L206" s="11">
        <f>AVERAGE('Hamiltonian Accuracy'!L206, 'MazeSolve Accuracy'!L206, 'MazeComplete Accuracy'!L206, 'Vending_Machine_Sum Accuracy'!L206, 'Vending_Machine Accuracy'!L206, 'Stack Accuracy'!L206, 'Reversal Accuracy'!L206, 'Pattern_Matching Accuracy'!L206, 'PARITY Accuracy'!L206)</f>
        <v>-1.414143141211982</v>
      </c>
      <c r="N206">
        <f t="shared" si="67"/>
        <v>51.27739583333333</v>
      </c>
      <c r="O206">
        <f t="shared" si="68"/>
        <v>5.0623965042147212</v>
      </c>
    </row>
    <row r="207" spans="1:23" ht="14.65" thickBot="1" x14ac:dyDescent="0.5">
      <c r="A207" s="1">
        <v>23</v>
      </c>
      <c r="B207">
        <v>50</v>
      </c>
      <c r="C207">
        <v>0.65</v>
      </c>
      <c r="D207">
        <f>IFERROR(SUM('PARITY Accuracy'!D207, 'Pattern_Matching Accuracy'!D207, 'Reversal Accuracy'!D207, 'Stack Accuracy'!D207, 'Vending_Machine Accuracy'!D207, 'Vending_Machine_Sum Accuracy'!D207, 'MazeComplete Accuracy'!D207, 'MazeSolve Accuracy'!D207, 'Hamiltonian Accuracy'!D207)/('Failure Counts Accuracy'!D1-'Failure Counts Accuracy'!D207),0)</f>
        <v>52.803750000000008</v>
      </c>
      <c r="E207">
        <f>IFERROR(SUM('PARITY Accuracy'!E207, 'Pattern_Matching Accuracy'!E207, 'Reversal Accuracy'!E207, 'Stack Accuracy'!E207, 'Vending_Machine Accuracy'!E207, 'Vending_Machine_Sum Accuracy'!E207, 'MazeComplete Accuracy'!E207, 'MazeSolve Accuracy'!E207, 'Hamiltonian Accuracy'!E207)/('Failure Counts Accuracy'!D1-'Failure Counts Accuracy'!E207),0)</f>
        <v>55.024999999999999</v>
      </c>
      <c r="F207">
        <f>IFERROR(SUM('PARITY Accuracy'!F207, 'Pattern_Matching Accuracy'!F207, 'Reversal Accuracy'!F207, 'Stack Accuracy'!F207, 'Vending_Machine Accuracy'!F207, 'Vending_Machine_Sum Accuracy'!F207, 'MazeComplete Accuracy'!F207, 'MazeSolve Accuracy'!F207, 'Hamiltonian Accuracy'!F207)/('Failure Counts Accuracy'!D1-'Failure Counts Accuracy'!F207),0)</f>
        <v>45.137499999999996</v>
      </c>
      <c r="G207">
        <f>IFERROR(SUM('PARITY Accuracy'!G207, 'Pattern_Matching Accuracy'!G207, 'Reversal Accuracy'!G207, 'Stack Accuracy'!G207, 'Vending_Machine Accuracy'!G207, 'Vending_Machine_Sum Accuracy'!G207, 'MazeComplete Accuracy'!G207, 'MazeSolve Accuracy'!G207, 'Hamiltonian Accuracy'!G207)/('Failure Counts Accuracy'!D1-'Failure Counts Accuracy'!G207),0)</f>
        <v>46.233333333333327</v>
      </c>
      <c r="H207" t="str">
        <f t="shared" si="66"/>
        <v>50 (δ=0.65)</v>
      </c>
      <c r="K207" s="12">
        <f>_xlfn.STDEV.P('Hamiltonian Accuracy'!K206, 'MazeSolve Accuracy'!K206, 'MazeComplete Accuracy'!K206, 'Vending_Machine_Sum Accuracy'!K206, 'Vending_Machine Accuracy'!K206, 'Stack Accuracy'!K206, 'Reversal Accuracy'!K206, 'Pattern_Matching Accuracy'!K206, 'PARITY Accuracy'!K206)</f>
        <v>2.5976133729966882</v>
      </c>
      <c r="L207" s="13">
        <f>_xlfn.STDEV.P('Hamiltonian Accuracy'!L206, 'MazeSolve Accuracy'!L206, 'MazeComplete Accuracy'!L206, 'Vending_Machine_Sum Accuracy'!L206, 'Vending_Machine Accuracy'!L206, 'Stack Accuracy'!L206, 'Reversal Accuracy'!L206, 'Pattern_Matching Accuracy'!L206, 'PARITY Accuracy'!L206)</f>
        <v>1.8369150681146351</v>
      </c>
      <c r="N207">
        <f t="shared" si="67"/>
        <v>49.799895833333331</v>
      </c>
      <c r="O207">
        <f t="shared" si="68"/>
        <v>4.2066363159954907</v>
      </c>
    </row>
    <row r="208" spans="1:23" x14ac:dyDescent="0.45">
      <c r="A208" s="1">
        <v>24</v>
      </c>
      <c r="B208">
        <v>50</v>
      </c>
      <c r="C208">
        <v>0.85</v>
      </c>
      <c r="D208">
        <f>IFERROR(SUM('PARITY Accuracy'!D208, 'Pattern_Matching Accuracy'!D208, 'Reversal Accuracy'!D208, 'Stack Accuracy'!D208, 'Vending_Machine Accuracy'!D208, 'Vending_Machine_Sum Accuracy'!D208, 'MazeComplete Accuracy'!D208, 'MazeSolve Accuracy'!D208, 'Hamiltonian Accuracy'!D208)/('Failure Counts Accuracy'!D1-'Failure Counts Accuracy'!D208),0)</f>
        <v>49.823750000000004</v>
      </c>
      <c r="E208">
        <f>IFERROR(SUM('PARITY Accuracy'!E208, 'Pattern_Matching Accuracy'!E208, 'Reversal Accuracy'!E208, 'Stack Accuracy'!E208, 'Vending_Machine Accuracy'!E208, 'Vending_Machine_Sum Accuracy'!E208, 'MazeComplete Accuracy'!E208, 'MazeSolve Accuracy'!E208, 'Hamiltonian Accuracy'!E208)/('Failure Counts Accuracy'!D1-'Failure Counts Accuracy'!E208),0)</f>
        <v>51.012500000000003</v>
      </c>
      <c r="F208">
        <f>IFERROR(SUM('PARITY Accuracy'!F208, 'Pattern_Matching Accuracy'!F208, 'Reversal Accuracy'!F208, 'Stack Accuracy'!F208, 'Vending_Machine Accuracy'!F208, 'Vending_Machine_Sum Accuracy'!F208, 'MazeComplete Accuracy'!F208, 'MazeSolve Accuracy'!F208, 'Hamiltonian Accuracy'!F208)/('Failure Counts Accuracy'!D1-'Failure Counts Accuracy'!F208),0)</f>
        <v>41.262500000000003</v>
      </c>
      <c r="G208">
        <f>IFERROR(SUM('PARITY Accuracy'!G208, 'Pattern_Matching Accuracy'!G208, 'Reversal Accuracy'!G208, 'Stack Accuracy'!G208, 'Vending_Machine Accuracy'!G208, 'Vending_Machine_Sum Accuracy'!G208, 'MazeComplete Accuracy'!G208, 'MazeSolve Accuracy'!G208, 'Hamiltonian Accuracy'!G208)/('Failure Counts Accuracy'!D1-'Failure Counts Accuracy'!G208),0)</f>
        <v>43.5</v>
      </c>
      <c r="H208" t="str">
        <f t="shared" si="66"/>
        <v>50 (δ=0.85)</v>
      </c>
      <c r="N208">
        <f t="shared" si="67"/>
        <v>46.399687499999999</v>
      </c>
      <c r="O208">
        <f t="shared" si="68"/>
        <v>4.1170719623257437</v>
      </c>
    </row>
    <row r="209" spans="1:23" x14ac:dyDescent="0.45">
      <c r="A209" s="1">
        <v>25</v>
      </c>
      <c r="B209">
        <v>100</v>
      </c>
      <c r="C209">
        <v>0</v>
      </c>
      <c r="D209">
        <f>IFERROR(SUM('PARITY Accuracy'!D209, 'Pattern_Matching Accuracy'!D209, 'Reversal Accuracy'!D209, 'Stack Accuracy'!D209, 'Vending_Machine Accuracy'!D209, 'Vending_Machine_Sum Accuracy'!D209, 'MazeComplete Accuracy'!D209, 'MazeSolve Accuracy'!D209, 'Hamiltonian Accuracy'!D209)/('Failure Counts Accuracy'!D1-'Failure Counts Accuracy'!D209),0)</f>
        <v>61.685714285714297</v>
      </c>
      <c r="E209">
        <f>IFERROR(SUM('PARITY Accuracy'!E209, 'Pattern_Matching Accuracy'!E209, 'Reversal Accuracy'!E209, 'Stack Accuracy'!E209, 'Vending_Machine Accuracy'!E209, 'Vending_Machine_Sum Accuracy'!E209, 'MazeComplete Accuracy'!E209, 'MazeSolve Accuracy'!E209, 'Hamiltonian Accuracy'!E209)/('Failure Counts Accuracy'!D1-'Failure Counts Accuracy'!E209),0)</f>
        <v>64.185714285714283</v>
      </c>
      <c r="F209">
        <f>IFERROR(SUM('PARITY Accuracy'!F209, 'Pattern_Matching Accuracy'!F209, 'Reversal Accuracy'!F209, 'Stack Accuracy'!F209, 'Vending_Machine Accuracy'!F209, 'Vending_Machine_Sum Accuracy'!F209, 'MazeComplete Accuracy'!F209, 'MazeSolve Accuracy'!F209, 'Hamiltonian Accuracy'!F209)/('Failure Counts Accuracy'!D1-'Failure Counts Accuracy'!F209),0)</f>
        <v>48.399999999999991</v>
      </c>
      <c r="G209">
        <f>IFERROR(SUM('PARITY Accuracy'!G209, 'Pattern_Matching Accuracy'!G209, 'Reversal Accuracy'!G209, 'Stack Accuracy'!G209, 'Vending_Machine Accuracy'!G209, 'Vending_Machine_Sum Accuracy'!G209, 'MazeComplete Accuracy'!G209, 'MazeSolve Accuracy'!G209, 'Hamiltonian Accuracy'!G209)/('Failure Counts Accuracy'!D1-'Failure Counts Accuracy'!G209),0)</f>
        <v>60.4</v>
      </c>
      <c r="H209" t="str">
        <f t="shared" si="66"/>
        <v>100 (δ=0)</v>
      </c>
      <c r="N209">
        <f t="shared" si="67"/>
        <v>58.667857142857144</v>
      </c>
      <c r="O209">
        <f t="shared" si="68"/>
        <v>6.0824217703014174</v>
      </c>
    </row>
    <row r="210" spans="1:23" x14ac:dyDescent="0.45">
      <c r="A210" s="1">
        <v>26</v>
      </c>
      <c r="B210">
        <v>100</v>
      </c>
      <c r="C210">
        <v>0.2</v>
      </c>
      <c r="D210">
        <f>IFERROR(SUM('PARITY Accuracy'!D210, 'Pattern_Matching Accuracy'!D210, 'Reversal Accuracy'!D210, 'Stack Accuracy'!D210, 'Vending_Machine Accuracy'!D210, 'Vending_Machine_Sum Accuracy'!D210, 'MazeComplete Accuracy'!D210, 'MazeSolve Accuracy'!D210, 'Hamiltonian Accuracy'!D210)/('Failure Counts Accuracy'!D1-'Failure Counts Accuracy'!D210),0)</f>
        <v>58.7</v>
      </c>
      <c r="E210">
        <f>IFERROR(SUM('PARITY Accuracy'!E210, 'Pattern_Matching Accuracy'!E210, 'Reversal Accuracy'!E210, 'Stack Accuracy'!E210, 'Vending_Machine Accuracy'!E210, 'Vending_Machine_Sum Accuracy'!E210, 'MazeComplete Accuracy'!E210, 'MazeSolve Accuracy'!E210, 'Hamiltonian Accuracy'!E210)/('Failure Counts Accuracy'!D1-'Failure Counts Accuracy'!E210),0)</f>
        <v>59.028571428571432</v>
      </c>
      <c r="F210">
        <f>IFERROR(SUM('PARITY Accuracy'!F210, 'Pattern_Matching Accuracy'!F210, 'Reversal Accuracy'!F210, 'Stack Accuracy'!F210, 'Vending_Machine Accuracy'!F210, 'Vending_Machine_Sum Accuracy'!F210, 'MazeComplete Accuracy'!F210, 'MazeSolve Accuracy'!F210, 'Hamiltonian Accuracy'!F210)/('Failure Counts Accuracy'!D1-'Failure Counts Accuracy'!F210),0)</f>
        <v>47</v>
      </c>
      <c r="G210">
        <f>IFERROR(SUM('PARITY Accuracy'!G210, 'Pattern_Matching Accuracy'!G210, 'Reversal Accuracy'!G210, 'Stack Accuracy'!G210, 'Vending_Machine Accuracy'!G210, 'Vending_Machine_Sum Accuracy'!G210, 'MazeComplete Accuracy'!G210, 'MazeSolve Accuracy'!G210, 'Hamiltonian Accuracy'!G210)/('Failure Counts Accuracy'!D1-'Failure Counts Accuracy'!G210),0)</f>
        <v>55.4</v>
      </c>
      <c r="H210" t="str">
        <f t="shared" si="66"/>
        <v>100 (δ=0.2)</v>
      </c>
      <c r="N210">
        <f t="shared" si="67"/>
        <v>55.032142857142858</v>
      </c>
      <c r="O210">
        <f t="shared" si="68"/>
        <v>4.8496199619671447</v>
      </c>
    </row>
    <row r="211" spans="1:23" x14ac:dyDescent="0.45">
      <c r="A211" s="1">
        <v>27</v>
      </c>
      <c r="B211">
        <v>100</v>
      </c>
      <c r="C211">
        <v>0.45</v>
      </c>
      <c r="D211">
        <f>IFERROR(SUM('PARITY Accuracy'!D211, 'Pattern_Matching Accuracy'!D211, 'Reversal Accuracy'!D211, 'Stack Accuracy'!D211, 'Vending_Machine Accuracy'!D211, 'Vending_Machine_Sum Accuracy'!D211, 'MazeComplete Accuracy'!D211, 'MazeSolve Accuracy'!D211, 'Hamiltonian Accuracy'!D211)/('Failure Counts Accuracy'!D1-'Failure Counts Accuracy'!D211),0)</f>
        <v>58.242857142857147</v>
      </c>
      <c r="E211">
        <f>IFERROR(SUM('PARITY Accuracy'!E211, 'Pattern_Matching Accuracy'!E211, 'Reversal Accuracy'!E211, 'Stack Accuracy'!E211, 'Vending_Machine Accuracy'!E211, 'Vending_Machine_Sum Accuracy'!E211, 'MazeComplete Accuracy'!E211, 'MazeSolve Accuracy'!E211, 'Hamiltonian Accuracy'!E211)/('Failure Counts Accuracy'!D1-'Failure Counts Accuracy'!E211),0)</f>
        <v>55.578571428571429</v>
      </c>
      <c r="F211">
        <f>IFERROR(SUM('PARITY Accuracy'!F211, 'Pattern_Matching Accuracy'!F211, 'Reversal Accuracy'!F211, 'Stack Accuracy'!F211, 'Vending_Machine Accuracy'!F211, 'Vending_Machine_Sum Accuracy'!F211, 'MazeComplete Accuracy'!F211, 'MazeSolve Accuracy'!F211, 'Hamiltonian Accuracy'!F211)/('Failure Counts Accuracy'!D1-'Failure Counts Accuracy'!F211),0)</f>
        <v>46.614285714285714</v>
      </c>
      <c r="G211">
        <f>IFERROR(SUM('PARITY Accuracy'!G211, 'Pattern_Matching Accuracy'!G211, 'Reversal Accuracy'!G211, 'Stack Accuracy'!G211, 'Vending_Machine Accuracy'!G211, 'Vending_Machine_Sum Accuracy'!G211, 'MazeComplete Accuracy'!G211, 'MazeSolve Accuracy'!G211, 'Hamiltonian Accuracy'!G211)/('Failure Counts Accuracy'!D1-'Failure Counts Accuracy'!G211),0)</f>
        <v>57.4</v>
      </c>
      <c r="H211" t="str">
        <f t="shared" si="66"/>
        <v>100 (δ=0.45)</v>
      </c>
      <c r="N211">
        <f t="shared" si="67"/>
        <v>54.458928571428579</v>
      </c>
      <c r="O211">
        <f t="shared" si="68"/>
        <v>4.6303357941219057</v>
      </c>
    </row>
    <row r="212" spans="1:23" x14ac:dyDescent="0.45">
      <c r="A212" s="1">
        <v>28</v>
      </c>
      <c r="B212">
        <v>100</v>
      </c>
      <c r="C212">
        <v>0.65</v>
      </c>
      <c r="D212">
        <f>IFERROR(SUM('PARITY Accuracy'!D212, 'Pattern_Matching Accuracy'!D212, 'Reversal Accuracy'!D212, 'Stack Accuracy'!D212, 'Vending_Machine Accuracy'!D212, 'Vending_Machine_Sum Accuracy'!D212, 'MazeComplete Accuracy'!D212, 'MazeSolve Accuracy'!D212, 'Hamiltonian Accuracy'!D212)/('Failure Counts Accuracy'!D1-'Failure Counts Accuracy'!D212),0)</f>
        <v>56.457142857142863</v>
      </c>
      <c r="E212">
        <f>IFERROR(SUM('PARITY Accuracy'!E212, 'Pattern_Matching Accuracy'!E212, 'Reversal Accuracy'!E212, 'Stack Accuracy'!E212, 'Vending_Machine Accuracy'!E212, 'Vending_Machine_Sum Accuracy'!E212, 'MazeComplete Accuracy'!E212, 'MazeSolve Accuracy'!E212, 'Hamiltonian Accuracy'!E212)/('Failure Counts Accuracy'!D1-'Failure Counts Accuracy'!E212),0)</f>
        <v>53.342857142857135</v>
      </c>
      <c r="F212">
        <f>IFERROR(SUM('PARITY Accuracy'!F212, 'Pattern_Matching Accuracy'!F212, 'Reversal Accuracy'!F212, 'Stack Accuracy'!F212, 'Vending_Machine Accuracy'!F212, 'Vending_Machine_Sum Accuracy'!F212, 'MazeComplete Accuracy'!F212, 'MazeSolve Accuracy'!F212, 'Hamiltonian Accuracy'!F212)/('Failure Counts Accuracy'!D1-'Failure Counts Accuracy'!F212),0)</f>
        <v>45.699999999999996</v>
      </c>
      <c r="G212">
        <f>IFERROR(SUM('PARITY Accuracy'!G212, 'Pattern_Matching Accuracy'!G212, 'Reversal Accuracy'!G212, 'Stack Accuracy'!G212, 'Vending_Machine Accuracy'!G212, 'Vending_Machine_Sum Accuracy'!G212, 'MazeComplete Accuracy'!G212, 'MazeSolve Accuracy'!G212, 'Hamiltonian Accuracy'!G212)/('Failure Counts Accuracy'!D1-'Failure Counts Accuracy'!G212),0)</f>
        <v>54.4</v>
      </c>
      <c r="H212" t="str">
        <f t="shared" si="66"/>
        <v>100 (δ=0.65)</v>
      </c>
      <c r="N212">
        <f t="shared" si="67"/>
        <v>52.475000000000001</v>
      </c>
      <c r="O212">
        <f t="shared" si="68"/>
        <v>4.0686879873953874</v>
      </c>
    </row>
    <row r="213" spans="1:23" x14ac:dyDescent="0.45">
      <c r="A213" s="1">
        <v>29</v>
      </c>
      <c r="B213">
        <v>100</v>
      </c>
      <c r="C213">
        <v>0.85</v>
      </c>
      <c r="D213">
        <f>IFERROR(SUM('PARITY Accuracy'!D213, 'Pattern_Matching Accuracy'!D213, 'Reversal Accuracy'!D213, 'Stack Accuracy'!D213, 'Vending_Machine Accuracy'!D213, 'Vending_Machine_Sum Accuracy'!D213, 'MazeComplete Accuracy'!D213, 'MazeSolve Accuracy'!D213, 'Hamiltonian Accuracy'!D213)/('Failure Counts Accuracy'!D1-'Failure Counts Accuracy'!D213),0)</f>
        <v>52.457142857142863</v>
      </c>
      <c r="E213">
        <f>IFERROR(SUM('PARITY Accuracy'!E213, 'Pattern_Matching Accuracy'!E213, 'Reversal Accuracy'!E213, 'Stack Accuracy'!E213, 'Vending_Machine Accuracy'!E213, 'Vending_Machine_Sum Accuracy'!E213, 'MazeComplete Accuracy'!E213, 'MazeSolve Accuracy'!E213, 'Hamiltonian Accuracy'!E213)/('Failure Counts Accuracy'!D1-'Failure Counts Accuracy'!E213),0)</f>
        <v>48.214285714285715</v>
      </c>
      <c r="F213">
        <f>IFERROR(SUM('PARITY Accuracy'!F213, 'Pattern_Matching Accuracy'!F213, 'Reversal Accuracy'!F213, 'Stack Accuracy'!F213, 'Vending_Machine Accuracy'!F213, 'Vending_Machine_Sum Accuracy'!F213, 'MazeComplete Accuracy'!F213, 'MazeSolve Accuracy'!F213, 'Hamiltonian Accuracy'!F213)/('Failure Counts Accuracy'!D1-'Failure Counts Accuracy'!F213),0)</f>
        <v>42.68571428571429</v>
      </c>
      <c r="G213">
        <f>IFERROR(SUM('PARITY Accuracy'!G213, 'Pattern_Matching Accuracy'!G213, 'Reversal Accuracy'!G213, 'Stack Accuracy'!G213, 'Vending_Machine Accuracy'!G213, 'Vending_Machine_Sum Accuracy'!G213, 'MazeComplete Accuracy'!G213, 'MazeSolve Accuracy'!G213, 'Hamiltonian Accuracy'!G213)/('Failure Counts Accuracy'!D1-'Failure Counts Accuracy'!G213),0)</f>
        <v>55.8</v>
      </c>
      <c r="H213" t="str">
        <f t="shared" si="66"/>
        <v>100 (δ=0.85)</v>
      </c>
      <c r="N213">
        <f t="shared" si="67"/>
        <v>49.789285714285711</v>
      </c>
      <c r="O213">
        <f t="shared" si="68"/>
        <v>4.9037613114832563</v>
      </c>
    </row>
    <row r="214" spans="1:23" x14ac:dyDescent="0.45">
      <c r="O214">
        <f>AVERAGE(O184:O213)</f>
        <v>7.0714423640078961</v>
      </c>
    </row>
    <row r="217" spans="1:23" x14ac:dyDescent="0.45">
      <c r="A217" s="1">
        <v>0</v>
      </c>
      <c r="B217" t="s">
        <v>13</v>
      </c>
    </row>
    <row r="218" spans="1:23" x14ac:dyDescent="0.45">
      <c r="P218" t="s">
        <v>34</v>
      </c>
    </row>
    <row r="219" spans="1:23" x14ac:dyDescent="0.45"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4</v>
      </c>
      <c r="G219" s="1" t="s">
        <v>5</v>
      </c>
      <c r="H219" s="1" t="s">
        <v>7</v>
      </c>
      <c r="J219" s="6"/>
      <c r="K219" s="6" t="s">
        <v>25</v>
      </c>
      <c r="L219" s="6" t="s">
        <v>26</v>
      </c>
      <c r="N219" s="8" t="s">
        <v>27</v>
      </c>
      <c r="O219" s="8" t="s">
        <v>28</v>
      </c>
      <c r="P219" s="6"/>
      <c r="Q219" s="6" t="s">
        <v>29</v>
      </c>
      <c r="R219" s="6"/>
      <c r="S219" s="6" t="s">
        <v>15</v>
      </c>
      <c r="T219" s="6"/>
      <c r="U219" s="6" t="s">
        <v>30</v>
      </c>
      <c r="V219" s="6"/>
      <c r="W219" s="6" t="s">
        <v>31</v>
      </c>
    </row>
    <row r="220" spans="1:23" x14ac:dyDescent="0.45">
      <c r="A220" s="1">
        <v>0</v>
      </c>
      <c r="B220">
        <v>0</v>
      </c>
      <c r="C220">
        <v>0</v>
      </c>
      <c r="D220">
        <f>IFERROR(SUM('PARITY Accuracy'!D220, 'Pattern_Matching Accuracy'!D220, 'Reversal Accuracy'!D220, 'Stack Accuracy'!D220, 'Vending_Machine Accuracy'!D220, 'Vending_Machine_Sum Accuracy'!D220, 'MazeComplete Accuracy'!D220, 'MazeSolve Accuracy'!D220, 'Hamiltonian Accuracy'!D220)/('Failure Counts Accuracy'!D1-'Failure Counts Accuracy'!D220),0)</f>
        <v>18.755555555555553</v>
      </c>
      <c r="E220">
        <f>IFERROR(SUM('PARITY Accuracy'!E220, 'Pattern_Matching Accuracy'!E220, 'Reversal Accuracy'!E220, 'Stack Accuracy'!E220, 'Vending_Machine Accuracy'!E220, 'Vending_Machine_Sum Accuracy'!E220, 'MazeComplete Accuracy'!E220, 'MazeSolve Accuracy'!E220, 'Hamiltonian Accuracy'!E220)/('Failure Counts Accuracy'!D1-'Failure Counts Accuracy'!E220),0)</f>
        <v>15.142857142857142</v>
      </c>
      <c r="F220">
        <f>IFERROR(SUM('PARITY Accuracy'!F220, 'Pattern_Matching Accuracy'!F220, 'Reversal Accuracy'!F220, 'Stack Accuracy'!F220, 'Vending_Machine Accuracy'!F220, 'Vending_Machine_Sum Accuracy'!F220, 'MazeComplete Accuracy'!F220, 'MazeSolve Accuracy'!F220, 'Hamiltonian Accuracy'!F220)/('Failure Counts Accuracy'!D1-'Failure Counts Accuracy'!F220),0)</f>
        <v>18.688888888888886</v>
      </c>
      <c r="G220">
        <f>IFERROR(SUM('PARITY Accuracy'!G220, 'Pattern_Matching Accuracy'!G220, 'Reversal Accuracy'!G220, 'Stack Accuracy'!G220, 'Vending_Machine Accuracy'!G220, 'Vending_Machine_Sum Accuracy'!G220, 'MazeComplete Accuracy'!G220, 'MazeSolve Accuracy'!G220, 'Hamiltonian Accuracy'!G220)/('Failure Counts Accuracy'!D1-'Failure Counts Accuracy'!G220),0)</f>
        <v>20.683333333333334</v>
      </c>
      <c r="H220" t="str">
        <f t="shared" ref="H220:H249" si="79">B220&amp;" (δ="&amp;C220&amp;")"</f>
        <v>0 (δ=0)</v>
      </c>
      <c r="J220">
        <v>2</v>
      </c>
      <c r="K220">
        <f>_xlfn.STDEV.P(D220:G224)</f>
        <v>1.634724541661168</v>
      </c>
      <c r="L220" cm="1">
        <f t="array" ref="L220">_xlfn.STDEV.P(D220:G220,D225:G225,D230:G230,IFERROR(IF(D235:G235&gt;0,D235:G235),""),IFERROR(IF(D240:G240&gt;0,D240:G240), ""), IFERROR(IF(D245:G245&gt;0,D245:G245), ""))</f>
        <v>5.5169092823797277</v>
      </c>
      <c r="M220">
        <v>0</v>
      </c>
      <c r="N220">
        <f>AVERAGE(D220:G220)</f>
        <v>18.31765873015873</v>
      </c>
      <c r="O220">
        <f>_xlfn.STDEV.P(D220:G220)</f>
        <v>2.0003341537903965</v>
      </c>
      <c r="P220" s="2">
        <f>_xlfn.STDEV.P(D220:D224)</f>
        <v>1.2137053001266624</v>
      </c>
      <c r="Q220">
        <f>_xlfn.STDEV.P(D220,D225,D230,D235,D240,D245)</f>
        <v>3.4753430938211487</v>
      </c>
      <c r="R220" s="2">
        <f>_xlfn.STDEV.P(E220:E224)</f>
        <v>0.72475752454717945</v>
      </c>
      <c r="S220">
        <f>_xlfn.STDEV.P(E220,E225,E230,E235,E240,E245)</f>
        <v>7.0192343000408677</v>
      </c>
      <c r="T220" s="2">
        <f>_xlfn.STDEV.P(F220:F224)</f>
        <v>0.76634775975981684</v>
      </c>
      <c r="U220">
        <f>_xlfn.STDEV.P(F220,F225,F230,F235,F240,F245)</f>
        <v>4.1619124432902312</v>
      </c>
      <c r="V220" s="2">
        <f>_xlfn.STDEV.P(G220:G224)</f>
        <v>0.59361416574891246</v>
      </c>
      <c r="W220">
        <f>_xlfn.STDEV.P(G220,G225,G230,G235,G240,G245)</f>
        <v>9.9950810867037951</v>
      </c>
    </row>
    <row r="221" spans="1:23" x14ac:dyDescent="0.45">
      <c r="A221" s="1">
        <v>1</v>
      </c>
      <c r="B221">
        <v>0</v>
      </c>
      <c r="C221">
        <v>0.2</v>
      </c>
      <c r="D221">
        <f>IFERROR(SUM('PARITY Accuracy'!D221, 'Pattern_Matching Accuracy'!D221, 'Reversal Accuracy'!D221, 'Stack Accuracy'!D221, 'Vending_Machine Accuracy'!D221, 'Vending_Machine_Sum Accuracy'!D221, 'MazeComplete Accuracy'!D221, 'MazeSolve Accuracy'!D221, 'Hamiltonian Accuracy'!D221)/('Failure Counts Accuracy'!D1-'Failure Counts Accuracy'!D221),0)</f>
        <v>19.5</v>
      </c>
      <c r="E221">
        <f>IFERROR(SUM('PARITY Accuracy'!E221, 'Pattern_Matching Accuracy'!E221, 'Reversal Accuracy'!E221, 'Stack Accuracy'!E221, 'Vending_Machine Accuracy'!E221, 'Vending_Machine_Sum Accuracy'!E221, 'MazeComplete Accuracy'!E221, 'MazeSolve Accuracy'!E221, 'Hamiltonian Accuracy'!E221)/('Failure Counts Accuracy'!D1-'Failure Counts Accuracy'!E221),0)</f>
        <v>15.557142857142855</v>
      </c>
      <c r="F221">
        <f>IFERROR(SUM('PARITY Accuracy'!F221, 'Pattern_Matching Accuracy'!F221, 'Reversal Accuracy'!F221, 'Stack Accuracy'!F221, 'Vending_Machine Accuracy'!F221, 'Vending_Machine_Sum Accuracy'!F221, 'MazeComplete Accuracy'!F221, 'MazeSolve Accuracy'!F221, 'Hamiltonian Accuracy'!F221)/('Failure Counts Accuracy'!D1-'Failure Counts Accuracy'!F221),0)</f>
        <v>17.955555555555556</v>
      </c>
      <c r="G221">
        <f>IFERROR(SUM('PARITY Accuracy'!G221, 'Pattern_Matching Accuracy'!G221, 'Reversal Accuracy'!G221, 'Stack Accuracy'!G221, 'Vending_Machine Accuracy'!G221, 'Vending_Machine_Sum Accuracy'!G221, 'MazeComplete Accuracy'!G221, 'MazeSolve Accuracy'!G221, 'Hamiltonian Accuracy'!G221)/('Failure Counts Accuracy'!D1-'Failure Counts Accuracy'!G221),0)</f>
        <v>20.849999999999998</v>
      </c>
      <c r="H221" t="str">
        <f t="shared" si="79"/>
        <v>0 (δ=0.2)</v>
      </c>
      <c r="J221">
        <v>5</v>
      </c>
      <c r="K221">
        <f>_xlfn.STDEV.P(D225:G229)</f>
        <v>5.0775095074243186</v>
      </c>
      <c r="L221" cm="1">
        <f t="array" ref="L221">_xlfn.STDEV.P(D221:G221,D226:G226,D231:G231,IFERROR(IF(D236:G236&gt;0,D236:G236),""),IFERROR(IF(D241:G241&gt;0,D241:G241), ""), IFERROR(IF(D246:G246&gt;0,D246:G246), ""))</f>
        <v>5.0599941904207117</v>
      </c>
      <c r="M221">
        <v>0.2</v>
      </c>
      <c r="N221">
        <f t="shared" ref="N221:N244" si="80">AVERAGE(D221:G221)</f>
        <v>18.465674603174602</v>
      </c>
      <c r="O221">
        <f t="shared" ref="O221:O244" si="81">_xlfn.STDEV.P(D221:G221)</f>
        <v>1.9668893579001014</v>
      </c>
      <c r="P221" s="2">
        <f>_xlfn.STDEV.P(D225:D229)</f>
        <v>1.0422445226825274</v>
      </c>
      <c r="Q221">
        <f t="shared" ref="Q221:Q224" si="82">_xlfn.STDEV.P(D221,D226,D231,D236,D241,D246)</f>
        <v>3.9810733608658118</v>
      </c>
      <c r="R221" s="2">
        <f>_xlfn.STDEV.P(E225:E229)</f>
        <v>0.54503822495919374</v>
      </c>
      <c r="S221">
        <f t="shared" ref="S221:S224" si="83">_xlfn.STDEV.P(E221,E226,E231,E236,E241,E246)</f>
        <v>6.1179417058668815</v>
      </c>
      <c r="T221" s="2">
        <f>_xlfn.STDEV.P(F225:F229)</f>
        <v>0.64889649919433445</v>
      </c>
      <c r="U221">
        <f t="shared" ref="U221:U224" si="84">_xlfn.STDEV.P(F221,F226,F231,F236,F241,F246)</f>
        <v>4.0840659511169175</v>
      </c>
      <c r="V221" s="2">
        <f>_xlfn.STDEV.P(G225:G229)</f>
        <v>0.37886343185902821</v>
      </c>
      <c r="W221">
        <f t="shared" ref="W221:W224" si="85">_xlfn.STDEV.P(G221,G226,G231,G236,G241,G246)</f>
        <v>10.197635286285683</v>
      </c>
    </row>
    <row r="222" spans="1:23" x14ac:dyDescent="0.45">
      <c r="A222" s="1">
        <v>2</v>
      </c>
      <c r="B222">
        <v>0</v>
      </c>
      <c r="C222">
        <v>0.45</v>
      </c>
      <c r="D222">
        <f>IFERROR(SUM('PARITY Accuracy'!D222, 'Pattern_Matching Accuracy'!D222, 'Reversal Accuracy'!D222, 'Stack Accuracy'!D222, 'Vending_Machine Accuracy'!D222, 'Vending_Machine_Sum Accuracy'!D222, 'MazeComplete Accuracy'!D222, 'MazeSolve Accuracy'!D222, 'Hamiltonian Accuracy'!D222)/('Failure Counts Accuracy'!D1-'Failure Counts Accuracy'!D222),0)</f>
        <v>20.083333333333329</v>
      </c>
      <c r="E222">
        <f>IFERROR(SUM('PARITY Accuracy'!E222, 'Pattern_Matching Accuracy'!E222, 'Reversal Accuracy'!E222, 'Stack Accuracy'!E222, 'Vending_Machine Accuracy'!E222, 'Vending_Machine_Sum Accuracy'!E222, 'MazeComplete Accuracy'!E222, 'MazeSolve Accuracy'!E222, 'Hamiltonian Accuracy'!E222)/('Failure Counts Accuracy'!D1-'Failure Counts Accuracy'!E222),0)</f>
        <v>16.314285714285713</v>
      </c>
      <c r="F222">
        <f>IFERROR(SUM('PARITY Accuracy'!F222, 'Pattern_Matching Accuracy'!F222, 'Reversal Accuracy'!F222, 'Stack Accuracy'!F222, 'Vending_Machine Accuracy'!F222, 'Vending_Machine_Sum Accuracy'!F222, 'MazeComplete Accuracy'!F222, 'MazeSolve Accuracy'!F222, 'Hamiltonian Accuracy'!F222)/('Failure Counts Accuracy'!D1-'Failure Counts Accuracy'!F222),0)</f>
        <v>17.566666666666663</v>
      </c>
      <c r="G222">
        <f>IFERROR(SUM('PARITY Accuracy'!G222, 'Pattern_Matching Accuracy'!G222, 'Reversal Accuracy'!G222, 'Stack Accuracy'!G222, 'Vending_Machine Accuracy'!G222, 'Vending_Machine_Sum Accuracy'!G222, 'MazeComplete Accuracy'!G222, 'MazeSolve Accuracy'!G222, 'Hamiltonian Accuracy'!G222)/('Failure Counts Accuracy'!D1-'Failure Counts Accuracy'!G222),0)</f>
        <v>19.8</v>
      </c>
      <c r="H222" t="str">
        <f t="shared" si="79"/>
        <v>0 (δ=0.45)</v>
      </c>
      <c r="J222">
        <v>10</v>
      </c>
      <c r="K222">
        <f>_xlfn.STDEV.P(D230:G234)</f>
        <v>6.3696066440073675</v>
      </c>
      <c r="L222" cm="1">
        <f t="array" ref="L222">_xlfn.STDEV.P(D222:G222,D227:G227,D232:G232,IFERROR(IF(D237:G237&gt;0,D237:G237),""),IFERROR(IF(D242:G242&gt;0,D242:G242), ""), IFERROR(IF(D247:G247&gt;0,D247:G247), ""))</f>
        <v>5.3707162415422909</v>
      </c>
      <c r="M222">
        <v>0.45</v>
      </c>
      <c r="N222">
        <f t="shared" si="80"/>
        <v>18.441071428571426</v>
      </c>
      <c r="O222">
        <f t="shared" si="81"/>
        <v>1.5677621143056601</v>
      </c>
      <c r="P222" s="2">
        <f>_xlfn.STDEV.P(D230:D234)</f>
        <v>0.39489933081923723</v>
      </c>
      <c r="Q222">
        <f t="shared" si="82"/>
        <v>3.5427196316595517</v>
      </c>
      <c r="R222" s="2">
        <f>_xlfn.STDEV.P(E230:E234)</f>
        <v>0.66979856931527659</v>
      </c>
      <c r="S222">
        <f t="shared" si="83"/>
        <v>5.5570466736627475</v>
      </c>
      <c r="T222" s="2">
        <f>_xlfn.STDEV.P(F230:F234)</f>
        <v>0.43735456136375256</v>
      </c>
      <c r="U222">
        <f t="shared" si="84"/>
        <v>4.3958987729901988</v>
      </c>
      <c r="V222" s="2">
        <f>_xlfn.STDEV.P(G230:G234)</f>
        <v>3.353218023199672</v>
      </c>
      <c r="W222">
        <f t="shared" si="85"/>
        <v>11.243618599071601</v>
      </c>
    </row>
    <row r="223" spans="1:23" x14ac:dyDescent="0.45">
      <c r="A223" s="1">
        <v>3</v>
      </c>
      <c r="B223">
        <v>0</v>
      </c>
      <c r="C223">
        <v>0.65</v>
      </c>
      <c r="D223">
        <f>IFERROR(SUM('PARITY Accuracy'!D223, 'Pattern_Matching Accuracy'!D223, 'Reversal Accuracy'!D223, 'Stack Accuracy'!D223, 'Vending_Machine Accuracy'!D223, 'Vending_Machine_Sum Accuracy'!D223, 'MazeComplete Accuracy'!D223, 'MazeSolve Accuracy'!D223, 'Hamiltonian Accuracy'!D223)/('Failure Counts Accuracy'!D1-'Failure Counts Accuracy'!D223),0)</f>
        <v>17.272222222222222</v>
      </c>
      <c r="E223">
        <f>IFERROR(SUM('PARITY Accuracy'!E223, 'Pattern_Matching Accuracy'!E223, 'Reversal Accuracy'!E223, 'Stack Accuracy'!E223, 'Vending_Machine Accuracy'!E223, 'Vending_Machine_Sum Accuracy'!E223, 'MazeComplete Accuracy'!E223, 'MazeSolve Accuracy'!E223, 'Hamiltonian Accuracy'!E223)/('Failure Counts Accuracy'!D1-'Failure Counts Accuracy'!E223),0)</f>
        <v>16.899999999999999</v>
      </c>
      <c r="F223">
        <f>IFERROR(SUM('PARITY Accuracy'!F223, 'Pattern_Matching Accuracy'!F223, 'Reversal Accuracy'!F223, 'Stack Accuracy'!F223, 'Vending_Machine Accuracy'!F223, 'Vending_Machine_Sum Accuracy'!F223, 'MazeComplete Accuracy'!F223, 'MazeSolve Accuracy'!F223, 'Hamiltonian Accuracy'!F223)/('Failure Counts Accuracy'!D1-'Failure Counts Accuracy'!F223),0)</f>
        <v>18.8</v>
      </c>
      <c r="G223">
        <f>IFERROR(SUM('PARITY Accuracy'!G223, 'Pattern_Matching Accuracy'!G223, 'Reversal Accuracy'!G223, 'Stack Accuracy'!G223, 'Vending_Machine Accuracy'!G223, 'Vending_Machine_Sum Accuracy'!G223, 'MazeComplete Accuracy'!G223, 'MazeSolve Accuracy'!G223, 'Hamiltonian Accuracy'!G223)/('Failure Counts Accuracy'!D1-'Failure Counts Accuracy'!G223),0)</f>
        <v>19.7</v>
      </c>
      <c r="H223" t="str">
        <f t="shared" si="79"/>
        <v>0 (δ=0.65)</v>
      </c>
      <c r="J223">
        <v>20</v>
      </c>
      <c r="K223">
        <f>_xlfn.STDEV.P(D235:G239)</f>
        <v>5.0409177759339672</v>
      </c>
      <c r="L223" cm="1">
        <f t="array" ref="L223">_xlfn.STDEV.P(D223:G223,D228:G228,D233:G233,IFERROR(IF(D238:G238&gt;0,D238:G238),""),IFERROR(IF(D243:G243&gt;0,D243:G243), ""), IFERROR(IF(D248:G248&gt;0,D248:G248), ""))</f>
        <v>5.4448503179079308</v>
      </c>
      <c r="M223">
        <v>0.65</v>
      </c>
      <c r="N223">
        <f t="shared" si="80"/>
        <v>18.168055555555554</v>
      </c>
      <c r="O223">
        <f t="shared" si="81"/>
        <v>1.1354173037714832</v>
      </c>
      <c r="P223" s="2">
        <f>_xlfn.STDEV.P(D235:D239)</f>
        <v>0.91169265654605258</v>
      </c>
      <c r="Q223">
        <f t="shared" si="82"/>
        <v>3.6030412337518229</v>
      </c>
      <c r="R223" s="2">
        <f>_xlfn.STDEV.P(E235:E239)</f>
        <v>1.0867281509531603</v>
      </c>
      <c r="S223">
        <f t="shared" si="83"/>
        <v>5.1594125474090591</v>
      </c>
      <c r="T223" s="2">
        <f>_xlfn.STDEV.P(F235:F239)</f>
        <v>0.27083205127901605</v>
      </c>
      <c r="U223">
        <f t="shared" si="84"/>
        <v>3.9061679963957689</v>
      </c>
      <c r="V223" s="2">
        <f>_xlfn.STDEV.P(G235:G239)</f>
        <v>2.2178016142116954</v>
      </c>
      <c r="W223">
        <f t="shared" si="85"/>
        <v>11.404961883125935</v>
      </c>
    </row>
    <row r="224" spans="1:23" x14ac:dyDescent="0.45">
      <c r="A224" s="1">
        <v>4</v>
      </c>
      <c r="B224">
        <v>0</v>
      </c>
      <c r="C224">
        <v>0.85</v>
      </c>
      <c r="D224">
        <f>IFERROR(SUM('PARITY Accuracy'!D224, 'Pattern_Matching Accuracy'!D224, 'Reversal Accuracy'!D224, 'Stack Accuracy'!D224, 'Vending_Machine Accuracy'!D224, 'Vending_Machine_Sum Accuracy'!D224, 'MazeComplete Accuracy'!D224, 'MazeSolve Accuracy'!D224, 'Hamiltonian Accuracy'!D224)/('Failure Counts Accuracy'!D1-'Failure Counts Accuracy'!D224),0)</f>
        <v>16.987500000000001</v>
      </c>
      <c r="E224">
        <f>IFERROR(SUM('PARITY Accuracy'!E224, 'Pattern_Matching Accuracy'!E224, 'Reversal Accuracy'!E224, 'Stack Accuracy'!E224, 'Vending_Machine Accuracy'!E224, 'Vending_Machine_Sum Accuracy'!E224, 'MazeComplete Accuracy'!E224, 'MazeSolve Accuracy'!E224, 'Hamiltonian Accuracy'!E224)/('Failure Counts Accuracy'!D1-'Failure Counts Accuracy'!E224),0)</f>
        <v>16.971428571428572</v>
      </c>
      <c r="F224">
        <f>IFERROR(SUM('PARITY Accuracy'!F224, 'Pattern_Matching Accuracy'!F224, 'Reversal Accuracy'!F224, 'Stack Accuracy'!F224, 'Vending_Machine Accuracy'!F224, 'Vending_Machine_Sum Accuracy'!F224, 'MazeComplete Accuracy'!F224, 'MazeSolve Accuracy'!F224, 'Hamiltonian Accuracy'!F224)/('Failure Counts Accuracy'!D1-'Failure Counts Accuracy'!F224),0)</f>
        <v>19.788888888888888</v>
      </c>
      <c r="G224">
        <f>IFERROR(SUM('PARITY Accuracy'!G224, 'Pattern_Matching Accuracy'!G224, 'Reversal Accuracy'!G224, 'Stack Accuracy'!G224, 'Vending_Machine Accuracy'!G224, 'Vending_Machine_Sum Accuracy'!G224, 'MazeComplete Accuracy'!G224, 'MazeSolve Accuracy'!G224, 'Hamiltonian Accuracy'!G224)/('Failure Counts Accuracy'!D1-'Failure Counts Accuracy'!G224),0)</f>
        <v>19.316666666666666</v>
      </c>
      <c r="H224" t="str">
        <f t="shared" si="79"/>
        <v>0 (δ=0.85)</v>
      </c>
      <c r="J224">
        <v>50</v>
      </c>
      <c r="K224">
        <f>_xlfn.STDEV.P(D240:G244)</f>
        <v>4.1017237236652164</v>
      </c>
      <c r="L224" cm="1">
        <f t="array" ref="L224">_xlfn.STDEV.P(D224:G224,D229:G229,D234:G234,IFERROR(IF(D239:G239&gt;0,D239:G239),""),IFERROR(IF(D244:G244&gt;0,D244:G244), ""), IFERROR(IF(D249:G249&gt;0,D249:G249), ""))</f>
        <v>5.1681335707262406</v>
      </c>
      <c r="M224">
        <v>0.85</v>
      </c>
      <c r="N224">
        <f t="shared" si="80"/>
        <v>18.266121031746032</v>
      </c>
      <c r="O224">
        <f t="shared" si="81"/>
        <v>1.297456009603448</v>
      </c>
      <c r="P224" s="2">
        <f>_xlfn.STDEV.P(D240:D244)</f>
        <v>0.63444892623441396</v>
      </c>
      <c r="Q224">
        <f t="shared" si="82"/>
        <v>4.273654057781723</v>
      </c>
      <c r="R224" s="2">
        <f>_xlfn.STDEV.P(E240:E244)</f>
        <v>1.8235446556394246</v>
      </c>
      <c r="S224">
        <f t="shared" si="83"/>
        <v>4.5508410795091692</v>
      </c>
      <c r="T224" s="2">
        <f>_xlfn.STDEV.P(F240:F244)</f>
        <v>0.89991666280828486</v>
      </c>
      <c r="U224">
        <f t="shared" si="84"/>
        <v>3.3364021126590457</v>
      </c>
      <c r="V224" s="2">
        <f>_xlfn.STDEV.P(G240:G244)</f>
        <v>0.80212218520621736</v>
      </c>
      <c r="W224">
        <f t="shared" si="85"/>
        <v>11.344156498855469</v>
      </c>
    </row>
    <row r="225" spans="1:23" x14ac:dyDescent="0.45">
      <c r="A225" s="1">
        <v>5</v>
      </c>
      <c r="B225">
        <v>5</v>
      </c>
      <c r="C225">
        <v>0</v>
      </c>
      <c r="D225">
        <f>IFERROR(SUM('PARITY Accuracy'!D225, 'Pattern_Matching Accuracy'!D225, 'Reversal Accuracy'!D225, 'Stack Accuracy'!D225, 'Vending_Machine Accuracy'!D225, 'Vending_Machine_Sum Accuracy'!D225, 'MazeComplete Accuracy'!D225, 'MazeSolve Accuracy'!D225, 'Hamiltonian Accuracy'!D225)/('Failure Counts Accuracy'!D1-'Failure Counts Accuracy'!D225),0)</f>
        <v>18.666666666666668</v>
      </c>
      <c r="E225">
        <f>IFERROR(SUM('PARITY Accuracy'!E225, 'Pattern_Matching Accuracy'!E225, 'Reversal Accuracy'!E225, 'Stack Accuracy'!E225, 'Vending_Machine Accuracy'!E225, 'Vending_Machine_Sum Accuracy'!E225, 'MazeComplete Accuracy'!E225, 'MazeSolve Accuracy'!E225, 'Hamiltonian Accuracy'!E225)/('Failure Counts Accuracy'!D1-'Failure Counts Accuracy'!E225),0)</f>
        <v>21.344444444444449</v>
      </c>
      <c r="F225">
        <f>IFERROR(SUM('PARITY Accuracy'!F225, 'Pattern_Matching Accuracy'!F225, 'Reversal Accuracy'!F225, 'Stack Accuracy'!F225, 'Vending_Machine Accuracy'!F225, 'Vending_Machine_Sum Accuracy'!F225, 'MazeComplete Accuracy'!F225, 'MazeSolve Accuracy'!F225, 'Hamiltonian Accuracy'!F225)/('Failure Counts Accuracy'!D1-'Failure Counts Accuracy'!F225),0)</f>
        <v>30.599999999999998</v>
      </c>
      <c r="G225">
        <f>IFERROR(SUM('PARITY Accuracy'!G225, 'Pattern_Matching Accuracy'!G225, 'Reversal Accuracy'!G225, 'Stack Accuracy'!G225, 'Vending_Machine Accuracy'!G225, 'Vending_Machine_Sum Accuracy'!G225, 'MazeComplete Accuracy'!G225, 'MazeSolve Accuracy'!G225, 'Hamiltonian Accuracy'!G225)/('Failure Counts Accuracy'!D1-'Failure Counts Accuracy'!G225),0)</f>
        <v>30.387500000000003</v>
      </c>
      <c r="H225" t="str">
        <f t="shared" si="79"/>
        <v>5 (δ=0)</v>
      </c>
      <c r="J225">
        <v>100</v>
      </c>
      <c r="K225">
        <f>_xlfn.STDEV.P(D245:F249)</f>
        <v>2.7791250066287039</v>
      </c>
      <c r="N225">
        <f t="shared" si="80"/>
        <v>25.249652777777779</v>
      </c>
      <c r="O225">
        <f t="shared" si="81"/>
        <v>5.3294007107519947</v>
      </c>
      <c r="P225" s="2">
        <f>_xlfn.STDEV.P(D245:D249)</f>
        <v>0.68915407082403024</v>
      </c>
      <c r="R225" s="2">
        <f>_xlfn.STDEV.P(E245:E249)</f>
        <v>2.3349137504889161</v>
      </c>
      <c r="T225" s="2">
        <f>_xlfn.STDEV.P(F245:F249)</f>
        <v>0.25416530054277786</v>
      </c>
      <c r="V225" s="2">
        <f>_xlfn.STDEV.P(G245:G249)</f>
        <v>0</v>
      </c>
    </row>
    <row r="226" spans="1:23" x14ac:dyDescent="0.45">
      <c r="A226" s="1">
        <v>6</v>
      </c>
      <c r="B226">
        <v>5</v>
      </c>
      <c r="C226">
        <v>0.2</v>
      </c>
      <c r="D226">
        <f>IFERROR(SUM('PARITY Accuracy'!D226, 'Pattern_Matching Accuracy'!D226, 'Reversal Accuracy'!D226, 'Stack Accuracy'!D226, 'Vending_Machine Accuracy'!D226, 'Vending_Machine_Sum Accuracy'!D226, 'MazeComplete Accuracy'!D226, 'MazeSolve Accuracy'!D226, 'Hamiltonian Accuracy'!D226)/('Failure Counts Accuracy'!D1-'Failure Counts Accuracy'!D226),0)</f>
        <v>20.088888888888889</v>
      </c>
      <c r="E226">
        <f>IFERROR(SUM('PARITY Accuracy'!E226, 'Pattern_Matching Accuracy'!E226, 'Reversal Accuracy'!E226, 'Stack Accuracy'!E226, 'Vending_Machine Accuracy'!E226, 'Vending_Machine_Sum Accuracy'!E226, 'MazeComplete Accuracy'!E226, 'MazeSolve Accuracy'!E226, 'Hamiltonian Accuracy'!E226)/('Failure Counts Accuracy'!D1-'Failure Counts Accuracy'!E226),0)</f>
        <v>20.944444444444446</v>
      </c>
      <c r="F226">
        <f>IFERROR(SUM('PARITY Accuracy'!F226, 'Pattern_Matching Accuracy'!F226, 'Reversal Accuracy'!F226, 'Stack Accuracy'!F226, 'Vending_Machine Accuracy'!F226, 'Vending_Machine_Sum Accuracy'!F226, 'MazeComplete Accuracy'!F226, 'MazeSolve Accuracy'!F226, 'Hamiltonian Accuracy'!F226)/('Failure Counts Accuracy'!D1-'Failure Counts Accuracy'!F226),0)</f>
        <v>30.133333333333333</v>
      </c>
      <c r="G226">
        <f>IFERROR(SUM('PARITY Accuracy'!G226, 'Pattern_Matching Accuracy'!G226, 'Reversal Accuracy'!G226, 'Stack Accuracy'!G226, 'Vending_Machine Accuracy'!G226, 'Vending_Machine_Sum Accuracy'!G226, 'MazeComplete Accuracy'!G226, 'MazeSolve Accuracy'!G226, 'Hamiltonian Accuracy'!G226)/('Failure Counts Accuracy'!D1-'Failure Counts Accuracy'!G226),0)</f>
        <v>31.200000000000003</v>
      </c>
      <c r="H226" t="str">
        <f t="shared" si="79"/>
        <v>5 (δ=0.2)</v>
      </c>
      <c r="K226">
        <f>AVERAGE(K220:K225)</f>
        <v>4.1672678665534564</v>
      </c>
      <c r="N226">
        <f t="shared" si="80"/>
        <v>25.591666666666665</v>
      </c>
      <c r="O226">
        <f t="shared" si="81"/>
        <v>5.0979745130593317</v>
      </c>
      <c r="P226" s="2">
        <f>AVERAGE(P220:P225)</f>
        <v>0.81435746787215413</v>
      </c>
      <c r="Q226">
        <f>AVERAGE(Q220:Q224)</f>
        <v>3.7751662755760114</v>
      </c>
      <c r="R226" s="2">
        <f>AVERAGE(R220:R225)</f>
        <v>1.1974634793171919</v>
      </c>
      <c r="S226">
        <f>AVERAGE(S220:S224)</f>
        <v>5.6808952612977448</v>
      </c>
      <c r="T226" s="2">
        <f>AVERAGE(T220:T225)</f>
        <v>0.54625213915799709</v>
      </c>
      <c r="U226">
        <f>AVERAGE(U220:U224)</f>
        <v>3.9768894552904319</v>
      </c>
      <c r="V226" s="2">
        <f>AVERAGE(V220:V225)</f>
        <v>1.224269903370921</v>
      </c>
      <c r="W226">
        <f>AVERAGE(W220:W224)</f>
        <v>10.837090670808497</v>
      </c>
    </row>
    <row r="227" spans="1:23" ht="14.65" thickBot="1" x14ac:dyDescent="0.5">
      <c r="A227" s="1">
        <v>7</v>
      </c>
      <c r="B227">
        <v>5</v>
      </c>
      <c r="C227">
        <v>0.45</v>
      </c>
      <c r="D227">
        <f>IFERROR(SUM('PARITY Accuracy'!D227, 'Pattern_Matching Accuracy'!D227, 'Reversal Accuracy'!D227, 'Stack Accuracy'!D227, 'Vending_Machine Accuracy'!D227, 'Vending_Machine_Sum Accuracy'!D227, 'MazeComplete Accuracy'!D227, 'MazeSolve Accuracy'!D227, 'Hamiltonian Accuracy'!D227)/('Failure Counts Accuracy'!D1-'Failure Counts Accuracy'!D227),0)</f>
        <v>19.677777777777777</v>
      </c>
      <c r="E227">
        <f>IFERROR(SUM('PARITY Accuracy'!E227, 'Pattern_Matching Accuracy'!E227, 'Reversal Accuracy'!E227, 'Stack Accuracy'!E227, 'Vending_Machine Accuracy'!E227, 'Vending_Machine_Sum Accuracy'!E227, 'MazeComplete Accuracy'!E227, 'MazeSolve Accuracy'!E227, 'Hamiltonian Accuracy'!E227)/('Failure Counts Accuracy'!D1-'Failure Counts Accuracy'!E227),0)</f>
        <v>21.000000000000004</v>
      </c>
      <c r="F227">
        <f>IFERROR(SUM('PARITY Accuracy'!F227, 'Pattern_Matching Accuracy'!F227, 'Reversal Accuracy'!F227, 'Stack Accuracy'!F227, 'Vending_Machine Accuracy'!F227, 'Vending_Machine_Sum Accuracy'!F227, 'MazeComplete Accuracy'!F227, 'MazeSolve Accuracy'!F227, 'Hamiltonian Accuracy'!F227)/('Failure Counts Accuracy'!D1-'Failure Counts Accuracy'!F227),0)</f>
        <v>30.233333333333334</v>
      </c>
      <c r="G227">
        <f>IFERROR(SUM('PARITY Accuracy'!G227, 'Pattern_Matching Accuracy'!G227, 'Reversal Accuracy'!G227, 'Stack Accuracy'!G227, 'Vending_Machine Accuracy'!G227, 'Vending_Machine_Sum Accuracy'!G227, 'MazeComplete Accuracy'!G227, 'MazeSolve Accuracy'!G227, 'Hamiltonian Accuracy'!G227)/('Failure Counts Accuracy'!D1-'Failure Counts Accuracy'!G227),0)</f>
        <v>30.487499999999997</v>
      </c>
      <c r="H227" t="str">
        <f t="shared" si="79"/>
        <v>5 (δ=0.45)</v>
      </c>
      <c r="N227">
        <f t="shared" si="80"/>
        <v>25.349652777777777</v>
      </c>
      <c r="O227">
        <f t="shared" si="81"/>
        <v>5.033325321059217</v>
      </c>
      <c r="P227" s="2">
        <f>_xlfn.STDEV.P(P220:P225)</f>
        <v>0.27229684860375408</v>
      </c>
      <c r="Q227">
        <f>_xlfn.STDEV.P(Q220:Q224)</f>
        <v>0.30477539578828328</v>
      </c>
      <c r="R227" s="2">
        <f>_xlfn.STDEV.P(R220:R225)</f>
        <v>0.6615100101444682</v>
      </c>
      <c r="S227">
        <f>_xlfn.STDEV.P(S220:S224)</f>
        <v>0.84219547904938896</v>
      </c>
      <c r="T227" s="2">
        <f>_xlfn.STDEV.P(T220:T225)</f>
        <v>0.24395565536011748</v>
      </c>
      <c r="U227">
        <f>_xlfn.STDEV.P(U220:U224)</f>
        <v>0.35679536893980196</v>
      </c>
      <c r="V227" s="2">
        <f>_xlfn.STDEV.P(V220:V225)</f>
        <v>1.1767900981830353</v>
      </c>
      <c r="W227">
        <f>_xlfn.STDEV.P(W220:W224)</f>
        <v>0.61036738981192673</v>
      </c>
    </row>
    <row r="228" spans="1:23" x14ac:dyDescent="0.45">
      <c r="A228" s="1">
        <v>8</v>
      </c>
      <c r="B228">
        <v>5</v>
      </c>
      <c r="C228">
        <v>0.65</v>
      </c>
      <c r="D228">
        <f>IFERROR(SUM('PARITY Accuracy'!D228, 'Pattern_Matching Accuracy'!D228, 'Reversal Accuracy'!D228, 'Stack Accuracy'!D228, 'Vending_Machine Accuracy'!D228, 'Vending_Machine_Sum Accuracy'!D228, 'MazeComplete Accuracy'!D228, 'MazeSolve Accuracy'!D228, 'Hamiltonian Accuracy'!D228)/('Failure Counts Accuracy'!D1-'Failure Counts Accuracy'!D228),0)</f>
        <v>19.838888888888892</v>
      </c>
      <c r="E228">
        <f>IFERROR(SUM('PARITY Accuracy'!E228, 'Pattern_Matching Accuracy'!E228, 'Reversal Accuracy'!E228, 'Stack Accuracy'!E228, 'Vending_Machine Accuracy'!E228, 'Vending_Machine_Sum Accuracy'!E228, 'MazeComplete Accuracy'!E228, 'MazeSolve Accuracy'!E228, 'Hamiltonian Accuracy'!E228)/('Failure Counts Accuracy'!D1-'Failure Counts Accuracy'!E228),0)</f>
        <v>20.166666666666668</v>
      </c>
      <c r="F228">
        <f>IFERROR(SUM('PARITY Accuracy'!F228, 'Pattern_Matching Accuracy'!F228, 'Reversal Accuracy'!F228, 'Stack Accuracy'!F228, 'Vending_Machine Accuracy'!F228, 'Vending_Machine_Sum Accuracy'!F228, 'MazeComplete Accuracy'!F228, 'MazeSolve Accuracy'!F228, 'Hamiltonian Accuracy'!F228)/('Failure Counts Accuracy'!D1-'Failure Counts Accuracy'!F228),0)</f>
        <v>29.544444444444448</v>
      </c>
      <c r="G228">
        <f>IFERROR(SUM('PARITY Accuracy'!G228, 'Pattern_Matching Accuracy'!G228, 'Reversal Accuracy'!G228, 'Stack Accuracy'!G228, 'Vending_Machine Accuracy'!G228, 'Vending_Machine_Sum Accuracy'!G228, 'MazeComplete Accuracy'!G228, 'MazeSolve Accuracy'!G228, 'Hamiltonian Accuracy'!G228)/('Failure Counts Accuracy'!D1-'Failure Counts Accuracy'!G228),0)</f>
        <v>31.3</v>
      </c>
      <c r="H228" t="str">
        <f t="shared" si="79"/>
        <v>5 (δ=0.65)</v>
      </c>
      <c r="K228" s="9" cm="1">
        <f t="array" ref="K228">INDEX(LINEST(K220:K225),1)</f>
        <v>4.1884460156770803E-2</v>
      </c>
      <c r="L228" s="10" cm="1">
        <f t="array" ref="L228">INDEX(LINEST(L220:L224),1)</f>
        <v>-3.1269529581975507E-2</v>
      </c>
      <c r="N228">
        <f t="shared" si="80"/>
        <v>25.212500000000002</v>
      </c>
      <c r="O228">
        <f t="shared" si="81"/>
        <v>5.2478454941287094</v>
      </c>
      <c r="P228" s="2"/>
      <c r="R228" s="2"/>
      <c r="T228" s="2"/>
      <c r="V228" s="2"/>
    </row>
    <row r="229" spans="1:23" x14ac:dyDescent="0.45">
      <c r="A229" s="1">
        <v>9</v>
      </c>
      <c r="B229">
        <v>5</v>
      </c>
      <c r="C229">
        <v>0.85</v>
      </c>
      <c r="D229">
        <f>IFERROR(SUM('PARITY Accuracy'!D229, 'Pattern_Matching Accuracy'!D229, 'Reversal Accuracy'!D229, 'Stack Accuracy'!D229, 'Vending_Machine Accuracy'!D229, 'Vending_Machine_Sum Accuracy'!D229, 'MazeComplete Accuracy'!D229, 'MazeSolve Accuracy'!D229, 'Hamiltonian Accuracy'!D229)/('Failure Counts Accuracy'!D1-'Failure Counts Accuracy'!D229),0)</f>
        <v>21.876250000000002</v>
      </c>
      <c r="E229">
        <f>IFERROR(SUM('PARITY Accuracy'!E229, 'Pattern_Matching Accuracy'!E229, 'Reversal Accuracy'!E229, 'Stack Accuracy'!E229, 'Vending_Machine Accuracy'!E229, 'Vending_Machine_Sum Accuracy'!E229, 'MazeComplete Accuracy'!E229, 'MazeSolve Accuracy'!E229, 'Hamiltonian Accuracy'!E229)/('Failure Counts Accuracy'!D1-'Failure Counts Accuracy'!E229),0)</f>
        <v>19.899999999999999</v>
      </c>
      <c r="F229">
        <f>IFERROR(SUM('PARITY Accuracy'!F229, 'Pattern_Matching Accuracy'!F229, 'Reversal Accuracy'!F229, 'Stack Accuracy'!F229, 'Vending_Machine Accuracy'!F229, 'Vending_Machine_Sum Accuracy'!F229, 'MazeComplete Accuracy'!F229, 'MazeSolve Accuracy'!F229, 'Hamiltonian Accuracy'!F229)/('Failure Counts Accuracy'!D1-'Failure Counts Accuracy'!F229),0)</f>
        <v>28.744444444444451</v>
      </c>
      <c r="G229">
        <f>IFERROR(SUM('PARITY Accuracy'!G229, 'Pattern_Matching Accuracy'!G229, 'Reversal Accuracy'!G229, 'Stack Accuracy'!G229, 'Vending_Machine Accuracy'!G229, 'Vending_Machine_Sum Accuracy'!G229, 'MazeComplete Accuracy'!G229, 'MazeSolve Accuracy'!G229, 'Hamiltonian Accuracy'!G229)/('Failure Counts Accuracy'!D1-'Failure Counts Accuracy'!G229),0)</f>
        <v>31.087500000000002</v>
      </c>
      <c r="H229" t="str">
        <f t="shared" si="79"/>
        <v>5 (δ=0.85)</v>
      </c>
      <c r="K229" s="11">
        <f>AVERAGE('Hamiltonian Accuracy'!K228, 'MazeSolve Accuracy'!K228, 'MazeComplete Accuracy'!K228, 'Vending_Machine_Sum Accuracy'!K228, 'Vending_Machine Accuracy'!K228, 'Stack Accuracy'!K228, 'Reversal Accuracy'!K228, 'Pattern_Matching Accuracy'!K228, 'PARITY Accuracy'!K228)</f>
        <v>1.0990671104347867</v>
      </c>
      <c r="L229" s="11">
        <f>AVERAGE('Hamiltonian Accuracy'!L228, 'MazeSolve Accuracy'!L228, 'MazeComplete Accuracy'!L228, 'Vending_Machine_Sum Accuracy'!L228, 'Vending_Machine Accuracy'!L228, 'Stack Accuracy'!L228, 'Reversal Accuracy'!L228, 'Pattern_Matching Accuracy'!L228, 'PARITY Accuracy'!L228)</f>
        <v>-0.14146868149972086</v>
      </c>
      <c r="N229">
        <f t="shared" si="80"/>
        <v>25.402048611111116</v>
      </c>
      <c r="O229">
        <f t="shared" si="81"/>
        <v>4.6421913512705641</v>
      </c>
      <c r="P229" s="2"/>
      <c r="R229" s="2"/>
      <c r="T229" s="2"/>
      <c r="V229" s="2"/>
    </row>
    <row r="230" spans="1:23" ht="14.65" thickBot="1" x14ac:dyDescent="0.5">
      <c r="A230" s="1">
        <v>10</v>
      </c>
      <c r="B230">
        <v>10</v>
      </c>
      <c r="C230">
        <v>0</v>
      </c>
      <c r="D230">
        <f>IFERROR(SUM('PARITY Accuracy'!D230, 'Pattern_Matching Accuracy'!D230, 'Reversal Accuracy'!D230, 'Stack Accuracy'!D230, 'Vending_Machine Accuracy'!D230, 'Vending_Machine_Sum Accuracy'!D230, 'MazeComplete Accuracy'!D230, 'MazeSolve Accuracy'!D230, 'Hamiltonian Accuracy'!D230)/('Failure Counts Accuracy'!D1-'Failure Counts Accuracy'!D230),0)</f>
        <v>16.222222222222218</v>
      </c>
      <c r="E230">
        <f>IFERROR(SUM('PARITY Accuracy'!E230, 'Pattern_Matching Accuracy'!E230, 'Reversal Accuracy'!E230, 'Stack Accuracy'!E230, 'Vending_Machine Accuracy'!E230, 'Vending_Machine_Sum Accuracy'!E230, 'MazeComplete Accuracy'!E230, 'MazeSolve Accuracy'!E230, 'Hamiltonian Accuracy'!E230)/('Failure Counts Accuracy'!D1-'Failure Counts Accuracy'!E230),0)</f>
        <v>25.99</v>
      </c>
      <c r="F230">
        <f>IFERROR(SUM('PARITY Accuracy'!F230, 'Pattern_Matching Accuracy'!F230, 'Reversal Accuracy'!F230, 'Stack Accuracy'!F230, 'Vending_Machine Accuracy'!F230, 'Vending_Machine_Sum Accuracy'!F230, 'MazeComplete Accuracy'!F230, 'MazeSolve Accuracy'!F230, 'Hamiltonian Accuracy'!F230)/('Failure Counts Accuracy'!D1-'Failure Counts Accuracy'!F230),0)</f>
        <v>28.066666666666666</v>
      </c>
      <c r="G230">
        <f>IFERROR(SUM('PARITY Accuracy'!G230, 'Pattern_Matching Accuracy'!G230, 'Reversal Accuracy'!G230, 'Stack Accuracy'!G230, 'Vending_Machine Accuracy'!G230, 'Vending_Machine_Sum Accuracy'!G230, 'MazeComplete Accuracy'!G230, 'MazeSolve Accuracy'!G230, 'Hamiltonian Accuracy'!G230)/('Failure Counts Accuracy'!D1-'Failure Counts Accuracy'!G230),0)</f>
        <v>28.433333333333337</v>
      </c>
      <c r="H230" t="str">
        <f t="shared" si="79"/>
        <v>10 (δ=0)</v>
      </c>
      <c r="K230" s="12">
        <f>_xlfn.STDEV.P('Hamiltonian Accuracy'!K228, 'MazeSolve Accuracy'!K228, 'MazeComplete Accuracy'!K228, 'Vending_Machine_Sum Accuracy'!K228, 'Vending_Machine Accuracy'!K228, 'Stack Accuracy'!K228, 'Reversal Accuracy'!K228, 'Pattern_Matching Accuracy'!K228, 'PARITY Accuracy'!K228)</f>
        <v>1.6698185942178574</v>
      </c>
      <c r="L230" s="13" t="s">
        <v>28</v>
      </c>
      <c r="N230">
        <f t="shared" si="80"/>
        <v>24.678055555555556</v>
      </c>
      <c r="O230">
        <f t="shared" si="81"/>
        <v>4.9700883301264591</v>
      </c>
      <c r="P230" s="2" t="s">
        <v>35</v>
      </c>
      <c r="R230" s="2"/>
      <c r="T230" s="2"/>
      <c r="V230" s="2"/>
    </row>
    <row r="231" spans="1:23" x14ac:dyDescent="0.45">
      <c r="A231" s="1">
        <v>11</v>
      </c>
      <c r="B231">
        <v>10</v>
      </c>
      <c r="C231">
        <v>0.2</v>
      </c>
      <c r="D231">
        <f>IFERROR(SUM('PARITY Accuracy'!D231, 'Pattern_Matching Accuracy'!D231, 'Reversal Accuracy'!D231, 'Stack Accuracy'!D231, 'Vending_Machine Accuracy'!D231, 'Vending_Machine_Sum Accuracy'!D231, 'MazeComplete Accuracy'!D231, 'MazeSolve Accuracy'!D231, 'Hamiltonian Accuracy'!D231)/('Failure Counts Accuracy'!D1-'Failure Counts Accuracy'!D231),0)</f>
        <v>16.108888888888888</v>
      </c>
      <c r="E231">
        <f>IFERROR(SUM('PARITY Accuracy'!E231, 'Pattern_Matching Accuracy'!E231, 'Reversal Accuracy'!E231, 'Stack Accuracy'!E231, 'Vending_Machine Accuracy'!E231, 'Vending_Machine_Sum Accuracy'!E231, 'MazeComplete Accuracy'!E231, 'MazeSolve Accuracy'!E231, 'Hamiltonian Accuracy'!E231)/('Failure Counts Accuracy'!D1-'Failure Counts Accuracy'!E231),0)</f>
        <v>25.75555555555556</v>
      </c>
      <c r="F231">
        <f>IFERROR(SUM('PARITY Accuracy'!F231, 'Pattern_Matching Accuracy'!F231, 'Reversal Accuracy'!F231, 'Stack Accuracy'!F231, 'Vending_Machine Accuracy'!F231, 'Vending_Machine_Sum Accuracy'!F231, 'MazeComplete Accuracy'!F231, 'MazeSolve Accuracy'!F231, 'Hamiltonian Accuracy'!F231)/('Failure Counts Accuracy'!D1-'Failure Counts Accuracy'!F231),0)</f>
        <v>26.899999999999995</v>
      </c>
      <c r="G231">
        <f>IFERROR(SUM('PARITY Accuracy'!G231, 'Pattern_Matching Accuracy'!G231, 'Reversal Accuracy'!G231, 'Stack Accuracy'!G231, 'Vending_Machine Accuracy'!G231, 'Vending_Machine_Sum Accuracy'!G231, 'MazeComplete Accuracy'!G231, 'MazeSolve Accuracy'!G231, 'Hamiltonian Accuracy'!G231)/('Failure Counts Accuracy'!D1-'Failure Counts Accuracy'!G231),0)</f>
        <v>29.366666666666671</v>
      </c>
      <c r="H231" t="str">
        <f t="shared" si="79"/>
        <v>10 (δ=0.2)</v>
      </c>
      <c r="J231" s="6"/>
      <c r="K231" s="6" t="s">
        <v>25</v>
      </c>
      <c r="L231" s="6" t="s">
        <v>26</v>
      </c>
      <c r="N231">
        <f t="shared" si="80"/>
        <v>24.532777777777778</v>
      </c>
      <c r="O231">
        <f t="shared" si="81"/>
        <v>5.0355563830047414</v>
      </c>
      <c r="P231" s="6" t="s">
        <v>25</v>
      </c>
      <c r="Q231" s="6" t="s">
        <v>26</v>
      </c>
      <c r="R231" s="6" t="s">
        <v>25</v>
      </c>
      <c r="S231" s="6" t="s">
        <v>26</v>
      </c>
      <c r="T231" s="6" t="s">
        <v>25</v>
      </c>
      <c r="U231" s="6" t="s">
        <v>26</v>
      </c>
      <c r="V231" s="6" t="s">
        <v>25</v>
      </c>
      <c r="W231" s="6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f>IFERROR(SUM('PARITY Accuracy'!D232, 'Pattern_Matching Accuracy'!D232, 'Reversal Accuracy'!D232, 'Stack Accuracy'!D232, 'Vending_Machine Accuracy'!D232, 'Vending_Machine_Sum Accuracy'!D232, 'MazeComplete Accuracy'!D232, 'MazeSolve Accuracy'!D232, 'Hamiltonian Accuracy'!D232)/('Failure Counts Accuracy'!D1-'Failure Counts Accuracy'!D232),0)</f>
        <v>16.466666666666669</v>
      </c>
      <c r="E232">
        <f>IFERROR(SUM('PARITY Accuracy'!E232, 'Pattern_Matching Accuracy'!E232, 'Reversal Accuracy'!E232, 'Stack Accuracy'!E232, 'Vending_Machine Accuracy'!E232, 'Vending_Machine_Sum Accuracy'!E232, 'MazeComplete Accuracy'!E232, 'MazeSolve Accuracy'!E232, 'Hamiltonian Accuracy'!E232)/('Failure Counts Accuracy'!D1-'Failure Counts Accuracy'!E232),0)</f>
        <v>24.415555555555553</v>
      </c>
      <c r="F232">
        <f>IFERROR(SUM('PARITY Accuracy'!F232, 'Pattern_Matching Accuracy'!F232, 'Reversal Accuracy'!F232, 'Stack Accuracy'!F232, 'Vending_Machine Accuracy'!F232, 'Vending_Machine_Sum Accuracy'!F232, 'MazeComplete Accuracy'!F232, 'MazeSolve Accuracy'!F232, 'Hamiltonian Accuracy'!F232)/('Failure Counts Accuracy'!D1-'Failure Counts Accuracy'!F232),0)</f>
        <v>26.93333333333333</v>
      </c>
      <c r="G232">
        <f>IFERROR(SUM('PARITY Accuracy'!G232, 'Pattern_Matching Accuracy'!G232, 'Reversal Accuracy'!G232, 'Stack Accuracy'!G232, 'Vending_Machine Accuracy'!G232, 'Vending_Machine_Sum Accuracy'!G232, 'MazeComplete Accuracy'!G232, 'MazeSolve Accuracy'!G232, 'Hamiltonian Accuracy'!G232)/('Failure Counts Accuracy'!D1-'Failure Counts Accuracy'!G232),0)</f>
        <v>36</v>
      </c>
      <c r="H232" t="str">
        <f t="shared" si="79"/>
        <v>10 (δ=0.45)</v>
      </c>
      <c r="J232">
        <v>2</v>
      </c>
      <c r="K232">
        <f>AVERAGE(D220:G224)</f>
        <v>18.331716269841269</v>
      </c>
      <c r="L232">
        <f>(SUM(SUM(D220:G220),SUM(D225:G225),SUM(D230:G230),SUM(D235:G235),SUMIF(D240:G240,"&lt;&gt;0"),IFERROR(SUMIF(D245:G245,"&lt;&gt;0"),0)))/SUM(COUNTA(D220:G220),COUNTA(D225:G225),COUNTA(D230:G230),COUNTIF(D235:G235,"&lt;&gt;0"),COUNTIF(D240:G240,"&lt;&gt;0"),IFERROR(COUNTIF(D245:G245,"&lt;&gt;0"), 0))</f>
        <v>24.479179779158041</v>
      </c>
      <c r="M232">
        <v>0</v>
      </c>
      <c r="N232">
        <f t="shared" si="80"/>
        <v>25.953888888888891</v>
      </c>
      <c r="O232">
        <f t="shared" si="81"/>
        <v>6.9688147273193799</v>
      </c>
      <c r="P232" s="2">
        <f>AVERAGE(D220:D224)</f>
        <v>18.519722222222221</v>
      </c>
      <c r="Q232">
        <f>AVERAGE(D220,D225,D230,D235,D240,D245)</f>
        <v>20.182490740740736</v>
      </c>
      <c r="R232" s="2">
        <f>AVERAGE(E220:E224)</f>
        <v>16.177142857142854</v>
      </c>
      <c r="S232">
        <f>AVERAGE(E220,E225,E230,E235,E240,E245)</f>
        <v>26.86732804232804</v>
      </c>
      <c r="T232" s="2">
        <f>AVERAGE(F220:F224)</f>
        <v>18.559999999999999</v>
      </c>
      <c r="U232">
        <f>AVERAGE(F220,F225,F230,F235,F240,F245)</f>
        <v>25.78634259259259</v>
      </c>
      <c r="V232" s="2">
        <f>AVERAGE(G220:G224)</f>
        <v>20.07</v>
      </c>
      <c r="W232">
        <f>AVERAGE(G220,G225,G230,G235,G240)</f>
        <v>25.200833333333335</v>
      </c>
    </row>
    <row r="233" spans="1:23" x14ac:dyDescent="0.45">
      <c r="A233" s="1">
        <v>13</v>
      </c>
      <c r="B233">
        <v>10</v>
      </c>
      <c r="C233">
        <v>0.65</v>
      </c>
      <c r="D233">
        <f>IFERROR(SUM('PARITY Accuracy'!D233, 'Pattern_Matching Accuracy'!D233, 'Reversal Accuracy'!D233, 'Stack Accuracy'!D233, 'Vending_Machine Accuracy'!D233, 'Vending_Machine_Sum Accuracy'!D233, 'MazeComplete Accuracy'!D233, 'MazeSolve Accuracy'!D233, 'Hamiltonian Accuracy'!D233)/('Failure Counts Accuracy'!D1-'Failure Counts Accuracy'!D233),0)</f>
        <v>15.566666666666666</v>
      </c>
      <c r="E233">
        <f>IFERROR(SUM('PARITY Accuracy'!E233, 'Pattern_Matching Accuracy'!E233, 'Reversal Accuracy'!E233, 'Stack Accuracy'!E233, 'Vending_Machine Accuracy'!E233, 'Vending_Machine_Sum Accuracy'!E233, 'MazeComplete Accuracy'!E233, 'MazeSolve Accuracy'!E233, 'Hamiltonian Accuracy'!E233)/('Failure Counts Accuracy'!D1-'Failure Counts Accuracy'!E233),0)</f>
        <v>24.722222222222221</v>
      </c>
      <c r="F233">
        <f>IFERROR(SUM('PARITY Accuracy'!F233, 'Pattern_Matching Accuracy'!F233, 'Reversal Accuracy'!F233, 'Stack Accuracy'!F233, 'Vending_Machine Accuracy'!F233, 'Vending_Machine_Sum Accuracy'!F233, 'MazeComplete Accuracy'!F233, 'MazeSolve Accuracy'!F233, 'Hamiltonian Accuracy'!F233)/('Failure Counts Accuracy'!D1-'Failure Counts Accuracy'!F233),0)</f>
        <v>27.611111111111111</v>
      </c>
      <c r="G233">
        <f>IFERROR(SUM('PARITY Accuracy'!G233, 'Pattern_Matching Accuracy'!G233, 'Reversal Accuracy'!G233, 'Stack Accuracy'!G233, 'Vending_Machine Accuracy'!G233, 'Vending_Machine_Sum Accuracy'!G233, 'MazeComplete Accuracy'!G233, 'MazeSolve Accuracy'!G233, 'Hamiltonian Accuracy'!G233)/('Failure Counts Accuracy'!D1-'Failure Counts Accuracy'!G233),0)</f>
        <v>36.080000000000005</v>
      </c>
      <c r="H233" t="str">
        <f t="shared" si="79"/>
        <v>10 (δ=0.65)</v>
      </c>
      <c r="J233">
        <v>5</v>
      </c>
      <c r="K233">
        <f>AVERAGE(D225:G229)</f>
        <v>25.361104166666671</v>
      </c>
      <c r="L233">
        <f t="shared" ref="L233:L236" si="86">(SUM(SUM(D221:G221),SUM(D226:G226),SUM(D231:G231),SUM(D236:G236),SUMIF(D241:G241,"&lt;&gt;0"),IFERROR(SUMIF(D246:G246,"&lt;&gt;0"),0)))/SUM(COUNTA(D221:G221),COUNTA(D226:G226),COUNTA(D231:G231),COUNTIF(D236:G236,"&lt;&gt;0"),COUNTIF(D241:G241,"&lt;&gt;0"),IFERROR(COUNTIF(D246:G246,"&lt;&gt;0"), 0))</f>
        <v>24.355817805383023</v>
      </c>
      <c r="M233">
        <v>0.2</v>
      </c>
      <c r="N233">
        <f t="shared" si="80"/>
        <v>25.995000000000005</v>
      </c>
      <c r="O233">
        <f t="shared" si="81"/>
        <v>7.3261371046782227</v>
      </c>
      <c r="P233" s="2">
        <f>AVERAGE(D225:D229)</f>
        <v>20.029694444444445</v>
      </c>
      <c r="Q233">
        <f t="shared" ref="Q233:Q236" si="87">AVERAGE(D221,D226,D231,D236,D241,D246)</f>
        <v>21.125462962962963</v>
      </c>
      <c r="R233" s="2">
        <f>AVERAGE(E225:E229)</f>
        <v>20.671111111111109</v>
      </c>
      <c r="S233">
        <f t="shared" ref="S233:S236" si="88">AVERAGE(E221,E226,E231,E236,E241,E246)</f>
        <v>25.721746031746033</v>
      </c>
      <c r="T233" s="2">
        <f>AVERAGE(F225:F229)</f>
        <v>29.851111111111113</v>
      </c>
      <c r="U233">
        <f t="shared" ref="U233:U236" si="89">AVERAGE(F221,F226,F231,F236,F241,F246)</f>
        <v>25.302314814814817</v>
      </c>
      <c r="V233" s="2">
        <f>AVERAGE(G225:G229)</f>
        <v>30.892500000000002</v>
      </c>
      <c r="W233">
        <f>AVERAGE(G221,G226,G231,G236,G241)</f>
        <v>25.457333333333331</v>
      </c>
    </row>
    <row r="234" spans="1:23" x14ac:dyDescent="0.45">
      <c r="A234" s="1">
        <v>14</v>
      </c>
      <c r="B234">
        <v>10</v>
      </c>
      <c r="C234">
        <v>0.85</v>
      </c>
      <c r="D234">
        <f>IFERROR(SUM('PARITY Accuracy'!D234, 'Pattern_Matching Accuracy'!D234, 'Reversal Accuracy'!D234, 'Stack Accuracy'!D234, 'Vending_Machine Accuracy'!D234, 'Vending_Machine_Sum Accuracy'!D234, 'MazeComplete Accuracy'!D234, 'MazeSolve Accuracy'!D234, 'Hamiltonian Accuracy'!D234)/('Failure Counts Accuracy'!D1-'Failure Counts Accuracy'!D234),0)</f>
        <v>15.433333333333334</v>
      </c>
      <c r="E234">
        <f>IFERROR(SUM('PARITY Accuracy'!E234, 'Pattern_Matching Accuracy'!E234, 'Reversal Accuracy'!E234, 'Stack Accuracy'!E234, 'Vending_Machine Accuracy'!E234, 'Vending_Machine_Sum Accuracy'!E234, 'MazeComplete Accuracy'!E234, 'MazeSolve Accuracy'!E234, 'Hamiltonian Accuracy'!E234)/('Failure Counts Accuracy'!D1-'Failure Counts Accuracy'!E234),0)</f>
        <v>24.455555555555556</v>
      </c>
      <c r="F234">
        <f>IFERROR(SUM('PARITY Accuracy'!F234, 'Pattern_Matching Accuracy'!F234, 'Reversal Accuracy'!F234, 'Stack Accuracy'!F234, 'Vending_Machine Accuracy'!F234, 'Vending_Machine_Sum Accuracy'!F234, 'MazeComplete Accuracy'!F234, 'MazeSolve Accuracy'!F234, 'Hamiltonian Accuracy'!F234)/('Failure Counts Accuracy'!D1-'Failure Counts Accuracy'!F234),0)</f>
        <v>27.333333333333332</v>
      </c>
      <c r="G234">
        <f>IFERROR(SUM('PARITY Accuracy'!G234, 'Pattern_Matching Accuracy'!G234, 'Reversal Accuracy'!G234, 'Stack Accuracy'!G234, 'Vending_Machine Accuracy'!G234, 'Vending_Machine_Sum Accuracy'!G234, 'MazeComplete Accuracy'!G234, 'MazeSolve Accuracy'!G234, 'Hamiltonian Accuracy'!G234)/('Failure Counts Accuracy'!D1-'Failure Counts Accuracy'!G234),0)</f>
        <v>34.92</v>
      </c>
      <c r="H234" t="str">
        <f t="shared" si="79"/>
        <v>10 (δ=0.85)</v>
      </c>
      <c r="J234">
        <v>10</v>
      </c>
      <c r="K234">
        <f>AVERAGE(D230:G234)</f>
        <v>25.339055555555554</v>
      </c>
      <c r="L234">
        <f t="shared" si="86"/>
        <v>24.42240855762595</v>
      </c>
      <c r="M234">
        <v>0.45</v>
      </c>
      <c r="N234">
        <f t="shared" si="80"/>
        <v>25.535555555555554</v>
      </c>
      <c r="O234">
        <f t="shared" si="81"/>
        <v>6.9735409996696891</v>
      </c>
      <c r="P234" s="2">
        <f>AVERAGE(D230:D234)</f>
        <v>15.959555555555557</v>
      </c>
      <c r="Q234">
        <f t="shared" si="87"/>
        <v>20.814907407407407</v>
      </c>
      <c r="R234" s="2">
        <f>AVERAGE(E230:E234)</f>
        <v>25.067777777777774</v>
      </c>
      <c r="S234">
        <f t="shared" si="88"/>
        <v>25.384603174603171</v>
      </c>
      <c r="T234" s="2">
        <f>AVERAGE(F230:F234)</f>
        <v>27.368888888888886</v>
      </c>
      <c r="U234">
        <f t="shared" si="89"/>
        <v>25.420138888888886</v>
      </c>
      <c r="V234" s="2">
        <f>AVERAGE(G230:G234)</f>
        <v>32.96</v>
      </c>
      <c r="W234">
        <f>AVERAGE(G222,G227,G232,G237,G242)</f>
        <v>26.3995</v>
      </c>
    </row>
    <row r="235" spans="1:23" x14ac:dyDescent="0.45">
      <c r="A235" s="1">
        <v>15</v>
      </c>
      <c r="B235">
        <v>20</v>
      </c>
      <c r="C235">
        <v>0</v>
      </c>
      <c r="D235">
        <f>IFERROR(SUM('PARITY Accuracy'!D235, 'Pattern_Matching Accuracy'!D235, 'Reversal Accuracy'!D235, 'Stack Accuracy'!D235, 'Vending_Machine Accuracy'!D235, 'Vending_Machine_Sum Accuracy'!D235, 'MazeComplete Accuracy'!D235, 'MazeSolve Accuracy'!D235, 'Hamiltonian Accuracy'!D235)/('Failure Counts Accuracy'!D1-'Failure Counts Accuracy'!D235),0)</f>
        <v>17.862500000000001</v>
      </c>
      <c r="E235">
        <f>IFERROR(SUM('PARITY Accuracy'!E235, 'Pattern_Matching Accuracy'!E235, 'Reversal Accuracy'!E235, 'Stack Accuracy'!E235, 'Vending_Machine Accuracy'!E235, 'Vending_Machine_Sum Accuracy'!E235, 'MazeComplete Accuracy'!E235, 'MazeSolve Accuracy'!E235, 'Hamiltonian Accuracy'!E235)/('Failure Counts Accuracy'!D1-'Failure Counts Accuracy'!E235),0)</f>
        <v>30.166666666666668</v>
      </c>
      <c r="F235">
        <f>IFERROR(SUM('PARITY Accuracy'!F235, 'Pattern_Matching Accuracy'!F235, 'Reversal Accuracy'!F235, 'Stack Accuracy'!F235, 'Vending_Machine Accuracy'!F235, 'Vending_Machine_Sum Accuracy'!F235, 'MazeComplete Accuracy'!F235, 'MazeSolve Accuracy'!F235, 'Hamiltonian Accuracy'!F235)/('Failure Counts Accuracy'!D1-'Failure Counts Accuracy'!F235),0)</f>
        <v>29.4375</v>
      </c>
      <c r="G235">
        <f>IFERROR(SUM('PARITY Accuracy'!G235, 'Pattern_Matching Accuracy'!G235, 'Reversal Accuracy'!G235, 'Stack Accuracy'!G235, 'Vending_Machine Accuracy'!G235, 'Vending_Machine_Sum Accuracy'!G235, 'MazeComplete Accuracy'!G235, 'MazeSolve Accuracy'!G235, 'Hamiltonian Accuracy'!G235)/('Failure Counts Accuracy'!D1-'Failure Counts Accuracy'!G235),0)</f>
        <v>21.7</v>
      </c>
      <c r="H235" t="str">
        <f t="shared" si="79"/>
        <v>20 (δ=0)</v>
      </c>
      <c r="J235">
        <v>20</v>
      </c>
      <c r="K235">
        <f>AVERAGE(D235:G239)</f>
        <v>24.82920833333333</v>
      </c>
      <c r="L235">
        <f t="shared" si="86"/>
        <v>24.313623188405799</v>
      </c>
      <c r="M235">
        <v>0.65</v>
      </c>
      <c r="N235">
        <f t="shared" si="80"/>
        <v>24.791666666666668</v>
      </c>
      <c r="O235">
        <f t="shared" si="81"/>
        <v>5.1972624003732237</v>
      </c>
      <c r="P235" s="2">
        <f>AVERAGE(D235:D239)</f>
        <v>17.430500000000002</v>
      </c>
      <c r="Q235">
        <f t="shared" si="87"/>
        <v>19.765324074074076</v>
      </c>
      <c r="R235" s="2">
        <f>AVERAGE(E235:E239)</f>
        <v>29.06733333333333</v>
      </c>
      <c r="S235">
        <f t="shared" si="88"/>
        <v>24.968055555555555</v>
      </c>
      <c r="T235" s="2">
        <f>AVERAGE(F235:F239)</f>
        <v>29.320000000000004</v>
      </c>
      <c r="U235">
        <f t="shared" si="89"/>
        <v>25.982175925925926</v>
      </c>
      <c r="V235" s="2">
        <f>AVERAGE(G235:G239)</f>
        <v>23.499000000000002</v>
      </c>
      <c r="W235">
        <f>AVERAGE(G223,G228,G233,G238,G243)</f>
        <v>26.984000000000002</v>
      </c>
    </row>
    <row r="236" spans="1:23" x14ac:dyDescent="0.45">
      <c r="A236" s="1">
        <v>16</v>
      </c>
      <c r="B236">
        <v>20</v>
      </c>
      <c r="C236">
        <v>0.2</v>
      </c>
      <c r="D236">
        <f>IFERROR(SUM('PARITY Accuracy'!D236, 'Pattern_Matching Accuracy'!D236, 'Reversal Accuracy'!D236, 'Stack Accuracy'!D236, 'Vending_Machine Accuracy'!D236, 'Vending_Machine_Sum Accuracy'!D236, 'MazeComplete Accuracy'!D236, 'MazeSolve Accuracy'!D236, 'Hamiltonian Accuracy'!D236)/('Failure Counts Accuracy'!D1-'Failure Counts Accuracy'!D236),0)</f>
        <v>18.374999999999996</v>
      </c>
      <c r="E236">
        <f>IFERROR(SUM('PARITY Accuracy'!E236, 'Pattern_Matching Accuracy'!E236, 'Reversal Accuracy'!E236, 'Stack Accuracy'!E236, 'Vending_Machine Accuracy'!E236, 'Vending_Machine_Sum Accuracy'!E236, 'MazeComplete Accuracy'!E236, 'MazeSolve Accuracy'!E236, 'Hamiltonian Accuracy'!E236)/('Failure Counts Accuracy'!D1-'Failure Counts Accuracy'!E236),0)</f>
        <v>30.156666666666663</v>
      </c>
      <c r="F236">
        <f>IFERROR(SUM('PARITY Accuracy'!F236, 'Pattern_Matching Accuracy'!F236, 'Reversal Accuracy'!F236, 'Stack Accuracy'!F236, 'Vending_Machine Accuracy'!F236, 'Vending_Machine_Sum Accuracy'!F236, 'MazeComplete Accuracy'!F236, 'MazeSolve Accuracy'!F236, 'Hamiltonian Accuracy'!F236)/('Failure Counts Accuracy'!D1-'Failure Counts Accuracy'!F236),0)</f>
        <v>29.025000000000002</v>
      </c>
      <c r="G236">
        <f>IFERROR(SUM('PARITY Accuracy'!G236, 'Pattern_Matching Accuracy'!G236, 'Reversal Accuracy'!G236, 'Stack Accuracy'!G236, 'Vending_Machine Accuracy'!G236, 'Vending_Machine_Sum Accuracy'!G236, 'MazeComplete Accuracy'!G236, 'MazeSolve Accuracy'!G236, 'Hamiltonian Accuracy'!G236)/('Failure Counts Accuracy'!D1-'Failure Counts Accuracy'!G236),0)</f>
        <v>22.020000000000003</v>
      </c>
      <c r="H236" t="str">
        <f t="shared" si="79"/>
        <v>20 (δ=0.2)</v>
      </c>
      <c r="J236">
        <v>50</v>
      </c>
      <c r="K236">
        <f>AVERAGE(D240:G244)</f>
        <v>26.663316666666663</v>
      </c>
      <c r="L236">
        <f t="shared" si="86"/>
        <v>24.088594720496896</v>
      </c>
      <c r="M236">
        <v>0.85</v>
      </c>
      <c r="N236">
        <f t="shared" si="80"/>
        <v>24.894166666666663</v>
      </c>
      <c r="O236">
        <f t="shared" si="81"/>
        <v>4.886667021941796</v>
      </c>
      <c r="P236" s="2">
        <f>AVERAGE(D240:D244)</f>
        <v>23.665600000000001</v>
      </c>
      <c r="Q236">
        <f t="shared" si="87"/>
        <v>20.07159722222222</v>
      </c>
      <c r="R236" s="2">
        <f>AVERAGE(E240:E244)</f>
        <v>33.307666666666663</v>
      </c>
      <c r="S236">
        <f t="shared" si="88"/>
        <v>24.150793650793648</v>
      </c>
      <c r="T236" s="2">
        <f>AVERAGE(F240:F244)</f>
        <v>25.920000000000005</v>
      </c>
      <c r="U236">
        <f t="shared" si="89"/>
        <v>25.500694444444449</v>
      </c>
      <c r="V236" s="2">
        <f>AVERAGE(G240:G244)</f>
        <v>23.759999999999998</v>
      </c>
      <c r="W236">
        <f>AVERAGE(G224,G229,G234,G239,G244)</f>
        <v>27.139833333333335</v>
      </c>
    </row>
    <row r="237" spans="1:23" x14ac:dyDescent="0.45">
      <c r="A237" s="1">
        <v>17</v>
      </c>
      <c r="B237">
        <v>20</v>
      </c>
      <c r="C237">
        <v>0.45</v>
      </c>
      <c r="D237">
        <f>IFERROR(SUM('PARITY Accuracy'!D237, 'Pattern_Matching Accuracy'!D237, 'Reversal Accuracy'!D237, 'Stack Accuracy'!D237, 'Vending_Machine Accuracy'!D237, 'Vending_Machine_Sum Accuracy'!D237, 'MazeComplete Accuracy'!D237, 'MazeSolve Accuracy'!D237, 'Hamiltonian Accuracy'!D237)/('Failure Counts Accuracy'!D1-'Failure Counts Accuracy'!D237),0)</f>
        <v>18.015000000000001</v>
      </c>
      <c r="E237">
        <f>IFERROR(SUM('PARITY Accuracy'!E237, 'Pattern_Matching Accuracy'!E237, 'Reversal Accuracy'!E237, 'Stack Accuracy'!E237, 'Vending_Machine Accuracy'!E237, 'Vending_Machine_Sum Accuracy'!E237, 'MazeComplete Accuracy'!E237, 'MazeSolve Accuracy'!E237, 'Hamiltonian Accuracy'!E237)/('Failure Counts Accuracy'!D1-'Failure Counts Accuracy'!E237),0)</f>
        <v>28.967777777777776</v>
      </c>
      <c r="F237">
        <f>IFERROR(SUM('PARITY Accuracy'!F237, 'Pattern_Matching Accuracy'!F237, 'Reversal Accuracy'!F237, 'Stack Accuracy'!F237, 'Vending_Machine Accuracy'!F237, 'Vending_Machine_Sum Accuracy'!F237, 'MazeComplete Accuracy'!F237, 'MazeSolve Accuracy'!F237, 'Hamiltonian Accuracy'!F237)/('Failure Counts Accuracy'!D1-'Failure Counts Accuracy'!F237),0)</f>
        <v>29.6875</v>
      </c>
      <c r="G237">
        <f>IFERROR(SUM('PARITY Accuracy'!G237, 'Pattern_Matching Accuracy'!G237, 'Reversal Accuracy'!G237, 'Stack Accuracy'!G237, 'Vending_Machine Accuracy'!G237, 'Vending_Machine_Sum Accuracy'!G237, 'MazeComplete Accuracy'!G237, 'MazeSolve Accuracy'!G237, 'Hamiltonian Accuracy'!G237)/('Failure Counts Accuracy'!D1-'Failure Counts Accuracy'!G237),0)</f>
        <v>22.56</v>
      </c>
      <c r="H237" t="str">
        <f t="shared" si="79"/>
        <v>20 (δ=0.45)</v>
      </c>
      <c r="J237">
        <v>100</v>
      </c>
      <c r="K237">
        <f>SUM(D249:F249)/3</f>
        <v>25.038888888888891</v>
      </c>
      <c r="N237">
        <f t="shared" si="80"/>
        <v>24.807569444444447</v>
      </c>
      <c r="O237">
        <f t="shared" si="81"/>
        <v>4.8039469103275048</v>
      </c>
      <c r="P237" s="2">
        <f>AVERAGE(D245:D249)</f>
        <v>26.74666666666667</v>
      </c>
      <c r="R237" s="2">
        <f>AVERAGE(E245:E249)</f>
        <v>28.22</v>
      </c>
      <c r="T237" s="2">
        <f>AVERAGE(F245:F249)</f>
        <v>22.57</v>
      </c>
      <c r="V237" s="2"/>
    </row>
    <row r="238" spans="1:23" x14ac:dyDescent="0.45">
      <c r="A238" s="1">
        <v>18</v>
      </c>
      <c r="B238">
        <v>20</v>
      </c>
      <c r="C238">
        <v>0.65</v>
      </c>
      <c r="D238">
        <f>IFERROR(SUM('PARITY Accuracy'!D238, 'Pattern_Matching Accuracy'!D238, 'Reversal Accuracy'!D238, 'Stack Accuracy'!D238, 'Vending_Machine Accuracy'!D238, 'Vending_Machine_Sum Accuracy'!D238, 'MazeComplete Accuracy'!D238, 'MazeSolve Accuracy'!D238, 'Hamiltonian Accuracy'!D238)/('Failure Counts Accuracy'!D1-'Failure Counts Accuracy'!D238),0)</f>
        <v>17.087500000000002</v>
      </c>
      <c r="E238">
        <f>IFERROR(SUM('PARITY Accuracy'!E238, 'Pattern_Matching Accuracy'!E238, 'Reversal Accuracy'!E238, 'Stack Accuracy'!E238, 'Vending_Machine Accuracy'!E238, 'Vending_Machine_Sum Accuracy'!E238, 'MazeComplete Accuracy'!E238, 'MazeSolve Accuracy'!E238, 'Hamiltonian Accuracy'!E238)/('Failure Counts Accuracy'!D1-'Failure Counts Accuracy'!E238),0)</f>
        <v>28.834444444444443</v>
      </c>
      <c r="F238">
        <f>IFERROR(SUM('PARITY Accuracy'!F238, 'Pattern_Matching Accuracy'!F238, 'Reversal Accuracy'!F238, 'Stack Accuracy'!F238, 'Vending_Machine Accuracy'!F238, 'Vending_Machine_Sum Accuracy'!F238, 'MazeComplete Accuracy'!F238, 'MazeSolve Accuracy'!F238, 'Hamiltonian Accuracy'!F238)/('Failure Counts Accuracy'!D1-'Failure Counts Accuracy'!F238),0)</f>
        <v>29.462499999999999</v>
      </c>
      <c r="G238">
        <f>IFERROR(SUM('PARITY Accuracy'!G238, 'Pattern_Matching Accuracy'!G238, 'Reversal Accuracy'!G238, 'Stack Accuracy'!G238, 'Vending_Machine Accuracy'!G238, 'Vending_Machine_Sum Accuracy'!G238, 'MazeComplete Accuracy'!G238, 'MazeSolve Accuracy'!G238, 'Hamiltonian Accuracy'!G238)/('Failure Counts Accuracy'!D1-'Failure Counts Accuracy'!G238),0)</f>
        <v>23.440000000000005</v>
      </c>
      <c r="H238" t="str">
        <f t="shared" si="79"/>
        <v>20 (δ=0.65)</v>
      </c>
      <c r="K238">
        <f>AVERAGE(K232:K237)</f>
        <v>24.260548313492063</v>
      </c>
      <c r="L238">
        <f>AVERAGE(L232:L236)</f>
        <v>24.331924810213941</v>
      </c>
      <c r="N238">
        <f t="shared" si="80"/>
        <v>24.706111111111113</v>
      </c>
      <c r="O238">
        <f t="shared" si="81"/>
        <v>4.9827864689719901</v>
      </c>
      <c r="P238" s="2">
        <f>AVERAGE(P232:P237)</f>
        <v>20.391956481481483</v>
      </c>
      <c r="Q238">
        <f>AVERAGE(Q232:Q236)</f>
        <v>20.391956481481479</v>
      </c>
      <c r="R238" s="2">
        <f>AVERAGE(R232:R237)</f>
        <v>25.418505291005289</v>
      </c>
      <c r="S238">
        <f>AVERAGE(S232:S236)</f>
        <v>25.418505291005289</v>
      </c>
      <c r="T238" s="2">
        <f>AVERAGE(T232:T237)</f>
        <v>25.598333333333333</v>
      </c>
      <c r="U238">
        <f>AVERAGE(U232:U236)</f>
        <v>25.598333333333336</v>
      </c>
      <c r="V238" s="2">
        <f>AVERAGE(V232:V237)</f>
        <v>26.2363</v>
      </c>
      <c r="W238">
        <f>AVERAGE(W232:W236)</f>
        <v>26.2363</v>
      </c>
    </row>
    <row r="239" spans="1:23" x14ac:dyDescent="0.45">
      <c r="A239" s="1">
        <v>19</v>
      </c>
      <c r="B239">
        <v>20</v>
      </c>
      <c r="C239">
        <v>0.85</v>
      </c>
      <c r="D239">
        <f>IFERROR(SUM('PARITY Accuracy'!D239, 'Pattern_Matching Accuracy'!D239, 'Reversal Accuracy'!D239, 'Stack Accuracy'!D239, 'Vending_Machine Accuracy'!D239, 'Vending_Machine_Sum Accuracy'!D239, 'MazeComplete Accuracy'!D239, 'MazeSolve Accuracy'!D239, 'Hamiltonian Accuracy'!D239)/('Failure Counts Accuracy'!D1-'Failure Counts Accuracy'!D239),0)</f>
        <v>15.8125</v>
      </c>
      <c r="E239">
        <f>IFERROR(SUM('PARITY Accuracy'!E239, 'Pattern_Matching Accuracy'!E239, 'Reversal Accuracy'!E239, 'Stack Accuracy'!E239, 'Vending_Machine Accuracy'!E239, 'Vending_Machine_Sum Accuracy'!E239, 'MazeComplete Accuracy'!E239, 'MazeSolve Accuracy'!E239, 'Hamiltonian Accuracy'!E239)/('Failure Counts Accuracy'!D1-'Failure Counts Accuracy'!E239),0)</f>
        <v>27.211111111111109</v>
      </c>
      <c r="F239">
        <f>IFERROR(SUM('PARITY Accuracy'!F239, 'Pattern_Matching Accuracy'!F239, 'Reversal Accuracy'!F239, 'Stack Accuracy'!F239, 'Vending_Machine Accuracy'!F239, 'Vending_Machine_Sum Accuracy'!F239, 'MazeComplete Accuracy'!F239, 'MazeSolve Accuracy'!F239, 'Hamiltonian Accuracy'!F239)/('Failure Counts Accuracy'!D1-'Failure Counts Accuracy'!F239),0)</f>
        <v>28.987500000000001</v>
      </c>
      <c r="G239">
        <f>IFERROR(SUM('PARITY Accuracy'!G239, 'Pattern_Matching Accuracy'!G239, 'Reversal Accuracy'!G239, 'Stack Accuracy'!G239, 'Vending_Machine Accuracy'!G239, 'Vending_Machine_Sum Accuracy'!G239, 'MazeComplete Accuracy'!G239, 'MazeSolve Accuracy'!G239, 'Hamiltonian Accuracy'!G239)/('Failure Counts Accuracy'!D1-'Failure Counts Accuracy'!G239),0)</f>
        <v>27.775000000000002</v>
      </c>
      <c r="H239" t="str">
        <f t="shared" si="79"/>
        <v>20 (δ=0.85)</v>
      </c>
      <c r="K239">
        <f>_xlfn.STDEV.P(K232:K237)</f>
        <v>2.7150179400098886</v>
      </c>
      <c r="L239">
        <f>_xlfn.STDEV.P(L232:L236)</f>
        <v>0.13415415876156145</v>
      </c>
      <c r="N239">
        <f t="shared" si="80"/>
        <v>24.946527777777778</v>
      </c>
      <c r="O239">
        <f t="shared" si="81"/>
        <v>5.3124502993317764</v>
      </c>
      <c r="P239" s="2">
        <f>_xlfn.STDEV.P(P232:P237)</f>
        <v>3.7227225876794896</v>
      </c>
      <c r="Q239">
        <f>_xlfn.STDEV.P(Q232:Q236)</f>
        <v>0.50121719237619011</v>
      </c>
      <c r="R239" s="2">
        <f>_xlfn.STDEV.P(R232:R237)</f>
        <v>5.648963427332836</v>
      </c>
      <c r="S239">
        <f>_xlfn.STDEV.P(S232:S236)</f>
        <v>0.89467194345042333</v>
      </c>
      <c r="T239" s="2">
        <f>_xlfn.STDEV.P(T232:T237)</f>
        <v>3.955675182856083</v>
      </c>
      <c r="U239">
        <f>_xlfn.STDEV.P(U232:U236)</f>
        <v>0.24963821559033605</v>
      </c>
      <c r="V239" s="2">
        <f>_xlfn.STDEV.P(V232:V237)</f>
        <v>4.8690136331704688</v>
      </c>
      <c r="W239">
        <f>_xlfn.STDEV.P(W232:W236)</f>
        <v>0.78498946489746035</v>
      </c>
    </row>
    <row r="240" spans="1:23" ht="14.65" thickBot="1" x14ac:dyDescent="0.5">
      <c r="A240" s="1">
        <v>20</v>
      </c>
      <c r="B240">
        <v>50</v>
      </c>
      <c r="C240">
        <v>0</v>
      </c>
      <c r="D240">
        <f>IFERROR(SUM('PARITY Accuracy'!D240, 'Pattern_Matching Accuracy'!D240, 'Reversal Accuracy'!D240, 'Stack Accuracy'!D240, 'Vending_Machine Accuracy'!D240, 'Vending_Machine_Sum Accuracy'!D240, 'MazeComplete Accuracy'!D240, 'MazeSolve Accuracy'!D240, 'Hamiltonian Accuracy'!D240)/('Failure Counts Accuracy'!D1-'Failure Counts Accuracy'!D240),0)</f>
        <v>23.288</v>
      </c>
      <c r="E240">
        <f>IFERROR(SUM('PARITY Accuracy'!E240, 'Pattern_Matching Accuracy'!E240, 'Reversal Accuracy'!E240, 'Stack Accuracy'!E240, 'Vending_Machine Accuracy'!E240, 'Vending_Machine_Sum Accuracy'!E240, 'MazeComplete Accuracy'!E240, 'MazeSolve Accuracy'!E240, 'Hamiltonian Accuracy'!E240)/('Failure Counts Accuracy'!D1-'Failure Counts Accuracy'!E240),0)</f>
        <v>36.026666666666664</v>
      </c>
      <c r="F240">
        <f>IFERROR(SUM('PARITY Accuracy'!F240, 'Pattern_Matching Accuracy'!F240, 'Reversal Accuracy'!F240, 'Stack Accuracy'!F240, 'Vending_Machine Accuracy'!F240, 'Vending_Machine_Sum Accuracy'!F240, 'MazeComplete Accuracy'!F240, 'MazeSolve Accuracy'!F240, 'Hamiltonian Accuracy'!F240)/('Failure Counts Accuracy'!D1-'Failure Counts Accuracy'!F240),0)</f>
        <v>25.574999999999999</v>
      </c>
      <c r="G240">
        <f>IFERROR(SUM('PARITY Accuracy'!G240, 'Pattern_Matching Accuracy'!G240, 'Reversal Accuracy'!G240, 'Stack Accuracy'!G240, 'Vending_Machine Accuracy'!G240, 'Vending_Machine_Sum Accuracy'!G240, 'MazeComplete Accuracy'!G240, 'MazeSolve Accuracy'!G240, 'Hamiltonian Accuracy'!G240)/('Failure Counts Accuracy'!D1-'Failure Counts Accuracy'!G240),0)</f>
        <v>24.799999999999997</v>
      </c>
      <c r="H240" t="str">
        <f t="shared" si="79"/>
        <v>50 (δ=0)</v>
      </c>
      <c r="N240">
        <f t="shared" si="80"/>
        <v>27.422416666666667</v>
      </c>
      <c r="O240">
        <f t="shared" si="81"/>
        <v>5.0352888881870399</v>
      </c>
      <c r="P240" s="2"/>
      <c r="R240" s="2"/>
      <c r="T240" s="2"/>
      <c r="V240" s="2"/>
    </row>
    <row r="241" spans="1:25" x14ac:dyDescent="0.45">
      <c r="A241" s="1">
        <v>21</v>
      </c>
      <c r="B241">
        <v>50</v>
      </c>
      <c r="C241">
        <v>0.2</v>
      </c>
      <c r="D241">
        <f>IFERROR(SUM('PARITY Accuracy'!D241, 'Pattern_Matching Accuracy'!D241, 'Reversal Accuracy'!D241, 'Stack Accuracy'!D241, 'Vending_Machine Accuracy'!D241, 'Vending_Machine_Sum Accuracy'!D241, 'MazeComplete Accuracy'!D241, 'MazeSolve Accuracy'!D241, 'Hamiltonian Accuracy'!D241)/('Failure Counts Accuracy'!D1-'Failure Counts Accuracy'!D241),0)</f>
        <v>24.880000000000003</v>
      </c>
      <c r="E241">
        <f>IFERROR(SUM('PARITY Accuracy'!E241, 'Pattern_Matching Accuracy'!E241, 'Reversal Accuracy'!E241, 'Stack Accuracy'!E241, 'Vending_Machine Accuracy'!E241, 'Vending_Machine_Sum Accuracy'!E241, 'MazeComplete Accuracy'!E241, 'MazeSolve Accuracy'!E241, 'Hamiltonian Accuracy'!E241)/('Failure Counts Accuracy'!D1-'Failure Counts Accuracy'!E241),0)</f>
        <v>34.416666666666671</v>
      </c>
      <c r="F241">
        <f>IFERROR(SUM('PARITY Accuracy'!F241, 'Pattern_Matching Accuracy'!F241, 'Reversal Accuracy'!F241, 'Stack Accuracy'!F241, 'Vending_Machine Accuracy'!F241, 'Vending_Machine_Sum Accuracy'!F241, 'MazeComplete Accuracy'!F241, 'MazeSolve Accuracy'!F241, 'Hamiltonian Accuracy'!F241)/('Failure Counts Accuracy'!D1-'Failure Counts Accuracy'!F241),0)</f>
        <v>25</v>
      </c>
      <c r="G241">
        <f>IFERROR(SUM('PARITY Accuracy'!G241, 'Pattern_Matching Accuracy'!G241, 'Reversal Accuracy'!G241, 'Stack Accuracy'!G241, 'Vending_Machine Accuracy'!G241, 'Vending_Machine_Sum Accuracy'!G241, 'MazeComplete Accuracy'!G241, 'MazeSolve Accuracy'!G241, 'Hamiltonian Accuracy'!G241)/('Failure Counts Accuracy'!D1-'Failure Counts Accuracy'!G241),0)</f>
        <v>23.85</v>
      </c>
      <c r="H241" t="str">
        <f t="shared" si="79"/>
        <v>50 (δ=0.2)</v>
      </c>
      <c r="K241" s="9" cm="1">
        <f t="array" ref="K241">INDEX(LINEST(K232:K237), 1)</f>
        <v>1.0552186678004536</v>
      </c>
      <c r="L241" s="10" cm="1">
        <f t="array" ref="L241">INDEX(LINEST(L232:L236), 1)</f>
        <v>-8.2336473429951332E-2</v>
      </c>
      <c r="N241">
        <f t="shared" si="80"/>
        <v>27.036666666666669</v>
      </c>
      <c r="O241">
        <f t="shared" si="81"/>
        <v>4.284228829867371</v>
      </c>
      <c r="P241" s="2" cm="1">
        <f t="array" ref="P241">INDEX(LINEST(P232:P237), 1)</f>
        <v>1.5289538095238102</v>
      </c>
      <c r="Q241" s="2" cm="1">
        <f t="array" ref="Q241">INDEX(LINEST(Q232:Q236), 1)</f>
        <v>-0.1581925925925918</v>
      </c>
      <c r="R241" s="2" cm="1">
        <f t="array" ref="R241">INDEX(LINEST(R232:R237), 1)</f>
        <v>2.9178145124716552</v>
      </c>
      <c r="S241" s="2" cm="1">
        <f t="array" ref="S241">INDEX(LINEST(S232:S236), 1)</f>
        <v>-0.61867592592592602</v>
      </c>
      <c r="T241" s="2" cm="1">
        <f t="array" ref="T241">INDEX(LINEST(T232:T237), 1)</f>
        <v>0.2916507936507946</v>
      </c>
      <c r="U241" s="2" cm="1">
        <f t="array" ref="U241">INDEX(LINEST(U232:U236), 1)</f>
        <v>1.0856481481482655E-2</v>
      </c>
      <c r="V241" s="2" cm="1">
        <f t="array" ref="V241">INDEX(LINEST(V232:V236), 1)</f>
        <v>-1.3499999999999942E-3</v>
      </c>
      <c r="W241" s="2" cm="1">
        <f t="array" ref="W241">INDEX(LINEST(W232:W236), 1)</f>
        <v>0.54046666666666698</v>
      </c>
      <c r="Y241" t="s">
        <v>36</v>
      </c>
    </row>
    <row r="242" spans="1:25" x14ac:dyDescent="0.45">
      <c r="A242" s="1">
        <v>22</v>
      </c>
      <c r="B242">
        <v>50</v>
      </c>
      <c r="C242">
        <v>0.45</v>
      </c>
      <c r="D242">
        <f>IFERROR(SUM('PARITY Accuracy'!D242, 'Pattern_Matching Accuracy'!D242, 'Reversal Accuracy'!D242, 'Stack Accuracy'!D242, 'Vending_Machine Accuracy'!D242, 'Vending_Machine_Sum Accuracy'!D242, 'MazeComplete Accuracy'!D242, 'MazeSolve Accuracy'!D242, 'Hamiltonian Accuracy'!D242)/('Failure Counts Accuracy'!D1-'Failure Counts Accuracy'!D242),0)</f>
        <v>23.58</v>
      </c>
      <c r="E242">
        <f>IFERROR(SUM('PARITY Accuracy'!E242, 'Pattern_Matching Accuracy'!E242, 'Reversal Accuracy'!E242, 'Stack Accuracy'!E242, 'Vending_Machine Accuracy'!E242, 'Vending_Machine_Sum Accuracy'!E242, 'MazeComplete Accuracy'!E242, 'MazeSolve Accuracy'!E242, 'Hamiltonian Accuracy'!E242)/('Failure Counts Accuracy'!D1-'Failure Counts Accuracy'!E242),0)</f>
        <v>33.176666666666662</v>
      </c>
      <c r="F242">
        <f>IFERROR(SUM('PARITY Accuracy'!F242, 'Pattern_Matching Accuracy'!F242, 'Reversal Accuracy'!F242, 'Stack Accuracy'!F242, 'Vending_Machine Accuracy'!F242, 'Vending_Machine_Sum Accuracy'!F242, 'MazeComplete Accuracy'!F242, 'MazeSolve Accuracy'!F242, 'Hamiltonian Accuracy'!F242)/('Failure Counts Accuracy'!D1-'Failure Counts Accuracy'!F242),0)</f>
        <v>25.900000000000002</v>
      </c>
      <c r="G242">
        <f>IFERROR(SUM('PARITY Accuracy'!G242, 'Pattern_Matching Accuracy'!G242, 'Reversal Accuracy'!G242, 'Stack Accuracy'!G242, 'Vending_Machine Accuracy'!G242, 'Vending_Machine_Sum Accuracy'!G242, 'MazeComplete Accuracy'!G242, 'MazeSolve Accuracy'!G242, 'Hamiltonian Accuracy'!G242)/('Failure Counts Accuracy'!D1-'Failure Counts Accuracy'!G242),0)</f>
        <v>23.150000000000002</v>
      </c>
      <c r="H242" t="str">
        <f t="shared" si="79"/>
        <v>50 (δ=0.45)</v>
      </c>
      <c r="K242" s="11">
        <f>AVERAGE('Hamiltonian Accuracy'!K242, 'MazeSolve Accuracy'!K242, 'MazeComplete Accuracy'!K242, 'Vending_Machine_Sum Accuracy'!K242, 'Vending_Machine Accuracy'!K242, 'Stack Accuracy'!K242, 'Reversal Accuracy'!K242, 'Pattern_Matching Accuracy'!K242, 'PARITY Accuracy'!K242)</f>
        <v>0.46425820105820098</v>
      </c>
      <c r="L242" s="11">
        <f>AVERAGE('Hamiltonian Accuracy'!L242, 'MazeSolve Accuracy'!L242, 'MazeComplete Accuracy'!L242, 'Vending_Machine_Sum Accuracy'!L242, 'Vending_Machine Accuracy'!L242, 'Stack Accuracy'!L242, 'Reversal Accuracy'!L242, 'Pattern_Matching Accuracy'!L242, 'PARITY Accuracy'!L242)</f>
        <v>-0.19327586698410493</v>
      </c>
      <c r="N242">
        <f t="shared" si="80"/>
        <v>26.451666666666668</v>
      </c>
      <c r="O242">
        <f t="shared" si="81"/>
        <v>4.0211140661927516</v>
      </c>
    </row>
    <row r="243" spans="1:25" ht="14.65" thickBot="1" x14ac:dyDescent="0.5">
      <c r="A243" s="1">
        <v>23</v>
      </c>
      <c r="B243">
        <v>50</v>
      </c>
      <c r="C243">
        <v>0.65</v>
      </c>
      <c r="D243">
        <f>IFERROR(SUM('PARITY Accuracy'!D243, 'Pattern_Matching Accuracy'!D243, 'Reversal Accuracy'!D243, 'Stack Accuracy'!D243, 'Vending_Machine Accuracy'!D243, 'Vending_Machine_Sum Accuracy'!D243, 'MazeComplete Accuracy'!D243, 'MazeSolve Accuracy'!D243, 'Hamiltonian Accuracy'!D243)/('Failure Counts Accuracy'!D1-'Failure Counts Accuracy'!D243),0)</f>
        <v>23.060000000000002</v>
      </c>
      <c r="E243">
        <f>IFERROR(SUM('PARITY Accuracy'!E243, 'Pattern_Matching Accuracy'!E243, 'Reversal Accuracy'!E243, 'Stack Accuracy'!E243, 'Vending_Machine Accuracy'!E243, 'Vending_Machine_Sum Accuracy'!E243, 'MazeComplete Accuracy'!E243, 'MazeSolve Accuracy'!E243, 'Hamiltonian Accuracy'!E243)/('Failure Counts Accuracy'!D1-'Failure Counts Accuracy'!E243),0)</f>
        <v>32.218333333333334</v>
      </c>
      <c r="F243">
        <f>IFERROR(SUM('PARITY Accuracy'!F243, 'Pattern_Matching Accuracy'!F243, 'Reversal Accuracy'!F243, 'Stack Accuracy'!F243, 'Vending_Machine Accuracy'!F243, 'Vending_Machine_Sum Accuracy'!F243, 'MazeComplete Accuracy'!F243, 'MazeSolve Accuracy'!F243, 'Hamiltonian Accuracy'!F243)/('Failure Counts Accuracy'!D1-'Failure Counts Accuracy'!F243),0)</f>
        <v>27.625</v>
      </c>
      <c r="G243">
        <f>IFERROR(SUM('PARITY Accuracy'!G243, 'Pattern_Matching Accuracy'!G243, 'Reversal Accuracy'!G243, 'Stack Accuracy'!G243, 'Vending_Machine Accuracy'!G243, 'Vending_Machine_Sum Accuracy'!G243, 'MazeComplete Accuracy'!G243, 'MazeSolve Accuracy'!G243, 'Hamiltonian Accuracy'!G243)/('Failure Counts Accuracy'!D1-'Failure Counts Accuracy'!G243),0)</f>
        <v>24.4</v>
      </c>
      <c r="H243" t="str">
        <f t="shared" si="79"/>
        <v>50 (δ=0.65)</v>
      </c>
      <c r="K243" s="12">
        <f>_xlfn.STDEV.P('Hamiltonian Accuracy'!K242, 'MazeSolve Accuracy'!K242, 'MazeComplete Accuracy'!K242, 'Vending_Machine_Sum Accuracy'!K242, 'Vending_Machine Accuracy'!K242, 'Stack Accuracy'!K242, 'Reversal Accuracy'!K242, 'Pattern_Matching Accuracy'!K242, 'PARITY Accuracy'!K242)</f>
        <v>2.2193536507787308</v>
      </c>
      <c r="L243" s="13">
        <f>_xlfn.STDEV.P('Hamiltonian Accuracy'!L242, 'MazeSolve Accuracy'!L242, 'MazeComplete Accuracy'!L242, 'Vending_Machine_Sum Accuracy'!L242, 'Vending_Machine Accuracy'!L242, 'Stack Accuracy'!L242, 'Reversal Accuracy'!L242, 'Pattern_Matching Accuracy'!L242, 'PARITY Accuracy'!L242)</f>
        <v>0.57620888972020279</v>
      </c>
      <c r="N243">
        <f t="shared" si="80"/>
        <v>26.825833333333335</v>
      </c>
      <c r="O243">
        <f t="shared" si="81"/>
        <v>3.5278850486752691</v>
      </c>
    </row>
    <row r="244" spans="1:25" x14ac:dyDescent="0.45">
      <c r="A244" s="1">
        <v>24</v>
      </c>
      <c r="B244">
        <v>50</v>
      </c>
      <c r="C244">
        <v>0.85</v>
      </c>
      <c r="D244">
        <f>IFERROR(SUM('PARITY Accuracy'!D244, 'Pattern_Matching Accuracy'!D244, 'Reversal Accuracy'!D244, 'Stack Accuracy'!D244, 'Vending_Machine Accuracy'!D244, 'Vending_Machine_Sum Accuracy'!D244, 'MazeComplete Accuracy'!D244, 'MazeSolve Accuracy'!D244, 'Hamiltonian Accuracy'!D244)/('Failure Counts Accuracy'!D1-'Failure Counts Accuracy'!D244),0)</f>
        <v>23.52</v>
      </c>
      <c r="E244">
        <f>IFERROR(SUM('PARITY Accuracy'!E244, 'Pattern_Matching Accuracy'!E244, 'Reversal Accuracy'!E244, 'Stack Accuracy'!E244, 'Vending_Machine Accuracy'!E244, 'Vending_Machine_Sum Accuracy'!E244, 'MazeComplete Accuracy'!E244, 'MazeSolve Accuracy'!E244, 'Hamiltonian Accuracy'!E244)/('Failure Counts Accuracy'!D1-'Failure Counts Accuracy'!E244),0)</f>
        <v>30.700000000000003</v>
      </c>
      <c r="F244">
        <f>IFERROR(SUM('PARITY Accuracy'!F244, 'Pattern_Matching Accuracy'!F244, 'Reversal Accuracy'!F244, 'Stack Accuracy'!F244, 'Vending_Machine Accuracy'!F244, 'Vending_Machine_Sum Accuracy'!F244, 'MazeComplete Accuracy'!F244, 'MazeSolve Accuracy'!F244, 'Hamiltonian Accuracy'!F244)/('Failure Counts Accuracy'!D1-'Failure Counts Accuracy'!F244),0)</f>
        <v>25.5</v>
      </c>
      <c r="G244">
        <f>IFERROR(SUM('PARITY Accuracy'!G244, 'Pattern_Matching Accuracy'!G244, 'Reversal Accuracy'!G244, 'Stack Accuracy'!G244, 'Vending_Machine Accuracy'!G244, 'Vending_Machine_Sum Accuracy'!G244, 'MazeComplete Accuracy'!G244, 'MazeSolve Accuracy'!G244, 'Hamiltonian Accuracy'!G244)/('Failure Counts Accuracy'!D1-'Failure Counts Accuracy'!G244),0)</f>
        <v>22.6</v>
      </c>
      <c r="H244" t="str">
        <f t="shared" si="79"/>
        <v>50 (δ=0.85)</v>
      </c>
      <c r="N244">
        <f t="shared" si="80"/>
        <v>25.58</v>
      </c>
      <c r="O244">
        <f t="shared" si="81"/>
        <v>3.1362716719060213</v>
      </c>
    </row>
    <row r="245" spans="1:25" x14ac:dyDescent="0.45">
      <c r="A245" s="1">
        <v>25</v>
      </c>
      <c r="B245">
        <v>100</v>
      </c>
      <c r="C245">
        <v>0</v>
      </c>
      <c r="D245">
        <f>IFERROR(SUM('PARITY Accuracy'!D245, 'Pattern_Matching Accuracy'!D245, 'Reversal Accuracy'!D245, 'Stack Accuracy'!D245, 'Vending_Machine Accuracy'!D245, 'Vending_Machine_Sum Accuracy'!D245, 'MazeComplete Accuracy'!D245, 'MazeSolve Accuracy'!D245, 'Hamiltonian Accuracy'!D245)/('Failure Counts Accuracy'!D1-'Failure Counts Accuracy'!D245),0)</f>
        <v>26.3</v>
      </c>
      <c r="E245">
        <f>IFERROR(SUM('PARITY Accuracy'!E245, 'Pattern_Matching Accuracy'!E245, 'Reversal Accuracy'!E245, 'Stack Accuracy'!E245, 'Vending_Machine Accuracy'!E245, 'Vending_Machine_Sum Accuracy'!E245, 'MazeComplete Accuracy'!E245, 'MazeSolve Accuracy'!E245, 'Hamiltonian Accuracy'!E245)/('Failure Counts Accuracy'!D1-'Failure Counts Accuracy'!E245),0)</f>
        <v>32.533333333333331</v>
      </c>
      <c r="F245">
        <f>IFERROR(SUM('PARITY Accuracy'!F245, 'Pattern_Matching Accuracy'!F245, 'Reversal Accuracy'!F245, 'Stack Accuracy'!F245, 'Vending_Machine Accuracy'!F245, 'Vending_Machine_Sum Accuracy'!F245, 'MazeComplete Accuracy'!F245, 'MazeSolve Accuracy'!F245, 'Hamiltonian Accuracy'!F245)/('Failure Counts Accuracy'!D1-'Failure Counts Accuracy'!F245),0)</f>
        <v>22.349999999999998</v>
      </c>
      <c r="G245">
        <f>IFERROR(SUM('PARITY Accuracy'!G245, 'Pattern_Matching Accuracy'!G245, 'Reversal Accuracy'!G245, 'Stack Accuracy'!G245, 'Vending_Machine Accuracy'!G245, 'Vending_Machine_Sum Accuracy'!G245, 'MazeComplete Accuracy'!G245, 'MazeSolve Accuracy'!G245, 'Hamiltonian Accuracy'!G245)/('Failure Counts Accuracy'!D1-'Failure Counts Accuracy'!G245),0)</f>
        <v>0</v>
      </c>
      <c r="H245" t="str">
        <f t="shared" si="79"/>
        <v>100 (δ=0)</v>
      </c>
      <c r="N245">
        <f>AVERAGE(D245:F245)</f>
        <v>27.061111111111106</v>
      </c>
      <c r="O245">
        <f>_xlfn.STDEV.P(D245:F245)</f>
        <v>4.1920191663872686</v>
      </c>
    </row>
    <row r="246" spans="1:25" x14ac:dyDescent="0.45">
      <c r="A246" s="1">
        <v>26</v>
      </c>
      <c r="B246">
        <v>100</v>
      </c>
      <c r="C246">
        <v>0.2</v>
      </c>
      <c r="D246">
        <f>IFERROR(SUM('PARITY Accuracy'!D246, 'Pattern_Matching Accuracy'!D246, 'Reversal Accuracy'!D246, 'Stack Accuracy'!D246, 'Vending_Machine Accuracy'!D246, 'Vending_Machine_Sum Accuracy'!D246, 'MazeComplete Accuracy'!D246, 'MazeSolve Accuracy'!D246, 'Hamiltonian Accuracy'!D246)/('Failure Counts Accuracy'!D1-'Failure Counts Accuracy'!D246),0)</f>
        <v>27.8</v>
      </c>
      <c r="E246">
        <f>IFERROR(SUM('PARITY Accuracy'!E246, 'Pattern_Matching Accuracy'!E246, 'Reversal Accuracy'!E246, 'Stack Accuracy'!E246, 'Vending_Machine Accuracy'!E246, 'Vending_Machine_Sum Accuracy'!E246, 'MazeComplete Accuracy'!E246, 'MazeSolve Accuracy'!E246, 'Hamiltonian Accuracy'!E246)/('Failure Counts Accuracy'!D1-'Failure Counts Accuracy'!E246),0)</f>
        <v>27.5</v>
      </c>
      <c r="F246">
        <f>IFERROR(SUM('PARITY Accuracy'!F246, 'Pattern_Matching Accuracy'!F246, 'Reversal Accuracy'!F246, 'Stack Accuracy'!F246, 'Vending_Machine Accuracy'!F246, 'Vending_Machine_Sum Accuracy'!F246, 'MazeComplete Accuracy'!F246, 'MazeSolve Accuracy'!F246, 'Hamiltonian Accuracy'!F246)/('Failure Counts Accuracy'!D1-'Failure Counts Accuracy'!F246),0)</f>
        <v>22.8</v>
      </c>
      <c r="G246">
        <f>IFERROR(SUM('PARITY Accuracy'!G246, 'Pattern_Matching Accuracy'!G246, 'Reversal Accuracy'!G246, 'Stack Accuracy'!G246, 'Vending_Machine Accuracy'!G246, 'Vending_Machine_Sum Accuracy'!G246, 'MazeComplete Accuracy'!G246, 'MazeSolve Accuracy'!G246, 'Hamiltonian Accuracy'!G246)/('Failure Counts Accuracy'!D1-'Failure Counts Accuracy'!G246),0)</f>
        <v>0</v>
      </c>
      <c r="H246" t="str">
        <f t="shared" si="79"/>
        <v>100 (δ=0.2)</v>
      </c>
      <c r="N246">
        <f t="shared" ref="N246:N249" si="90">AVERAGE(D246:F246)</f>
        <v>26.033333333333331</v>
      </c>
      <c r="O246">
        <f t="shared" ref="O246:O249" si="91">_xlfn.STDEV.P(D246:F246)</f>
        <v>2.289589968143253</v>
      </c>
    </row>
    <row r="247" spans="1:25" x14ac:dyDescent="0.45">
      <c r="A247" s="1">
        <v>27</v>
      </c>
      <c r="B247">
        <v>100</v>
      </c>
      <c r="C247">
        <v>0.45</v>
      </c>
      <c r="D247">
        <f>IFERROR(SUM('PARITY Accuracy'!D247, 'Pattern_Matching Accuracy'!D247, 'Reversal Accuracy'!D247, 'Stack Accuracy'!D247, 'Vending_Machine Accuracy'!D247, 'Vending_Machine_Sum Accuracy'!D247, 'MazeComplete Accuracy'!D247, 'MazeSolve Accuracy'!D247, 'Hamiltonian Accuracy'!D247)/('Failure Counts Accuracy'!D1-'Failure Counts Accuracy'!D247),0)</f>
        <v>27.066666666666666</v>
      </c>
      <c r="E247">
        <f>IFERROR(SUM('PARITY Accuracy'!E247, 'Pattern_Matching Accuracy'!E247, 'Reversal Accuracy'!E247, 'Stack Accuracy'!E247, 'Vending_Machine Accuracy'!E247, 'Vending_Machine_Sum Accuracy'!E247, 'MazeComplete Accuracy'!E247, 'MazeSolve Accuracy'!E247, 'Hamiltonian Accuracy'!E247)/('Failure Counts Accuracy'!D1-'Failure Counts Accuracy'!E247),0)</f>
        <v>28.433333333333334</v>
      </c>
      <c r="F247">
        <f>IFERROR(SUM('PARITY Accuracy'!F247, 'Pattern_Matching Accuracy'!F247, 'Reversal Accuracy'!F247, 'Stack Accuracy'!F247, 'Vending_Machine Accuracy'!F247, 'Vending_Machine_Sum Accuracy'!F247, 'MazeComplete Accuracy'!F247, 'MazeSolve Accuracy'!F247, 'Hamiltonian Accuracy'!F247)/('Failure Counts Accuracy'!D1-'Failure Counts Accuracy'!F247),0)</f>
        <v>22.2</v>
      </c>
      <c r="G247">
        <f>IFERROR(SUM('PARITY Accuracy'!G247, 'Pattern_Matching Accuracy'!G247, 'Reversal Accuracy'!G247, 'Stack Accuracy'!G247, 'Vending_Machine Accuracy'!G247, 'Vending_Machine_Sum Accuracy'!G247, 'MazeComplete Accuracy'!G247, 'MazeSolve Accuracy'!G247, 'Hamiltonian Accuracy'!G247)/('Failure Counts Accuracy'!D1-'Failure Counts Accuracy'!G247),0)</f>
        <v>0</v>
      </c>
      <c r="H247" t="str">
        <f t="shared" si="79"/>
        <v>100 (δ=0.45)</v>
      </c>
      <c r="N247">
        <f t="shared" si="90"/>
        <v>25.900000000000002</v>
      </c>
      <c r="O247">
        <f t="shared" si="91"/>
        <v>2.6751254730004916</v>
      </c>
    </row>
    <row r="248" spans="1:25" x14ac:dyDescent="0.45">
      <c r="A248" s="1">
        <v>28</v>
      </c>
      <c r="B248">
        <v>100</v>
      </c>
      <c r="C248">
        <v>0.65</v>
      </c>
      <c r="D248">
        <f>IFERROR(SUM('PARITY Accuracy'!D248, 'Pattern_Matching Accuracy'!D248, 'Reversal Accuracy'!D248, 'Stack Accuracy'!D248, 'Vending_Machine Accuracy'!D248, 'Vending_Machine_Sum Accuracy'!D248, 'MazeComplete Accuracy'!D248, 'MazeSolve Accuracy'!D248, 'Hamiltonian Accuracy'!D248)/('Failure Counts Accuracy'!D1-'Failure Counts Accuracy'!D248),0)</f>
        <v>25.766666666666669</v>
      </c>
      <c r="E248">
        <f>IFERROR(SUM('PARITY Accuracy'!E248, 'Pattern_Matching Accuracy'!E248, 'Reversal Accuracy'!E248, 'Stack Accuracy'!E248, 'Vending_Machine Accuracy'!E248, 'Vending_Machine_Sum Accuracy'!E248, 'MazeComplete Accuracy'!E248, 'MazeSolve Accuracy'!E248, 'Hamiltonian Accuracy'!E248)/('Failure Counts Accuracy'!D1-'Failure Counts Accuracy'!E248),0)</f>
        <v>26.966666666666669</v>
      </c>
      <c r="F248">
        <f>IFERROR(SUM('PARITY Accuracy'!F248, 'Pattern_Matching Accuracy'!F248, 'Reversal Accuracy'!F248, 'Stack Accuracy'!F248, 'Vending_Machine Accuracy'!F248, 'Vending_Machine_Sum Accuracy'!F248, 'MazeComplete Accuracy'!F248, 'MazeSolve Accuracy'!F248, 'Hamiltonian Accuracy'!F248)/('Failure Counts Accuracy'!D1-'Failure Counts Accuracy'!F248),0)</f>
        <v>22.85</v>
      </c>
      <c r="G248">
        <f>IFERROR(SUM('PARITY Accuracy'!G248, 'Pattern_Matching Accuracy'!G248, 'Reversal Accuracy'!G248, 'Stack Accuracy'!G248, 'Vending_Machine Accuracy'!G248, 'Vending_Machine_Sum Accuracy'!G248, 'MazeComplete Accuracy'!G248, 'MazeSolve Accuracy'!G248, 'Hamiltonian Accuracy'!G248)/('Failure Counts Accuracy'!D1-'Failure Counts Accuracy'!G248),0)</f>
        <v>0</v>
      </c>
      <c r="H248" t="str">
        <f t="shared" si="79"/>
        <v>100 (δ=0.65)</v>
      </c>
      <c r="N248">
        <f t="shared" si="90"/>
        <v>25.194444444444446</v>
      </c>
      <c r="O248">
        <f t="shared" si="91"/>
        <v>1.7286439415169368</v>
      </c>
    </row>
    <row r="249" spans="1:25" x14ac:dyDescent="0.45">
      <c r="A249" s="1">
        <v>29</v>
      </c>
      <c r="B249">
        <v>100</v>
      </c>
      <c r="C249">
        <v>0.85</v>
      </c>
      <c r="D249">
        <f>IFERROR(SUM('PARITY Accuracy'!D249, 'Pattern_Matching Accuracy'!D249, 'Reversal Accuracy'!D249, 'Stack Accuracy'!D249, 'Vending_Machine Accuracy'!D249, 'Vending_Machine_Sum Accuracy'!D249, 'MazeComplete Accuracy'!D249, 'MazeSolve Accuracy'!D249, 'Hamiltonian Accuracy'!D249)/('Failure Counts Accuracy'!D1-'Failure Counts Accuracy'!D249),0)</f>
        <v>26.8</v>
      </c>
      <c r="E249">
        <f>IFERROR(SUM('PARITY Accuracy'!E249, 'Pattern_Matching Accuracy'!E249, 'Reversal Accuracy'!E249, 'Stack Accuracy'!E249, 'Vending_Machine Accuracy'!E249, 'Vending_Machine_Sum Accuracy'!E249, 'MazeComplete Accuracy'!E249, 'MazeSolve Accuracy'!E249, 'Hamiltonian Accuracy'!E249)/('Failure Counts Accuracy'!D1-'Failure Counts Accuracy'!E249),0)</f>
        <v>25.666666666666668</v>
      </c>
      <c r="F249">
        <f>IFERROR(SUM('PARITY Accuracy'!F249, 'Pattern_Matching Accuracy'!F249, 'Reversal Accuracy'!F249, 'Stack Accuracy'!F249, 'Vending_Machine Accuracy'!F249, 'Vending_Machine_Sum Accuracy'!F249, 'MazeComplete Accuracy'!F249, 'MazeSolve Accuracy'!F249, 'Hamiltonian Accuracy'!F249)/('Failure Counts Accuracy'!D1-'Failure Counts Accuracy'!F249),0)</f>
        <v>22.650000000000002</v>
      </c>
      <c r="G249">
        <f>IFERROR(SUM('PARITY Accuracy'!G249, 'Pattern_Matching Accuracy'!G249, 'Reversal Accuracy'!G249, 'Stack Accuracy'!G249, 'Vending_Machine Accuracy'!G249, 'Vending_Machine_Sum Accuracy'!G249, 'MazeComplete Accuracy'!G249, 'MazeSolve Accuracy'!G249, 'Hamiltonian Accuracy'!G249)/('Failure Counts Accuracy'!D1-'Failure Counts Accuracy'!G249),0)</f>
        <v>0</v>
      </c>
      <c r="H249" t="str">
        <f t="shared" si="79"/>
        <v>100 (δ=0.85)</v>
      </c>
      <c r="N249">
        <f t="shared" si="90"/>
        <v>25.038888888888891</v>
      </c>
      <c r="O249">
        <f t="shared" si="91"/>
        <v>1.7514191776392272</v>
      </c>
    </row>
    <row r="250" spans="1:25" x14ac:dyDescent="0.45">
      <c r="O250">
        <f>AVERAGE(O220:O244)</f>
        <v>4.391225419208566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249"/>
  <sheetViews>
    <sheetView zoomScale="103" workbookViewId="0">
      <selection activeCell="V33" sqref="V33"/>
    </sheetView>
  </sheetViews>
  <sheetFormatPr defaultRowHeight="14.25" x14ac:dyDescent="0.45"/>
  <sheetData>
    <row r="1" spans="1:8" x14ac:dyDescent="0.45">
      <c r="A1" s="1">
        <v>0</v>
      </c>
      <c r="B1" t="s">
        <v>6</v>
      </c>
    </row>
    <row r="3" spans="1:8" x14ac:dyDescent="0.4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7</v>
      </c>
    </row>
    <row r="4" spans="1:8" x14ac:dyDescent="0.4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8.5222222222222221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38.25555555555556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38.222222222222221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8.3999999999999986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37.111111111111114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38.555555555555557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7.7333333333333325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35.988888888888894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37.633333333333326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7.6111111111111107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35.766666666666673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36.822222222222223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6.6999999999999993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34.911111111111111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37.288888888888891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5.7333333333333343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27.744444444444444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43.233333333333327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46.733333333333327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6.3000000000000007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25.611111111111111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40.255555555555553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46.5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5.2888888888888896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24.933333333333334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40.488888888888887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46.733333333333334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5.1111111111111107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24.888888888888889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39.588888888888889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46.022222222222226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5.3000000000000007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24.111111111111111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40.488888888888901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46.055555555555564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18.277777777777779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42.777777777777786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46.444444444444443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47.055555555555564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15.377777777777778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39.755555555555553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47.444444444444436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47.144444444444439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14.288888888888888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40.81111111111111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47.311111111111117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48.29999999999999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13.333333333333334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40.244444444444447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46.122222222222227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47.355555555555547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13.333333333333332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40.444444444444443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45.800000000000004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46.86666666666666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AVERAGE('PARITY Accuracy'!D19, 'Pattern_Matching Accuracy'!D19, 'Reversal Accuracy'!D19, 'Stack Accuracy'!D19, 'Vending_Machine Accuracy'!D19, 'Vending_Machine_Sum Accuracy'!D19, 'MazeComplete Accuracy'!D19, 'MazeSolve Accuracy'!D19, 'Hamiltonian Accuracy'!D19)</f>
        <v>45.777777777777771</v>
      </c>
      <c r="E19">
        <f>AVERAGE('PARITY Accuracy'!E19, 'Pattern_Matching Accuracy'!E19, 'Reversal Accuracy'!E19, 'Stack Accuracy'!E19, 'Vending_Machine Accuracy'!E19, 'Vending_Machine_Sum Accuracy'!E19, 'MazeComplete Accuracy'!E19, 'MazeSolve Accuracy'!E19, 'Hamiltonian Accuracy'!E19)</f>
        <v>55.422222222222231</v>
      </c>
      <c r="F19">
        <f>AVERAGE('PARITY Accuracy'!F19, 'Pattern_Matching Accuracy'!F19, 'Reversal Accuracy'!F19, 'Stack Accuracy'!F19, 'Vending_Machine Accuracy'!F19, 'Vending_Machine_Sum Accuracy'!F19, 'MazeComplete Accuracy'!F19, 'MazeSolve Accuracy'!F19, 'Hamiltonian Accuracy'!F19)</f>
        <v>48.766666666666666</v>
      </c>
      <c r="G19">
        <f>AVERAGE('PARITY Accuracy'!G19, 'Pattern_Matching Accuracy'!G19, 'Reversal Accuracy'!G19, 'Stack Accuracy'!G19, 'Vending_Machine Accuracy'!G19, 'Vending_Machine_Sum Accuracy'!G19, 'MazeComplete Accuracy'!G19, 'MazeSolve Accuracy'!G19, 'Hamiltonian Accuracy'!G19)</f>
        <v>54.011111111111113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AVERAGE('PARITY Accuracy'!D20, 'Pattern_Matching Accuracy'!D20, 'Reversal Accuracy'!D20, 'Stack Accuracy'!D20, 'Vending_Machine Accuracy'!D20, 'Vending_Machine_Sum Accuracy'!D20, 'MazeComplete Accuracy'!D20, 'MazeSolve Accuracy'!D20, 'Hamiltonian Accuracy'!D20)</f>
        <v>45.900000000000006</v>
      </c>
      <c r="E20">
        <f>AVERAGE('PARITY Accuracy'!E20, 'Pattern_Matching Accuracy'!E20, 'Reversal Accuracy'!E20, 'Stack Accuracy'!E20, 'Vending_Machine Accuracy'!E20, 'Vending_Machine_Sum Accuracy'!E20, 'MazeComplete Accuracy'!E20, 'MazeSolve Accuracy'!E20, 'Hamiltonian Accuracy'!E20)</f>
        <v>55.25555555555556</v>
      </c>
      <c r="F20">
        <f>AVERAGE('PARITY Accuracy'!F20, 'Pattern_Matching Accuracy'!F20, 'Reversal Accuracy'!F20, 'Stack Accuracy'!F20, 'Vending_Machine Accuracy'!F20, 'Vending_Machine_Sum Accuracy'!F20, 'MazeComplete Accuracy'!F20, 'MazeSolve Accuracy'!F20, 'Hamiltonian Accuracy'!F20)</f>
        <v>50.222222222222221</v>
      </c>
      <c r="G20">
        <f>AVERAGE('PARITY Accuracy'!G20, 'Pattern_Matching Accuracy'!G20, 'Reversal Accuracy'!G20, 'Stack Accuracy'!G20, 'Vending_Machine Accuracy'!G20, 'Vending_Machine_Sum Accuracy'!G20, 'MazeComplete Accuracy'!G20, 'MazeSolve Accuracy'!G20, 'Hamiltonian Accuracy'!G20)</f>
        <v>53.422222222222217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AVERAGE('PARITY Accuracy'!D21, 'Pattern_Matching Accuracy'!D21, 'Reversal Accuracy'!D21, 'Stack Accuracy'!D21, 'Vending_Machine Accuracy'!D21, 'Vending_Machine_Sum Accuracy'!D21, 'MazeComplete Accuracy'!D21, 'MazeSolve Accuracy'!D21, 'Hamiltonian Accuracy'!D21)</f>
        <v>44.978888888888882</v>
      </c>
      <c r="E21">
        <f>AVERAGE('PARITY Accuracy'!E21, 'Pattern_Matching Accuracy'!E21, 'Reversal Accuracy'!E21, 'Stack Accuracy'!E21, 'Vending_Machine Accuracy'!E21, 'Vending_Machine_Sum Accuracy'!E21, 'MazeComplete Accuracy'!E21, 'MazeSolve Accuracy'!E21, 'Hamiltonian Accuracy'!E21)</f>
        <v>55.277777777777771</v>
      </c>
      <c r="F21">
        <f>AVERAGE('PARITY Accuracy'!F21, 'Pattern_Matching Accuracy'!F21, 'Reversal Accuracy'!F21, 'Stack Accuracy'!F21, 'Vending_Machine Accuracy'!F21, 'Vending_Machine_Sum Accuracy'!F21, 'MazeComplete Accuracy'!F21, 'MazeSolve Accuracy'!F21, 'Hamiltonian Accuracy'!F21)</f>
        <v>49.444444444444443</v>
      </c>
      <c r="G21">
        <f>AVERAGE('PARITY Accuracy'!G21, 'Pattern_Matching Accuracy'!G21, 'Reversal Accuracy'!G21, 'Stack Accuracy'!G21, 'Vending_Machine Accuracy'!G21, 'Vending_Machine_Sum Accuracy'!G21, 'MazeComplete Accuracy'!G21, 'MazeSolve Accuracy'!G21, 'Hamiltonian Accuracy'!G21)</f>
        <v>52.755555555555553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AVERAGE('PARITY Accuracy'!D22, 'Pattern_Matching Accuracy'!D22, 'Reversal Accuracy'!D22, 'Stack Accuracy'!D22, 'Vending_Machine Accuracy'!D22, 'Vending_Machine_Sum Accuracy'!D22, 'MazeComplete Accuracy'!D22, 'MazeSolve Accuracy'!D22, 'Hamiltonian Accuracy'!D22)</f>
        <v>45.066666666666663</v>
      </c>
      <c r="E22">
        <f>AVERAGE('PARITY Accuracy'!E22, 'Pattern_Matching Accuracy'!E22, 'Reversal Accuracy'!E22, 'Stack Accuracy'!E22, 'Vending_Machine Accuracy'!E22, 'Vending_Machine_Sum Accuracy'!E22, 'MazeComplete Accuracy'!E22, 'MazeSolve Accuracy'!E22, 'Hamiltonian Accuracy'!E22)</f>
        <v>54.666666666666664</v>
      </c>
      <c r="F22">
        <f>AVERAGE('PARITY Accuracy'!F22, 'Pattern_Matching Accuracy'!F22, 'Reversal Accuracy'!F22, 'Stack Accuracy'!F22, 'Vending_Machine Accuracy'!F22, 'Vending_Machine_Sum Accuracy'!F22, 'MazeComplete Accuracy'!F22, 'MazeSolve Accuracy'!F22, 'Hamiltonian Accuracy'!F22)</f>
        <v>49.344444444444449</v>
      </c>
      <c r="G22">
        <f>AVERAGE('PARITY Accuracy'!G22, 'Pattern_Matching Accuracy'!G22, 'Reversal Accuracy'!G22, 'Stack Accuracy'!G22, 'Vending_Machine Accuracy'!G22, 'Vending_Machine_Sum Accuracy'!G22, 'MazeComplete Accuracy'!G22, 'MazeSolve Accuracy'!G22, 'Hamiltonian Accuracy'!G22)</f>
        <v>52.855555555555547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AVERAGE('PARITY Accuracy'!D23, 'Pattern_Matching Accuracy'!D23, 'Reversal Accuracy'!D23, 'Stack Accuracy'!D23, 'Vending_Machine Accuracy'!D23, 'Vending_Machine_Sum Accuracy'!D23, 'MazeComplete Accuracy'!D23, 'MazeSolve Accuracy'!D23, 'Hamiltonian Accuracy'!D23)</f>
        <v>44.12222222222222</v>
      </c>
      <c r="E23">
        <f>AVERAGE('PARITY Accuracy'!E23, 'Pattern_Matching Accuracy'!E23, 'Reversal Accuracy'!E23, 'Stack Accuracy'!E23, 'Vending_Machine Accuracy'!E23, 'Vending_Machine_Sum Accuracy'!E23, 'MazeComplete Accuracy'!E23, 'MazeSolve Accuracy'!E23, 'Hamiltonian Accuracy'!E23)</f>
        <v>54.644444444444453</v>
      </c>
      <c r="F23">
        <f>AVERAGE('PARITY Accuracy'!F23, 'Pattern_Matching Accuracy'!F23, 'Reversal Accuracy'!F23, 'Stack Accuracy'!F23, 'Vending_Machine Accuracy'!F23, 'Vending_Machine_Sum Accuracy'!F23, 'MazeComplete Accuracy'!F23, 'MazeSolve Accuracy'!F23, 'Hamiltonian Accuracy'!F23)</f>
        <v>49.011111111111106</v>
      </c>
      <c r="G23">
        <f>AVERAGE('PARITY Accuracy'!G23, 'Pattern_Matching Accuracy'!G23, 'Reversal Accuracy'!G23, 'Stack Accuracy'!G23, 'Vending_Machine Accuracy'!G23, 'Vending_Machine_Sum Accuracy'!G23, 'MazeComplete Accuracy'!G23, 'MazeSolve Accuracy'!G23, 'Hamiltonian Accuracy'!G23)</f>
        <v>51.744444444444447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AVERAGE('PARITY Accuracy'!D24, 'Pattern_Matching Accuracy'!D24, 'Reversal Accuracy'!D24, 'Stack Accuracy'!D24, 'Vending_Machine Accuracy'!D24, 'Vending_Machine_Sum Accuracy'!D24, 'MazeComplete Accuracy'!D24, 'MazeSolve Accuracy'!D24, 'Hamiltonian Accuracy'!D24)</f>
        <v>58.444444444444443</v>
      </c>
      <c r="E24">
        <f>AVERAGE('PARITY Accuracy'!E24, 'Pattern_Matching Accuracy'!E24, 'Reversal Accuracy'!E24, 'Stack Accuracy'!E24, 'Vending_Machine Accuracy'!E24, 'Vending_Machine_Sum Accuracy'!E24, 'MazeComplete Accuracy'!E24, 'MazeSolve Accuracy'!E24, 'Hamiltonian Accuracy'!E24)</f>
        <v>61.988888888888887</v>
      </c>
      <c r="F24">
        <f>AVERAGE('PARITY Accuracy'!F24, 'Pattern_Matching Accuracy'!F24, 'Reversal Accuracy'!F24, 'Stack Accuracy'!F24, 'Vending_Machine Accuracy'!F24, 'Vending_Machine_Sum Accuracy'!F24, 'MazeComplete Accuracy'!F24, 'MazeSolve Accuracy'!F24, 'Hamiltonian Accuracy'!F24)</f>
        <v>59.122222222222227</v>
      </c>
      <c r="G24">
        <f>AVERAGE('PARITY Accuracy'!G24, 'Pattern_Matching Accuracy'!G24, 'Reversal Accuracy'!G24, 'Stack Accuracy'!G24, 'Vending_Machine Accuracy'!G24, 'Vending_Machine_Sum Accuracy'!G24, 'MazeComplete Accuracy'!G24, 'MazeSolve Accuracy'!G24, 'Hamiltonian Accuracy'!G24)</f>
        <v>49.955555555555556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AVERAGE('PARITY Accuracy'!D25, 'Pattern_Matching Accuracy'!D25, 'Reversal Accuracy'!D25, 'Stack Accuracy'!D25, 'Vending_Machine Accuracy'!D25, 'Vending_Machine_Sum Accuracy'!D25, 'MazeComplete Accuracy'!D25, 'MazeSolve Accuracy'!D25, 'Hamiltonian Accuracy'!D25)</f>
        <v>58.56666666666667</v>
      </c>
      <c r="E25">
        <f>AVERAGE('PARITY Accuracy'!E25, 'Pattern_Matching Accuracy'!E25, 'Reversal Accuracy'!E25, 'Stack Accuracy'!E25, 'Vending_Machine Accuracy'!E25, 'Vending_Machine_Sum Accuracy'!E25, 'MazeComplete Accuracy'!E25, 'MazeSolve Accuracy'!E25, 'Hamiltonian Accuracy'!E25)</f>
        <v>62.766666666666666</v>
      </c>
      <c r="F25">
        <f>AVERAGE('PARITY Accuracy'!F25, 'Pattern_Matching Accuracy'!F25, 'Reversal Accuracy'!F25, 'Stack Accuracy'!F25, 'Vending_Machine Accuracy'!F25, 'Vending_Machine_Sum Accuracy'!F25, 'MazeComplete Accuracy'!F25, 'MazeSolve Accuracy'!F25, 'Hamiltonian Accuracy'!F25)</f>
        <v>61.122222222222227</v>
      </c>
      <c r="G25">
        <f>AVERAGE('PARITY Accuracy'!G25, 'Pattern_Matching Accuracy'!G25, 'Reversal Accuracy'!G25, 'Stack Accuracy'!G25, 'Vending_Machine Accuracy'!G25, 'Vending_Machine_Sum Accuracy'!G25, 'MazeComplete Accuracy'!G25, 'MazeSolve Accuracy'!G25, 'Hamiltonian Accuracy'!G25)</f>
        <v>51.18888888888889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AVERAGE('PARITY Accuracy'!D26, 'Pattern_Matching Accuracy'!D26, 'Reversal Accuracy'!D26, 'Stack Accuracy'!D26, 'Vending_Machine Accuracy'!D26, 'Vending_Machine_Sum Accuracy'!D26, 'MazeComplete Accuracy'!D26, 'MazeSolve Accuracy'!D26, 'Hamiltonian Accuracy'!D26)</f>
        <v>57.56666666666667</v>
      </c>
      <c r="E26">
        <f>AVERAGE('PARITY Accuracy'!E26, 'Pattern_Matching Accuracy'!E26, 'Reversal Accuracy'!E26, 'Stack Accuracy'!E26, 'Vending_Machine Accuracy'!E26, 'Vending_Machine_Sum Accuracy'!E26, 'MazeComplete Accuracy'!E26, 'MazeSolve Accuracy'!E26, 'Hamiltonian Accuracy'!E26)</f>
        <v>62.144444444444439</v>
      </c>
      <c r="F26">
        <f>AVERAGE('PARITY Accuracy'!F26, 'Pattern_Matching Accuracy'!F26, 'Reversal Accuracy'!F26, 'Stack Accuracy'!F26, 'Vending_Machine Accuracy'!F26, 'Vending_Machine_Sum Accuracy'!F26, 'MazeComplete Accuracy'!F26, 'MazeSolve Accuracy'!F26, 'Hamiltonian Accuracy'!F26)</f>
        <v>60.255555555555553</v>
      </c>
      <c r="G26">
        <f>AVERAGE('PARITY Accuracy'!G26, 'Pattern_Matching Accuracy'!G26, 'Reversal Accuracy'!G26, 'Stack Accuracy'!G26, 'Vending_Machine Accuracy'!G26, 'Vending_Machine_Sum Accuracy'!G26, 'MazeComplete Accuracy'!G26, 'MazeSolve Accuracy'!G26, 'Hamiltonian Accuracy'!G26)</f>
        <v>51.411111111111126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AVERAGE('PARITY Accuracy'!D27, 'Pattern_Matching Accuracy'!D27, 'Reversal Accuracy'!D27, 'Stack Accuracy'!D27, 'Vending_Machine Accuracy'!D27, 'Vending_Machine_Sum Accuracy'!D27, 'MazeComplete Accuracy'!D27, 'MazeSolve Accuracy'!D27, 'Hamiltonian Accuracy'!D27)</f>
        <v>57.122222222222213</v>
      </c>
      <c r="E27">
        <f>AVERAGE('PARITY Accuracy'!E27, 'Pattern_Matching Accuracy'!E27, 'Reversal Accuracy'!E27, 'Stack Accuracy'!E27, 'Vending_Machine Accuracy'!E27, 'Vending_Machine_Sum Accuracy'!E27, 'MazeComplete Accuracy'!E27, 'MazeSolve Accuracy'!E27, 'Hamiltonian Accuracy'!E27)</f>
        <v>61.477777777777789</v>
      </c>
      <c r="F27">
        <f>AVERAGE('PARITY Accuracy'!F27, 'Pattern_Matching Accuracy'!F27, 'Reversal Accuracy'!F27, 'Stack Accuracy'!F27, 'Vending_Machine Accuracy'!F27, 'Vending_Machine_Sum Accuracy'!F27, 'MazeComplete Accuracy'!F27, 'MazeSolve Accuracy'!F27, 'Hamiltonian Accuracy'!F27)</f>
        <v>60.255555555555553</v>
      </c>
      <c r="G27">
        <f>AVERAGE('PARITY Accuracy'!G27, 'Pattern_Matching Accuracy'!G27, 'Reversal Accuracy'!G27, 'Stack Accuracy'!G27, 'Vending_Machine Accuracy'!G27, 'Vending_Machine_Sum Accuracy'!G27, 'MazeComplete Accuracy'!G27, 'MazeSolve Accuracy'!G27, 'Hamiltonian Accuracy'!G27)</f>
        <v>51.033333333333331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AVERAGE('PARITY Accuracy'!D28, 'Pattern_Matching Accuracy'!D28, 'Reversal Accuracy'!D28, 'Stack Accuracy'!D28, 'Vending_Machine Accuracy'!D28, 'Vending_Machine_Sum Accuracy'!D28, 'MazeComplete Accuracy'!D28, 'MazeSolve Accuracy'!D28, 'Hamiltonian Accuracy'!D28)</f>
        <v>56.399999999999991</v>
      </c>
      <c r="E28">
        <f>AVERAGE('PARITY Accuracy'!E28, 'Pattern_Matching Accuracy'!E28, 'Reversal Accuracy'!E28, 'Stack Accuracy'!E28, 'Vending_Machine Accuracy'!E28, 'Vending_Machine_Sum Accuracy'!E28, 'MazeComplete Accuracy'!E28, 'MazeSolve Accuracy'!E28, 'Hamiltonian Accuracy'!E28)</f>
        <v>60.933333333333344</v>
      </c>
      <c r="F28">
        <f>AVERAGE('PARITY Accuracy'!F28, 'Pattern_Matching Accuracy'!F28, 'Reversal Accuracy'!F28, 'Stack Accuracy'!F28, 'Vending_Machine Accuracy'!F28, 'Vending_Machine_Sum Accuracy'!F28, 'MazeComplete Accuracy'!F28, 'MazeSolve Accuracy'!F28, 'Hamiltonian Accuracy'!F28)</f>
        <v>59.222222222222221</v>
      </c>
      <c r="G28">
        <f>AVERAGE('PARITY Accuracy'!G28, 'Pattern_Matching Accuracy'!G28, 'Reversal Accuracy'!G28, 'Stack Accuracy'!G28, 'Vending_Machine Accuracy'!G28, 'Vending_Machine_Sum Accuracy'!G28, 'MazeComplete Accuracy'!G28, 'MazeSolve Accuracy'!G28, 'Hamiltonian Accuracy'!G28)</f>
        <v>49.733333333333334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AVERAGE('PARITY Accuracy'!D29, 'Pattern_Matching Accuracy'!D29, 'Reversal Accuracy'!D29, 'Stack Accuracy'!D29, 'Vending_Machine Accuracy'!D29, 'Vending_Machine_Sum Accuracy'!D29, 'MazeComplete Accuracy'!D29, 'MazeSolve Accuracy'!D29, 'Hamiltonian Accuracy'!D29)</f>
        <v>62.188888888888897</v>
      </c>
      <c r="E29">
        <f>AVERAGE('PARITY Accuracy'!E29, 'Pattern_Matching Accuracy'!E29, 'Reversal Accuracy'!E29, 'Stack Accuracy'!E29, 'Vending_Machine Accuracy'!E29, 'Vending_Machine_Sum Accuracy'!E29, 'MazeComplete Accuracy'!E29, 'MazeSolve Accuracy'!E29, 'Hamiltonian Accuracy'!E29)</f>
        <v>64.422222222222231</v>
      </c>
      <c r="F29">
        <f>AVERAGE('PARITY Accuracy'!F29, 'Pattern_Matching Accuracy'!F29, 'Reversal Accuracy'!F29, 'Stack Accuracy'!F29, 'Vending_Machine Accuracy'!F29, 'Vending_Machine_Sum Accuracy'!F29, 'MazeComplete Accuracy'!F29, 'MazeSolve Accuracy'!F29, 'Hamiltonian Accuracy'!F29)</f>
        <v>64.311111111111103</v>
      </c>
      <c r="G29">
        <f>AVERAGE('PARITY Accuracy'!G29, 'Pattern_Matching Accuracy'!G29, 'Reversal Accuracy'!G29, 'Stack Accuracy'!G29, 'Vending_Machine Accuracy'!G29, 'Vending_Machine_Sum Accuracy'!G29, 'MazeComplete Accuracy'!G29, 'MazeSolve Accuracy'!G29, 'Hamiltonian Accuracy'!G29)</f>
        <v>50.800000000000004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AVERAGE('PARITY Accuracy'!D30, 'Pattern_Matching Accuracy'!D30, 'Reversal Accuracy'!D30, 'Stack Accuracy'!D30, 'Vending_Machine Accuracy'!D30, 'Vending_Machine_Sum Accuracy'!D30, 'MazeComplete Accuracy'!D30, 'MazeSolve Accuracy'!D30, 'Hamiltonian Accuracy'!D30)</f>
        <v>61.633333333333326</v>
      </c>
      <c r="E30">
        <f>AVERAGE('PARITY Accuracy'!E30, 'Pattern_Matching Accuracy'!E30, 'Reversal Accuracy'!E30, 'Stack Accuracy'!E30, 'Vending_Machine Accuracy'!E30, 'Vending_Machine_Sum Accuracy'!E30, 'MazeComplete Accuracy'!E30, 'MazeSolve Accuracy'!E30, 'Hamiltonian Accuracy'!E30)</f>
        <v>64.655555555555551</v>
      </c>
      <c r="F30">
        <f>AVERAGE('PARITY Accuracy'!F30, 'Pattern_Matching Accuracy'!F30, 'Reversal Accuracy'!F30, 'Stack Accuracy'!F30, 'Vending_Machine Accuracy'!F30, 'Vending_Machine_Sum Accuracy'!F30, 'MazeComplete Accuracy'!F30, 'MazeSolve Accuracy'!F30, 'Hamiltonian Accuracy'!F30)</f>
        <v>64.577777777777783</v>
      </c>
      <c r="G30">
        <f>AVERAGE('PARITY Accuracy'!G30, 'Pattern_Matching Accuracy'!G30, 'Reversal Accuracy'!G30, 'Stack Accuracy'!G30, 'Vending_Machine Accuracy'!G30, 'Vending_Machine_Sum Accuracy'!G30, 'MazeComplete Accuracy'!G30, 'MazeSolve Accuracy'!G30, 'Hamiltonian Accuracy'!G30)</f>
        <v>52.333333333333329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AVERAGE('PARITY Accuracy'!D31, 'Pattern_Matching Accuracy'!D31, 'Reversal Accuracy'!D31, 'Stack Accuracy'!D31, 'Vending_Machine Accuracy'!D31, 'Vending_Machine_Sum Accuracy'!D31, 'MazeComplete Accuracy'!D31, 'MazeSolve Accuracy'!D31, 'Hamiltonian Accuracy'!D31)</f>
        <v>60.903333333333336</v>
      </c>
      <c r="E31">
        <f>AVERAGE('PARITY Accuracy'!E31, 'Pattern_Matching Accuracy'!E31, 'Reversal Accuracy'!E31, 'Stack Accuracy'!E31, 'Vending_Machine Accuracy'!E31, 'Vending_Machine_Sum Accuracy'!E31, 'MazeComplete Accuracy'!E31, 'MazeSolve Accuracy'!E31, 'Hamiltonian Accuracy'!E31)</f>
        <v>63.077777777777769</v>
      </c>
      <c r="F31">
        <f>AVERAGE('PARITY Accuracy'!F31, 'Pattern_Matching Accuracy'!F31, 'Reversal Accuracy'!F31, 'Stack Accuracy'!F31, 'Vending_Machine Accuracy'!F31, 'Vending_Machine_Sum Accuracy'!F31, 'MazeComplete Accuracy'!F31, 'MazeSolve Accuracy'!F31, 'Hamiltonian Accuracy'!F31)</f>
        <v>64.24444444444444</v>
      </c>
      <c r="G31">
        <f>AVERAGE('PARITY Accuracy'!G31, 'Pattern_Matching Accuracy'!G31, 'Reversal Accuracy'!G31, 'Stack Accuracy'!G31, 'Vending_Machine Accuracy'!G31, 'Vending_Machine_Sum Accuracy'!G31, 'MazeComplete Accuracy'!G31, 'MazeSolve Accuracy'!G31, 'Hamiltonian Accuracy'!G31)</f>
        <v>52.522222222222219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AVERAGE('PARITY Accuracy'!D32, 'Pattern_Matching Accuracy'!D32, 'Reversal Accuracy'!D32, 'Stack Accuracy'!D32, 'Vending_Machine Accuracy'!D32, 'Vending_Machine_Sum Accuracy'!D32, 'MazeComplete Accuracy'!D32, 'MazeSolve Accuracy'!D32, 'Hamiltonian Accuracy'!D32)</f>
        <v>60.033333333333331</v>
      </c>
      <c r="E32">
        <f>AVERAGE('PARITY Accuracy'!E32, 'Pattern_Matching Accuracy'!E32, 'Reversal Accuracy'!E32, 'Stack Accuracy'!E32, 'Vending_Machine Accuracy'!E32, 'Vending_Machine_Sum Accuracy'!E32, 'MazeComplete Accuracy'!E32, 'MazeSolve Accuracy'!E32, 'Hamiltonian Accuracy'!E32)</f>
        <v>62.977777777777789</v>
      </c>
      <c r="F32">
        <f>AVERAGE('PARITY Accuracy'!F32, 'Pattern_Matching Accuracy'!F32, 'Reversal Accuracy'!F32, 'Stack Accuracy'!F32, 'Vending_Machine Accuracy'!F32, 'Vending_Machine_Sum Accuracy'!F32, 'MazeComplete Accuracy'!F32, 'MazeSolve Accuracy'!F32, 'Hamiltonian Accuracy'!F32)</f>
        <v>63.522222222222211</v>
      </c>
      <c r="G32">
        <f>AVERAGE('PARITY Accuracy'!G32, 'Pattern_Matching Accuracy'!G32, 'Reversal Accuracy'!G32, 'Stack Accuracy'!G32, 'Vending_Machine Accuracy'!G32, 'Vending_Machine_Sum Accuracy'!G32, 'MazeComplete Accuracy'!G32, 'MazeSolve Accuracy'!G32, 'Hamiltonian Accuracy'!G32)</f>
        <v>50.955555555555556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AVERAGE('PARITY Accuracy'!D33, 'Pattern_Matching Accuracy'!D33, 'Reversal Accuracy'!D33, 'Stack Accuracy'!D33, 'Vending_Machine Accuracy'!D33, 'Vending_Machine_Sum Accuracy'!D33, 'MazeComplete Accuracy'!D33, 'MazeSolve Accuracy'!D33, 'Hamiltonian Accuracy'!D33)</f>
        <v>58.67777777777777</v>
      </c>
      <c r="E33">
        <f>AVERAGE('PARITY Accuracy'!E33, 'Pattern_Matching Accuracy'!E33, 'Reversal Accuracy'!E33, 'Stack Accuracy'!E33, 'Vending_Machine Accuracy'!E33, 'Vending_Machine_Sum Accuracy'!E33, 'MazeComplete Accuracy'!E33, 'MazeSolve Accuracy'!E33, 'Hamiltonian Accuracy'!E33)</f>
        <v>61.511111111111113</v>
      </c>
      <c r="F33">
        <f>AVERAGE('PARITY Accuracy'!F33, 'Pattern_Matching Accuracy'!F33, 'Reversal Accuracy'!F33, 'Stack Accuracy'!F33, 'Vending_Machine Accuracy'!F33, 'Vending_Machine_Sum Accuracy'!F33, 'MazeComplete Accuracy'!F33, 'MazeSolve Accuracy'!F33, 'Hamiltonian Accuracy'!F33)</f>
        <v>62.511111111111099</v>
      </c>
      <c r="G33">
        <f>AVERAGE('PARITY Accuracy'!G33, 'Pattern_Matching Accuracy'!G33, 'Reversal Accuracy'!G33, 'Stack Accuracy'!G33, 'Vending_Machine Accuracy'!G33, 'Vending_Machine_Sum Accuracy'!G33, 'MazeComplete Accuracy'!G33, 'MazeSolve Accuracy'!G33, 'Hamiltonian Accuracy'!G33)</f>
        <v>50.255555555555553</v>
      </c>
      <c r="H33" t="str">
        <f t="shared" si="0"/>
        <v>100 (δ=0.85)</v>
      </c>
    </row>
    <row r="37" spans="1:8" x14ac:dyDescent="0.45">
      <c r="A37" s="1">
        <v>0</v>
      </c>
      <c r="B37" t="s">
        <v>8</v>
      </c>
    </row>
    <row r="39" spans="1:8" x14ac:dyDescent="0.45"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7</v>
      </c>
    </row>
    <row r="40" spans="1:8" x14ac:dyDescent="0.4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43.43333333333333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55.25555555555556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49.099999999999994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6.4666666666666668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43.094444444444441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53.711111111111116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47.36666666666666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6.5555555555555554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43.511111111111113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53.977777777777781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45.98888888888888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6.6888888888888891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43.611111111111114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52.811111111111103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46.599999999999994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6.7777777777777777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42.7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51.088888888888881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43.622222222222227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6.5333333333333332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54.5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56.466666666666661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41.51111111111112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51.188888888888883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54.333333333333343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55.955555555555549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39.822222222222223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51.444444444444443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54.788888888888891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55.5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37.93333333333333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51.666666666666671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53.866666666666667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55.455555555555549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39.288888888888884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51.222222222222221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52.589999999999996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54.055555555555557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36.655555555555551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54.815555555555555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57.655555555555551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38.822222222222223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54.25555555555556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53.823333333333338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56.2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38.511111111111113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54.3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53.811111111111117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54.922222222222217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37.488888888888887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55.066666666666663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54.311111111111117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54.63333333333334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37.588888888888881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55.188888888888897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53.255555555555553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53.666666666666664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36.533333333333331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54.800000000000004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AVERAGE('PARITY Accuracy'!D55, 'Pattern_Matching Accuracy'!D55, 'Reversal Accuracy'!D55, 'Stack Accuracy'!D55, 'Vending_Machine Accuracy'!D55, 'Vending_Machine_Sum Accuracy'!D55, 'MazeComplete Accuracy'!D55, 'MazeSolve Accuracy'!D55, 'Hamiltonian Accuracy'!D55)</f>
        <v>59.088888888888881</v>
      </c>
      <c r="E55">
        <f>AVERAGE('PARITY Accuracy'!E55, 'Pattern_Matching Accuracy'!E55, 'Reversal Accuracy'!E55, 'Stack Accuracy'!E55, 'Vending_Machine Accuracy'!E55, 'Vending_Machine_Sum Accuracy'!E55, 'MazeComplete Accuracy'!E55, 'MazeSolve Accuracy'!E55, 'Hamiltonian Accuracy'!E55)</f>
        <v>56.433333333333344</v>
      </c>
      <c r="F55">
        <f>AVERAGE('PARITY Accuracy'!F55, 'Pattern_Matching Accuracy'!F55, 'Reversal Accuracy'!F55, 'Stack Accuracy'!F55, 'Vending_Machine Accuracy'!F55, 'Vending_Machine_Sum Accuracy'!F55, 'MazeComplete Accuracy'!F55, 'MazeSolve Accuracy'!F55, 'Hamiltonian Accuracy'!F55)</f>
        <v>48.411111111111104</v>
      </c>
      <c r="G55">
        <f>AVERAGE('PARITY Accuracy'!G55, 'Pattern_Matching Accuracy'!G55, 'Reversal Accuracy'!G55, 'Stack Accuracy'!G55, 'Vending_Machine Accuracy'!G55, 'Vending_Machine_Sum Accuracy'!G55, 'MazeComplete Accuracy'!G55, 'MazeSolve Accuracy'!G55, 'Hamiltonian Accuracy'!G55)</f>
        <v>60.23333333333332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AVERAGE('PARITY Accuracy'!D56, 'Pattern_Matching Accuracy'!D56, 'Reversal Accuracy'!D56, 'Stack Accuracy'!D56, 'Vending_Machine Accuracy'!D56, 'Vending_Machine_Sum Accuracy'!D56, 'MazeComplete Accuracy'!D56, 'MazeSolve Accuracy'!D56, 'Hamiltonian Accuracy'!D56)</f>
        <v>57.777777777777779</v>
      </c>
      <c r="E56">
        <f>AVERAGE('PARITY Accuracy'!E56, 'Pattern_Matching Accuracy'!E56, 'Reversal Accuracy'!E56, 'Stack Accuracy'!E56, 'Vending_Machine Accuracy'!E56, 'Vending_Machine_Sum Accuracy'!E56, 'MazeComplete Accuracy'!E56, 'MazeSolve Accuracy'!E56, 'Hamiltonian Accuracy'!E56)</f>
        <v>55.844444444444449</v>
      </c>
      <c r="F56">
        <f>AVERAGE('PARITY Accuracy'!F56, 'Pattern_Matching Accuracy'!F56, 'Reversal Accuracy'!F56, 'Stack Accuracy'!F56, 'Vending_Machine Accuracy'!F56, 'Vending_Machine_Sum Accuracy'!F56, 'MazeComplete Accuracy'!F56, 'MazeSolve Accuracy'!F56, 'Hamiltonian Accuracy'!F56)</f>
        <v>48.433333333333344</v>
      </c>
      <c r="G56">
        <f>AVERAGE('PARITY Accuracy'!G56, 'Pattern_Matching Accuracy'!G56, 'Reversal Accuracy'!G56, 'Stack Accuracy'!G56, 'Vending_Machine Accuracy'!G56, 'Vending_Machine_Sum Accuracy'!G56, 'MazeComplete Accuracy'!G56, 'MazeSolve Accuracy'!G56, 'Hamiltonian Accuracy'!G56)</f>
        <v>60.13333333333334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AVERAGE('PARITY Accuracy'!D57, 'Pattern_Matching Accuracy'!D57, 'Reversal Accuracy'!D57, 'Stack Accuracy'!D57, 'Vending_Machine Accuracy'!D57, 'Vending_Machine_Sum Accuracy'!D57, 'MazeComplete Accuracy'!D57, 'MazeSolve Accuracy'!D57, 'Hamiltonian Accuracy'!D57)</f>
        <v>58.766666666666666</v>
      </c>
      <c r="E57">
        <f>AVERAGE('PARITY Accuracy'!E57, 'Pattern_Matching Accuracy'!E57, 'Reversal Accuracy'!E57, 'Stack Accuracy'!E57, 'Vending_Machine Accuracy'!E57, 'Vending_Machine_Sum Accuracy'!E57, 'MazeComplete Accuracy'!E57, 'MazeSolve Accuracy'!E57, 'Hamiltonian Accuracy'!E57)</f>
        <v>54.388888888888886</v>
      </c>
      <c r="F57">
        <f>AVERAGE('PARITY Accuracy'!F57, 'Pattern_Matching Accuracy'!F57, 'Reversal Accuracy'!F57, 'Stack Accuracy'!F57, 'Vending_Machine Accuracy'!F57, 'Vending_Machine_Sum Accuracy'!F57, 'MazeComplete Accuracy'!F57, 'MazeSolve Accuracy'!F57, 'Hamiltonian Accuracy'!F57)</f>
        <v>48.36666666666666</v>
      </c>
      <c r="G57">
        <f>AVERAGE('PARITY Accuracy'!G57, 'Pattern_Matching Accuracy'!G57, 'Reversal Accuracy'!G57, 'Stack Accuracy'!G57, 'Vending_Machine Accuracy'!G57, 'Vending_Machine_Sum Accuracy'!G57, 'MazeComplete Accuracy'!G57, 'MazeSolve Accuracy'!G57, 'Hamiltonian Accuracy'!G57)</f>
        <v>59.866666666666674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AVERAGE('PARITY Accuracy'!D58, 'Pattern_Matching Accuracy'!D58, 'Reversal Accuracy'!D58, 'Stack Accuracy'!D58, 'Vending_Machine Accuracy'!D58, 'Vending_Machine_Sum Accuracy'!D58, 'MazeComplete Accuracy'!D58, 'MazeSolve Accuracy'!D58, 'Hamiltonian Accuracy'!D58)</f>
        <v>58.388888888888886</v>
      </c>
      <c r="E58">
        <f>AVERAGE('PARITY Accuracy'!E58, 'Pattern_Matching Accuracy'!E58, 'Reversal Accuracy'!E58, 'Stack Accuracy'!E58, 'Vending_Machine Accuracy'!E58, 'Vending_Machine_Sum Accuracy'!E58, 'MazeComplete Accuracy'!E58, 'MazeSolve Accuracy'!E58, 'Hamiltonian Accuracy'!E58)</f>
        <v>54.166666666666664</v>
      </c>
      <c r="F58">
        <f>AVERAGE('PARITY Accuracy'!F58, 'Pattern_Matching Accuracy'!F58, 'Reversal Accuracy'!F58, 'Stack Accuracy'!F58, 'Vending_Machine Accuracy'!F58, 'Vending_Machine_Sum Accuracy'!F58, 'MazeComplete Accuracy'!F58, 'MazeSolve Accuracy'!F58, 'Hamiltonian Accuracy'!F58)</f>
        <v>46.655555555555551</v>
      </c>
      <c r="G58">
        <f>AVERAGE('PARITY Accuracy'!G58, 'Pattern_Matching Accuracy'!G58, 'Reversal Accuracy'!G58, 'Stack Accuracy'!G58, 'Vending_Machine Accuracy'!G58, 'Vending_Machine_Sum Accuracy'!G58, 'MazeComplete Accuracy'!G58, 'MazeSolve Accuracy'!G58, 'Hamiltonian Accuracy'!G58)</f>
        <v>59.333333333333336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AVERAGE('PARITY Accuracy'!D59, 'Pattern_Matching Accuracy'!D59, 'Reversal Accuracy'!D59, 'Stack Accuracy'!D59, 'Vending_Machine Accuracy'!D59, 'Vending_Machine_Sum Accuracy'!D59, 'MazeComplete Accuracy'!D59, 'MazeSolve Accuracy'!D59, 'Hamiltonian Accuracy'!D59)</f>
        <v>58.144444444444439</v>
      </c>
      <c r="E59">
        <f>AVERAGE('PARITY Accuracy'!E59, 'Pattern_Matching Accuracy'!E59, 'Reversal Accuracy'!E59, 'Stack Accuracy'!E59, 'Vending_Machine Accuracy'!E59, 'Vending_Machine_Sum Accuracy'!E59, 'MazeComplete Accuracy'!E59, 'MazeSolve Accuracy'!E59, 'Hamiltonian Accuracy'!E59)</f>
        <v>53.577777777777783</v>
      </c>
      <c r="F59">
        <f>AVERAGE('PARITY Accuracy'!F59, 'Pattern_Matching Accuracy'!F59, 'Reversal Accuracy'!F59, 'Stack Accuracy'!F59, 'Vending_Machine Accuracy'!F59, 'Vending_Machine_Sum Accuracy'!F59, 'MazeComplete Accuracy'!F59, 'MazeSolve Accuracy'!F59, 'Hamiltonian Accuracy'!F59)</f>
        <v>46.177777777777777</v>
      </c>
      <c r="G59">
        <f>AVERAGE('PARITY Accuracy'!G59, 'Pattern_Matching Accuracy'!G59, 'Reversal Accuracy'!G59, 'Stack Accuracy'!G59, 'Vending_Machine Accuracy'!G59, 'Vending_Machine_Sum Accuracy'!G59, 'MazeComplete Accuracy'!G59, 'MazeSolve Accuracy'!G59, 'Hamiltonian Accuracy'!G59)</f>
        <v>58.277777777777779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AVERAGE('PARITY Accuracy'!D60, 'Pattern_Matching Accuracy'!D60, 'Reversal Accuracy'!D60, 'Stack Accuracy'!D60, 'Vending_Machine Accuracy'!D60, 'Vending_Machine_Sum Accuracy'!D60, 'MazeComplete Accuracy'!D60, 'MazeSolve Accuracy'!D60, 'Hamiltonian Accuracy'!D60)</f>
        <v>63.011111111111113</v>
      </c>
      <c r="E60">
        <f>AVERAGE('PARITY Accuracy'!E60, 'Pattern_Matching Accuracy'!E60, 'Reversal Accuracy'!E60, 'Stack Accuracy'!E60, 'Vending_Machine Accuracy'!E60, 'Vending_Machine_Sum Accuracy'!E60, 'MazeComplete Accuracy'!E60, 'MazeSolve Accuracy'!E60, 'Hamiltonian Accuracy'!E60)</f>
        <v>60.29999999999999</v>
      </c>
      <c r="F60">
        <f>AVERAGE('PARITY Accuracy'!F60, 'Pattern_Matching Accuracy'!F60, 'Reversal Accuracy'!F60, 'Stack Accuracy'!F60, 'Vending_Machine Accuracy'!F60, 'Vending_Machine_Sum Accuracy'!F60, 'MazeComplete Accuracy'!F60, 'MazeSolve Accuracy'!F60, 'Hamiltonian Accuracy'!F60)</f>
        <v>59.033333333333339</v>
      </c>
      <c r="G60">
        <f>AVERAGE('PARITY Accuracy'!G60, 'Pattern_Matching Accuracy'!G60, 'Reversal Accuracy'!G60, 'Stack Accuracy'!G60, 'Vending_Machine Accuracy'!G60, 'Vending_Machine_Sum Accuracy'!G60, 'MazeComplete Accuracy'!G60, 'MazeSolve Accuracy'!G60, 'Hamiltonian Accuracy'!G60)</f>
        <v>51.933333333333337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AVERAGE('PARITY Accuracy'!D61, 'Pattern_Matching Accuracy'!D61, 'Reversal Accuracy'!D61, 'Stack Accuracy'!D61, 'Vending_Machine Accuracy'!D61, 'Vending_Machine_Sum Accuracy'!D61, 'MazeComplete Accuracy'!D61, 'MazeSolve Accuracy'!D61, 'Hamiltonian Accuracy'!D61)</f>
        <v>62.688888888888883</v>
      </c>
      <c r="E61">
        <f>AVERAGE('PARITY Accuracy'!E61, 'Pattern_Matching Accuracy'!E61, 'Reversal Accuracy'!E61, 'Stack Accuracy'!E61, 'Vending_Machine Accuracy'!E61, 'Vending_Machine_Sum Accuracy'!E61, 'MazeComplete Accuracy'!E61, 'MazeSolve Accuracy'!E61, 'Hamiltonian Accuracy'!E61)</f>
        <v>59.377777777777787</v>
      </c>
      <c r="F61">
        <f>AVERAGE('PARITY Accuracy'!F61, 'Pattern_Matching Accuracy'!F61, 'Reversal Accuracy'!F61, 'Stack Accuracy'!F61, 'Vending_Machine Accuracy'!F61, 'Vending_Machine_Sum Accuracy'!F61, 'MazeComplete Accuracy'!F61, 'MazeSolve Accuracy'!F61, 'Hamiltonian Accuracy'!F61)</f>
        <v>59.255555555555553</v>
      </c>
      <c r="G61">
        <f>AVERAGE('PARITY Accuracy'!G61, 'Pattern_Matching Accuracy'!G61, 'Reversal Accuracy'!G61, 'Stack Accuracy'!G61, 'Vending_Machine Accuracy'!G61, 'Vending_Machine_Sum Accuracy'!G61, 'MazeComplete Accuracy'!G61, 'MazeSolve Accuracy'!G61, 'Hamiltonian Accuracy'!G61)</f>
        <v>52.43333333333333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AVERAGE('PARITY Accuracy'!D62, 'Pattern_Matching Accuracy'!D62, 'Reversal Accuracy'!D62, 'Stack Accuracy'!D62, 'Vending_Machine Accuracy'!D62, 'Vending_Machine_Sum Accuracy'!D62, 'MazeComplete Accuracy'!D62, 'MazeSolve Accuracy'!D62, 'Hamiltonian Accuracy'!D62)</f>
        <v>62.711111111111109</v>
      </c>
      <c r="E62">
        <f>AVERAGE('PARITY Accuracy'!E62, 'Pattern_Matching Accuracy'!E62, 'Reversal Accuracy'!E62, 'Stack Accuracy'!E62, 'Vending_Machine Accuracy'!E62, 'Vending_Machine_Sum Accuracy'!E62, 'MazeComplete Accuracy'!E62, 'MazeSolve Accuracy'!E62, 'Hamiltonian Accuracy'!E62)</f>
        <v>58.388888888888886</v>
      </c>
      <c r="F62">
        <f>AVERAGE('PARITY Accuracy'!F62, 'Pattern_Matching Accuracy'!F62, 'Reversal Accuracy'!F62, 'Stack Accuracy'!F62, 'Vending_Machine Accuracy'!F62, 'Vending_Machine_Sum Accuracy'!F62, 'MazeComplete Accuracy'!F62, 'MazeSolve Accuracy'!F62, 'Hamiltonian Accuracy'!F62)</f>
        <v>58.355555555555561</v>
      </c>
      <c r="G62">
        <f>AVERAGE('PARITY Accuracy'!G62, 'Pattern_Matching Accuracy'!G62, 'Reversal Accuracy'!G62, 'Stack Accuracy'!G62, 'Vending_Machine Accuracy'!G62, 'Vending_Machine_Sum Accuracy'!G62, 'MazeComplete Accuracy'!G62, 'MazeSolve Accuracy'!G62, 'Hamiltonian Accuracy'!G62)</f>
        <v>51.911111111111104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AVERAGE('PARITY Accuracy'!D63, 'Pattern_Matching Accuracy'!D63, 'Reversal Accuracy'!D63, 'Stack Accuracy'!D63, 'Vending_Machine Accuracy'!D63, 'Vending_Machine_Sum Accuracy'!D63, 'MazeComplete Accuracy'!D63, 'MazeSolve Accuracy'!D63, 'Hamiltonian Accuracy'!D63)</f>
        <v>62.222222222222221</v>
      </c>
      <c r="E63">
        <f>AVERAGE('PARITY Accuracy'!E63, 'Pattern_Matching Accuracy'!E63, 'Reversal Accuracy'!E63, 'Stack Accuracy'!E63, 'Vending_Machine Accuracy'!E63, 'Vending_Machine_Sum Accuracy'!E63, 'MazeComplete Accuracy'!E63, 'MazeSolve Accuracy'!E63, 'Hamiltonian Accuracy'!E63)</f>
        <v>57.211111111111109</v>
      </c>
      <c r="F63">
        <f>AVERAGE('PARITY Accuracy'!F63, 'Pattern_Matching Accuracy'!F63, 'Reversal Accuracy'!F63, 'Stack Accuracy'!F63, 'Vending_Machine Accuracy'!F63, 'Vending_Machine_Sum Accuracy'!F63, 'MazeComplete Accuracy'!F63, 'MazeSolve Accuracy'!F63, 'Hamiltonian Accuracy'!F63)</f>
        <v>59.344444444444449</v>
      </c>
      <c r="G63">
        <f>AVERAGE('PARITY Accuracy'!G63, 'Pattern_Matching Accuracy'!G63, 'Reversal Accuracy'!G63, 'Stack Accuracy'!G63, 'Vending_Machine Accuracy'!G63, 'Vending_Machine_Sum Accuracy'!G63, 'MazeComplete Accuracy'!G63, 'MazeSolve Accuracy'!G63, 'Hamiltonian Accuracy'!G63)</f>
        <v>52.255555555555553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AVERAGE('PARITY Accuracy'!D64, 'Pattern_Matching Accuracy'!D64, 'Reversal Accuracy'!D64, 'Stack Accuracy'!D64, 'Vending_Machine Accuracy'!D64, 'Vending_Machine_Sum Accuracy'!D64, 'MazeComplete Accuracy'!D64, 'MazeSolve Accuracy'!D64, 'Hamiltonian Accuracy'!D64)</f>
        <v>61.422222222222217</v>
      </c>
      <c r="E64">
        <f>AVERAGE('PARITY Accuracy'!E64, 'Pattern_Matching Accuracy'!E64, 'Reversal Accuracy'!E64, 'Stack Accuracy'!E64, 'Vending_Machine Accuracy'!E64, 'Vending_Machine_Sum Accuracy'!E64, 'MazeComplete Accuracy'!E64, 'MazeSolve Accuracy'!E64, 'Hamiltonian Accuracy'!E64)</f>
        <v>56.377777777777773</v>
      </c>
      <c r="F64">
        <f>AVERAGE('PARITY Accuracy'!F64, 'Pattern_Matching Accuracy'!F64, 'Reversal Accuracy'!F64, 'Stack Accuracy'!F64, 'Vending_Machine Accuracy'!F64, 'Vending_Machine_Sum Accuracy'!F64, 'MazeComplete Accuracy'!F64, 'MazeSolve Accuracy'!F64, 'Hamiltonian Accuracy'!F64)</f>
        <v>58.911111111111119</v>
      </c>
      <c r="G64">
        <f>AVERAGE('PARITY Accuracy'!G64, 'Pattern_Matching Accuracy'!G64, 'Reversal Accuracy'!G64, 'Stack Accuracy'!G64, 'Vending_Machine Accuracy'!G64, 'Vending_Machine_Sum Accuracy'!G64, 'MazeComplete Accuracy'!G64, 'MazeSolve Accuracy'!G64, 'Hamiltonian Accuracy'!G64)</f>
        <v>52.077777777777776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AVERAGE('PARITY Accuracy'!D65, 'Pattern_Matching Accuracy'!D65, 'Reversal Accuracy'!D65, 'Stack Accuracy'!D65, 'Vending_Machine Accuracy'!D65, 'Vending_Machine_Sum Accuracy'!D65, 'MazeComplete Accuracy'!D65, 'MazeSolve Accuracy'!D65, 'Hamiltonian Accuracy'!D65)</f>
        <v>65.73333333333332</v>
      </c>
      <c r="E65">
        <f>AVERAGE('PARITY Accuracy'!E65, 'Pattern_Matching Accuracy'!E65, 'Reversal Accuracy'!E65, 'Stack Accuracy'!E65, 'Vending_Machine Accuracy'!E65, 'Vending_Machine_Sum Accuracy'!E65, 'MazeComplete Accuracy'!E65, 'MazeSolve Accuracy'!E65, 'Hamiltonian Accuracy'!E65)</f>
        <v>62.855555555555561</v>
      </c>
      <c r="F65">
        <f>AVERAGE('PARITY Accuracy'!F65, 'Pattern_Matching Accuracy'!F65, 'Reversal Accuracy'!F65, 'Stack Accuracy'!F65, 'Vending_Machine Accuracy'!F65, 'Vending_Machine_Sum Accuracy'!F65, 'MazeComplete Accuracy'!F65, 'MazeSolve Accuracy'!F65, 'Hamiltonian Accuracy'!F65)</f>
        <v>64.699999999999989</v>
      </c>
      <c r="G65">
        <f>AVERAGE('PARITY Accuracy'!G65, 'Pattern_Matching Accuracy'!G65, 'Reversal Accuracy'!G65, 'Stack Accuracy'!G65, 'Vending_Machine Accuracy'!G65, 'Vending_Machine_Sum Accuracy'!G65, 'MazeComplete Accuracy'!G65, 'MazeSolve Accuracy'!G65, 'Hamiltonian Accuracy'!G65)</f>
        <v>51.74444444444444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AVERAGE('PARITY Accuracy'!D66, 'Pattern_Matching Accuracy'!D66, 'Reversal Accuracy'!D66, 'Stack Accuracy'!D66, 'Vending_Machine Accuracy'!D66, 'Vending_Machine_Sum Accuracy'!D66, 'MazeComplete Accuracy'!D66, 'MazeSolve Accuracy'!D66, 'Hamiltonian Accuracy'!D66)</f>
        <v>65.300000000000011</v>
      </c>
      <c r="E66">
        <f>AVERAGE('PARITY Accuracy'!E66, 'Pattern_Matching Accuracy'!E66, 'Reversal Accuracy'!E66, 'Stack Accuracy'!E66, 'Vending_Machine Accuracy'!E66, 'Vending_Machine_Sum Accuracy'!E66, 'MazeComplete Accuracy'!E66, 'MazeSolve Accuracy'!E66, 'Hamiltonian Accuracy'!E66)</f>
        <v>61.911111111111119</v>
      </c>
      <c r="F66">
        <f>AVERAGE('PARITY Accuracy'!F66, 'Pattern_Matching Accuracy'!F66, 'Reversal Accuracy'!F66, 'Stack Accuracy'!F66, 'Vending_Machine Accuracy'!F66, 'Vending_Machine_Sum Accuracy'!F66, 'MazeComplete Accuracy'!F66, 'MazeSolve Accuracy'!F66, 'Hamiltonian Accuracy'!F66)</f>
        <v>66.033333333333331</v>
      </c>
      <c r="G66">
        <f>AVERAGE('PARITY Accuracy'!G66, 'Pattern_Matching Accuracy'!G66, 'Reversal Accuracy'!G66, 'Stack Accuracy'!G66, 'Vending_Machine Accuracy'!G66, 'Vending_Machine_Sum Accuracy'!G66, 'MazeComplete Accuracy'!G66, 'MazeSolve Accuracy'!G66, 'Hamiltonian Accuracy'!G66)</f>
        <v>53.111111111111114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AVERAGE('PARITY Accuracy'!D67, 'Pattern_Matching Accuracy'!D67, 'Reversal Accuracy'!D67, 'Stack Accuracy'!D67, 'Vending_Machine Accuracy'!D67, 'Vending_Machine_Sum Accuracy'!D67, 'MazeComplete Accuracy'!D67, 'MazeSolve Accuracy'!D67, 'Hamiltonian Accuracy'!D67)</f>
        <v>64.544444444444437</v>
      </c>
      <c r="E67">
        <f>AVERAGE('PARITY Accuracy'!E67, 'Pattern_Matching Accuracy'!E67, 'Reversal Accuracy'!E67, 'Stack Accuracy'!E67, 'Vending_Machine Accuracy'!E67, 'Vending_Machine_Sum Accuracy'!E67, 'MazeComplete Accuracy'!E67, 'MazeSolve Accuracy'!E67, 'Hamiltonian Accuracy'!E67)</f>
        <v>60.788888888888877</v>
      </c>
      <c r="F67">
        <f>AVERAGE('PARITY Accuracy'!F67, 'Pattern_Matching Accuracy'!F67, 'Reversal Accuracy'!F67, 'Stack Accuracy'!F67, 'Vending_Machine Accuracy'!F67, 'Vending_Machine_Sum Accuracy'!F67, 'MazeComplete Accuracy'!F67, 'MazeSolve Accuracy'!F67, 'Hamiltonian Accuracy'!F67)</f>
        <v>65.63333333333334</v>
      </c>
      <c r="G67">
        <f>AVERAGE('PARITY Accuracy'!G67, 'Pattern_Matching Accuracy'!G67, 'Reversal Accuracy'!G67, 'Stack Accuracy'!G67, 'Vending_Machine Accuracy'!G67, 'Vending_Machine_Sum Accuracy'!G67, 'MazeComplete Accuracy'!G67, 'MazeSolve Accuracy'!G67, 'Hamiltonian Accuracy'!G67)</f>
        <v>53.566666666666677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AVERAGE('PARITY Accuracy'!D68, 'Pattern_Matching Accuracy'!D68, 'Reversal Accuracy'!D68, 'Stack Accuracy'!D68, 'Vending_Machine Accuracy'!D68, 'Vending_Machine_Sum Accuracy'!D68, 'MazeComplete Accuracy'!D68, 'MazeSolve Accuracy'!D68, 'Hamiltonian Accuracy'!D68)</f>
        <v>64.422222222222231</v>
      </c>
      <c r="E68">
        <f>AVERAGE('PARITY Accuracy'!E68, 'Pattern_Matching Accuracy'!E68, 'Reversal Accuracy'!E68, 'Stack Accuracy'!E68, 'Vending_Machine Accuracy'!E68, 'Vending_Machine_Sum Accuracy'!E68, 'MazeComplete Accuracy'!E68, 'MazeSolve Accuracy'!E68, 'Hamiltonian Accuracy'!E68)</f>
        <v>60.033333333333331</v>
      </c>
      <c r="F68">
        <f>AVERAGE('PARITY Accuracy'!F68, 'Pattern_Matching Accuracy'!F68, 'Reversal Accuracy'!F68, 'Stack Accuracy'!F68, 'Vending_Machine Accuracy'!F68, 'Vending_Machine_Sum Accuracy'!F68, 'MazeComplete Accuracy'!F68, 'MazeSolve Accuracy'!F68, 'Hamiltonian Accuracy'!F68)</f>
        <v>65.088888888888889</v>
      </c>
      <c r="G68">
        <f>AVERAGE('PARITY Accuracy'!G68, 'Pattern_Matching Accuracy'!G68, 'Reversal Accuracy'!G68, 'Stack Accuracy'!G68, 'Vending_Machine Accuracy'!G68, 'Vending_Machine_Sum Accuracy'!G68, 'MazeComplete Accuracy'!G68, 'MazeSolve Accuracy'!G68, 'Hamiltonian Accuracy'!G68)</f>
        <v>52.188888888888883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AVERAGE('PARITY Accuracy'!D69, 'Pattern_Matching Accuracy'!D69, 'Reversal Accuracy'!D69, 'Stack Accuracy'!D69, 'Vending_Machine Accuracy'!D69, 'Vending_Machine_Sum Accuracy'!D69, 'MazeComplete Accuracy'!D69, 'MazeSolve Accuracy'!D69, 'Hamiltonian Accuracy'!D69)</f>
        <v>62.833333333333336</v>
      </c>
      <c r="E69">
        <f>AVERAGE('PARITY Accuracy'!E69, 'Pattern_Matching Accuracy'!E69, 'Reversal Accuracy'!E69, 'Stack Accuracy'!E69, 'Vending_Machine Accuracy'!E69, 'Vending_Machine_Sum Accuracy'!E69, 'MazeComplete Accuracy'!E69, 'MazeSolve Accuracy'!E69, 'Hamiltonian Accuracy'!E69)</f>
        <v>59.833333333333336</v>
      </c>
      <c r="F69">
        <f>AVERAGE('PARITY Accuracy'!F69, 'Pattern_Matching Accuracy'!F69, 'Reversal Accuracy'!F69, 'Stack Accuracy'!F69, 'Vending_Machine Accuracy'!F69, 'Vending_Machine_Sum Accuracy'!F69, 'MazeComplete Accuracy'!F69, 'MazeSolve Accuracy'!F69, 'Hamiltonian Accuracy'!F69)</f>
        <v>62.811111111111103</v>
      </c>
      <c r="G69">
        <f>AVERAGE('PARITY Accuracy'!G69, 'Pattern_Matching Accuracy'!G69, 'Reversal Accuracy'!G69, 'Stack Accuracy'!G69, 'Vending_Machine Accuracy'!G69, 'Vending_Machine_Sum Accuracy'!G69, 'MazeComplete Accuracy'!G69, 'MazeSolve Accuracy'!G69, 'Hamiltonian Accuracy'!G69)</f>
        <v>50.966666666666661</v>
      </c>
      <c r="H69" t="str">
        <f t="shared" si="1"/>
        <v>100 (δ=0.85)</v>
      </c>
    </row>
    <row r="73" spans="1:8" x14ac:dyDescent="0.45">
      <c r="A73" s="1">
        <v>0</v>
      </c>
      <c r="B73" t="s">
        <v>9</v>
      </c>
    </row>
    <row r="75" spans="1:8" x14ac:dyDescent="0.45">
      <c r="B75" s="1" t="s">
        <v>0</v>
      </c>
      <c r="C75" s="1" t="s">
        <v>1</v>
      </c>
      <c r="D75" s="1" t="s">
        <v>2</v>
      </c>
      <c r="E75" s="1" t="s">
        <v>3</v>
      </c>
      <c r="F75" s="1" t="s">
        <v>4</v>
      </c>
      <c r="G75" s="1" t="s">
        <v>5</v>
      </c>
      <c r="H75" s="1" t="s">
        <v>7</v>
      </c>
    </row>
    <row r="76" spans="1:8" x14ac:dyDescent="0.4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46.988888888888887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56.2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40.766666666666673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3.7222222222222223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45.44444444444445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53.8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39.266666666666666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4.3000000000000007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46.007777777777768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53.677777777777777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37.833333333333336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4.3888888888888893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46.142222222222216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52.655555555555551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37.299999999999997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4.1333333333333329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45.111111111111114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50.877777777777773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36.43333333333333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4.3000000000000007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50.711111111111116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58.966666666666669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41.511111111111113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52.011111111111106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50.333333333333343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57.555555555555557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39.788888888888884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54.25555555555556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50.055555555555557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57.67777777777777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39.777777777777779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53.444444444444436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49.010000000000005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56.911111111111104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39.93333333333333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52.833333333333336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47.922222222222231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55.222222222222221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39.62222222222222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52.955555555555556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51.077777777777783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58.899999999999991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41.055555555555557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55.322222222222223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51.81111111111111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56.63333333333334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41.444444444444443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55.466666666666661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50.511111111111106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56.133333333333333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42.266666666666673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56.31111111111111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50.599999999999994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55.488888888888887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42.055555555555557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55.522222222222226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50.288888888888891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54.31111111111111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42.31111111111111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56.24444444444444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AVERAGE('PARITY Accuracy'!D91, 'Pattern_Matching Accuracy'!D91, 'Reversal Accuracy'!D91, 'Stack Accuracy'!D91, 'Vending_Machine Accuracy'!D91, 'Vending_Machine_Sum Accuracy'!D91, 'MazeComplete Accuracy'!D91, 'MazeSolve Accuracy'!D91, 'Hamiltonian Accuracy'!D91)</f>
        <v>55.655555555555566</v>
      </c>
      <c r="E91">
        <f>AVERAGE('PARITY Accuracy'!E91, 'Pattern_Matching Accuracy'!E91, 'Reversal Accuracy'!E91, 'Stack Accuracy'!E91, 'Vending_Machine Accuracy'!E91, 'Vending_Machine_Sum Accuracy'!E91, 'MazeComplete Accuracy'!E91, 'MazeSolve Accuracy'!E91, 'Hamiltonian Accuracy'!E91)</f>
        <v>57.699999999999996</v>
      </c>
      <c r="F91">
        <f>AVERAGE('PARITY Accuracy'!F91, 'Pattern_Matching Accuracy'!F91, 'Reversal Accuracy'!F91, 'Stack Accuracy'!F91, 'Vending_Machine Accuracy'!F91, 'Vending_Machine_Sum Accuracy'!F91, 'MazeComplete Accuracy'!F91, 'MazeSolve Accuracy'!F91, 'Hamiltonian Accuracy'!F91)</f>
        <v>47.355555555555561</v>
      </c>
      <c r="G91">
        <f>AVERAGE('PARITY Accuracy'!G91, 'Pattern_Matching Accuracy'!G91, 'Reversal Accuracy'!G91, 'Stack Accuracy'!G91, 'Vending_Machine Accuracy'!G91, 'Vending_Machine_Sum Accuracy'!G91, 'MazeComplete Accuracy'!G91, 'MazeSolve Accuracy'!G91, 'Hamiltonian Accuracy'!G91)</f>
        <v>61.222222222222221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AVERAGE('PARITY Accuracy'!D92, 'Pattern_Matching Accuracy'!D92, 'Reversal Accuracy'!D92, 'Stack Accuracy'!D92, 'Vending_Machine Accuracy'!D92, 'Vending_Machine_Sum Accuracy'!D92, 'MazeComplete Accuracy'!D92, 'MazeSolve Accuracy'!D92, 'Hamiltonian Accuracy'!D92)</f>
        <v>55.70000000000001</v>
      </c>
      <c r="E92">
        <f>AVERAGE('PARITY Accuracy'!E92, 'Pattern_Matching Accuracy'!E92, 'Reversal Accuracy'!E92, 'Stack Accuracy'!E92, 'Vending_Machine Accuracy'!E92, 'Vending_Machine_Sum Accuracy'!E92, 'MazeComplete Accuracy'!E92, 'MazeSolve Accuracy'!E92, 'Hamiltonian Accuracy'!E92)</f>
        <v>56.86666666666666</v>
      </c>
      <c r="F92">
        <f>AVERAGE('PARITY Accuracy'!F92, 'Pattern_Matching Accuracy'!F92, 'Reversal Accuracy'!F92, 'Stack Accuracy'!F92, 'Vending_Machine Accuracy'!F92, 'Vending_Machine_Sum Accuracy'!F92, 'MazeComplete Accuracy'!F92, 'MazeSolve Accuracy'!F92, 'Hamiltonian Accuracy'!F92)</f>
        <v>48.500000000000007</v>
      </c>
      <c r="G92">
        <f>AVERAGE('PARITY Accuracy'!G92, 'Pattern_Matching Accuracy'!G92, 'Reversal Accuracy'!G92, 'Stack Accuracy'!G92, 'Vending_Machine Accuracy'!G92, 'Vending_Machine_Sum Accuracy'!G92, 'MazeComplete Accuracy'!G92, 'MazeSolve Accuracy'!G92, 'Hamiltonian Accuracy'!G92)</f>
        <v>61.677777777777777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AVERAGE('PARITY Accuracy'!D93, 'Pattern_Matching Accuracy'!D93, 'Reversal Accuracy'!D93, 'Stack Accuracy'!D93, 'Vending_Machine Accuracy'!D93, 'Vending_Machine_Sum Accuracy'!D93, 'MazeComplete Accuracy'!D93, 'MazeSolve Accuracy'!D93, 'Hamiltonian Accuracy'!D93)</f>
        <v>55.522222222222219</v>
      </c>
      <c r="E93">
        <f>AVERAGE('PARITY Accuracy'!E93, 'Pattern_Matching Accuracy'!E93, 'Reversal Accuracy'!E93, 'Stack Accuracy'!E93, 'Vending_Machine Accuracy'!E93, 'Vending_Machine_Sum Accuracy'!E93, 'MazeComplete Accuracy'!E93, 'MazeSolve Accuracy'!E93, 'Hamiltonian Accuracy'!E93)</f>
        <v>55.055555555555564</v>
      </c>
      <c r="F93">
        <f>AVERAGE('PARITY Accuracy'!F93, 'Pattern_Matching Accuracy'!F93, 'Reversal Accuracy'!F93, 'Stack Accuracy'!F93, 'Vending_Machine Accuracy'!F93, 'Vending_Machine_Sum Accuracy'!F93, 'MazeComplete Accuracy'!F93, 'MazeSolve Accuracy'!F93, 'Hamiltonian Accuracy'!F93)</f>
        <v>46.56666666666667</v>
      </c>
      <c r="G93">
        <f>AVERAGE('PARITY Accuracy'!G93, 'Pattern_Matching Accuracy'!G93, 'Reversal Accuracy'!G93, 'Stack Accuracy'!G93, 'Vending_Machine Accuracy'!G93, 'Vending_Machine_Sum Accuracy'!G93, 'MazeComplete Accuracy'!G93, 'MazeSolve Accuracy'!G93, 'Hamiltonian Accuracy'!G93)</f>
        <v>61.82222222222223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AVERAGE('PARITY Accuracy'!D94, 'Pattern_Matching Accuracy'!D94, 'Reversal Accuracy'!D94, 'Stack Accuracy'!D94, 'Vending_Machine Accuracy'!D94, 'Vending_Machine_Sum Accuracy'!D94, 'MazeComplete Accuracy'!D94, 'MazeSolve Accuracy'!D94, 'Hamiltonian Accuracy'!D94)</f>
        <v>55.533333333333331</v>
      </c>
      <c r="E94">
        <f>AVERAGE('PARITY Accuracy'!E94, 'Pattern_Matching Accuracy'!E94, 'Reversal Accuracy'!E94, 'Stack Accuracy'!E94, 'Vending_Machine Accuracy'!E94, 'Vending_Machine_Sum Accuracy'!E94, 'MazeComplete Accuracy'!E94, 'MazeSolve Accuracy'!E94, 'Hamiltonian Accuracy'!E94)</f>
        <v>55.111111111111114</v>
      </c>
      <c r="F94">
        <f>AVERAGE('PARITY Accuracy'!F94, 'Pattern_Matching Accuracy'!F94, 'Reversal Accuracy'!F94, 'Stack Accuracy'!F94, 'Vending_Machine Accuracy'!F94, 'Vending_Machine_Sum Accuracy'!F94, 'MazeComplete Accuracy'!F94, 'MazeSolve Accuracy'!F94, 'Hamiltonian Accuracy'!F94)</f>
        <v>47.077777777777783</v>
      </c>
      <c r="G94">
        <f>AVERAGE('PARITY Accuracy'!G94, 'Pattern_Matching Accuracy'!G94, 'Reversal Accuracy'!G94, 'Stack Accuracy'!G94, 'Vending_Machine Accuracy'!G94, 'Vending_Machine_Sum Accuracy'!G94, 'MazeComplete Accuracy'!G94, 'MazeSolve Accuracy'!G94, 'Hamiltonian Accuracy'!G94)</f>
        <v>60.8888888888889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AVERAGE('PARITY Accuracy'!D95, 'Pattern_Matching Accuracy'!D95, 'Reversal Accuracy'!D95, 'Stack Accuracy'!D95, 'Vending_Machine Accuracy'!D95, 'Vending_Machine_Sum Accuracy'!D95, 'MazeComplete Accuracy'!D95, 'MazeSolve Accuracy'!D95, 'Hamiltonian Accuracy'!D95)</f>
        <v>55.655555555555537</v>
      </c>
      <c r="E95">
        <f>AVERAGE('PARITY Accuracy'!E95, 'Pattern_Matching Accuracy'!E95, 'Reversal Accuracy'!E95, 'Stack Accuracy'!E95, 'Vending_Machine Accuracy'!E95, 'Vending_Machine_Sum Accuracy'!E95, 'MazeComplete Accuracy'!E95, 'MazeSolve Accuracy'!E95, 'Hamiltonian Accuracy'!E95)</f>
        <v>54.377777777777773</v>
      </c>
      <c r="F95">
        <f>AVERAGE('PARITY Accuracy'!F95, 'Pattern_Matching Accuracy'!F95, 'Reversal Accuracy'!F95, 'Stack Accuracy'!F95, 'Vending_Machine Accuracy'!F95, 'Vending_Machine_Sum Accuracy'!F95, 'MazeComplete Accuracy'!F95, 'MazeSolve Accuracy'!F95, 'Hamiltonian Accuracy'!F95)</f>
        <v>45.966666666666661</v>
      </c>
      <c r="G95">
        <f>AVERAGE('PARITY Accuracy'!G95, 'Pattern_Matching Accuracy'!G95, 'Reversal Accuracy'!G95, 'Stack Accuracy'!G95, 'Vending_Machine Accuracy'!G95, 'Vending_Machine_Sum Accuracy'!G95, 'MazeComplete Accuracy'!G95, 'MazeSolve Accuracy'!G95, 'Hamiltonian Accuracy'!G95)</f>
        <v>60.544444444444451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AVERAGE('PARITY Accuracy'!D96, 'Pattern_Matching Accuracy'!D96, 'Reversal Accuracy'!D96, 'Stack Accuracy'!D96, 'Vending_Machine Accuracy'!D96, 'Vending_Machine_Sum Accuracy'!D96, 'MazeComplete Accuracy'!D96, 'MazeSolve Accuracy'!D96, 'Hamiltonian Accuracy'!D96)</f>
        <v>59.333333333333321</v>
      </c>
      <c r="E96">
        <f>AVERAGE('PARITY Accuracy'!E96, 'Pattern_Matching Accuracy'!E96, 'Reversal Accuracy'!E96, 'Stack Accuracy'!E96, 'Vending_Machine Accuracy'!E96, 'Vending_Machine_Sum Accuracy'!E96, 'MazeComplete Accuracy'!E96, 'MazeSolve Accuracy'!E96, 'Hamiltonian Accuracy'!E96)</f>
        <v>62.67777777777777</v>
      </c>
      <c r="F96">
        <f>AVERAGE('PARITY Accuracy'!F96, 'Pattern_Matching Accuracy'!F96, 'Reversal Accuracy'!F96, 'Stack Accuracy'!F96, 'Vending_Machine Accuracy'!F96, 'Vending_Machine_Sum Accuracy'!F96, 'MazeComplete Accuracy'!F96, 'MazeSolve Accuracy'!F96, 'Hamiltonian Accuracy'!F96)</f>
        <v>61.144444444444453</v>
      </c>
      <c r="G96">
        <f>AVERAGE('PARITY Accuracy'!G96, 'Pattern_Matching Accuracy'!G96, 'Reversal Accuracy'!G96, 'Stack Accuracy'!G96, 'Vending_Machine Accuracy'!G96, 'Vending_Machine_Sum Accuracy'!G96, 'MazeComplete Accuracy'!G96, 'MazeSolve Accuracy'!G96, 'Hamiltonian Accuracy'!G96)</f>
        <v>53.011111111111099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AVERAGE('PARITY Accuracy'!D97, 'Pattern_Matching Accuracy'!D97, 'Reversal Accuracy'!D97, 'Stack Accuracy'!D97, 'Vending_Machine Accuracy'!D97, 'Vending_Machine_Sum Accuracy'!D97, 'MazeComplete Accuracy'!D97, 'MazeSolve Accuracy'!D97, 'Hamiltonian Accuracy'!D97)</f>
        <v>62.144444444444453</v>
      </c>
      <c r="E97">
        <f>AVERAGE('PARITY Accuracy'!E97, 'Pattern_Matching Accuracy'!E97, 'Reversal Accuracy'!E97, 'Stack Accuracy'!E97, 'Vending_Machine Accuracy'!E97, 'Vending_Machine_Sum Accuracy'!E97, 'MazeComplete Accuracy'!E97, 'MazeSolve Accuracy'!E97, 'Hamiltonian Accuracy'!E97)</f>
        <v>61.277777777777779</v>
      </c>
      <c r="F97">
        <f>AVERAGE('PARITY Accuracy'!F97, 'Pattern_Matching Accuracy'!F97, 'Reversal Accuracy'!F97, 'Stack Accuracy'!F97, 'Vending_Machine Accuracy'!F97, 'Vending_Machine_Sum Accuracy'!F97, 'MazeComplete Accuracy'!F97, 'MazeSolve Accuracy'!F97, 'Hamiltonian Accuracy'!F97)</f>
        <v>62.422222222222217</v>
      </c>
      <c r="G97">
        <f>AVERAGE('PARITY Accuracy'!G97, 'Pattern_Matching Accuracy'!G97, 'Reversal Accuracy'!G97, 'Stack Accuracy'!G97, 'Vending_Machine Accuracy'!G97, 'Vending_Machine_Sum Accuracy'!G97, 'MazeComplete Accuracy'!G97, 'MazeSolve Accuracy'!G97, 'Hamiltonian Accuracy'!G97)</f>
        <v>52.18888888888889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AVERAGE('PARITY Accuracy'!D98, 'Pattern_Matching Accuracy'!D98, 'Reversal Accuracy'!D98, 'Stack Accuracy'!D98, 'Vending_Machine Accuracy'!D98, 'Vending_Machine_Sum Accuracy'!D98, 'MazeComplete Accuracy'!D98, 'MazeSolve Accuracy'!D98, 'Hamiltonian Accuracy'!D98)</f>
        <v>61.13333333333334</v>
      </c>
      <c r="E98">
        <f>AVERAGE('PARITY Accuracy'!E98, 'Pattern_Matching Accuracy'!E98, 'Reversal Accuracy'!E98, 'Stack Accuracy'!E98, 'Vending_Machine Accuracy'!E98, 'Vending_Machine_Sum Accuracy'!E98, 'MazeComplete Accuracy'!E98, 'MazeSolve Accuracy'!E98, 'Hamiltonian Accuracy'!E98)</f>
        <v>59.977777777777774</v>
      </c>
      <c r="F98">
        <f>AVERAGE('PARITY Accuracy'!F98, 'Pattern_Matching Accuracy'!F98, 'Reversal Accuracy'!F98, 'Stack Accuracy'!F98, 'Vending_Machine Accuracy'!F98, 'Vending_Machine_Sum Accuracy'!F98, 'MazeComplete Accuracy'!F98, 'MazeSolve Accuracy'!F98, 'Hamiltonian Accuracy'!F98)</f>
        <v>61.811111111111117</v>
      </c>
      <c r="G98">
        <f>AVERAGE('PARITY Accuracy'!G98, 'Pattern_Matching Accuracy'!G98, 'Reversal Accuracy'!G98, 'Stack Accuracy'!G98, 'Vending_Machine Accuracy'!G98, 'Vending_Machine_Sum Accuracy'!G98, 'MazeComplete Accuracy'!G98, 'MazeSolve Accuracy'!G98, 'Hamiltonian Accuracy'!G98)</f>
        <v>51.533333333333331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AVERAGE('PARITY Accuracy'!D99, 'Pattern_Matching Accuracy'!D99, 'Reversal Accuracy'!D99, 'Stack Accuracy'!D99, 'Vending_Machine Accuracy'!D99, 'Vending_Machine_Sum Accuracy'!D99, 'MazeComplete Accuracy'!D99, 'MazeSolve Accuracy'!D99, 'Hamiltonian Accuracy'!D99)</f>
        <v>60.988888888888887</v>
      </c>
      <c r="E99">
        <f>AVERAGE('PARITY Accuracy'!E99, 'Pattern_Matching Accuracy'!E99, 'Reversal Accuracy'!E99, 'Stack Accuracy'!E99, 'Vending_Machine Accuracy'!E99, 'Vending_Machine_Sum Accuracy'!E99, 'MazeComplete Accuracy'!E99, 'MazeSolve Accuracy'!E99, 'Hamiltonian Accuracy'!E99)</f>
        <v>59.444444444444443</v>
      </c>
      <c r="F99">
        <f>AVERAGE('PARITY Accuracy'!F99, 'Pattern_Matching Accuracy'!F99, 'Reversal Accuracy'!F99, 'Stack Accuracy'!F99, 'Vending_Machine Accuracy'!F99, 'Vending_Machine_Sum Accuracy'!F99, 'MazeComplete Accuracy'!F99, 'MazeSolve Accuracy'!F99, 'Hamiltonian Accuracy'!F99)</f>
        <v>61.17777777777777</v>
      </c>
      <c r="G99">
        <f>AVERAGE('PARITY Accuracy'!G99, 'Pattern_Matching Accuracy'!G99, 'Reversal Accuracy'!G99, 'Stack Accuracy'!G99, 'Vending_Machine Accuracy'!G99, 'Vending_Machine_Sum Accuracy'!G99, 'MazeComplete Accuracy'!G99, 'MazeSolve Accuracy'!G99, 'Hamiltonian Accuracy'!G99)</f>
        <v>51.822222222222223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AVERAGE('PARITY Accuracy'!D100, 'Pattern_Matching Accuracy'!D100, 'Reversal Accuracy'!D100, 'Stack Accuracy'!D100, 'Vending_Machine Accuracy'!D100, 'Vending_Machine_Sum Accuracy'!D100, 'MazeComplete Accuracy'!D100, 'MazeSolve Accuracy'!D100, 'Hamiltonian Accuracy'!D100)</f>
        <v>58.911111111111119</v>
      </c>
      <c r="E100">
        <f>AVERAGE('PARITY Accuracy'!E100, 'Pattern_Matching Accuracy'!E100, 'Reversal Accuracy'!E100, 'Stack Accuracy'!E100, 'Vending_Machine Accuracy'!E100, 'Vending_Machine_Sum Accuracy'!E100, 'MazeComplete Accuracy'!E100, 'MazeSolve Accuracy'!E100, 'Hamiltonian Accuracy'!E100)</f>
        <v>58.266666666666666</v>
      </c>
      <c r="F100">
        <f>AVERAGE('PARITY Accuracy'!F100, 'Pattern_Matching Accuracy'!F100, 'Reversal Accuracy'!F100, 'Stack Accuracy'!F100, 'Vending_Machine Accuracy'!F100, 'Vending_Machine_Sum Accuracy'!F100, 'MazeComplete Accuracy'!F100, 'MazeSolve Accuracy'!F100, 'Hamiltonian Accuracy'!F100)</f>
        <v>60.900000000000006</v>
      </c>
      <c r="G100">
        <f>AVERAGE('PARITY Accuracy'!G100, 'Pattern_Matching Accuracy'!G100, 'Reversal Accuracy'!G100, 'Stack Accuracy'!G100, 'Vending_Machine Accuracy'!G100, 'Vending_Machine_Sum Accuracy'!G100, 'MazeComplete Accuracy'!G100, 'MazeSolve Accuracy'!G100, 'Hamiltonian Accuracy'!G100)</f>
        <v>51.577777777777783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AVERAGE('PARITY Accuracy'!D101, 'Pattern_Matching Accuracy'!D101, 'Reversal Accuracy'!D101, 'Stack Accuracy'!D101, 'Vending_Machine Accuracy'!D101, 'Vending_Machine_Sum Accuracy'!D101, 'MazeComplete Accuracy'!D101, 'MazeSolve Accuracy'!D101, 'Hamiltonian Accuracy'!D101)</f>
        <v>65.111111111111114</v>
      </c>
      <c r="E101">
        <f>AVERAGE('PARITY Accuracy'!E101, 'Pattern_Matching Accuracy'!E101, 'Reversal Accuracy'!E101, 'Stack Accuracy'!E101, 'Vending_Machine Accuracy'!E101, 'Vending_Machine_Sum Accuracy'!E101, 'MazeComplete Accuracy'!E101, 'MazeSolve Accuracy'!E101, 'Hamiltonian Accuracy'!E101)</f>
        <v>64.088888888888889</v>
      </c>
      <c r="F101">
        <f>AVERAGE('PARITY Accuracy'!F101, 'Pattern_Matching Accuracy'!F101, 'Reversal Accuracy'!F101, 'Stack Accuracy'!F101, 'Vending_Machine Accuracy'!F101, 'Vending_Machine_Sum Accuracy'!F101, 'MazeComplete Accuracy'!F101, 'MazeSolve Accuracy'!F101, 'Hamiltonian Accuracy'!F101)</f>
        <v>64.955555555555563</v>
      </c>
      <c r="G101">
        <f>AVERAGE('PARITY Accuracy'!G101, 'Pattern_Matching Accuracy'!G101, 'Reversal Accuracy'!G101, 'Stack Accuracy'!G101, 'Vending_Machine Accuracy'!G101, 'Vending_Machine_Sum Accuracy'!G101, 'MazeComplete Accuracy'!G101, 'MazeSolve Accuracy'!G101, 'Hamiltonian Accuracy'!G101)</f>
        <v>50.188888888888883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AVERAGE('PARITY Accuracy'!D102, 'Pattern_Matching Accuracy'!D102, 'Reversal Accuracy'!D102, 'Stack Accuracy'!D102, 'Vending_Machine Accuracy'!D102, 'Vending_Machine_Sum Accuracy'!D102, 'MazeComplete Accuracy'!D102, 'MazeSolve Accuracy'!D102, 'Hamiltonian Accuracy'!D102)</f>
        <v>64.337777777777788</v>
      </c>
      <c r="E102">
        <f>AVERAGE('PARITY Accuracy'!E102, 'Pattern_Matching Accuracy'!E102, 'Reversal Accuracy'!E102, 'Stack Accuracy'!E102, 'Vending_Machine Accuracy'!E102, 'Vending_Machine_Sum Accuracy'!E102, 'MazeComplete Accuracy'!E102, 'MazeSolve Accuracy'!E102, 'Hamiltonian Accuracy'!E102)</f>
        <v>62.855555555555547</v>
      </c>
      <c r="F102">
        <f>AVERAGE('PARITY Accuracy'!F102, 'Pattern_Matching Accuracy'!F102, 'Reversal Accuracy'!F102, 'Stack Accuracy'!F102, 'Vending_Machine Accuracy'!F102, 'Vending_Machine_Sum Accuracy'!F102, 'MazeComplete Accuracy'!F102, 'MazeSolve Accuracy'!F102, 'Hamiltonian Accuracy'!F102)</f>
        <v>66.022222222222211</v>
      </c>
      <c r="G102">
        <f>AVERAGE('PARITY Accuracy'!G102, 'Pattern_Matching Accuracy'!G102, 'Reversal Accuracy'!G102, 'Stack Accuracy'!G102, 'Vending_Machine Accuracy'!G102, 'Vending_Machine_Sum Accuracy'!G102, 'MazeComplete Accuracy'!G102, 'MazeSolve Accuracy'!G102, 'Hamiltonian Accuracy'!G102)</f>
        <v>50.377777777777773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AVERAGE('PARITY Accuracy'!D103, 'Pattern_Matching Accuracy'!D103, 'Reversal Accuracy'!D103, 'Stack Accuracy'!D103, 'Vending_Machine Accuracy'!D103, 'Vending_Machine_Sum Accuracy'!D103, 'MazeComplete Accuracy'!D103, 'MazeSolve Accuracy'!D103, 'Hamiltonian Accuracy'!D103)</f>
        <v>65.211111111111109</v>
      </c>
      <c r="E103">
        <f>AVERAGE('PARITY Accuracy'!E103, 'Pattern_Matching Accuracy'!E103, 'Reversal Accuracy'!E103, 'Stack Accuracy'!E103, 'Vending_Machine Accuracy'!E103, 'Vending_Machine_Sum Accuracy'!E103, 'MazeComplete Accuracy'!E103, 'MazeSolve Accuracy'!E103, 'Hamiltonian Accuracy'!E103)</f>
        <v>62.055555555555557</v>
      </c>
      <c r="F103">
        <f>AVERAGE('PARITY Accuracy'!F103, 'Pattern_Matching Accuracy'!F103, 'Reversal Accuracy'!F103, 'Stack Accuracy'!F103, 'Vending_Machine Accuracy'!F103, 'Vending_Machine_Sum Accuracy'!F103, 'MazeComplete Accuracy'!F103, 'MazeSolve Accuracy'!F103, 'Hamiltonian Accuracy'!F103)</f>
        <v>65.655555555555551</v>
      </c>
      <c r="G103">
        <f>AVERAGE('PARITY Accuracy'!G103, 'Pattern_Matching Accuracy'!G103, 'Reversal Accuracy'!G103, 'Stack Accuracy'!G103, 'Vending_Machine Accuracy'!G103, 'Vending_Machine_Sum Accuracy'!G103, 'MazeComplete Accuracy'!G103, 'MazeSolve Accuracy'!G103, 'Hamiltonian Accuracy'!G103)</f>
        <v>50.388888888888893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AVERAGE('PARITY Accuracy'!D104, 'Pattern_Matching Accuracy'!D104, 'Reversal Accuracy'!D104, 'Stack Accuracy'!D104, 'Vending_Machine Accuracy'!D104, 'Vending_Machine_Sum Accuracy'!D104, 'MazeComplete Accuracy'!D104, 'MazeSolve Accuracy'!D104, 'Hamiltonian Accuracy'!D104)</f>
        <v>63.855555555555561</v>
      </c>
      <c r="E104">
        <f>AVERAGE('PARITY Accuracy'!E104, 'Pattern_Matching Accuracy'!E104, 'Reversal Accuracy'!E104, 'Stack Accuracy'!E104, 'Vending_Machine Accuracy'!E104, 'Vending_Machine_Sum Accuracy'!E104, 'MazeComplete Accuracy'!E104, 'MazeSolve Accuracy'!E104, 'Hamiltonian Accuracy'!E104)</f>
        <v>61.377777777777773</v>
      </c>
      <c r="F104">
        <f>AVERAGE('PARITY Accuracy'!F104, 'Pattern_Matching Accuracy'!F104, 'Reversal Accuracy'!F104, 'Stack Accuracy'!F104, 'Vending_Machine Accuracy'!F104, 'Vending_Machine_Sum Accuracy'!F104, 'MazeComplete Accuracy'!F104, 'MazeSolve Accuracy'!F104, 'Hamiltonian Accuracy'!F104)</f>
        <v>64.555555555555557</v>
      </c>
      <c r="G104">
        <f>AVERAGE('PARITY Accuracy'!G104, 'Pattern_Matching Accuracy'!G104, 'Reversal Accuracy'!G104, 'Stack Accuracy'!G104, 'Vending_Machine Accuracy'!G104, 'Vending_Machine_Sum Accuracy'!G104, 'MazeComplete Accuracy'!G104, 'MazeSolve Accuracy'!G104, 'Hamiltonian Accuracy'!G104)</f>
        <v>49.06666666666667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AVERAGE('PARITY Accuracy'!D105, 'Pattern_Matching Accuracy'!D105, 'Reversal Accuracy'!D105, 'Stack Accuracy'!D105, 'Vending_Machine Accuracy'!D105, 'Vending_Machine_Sum Accuracy'!D105, 'MazeComplete Accuracy'!D105, 'MazeSolve Accuracy'!D105, 'Hamiltonian Accuracy'!D105)</f>
        <v>62.655555555555551</v>
      </c>
      <c r="E105">
        <f>AVERAGE('PARITY Accuracy'!E105, 'Pattern_Matching Accuracy'!E105, 'Reversal Accuracy'!E105, 'Stack Accuracy'!E105, 'Vending_Machine Accuracy'!E105, 'Vending_Machine_Sum Accuracy'!E105, 'MazeComplete Accuracy'!E105, 'MazeSolve Accuracy'!E105, 'Hamiltonian Accuracy'!E105)</f>
        <v>60.851111111111109</v>
      </c>
      <c r="F105">
        <f>AVERAGE('PARITY Accuracy'!F105, 'Pattern_Matching Accuracy'!F105, 'Reversal Accuracy'!F105, 'Stack Accuracy'!F105, 'Vending_Machine Accuracy'!F105, 'Vending_Machine_Sum Accuracy'!F105, 'MazeComplete Accuracy'!F105, 'MazeSolve Accuracy'!F105, 'Hamiltonian Accuracy'!F105)</f>
        <v>62.800000000000004</v>
      </c>
      <c r="G105">
        <f>AVERAGE('PARITY Accuracy'!G105, 'Pattern_Matching Accuracy'!G105, 'Reversal Accuracy'!G105, 'Stack Accuracy'!G105, 'Vending_Machine Accuracy'!G105, 'Vending_Machine_Sum Accuracy'!G105, 'MazeComplete Accuracy'!G105, 'MazeSolve Accuracy'!G105, 'Hamiltonian Accuracy'!G105)</f>
        <v>48.744444444444447</v>
      </c>
      <c r="H105" t="str">
        <f t="shared" si="2"/>
        <v>100 (δ=0.85)</v>
      </c>
    </row>
    <row r="109" spans="1:8" x14ac:dyDescent="0.45">
      <c r="A109" s="1">
        <v>0</v>
      </c>
      <c r="B109" t="s">
        <v>10</v>
      </c>
    </row>
    <row r="111" spans="1:8" x14ac:dyDescent="0.45"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7</v>
      </c>
    </row>
    <row r="112" spans="1:8" x14ac:dyDescent="0.4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0.60000000000000009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0.77777777777777779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0.61111111111111116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0.44444444444444442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0.55555555555555558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'Vending_Machine_Sum Accuracy'!D117, 'MazeComplete Accuracy'!D117, 'MazeSolve Accuracy'!D117, 'Hamiltonian Accuracy'!D117)</f>
        <v>14.522222222222224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28.966666666666672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35.644444444444446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45.400000000000006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'Vending_Machine_Sum Accuracy'!D118, 'MazeComplete Accuracy'!D118, 'MazeSolve Accuracy'!D118, 'Hamiltonian Accuracy'!D118)</f>
        <v>15.177777777777777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29.56666666666667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35.155555555555559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45.244444444444447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'Vending_Machine_Sum Accuracy'!D119, 'MazeComplete Accuracy'!D119, 'MazeSolve Accuracy'!D119, 'Hamiltonian Accuracy'!D119)</f>
        <v>14.077777777777776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29.255555555555556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34.522222222222226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44.3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'Vending_Machine_Sum Accuracy'!D120, 'MazeComplete Accuracy'!D120, 'MazeSolve Accuracy'!D120, 'Hamiltonian Accuracy'!D120)</f>
        <v>13.911111111111111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30.166666666666668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34.5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44.077777777777776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'Vending_Machine_Sum Accuracy'!D121, 'MazeComplete Accuracy'!D121, 'MazeSolve Accuracy'!D121, 'Hamiltonian Accuracy'!D121)</f>
        <v>14.245555555555553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29.755555555555549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33.888888888888886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43.133333333333333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'Vending_Machine_Sum Accuracy'!D122, 'MazeComplete Accuracy'!D122, 'MazeSolve Accuracy'!D122, 'Hamiltonian Accuracy'!D122)</f>
        <v>26.003333333333334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46.488888888888887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39.099999999999994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47.722222222222221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'Vending_Machine_Sum Accuracy'!D123, 'MazeComplete Accuracy'!D123, 'MazeSolve Accuracy'!D123, 'Hamiltonian Accuracy'!D123)</f>
        <v>26.095555555555553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45.788888888888891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38.844444444444449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47.588888888888881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'Vending_Machine_Sum Accuracy'!D124, 'MazeComplete Accuracy'!D124, 'MazeSolve Accuracy'!D124, 'Hamiltonian Accuracy'!D124)</f>
        <v>24.788888888888888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46.233333333333341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39.144444444444446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48.43333333333333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'Vending_Machine_Sum Accuracy'!D125, 'MazeComplete Accuracy'!D125, 'MazeSolve Accuracy'!D125, 'Hamiltonian Accuracy'!D125)</f>
        <v>23.611111111111111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46.666666666666664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39.166666666666664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47.277777777777779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'Vending_Machine_Sum Accuracy'!D126, 'MazeComplete Accuracy'!D126, 'MazeSolve Accuracy'!D126, 'Hamiltonian Accuracy'!D126)</f>
        <v>22.611111111111111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46.311111111111103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39.155555555555559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47.677777777777777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AVERAGE('PARITY Accuracy'!D127, 'Pattern_Matching Accuracy'!D127, 'Reversal Accuracy'!D127, 'Stack Accuracy'!D127, 'Vending_Machine Accuracy'!D127, 'Vending_Machine_Sum Accuracy'!D127, 'MazeComplete Accuracy'!D127, 'MazeSolve Accuracy'!D127, 'Hamiltonian Accuracy'!D127)</f>
        <v>43.177777777777777</v>
      </c>
      <c r="E127">
        <f>AVERAGE('PARITY Accuracy'!E127, 'Pattern_Matching Accuracy'!E127, 'Reversal Accuracy'!E127, 'Stack Accuracy'!E127, 'Vending_Machine Accuracy'!E127, 'Vending_Machine_Sum Accuracy'!E127, 'MazeComplete Accuracy'!E127, 'MazeSolve Accuracy'!E127, 'Hamiltonian Accuracy'!E127)</f>
        <v>57.56666666666667</v>
      </c>
      <c r="F127">
        <f>AVERAGE('PARITY Accuracy'!F127, 'Pattern_Matching Accuracy'!F127, 'Reversal Accuracy'!F127, 'Stack Accuracy'!F127, 'Vending_Machine Accuracy'!F127, 'Vending_Machine_Sum Accuracy'!F127, 'MazeComplete Accuracy'!F127, 'MazeSolve Accuracy'!F127, 'Hamiltonian Accuracy'!F127)</f>
        <v>44.044444444444444</v>
      </c>
      <c r="G127">
        <f>AVERAGE('PARITY Accuracy'!G127, 'Pattern_Matching Accuracy'!G127, 'Reversal Accuracy'!G127, 'Stack Accuracy'!G127, 'Vending_Machine Accuracy'!G127, 'Vending_Machine_Sum Accuracy'!G127, 'MazeComplete Accuracy'!G127, 'MazeSolve Accuracy'!G127, 'Hamiltonian Accuracy'!G127)</f>
        <v>56.222222222222221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AVERAGE('PARITY Accuracy'!D128, 'Pattern_Matching Accuracy'!D128, 'Reversal Accuracy'!D128, 'Stack Accuracy'!D128, 'Vending_Machine Accuracy'!D128, 'Vending_Machine_Sum Accuracy'!D128, 'MazeComplete Accuracy'!D128, 'MazeSolve Accuracy'!D128, 'Hamiltonian Accuracy'!D128)</f>
        <v>43.266666666666666</v>
      </c>
      <c r="E128">
        <f>AVERAGE('PARITY Accuracy'!E128, 'Pattern_Matching Accuracy'!E128, 'Reversal Accuracy'!E128, 'Stack Accuracy'!E128, 'Vending_Machine Accuracy'!E128, 'Vending_Machine_Sum Accuracy'!E128, 'MazeComplete Accuracy'!E128, 'MazeSolve Accuracy'!E128, 'Hamiltonian Accuracy'!E128)</f>
        <v>57.522222222222211</v>
      </c>
      <c r="F128">
        <f>AVERAGE('PARITY Accuracy'!F128, 'Pattern_Matching Accuracy'!F128, 'Reversal Accuracy'!F128, 'Stack Accuracy'!F128, 'Vending_Machine Accuracy'!F128, 'Vending_Machine_Sum Accuracy'!F128, 'MazeComplete Accuracy'!F128, 'MazeSolve Accuracy'!F128, 'Hamiltonian Accuracy'!F128)</f>
        <v>46.955555555555549</v>
      </c>
      <c r="G128">
        <f>AVERAGE('PARITY Accuracy'!G128, 'Pattern_Matching Accuracy'!G128, 'Reversal Accuracy'!G128, 'Stack Accuracy'!G128, 'Vending_Machine Accuracy'!G128, 'Vending_Machine_Sum Accuracy'!G128, 'MazeComplete Accuracy'!G128, 'MazeSolve Accuracy'!G128, 'Hamiltonian Accuracy'!G128)</f>
        <v>56.511111111111113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AVERAGE('PARITY Accuracy'!D129, 'Pattern_Matching Accuracy'!D129, 'Reversal Accuracy'!D129, 'Stack Accuracy'!D129, 'Vending_Machine Accuracy'!D129, 'Vending_Machine_Sum Accuracy'!D129, 'MazeComplete Accuracy'!D129, 'MazeSolve Accuracy'!D129, 'Hamiltonian Accuracy'!D129)</f>
        <v>43.452222222222218</v>
      </c>
      <c r="E129">
        <f>AVERAGE('PARITY Accuracy'!E129, 'Pattern_Matching Accuracy'!E129, 'Reversal Accuracy'!E129, 'Stack Accuracy'!E129, 'Vending_Machine Accuracy'!E129, 'Vending_Machine_Sum Accuracy'!E129, 'MazeComplete Accuracy'!E129, 'MazeSolve Accuracy'!E129, 'Hamiltonian Accuracy'!E129)</f>
        <v>56.344444444444449</v>
      </c>
      <c r="F129">
        <f>AVERAGE('PARITY Accuracy'!F129, 'Pattern_Matching Accuracy'!F129, 'Reversal Accuracy'!F129, 'Stack Accuracy'!F129, 'Vending_Machine Accuracy'!F129, 'Vending_Machine_Sum Accuracy'!F129, 'MazeComplete Accuracy'!F129, 'MazeSolve Accuracy'!F129, 'Hamiltonian Accuracy'!F129)</f>
        <v>45.922222222222231</v>
      </c>
      <c r="G129">
        <f>AVERAGE('PARITY Accuracy'!G129, 'Pattern_Matching Accuracy'!G129, 'Reversal Accuracy'!G129, 'Stack Accuracy'!G129, 'Vending_Machine Accuracy'!G129, 'Vending_Machine_Sum Accuracy'!G129, 'MazeComplete Accuracy'!G129, 'MazeSolve Accuracy'!G129, 'Hamiltonian Accuracy'!G129)</f>
        <v>55.444444444444443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AVERAGE('PARITY Accuracy'!D130, 'Pattern_Matching Accuracy'!D130, 'Reversal Accuracy'!D130, 'Stack Accuracy'!D130, 'Vending_Machine Accuracy'!D130, 'Vending_Machine_Sum Accuracy'!D130, 'MazeComplete Accuracy'!D130, 'MazeSolve Accuracy'!D130, 'Hamiltonian Accuracy'!D130)</f>
        <v>42.988888888888887</v>
      </c>
      <c r="E130">
        <f>AVERAGE('PARITY Accuracy'!E130, 'Pattern_Matching Accuracy'!E130, 'Reversal Accuracy'!E130, 'Stack Accuracy'!E130, 'Vending_Machine Accuracy'!E130, 'Vending_Machine_Sum Accuracy'!E130, 'MazeComplete Accuracy'!E130, 'MazeSolve Accuracy'!E130, 'Hamiltonian Accuracy'!E130)</f>
        <v>56.944444444444443</v>
      </c>
      <c r="F130">
        <f>AVERAGE('PARITY Accuracy'!F130, 'Pattern_Matching Accuracy'!F130, 'Reversal Accuracy'!F130, 'Stack Accuracy'!F130, 'Vending_Machine Accuracy'!F130, 'Vending_Machine_Sum Accuracy'!F130, 'MazeComplete Accuracy'!F130, 'MazeSolve Accuracy'!F130, 'Hamiltonian Accuracy'!F130)</f>
        <v>46.988888888888894</v>
      </c>
      <c r="G130">
        <f>AVERAGE('PARITY Accuracy'!G130, 'Pattern_Matching Accuracy'!G130, 'Reversal Accuracy'!G130, 'Stack Accuracy'!G130, 'Vending_Machine Accuracy'!G130, 'Vending_Machine_Sum Accuracy'!G130, 'MazeComplete Accuracy'!G130, 'MazeSolve Accuracy'!G130, 'Hamiltonian Accuracy'!G130)</f>
        <v>54.844444444444449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AVERAGE('PARITY Accuracy'!D131, 'Pattern_Matching Accuracy'!D131, 'Reversal Accuracy'!D131, 'Stack Accuracy'!D131, 'Vending_Machine Accuracy'!D131, 'Vending_Machine_Sum Accuracy'!D131, 'MazeComplete Accuracy'!D131, 'MazeSolve Accuracy'!D131, 'Hamiltonian Accuracy'!D131)</f>
        <v>42.833333333333336</v>
      </c>
      <c r="E131">
        <f>AVERAGE('PARITY Accuracy'!E131, 'Pattern_Matching Accuracy'!E131, 'Reversal Accuracy'!E131, 'Stack Accuracy'!E131, 'Vending_Machine Accuracy'!E131, 'Vending_Machine_Sum Accuracy'!E131, 'MazeComplete Accuracy'!E131, 'MazeSolve Accuracy'!E131, 'Hamiltonian Accuracy'!E131)</f>
        <v>56.277777777777779</v>
      </c>
      <c r="F131">
        <f>AVERAGE('PARITY Accuracy'!F131, 'Pattern_Matching Accuracy'!F131, 'Reversal Accuracy'!F131, 'Stack Accuracy'!F131, 'Vending_Machine Accuracy'!F131, 'Vending_Machine_Sum Accuracy'!F131, 'MazeComplete Accuracy'!F131, 'MazeSolve Accuracy'!F131, 'Hamiltonian Accuracy'!F131)</f>
        <v>45.911111111111119</v>
      </c>
      <c r="G131">
        <f>AVERAGE('PARITY Accuracy'!G131, 'Pattern_Matching Accuracy'!G131, 'Reversal Accuracy'!G131, 'Stack Accuracy'!G131, 'Vending_Machine Accuracy'!G131, 'Vending_Machine_Sum Accuracy'!G131, 'MazeComplete Accuracy'!G131, 'MazeSolve Accuracy'!G131, 'Hamiltonian Accuracy'!G131)</f>
        <v>54.277777777777779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AVERAGE('PARITY Accuracy'!D132, 'Pattern_Matching Accuracy'!D132, 'Reversal Accuracy'!D132, 'Stack Accuracy'!D132, 'Vending_Machine Accuracy'!D132, 'Vending_Machine_Sum Accuracy'!D132, 'MazeComplete Accuracy'!D132, 'MazeSolve Accuracy'!D132, 'Hamiltonian Accuracy'!D132)</f>
        <v>44.233333333333327</v>
      </c>
      <c r="E132">
        <f>AVERAGE('PARITY Accuracy'!E132, 'Pattern_Matching Accuracy'!E132, 'Reversal Accuracy'!E132, 'Stack Accuracy'!E132, 'Vending_Machine Accuracy'!E132, 'Vending_Machine_Sum Accuracy'!E132, 'MazeComplete Accuracy'!E132, 'MazeSolve Accuracy'!E132, 'Hamiltonian Accuracy'!E132)</f>
        <v>61.36666666666666</v>
      </c>
      <c r="F132">
        <f>AVERAGE('PARITY Accuracy'!F132, 'Pattern_Matching Accuracy'!F132, 'Reversal Accuracy'!F132, 'Stack Accuracy'!F132, 'Vending_Machine Accuracy'!F132, 'Vending_Machine_Sum Accuracy'!F132, 'MazeComplete Accuracy'!F132, 'MazeSolve Accuracy'!F132, 'Hamiltonian Accuracy'!F132)</f>
        <v>57.477777777777774</v>
      </c>
      <c r="G132">
        <f>AVERAGE('PARITY Accuracy'!G132, 'Pattern_Matching Accuracy'!G132, 'Reversal Accuracy'!G132, 'Stack Accuracy'!G132, 'Vending_Machine Accuracy'!G132, 'Vending_Machine_Sum Accuracy'!G132, 'MazeComplete Accuracy'!G132, 'MazeSolve Accuracy'!G132, 'Hamiltonian Accuracy'!G132)</f>
        <v>49.644444444444446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AVERAGE('PARITY Accuracy'!D133, 'Pattern_Matching Accuracy'!D133, 'Reversal Accuracy'!D133, 'Stack Accuracy'!D133, 'Vending_Machine Accuracy'!D133, 'Vending_Machine_Sum Accuracy'!D133, 'MazeComplete Accuracy'!D133, 'MazeSolve Accuracy'!D133, 'Hamiltonian Accuracy'!D133)</f>
        <v>44.6</v>
      </c>
      <c r="E133">
        <f>AVERAGE('PARITY Accuracy'!E133, 'Pattern_Matching Accuracy'!E133, 'Reversal Accuracy'!E133, 'Stack Accuracy'!E133, 'Vending_Machine Accuracy'!E133, 'Vending_Machine_Sum Accuracy'!E133, 'MazeComplete Accuracy'!E133, 'MazeSolve Accuracy'!E133, 'Hamiltonian Accuracy'!E133)</f>
        <v>62.188888888888883</v>
      </c>
      <c r="F133">
        <f>AVERAGE('PARITY Accuracy'!F133, 'Pattern_Matching Accuracy'!F133, 'Reversal Accuracy'!F133, 'Stack Accuracy'!F133, 'Vending_Machine Accuracy'!F133, 'Vending_Machine_Sum Accuracy'!F133, 'MazeComplete Accuracy'!F133, 'MazeSolve Accuracy'!F133, 'Hamiltonian Accuracy'!F133)</f>
        <v>60.177777777777777</v>
      </c>
      <c r="G133">
        <f>AVERAGE('PARITY Accuracy'!G133, 'Pattern_Matching Accuracy'!G133, 'Reversal Accuracy'!G133, 'Stack Accuracy'!G133, 'Vending_Machine Accuracy'!G133, 'Vending_Machine_Sum Accuracy'!G133, 'MazeComplete Accuracy'!G133, 'MazeSolve Accuracy'!G133, 'Hamiltonian Accuracy'!G133)</f>
        <v>51.788888888888891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AVERAGE('PARITY Accuracy'!D134, 'Pattern_Matching Accuracy'!D134, 'Reversal Accuracy'!D134, 'Stack Accuracy'!D134, 'Vending_Machine Accuracy'!D134, 'Vending_Machine_Sum Accuracy'!D134, 'MazeComplete Accuracy'!D134, 'MazeSolve Accuracy'!D134, 'Hamiltonian Accuracy'!D134)</f>
        <v>43.56666666666667</v>
      </c>
      <c r="E134">
        <f>AVERAGE('PARITY Accuracy'!E134, 'Pattern_Matching Accuracy'!E134, 'Reversal Accuracy'!E134, 'Stack Accuracy'!E134, 'Vending_Machine Accuracy'!E134, 'Vending_Machine_Sum Accuracy'!E134, 'MazeComplete Accuracy'!E134, 'MazeSolve Accuracy'!E134, 'Hamiltonian Accuracy'!E134)</f>
        <v>61.355555555555547</v>
      </c>
      <c r="F134">
        <f>AVERAGE('PARITY Accuracy'!F134, 'Pattern_Matching Accuracy'!F134, 'Reversal Accuracy'!F134, 'Stack Accuracy'!F134, 'Vending_Machine Accuracy'!F134, 'Vending_Machine_Sum Accuracy'!F134, 'MazeComplete Accuracy'!F134, 'MazeSolve Accuracy'!F134, 'Hamiltonian Accuracy'!F134)</f>
        <v>59.444444444444443</v>
      </c>
      <c r="G134">
        <f>AVERAGE('PARITY Accuracy'!G134, 'Pattern_Matching Accuracy'!G134, 'Reversal Accuracy'!G134, 'Stack Accuracy'!G134, 'Vending_Machine Accuracy'!G134, 'Vending_Machine_Sum Accuracy'!G134, 'MazeComplete Accuracy'!G134, 'MazeSolve Accuracy'!G134, 'Hamiltonian Accuracy'!G134)</f>
        <v>50.866666666666667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AVERAGE('PARITY Accuracy'!D135, 'Pattern_Matching Accuracy'!D135, 'Reversal Accuracy'!D135, 'Stack Accuracy'!D135, 'Vending_Machine Accuracy'!D135, 'Vending_Machine_Sum Accuracy'!D135, 'MazeComplete Accuracy'!D135, 'MazeSolve Accuracy'!D135, 'Hamiltonian Accuracy'!D135)</f>
        <v>43.466666666666661</v>
      </c>
      <c r="E135">
        <f>AVERAGE('PARITY Accuracy'!E135, 'Pattern_Matching Accuracy'!E135, 'Reversal Accuracy'!E135, 'Stack Accuracy'!E135, 'Vending_Machine Accuracy'!E135, 'Vending_Machine_Sum Accuracy'!E135, 'MazeComplete Accuracy'!E135, 'MazeSolve Accuracy'!E135, 'Hamiltonian Accuracy'!E135)</f>
        <v>61.044444444444444</v>
      </c>
      <c r="F135">
        <f>AVERAGE('PARITY Accuracy'!F135, 'Pattern_Matching Accuracy'!F135, 'Reversal Accuracy'!F135, 'Stack Accuracy'!F135, 'Vending_Machine Accuracy'!F135, 'Vending_Machine_Sum Accuracy'!F135, 'MazeComplete Accuracy'!F135, 'MazeSolve Accuracy'!F135, 'Hamiltonian Accuracy'!F135)</f>
        <v>59.522222222222226</v>
      </c>
      <c r="G135">
        <f>AVERAGE('PARITY Accuracy'!G135, 'Pattern_Matching Accuracy'!G135, 'Reversal Accuracy'!G135, 'Stack Accuracy'!G135, 'Vending_Machine Accuracy'!G135, 'Vending_Machine_Sum Accuracy'!G135, 'MazeComplete Accuracy'!G135, 'MazeSolve Accuracy'!G135, 'Hamiltonian Accuracy'!G135)</f>
        <v>51.077777777777783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AVERAGE('PARITY Accuracy'!D136, 'Pattern_Matching Accuracy'!D136, 'Reversal Accuracy'!D136, 'Stack Accuracy'!D136, 'Vending_Machine Accuracy'!D136, 'Vending_Machine_Sum Accuracy'!D136, 'MazeComplete Accuracy'!D136, 'MazeSolve Accuracy'!D136, 'Hamiltonian Accuracy'!D136)</f>
        <v>42.177777777777777</v>
      </c>
      <c r="E136">
        <f>AVERAGE('PARITY Accuracy'!E136, 'Pattern_Matching Accuracy'!E136, 'Reversal Accuracy'!E136, 'Stack Accuracy'!E136, 'Vending_Machine Accuracy'!E136, 'Vending_Machine_Sum Accuracy'!E136, 'MazeComplete Accuracy'!E136, 'MazeSolve Accuracy'!E136, 'Hamiltonian Accuracy'!E136)</f>
        <v>60.122222222222227</v>
      </c>
      <c r="F136">
        <f>AVERAGE('PARITY Accuracy'!F136, 'Pattern_Matching Accuracy'!F136, 'Reversal Accuracy'!F136, 'Stack Accuracy'!F136, 'Vending_Machine Accuracy'!F136, 'Vending_Machine_Sum Accuracy'!F136, 'MazeComplete Accuracy'!F136, 'MazeSolve Accuracy'!F136, 'Hamiltonian Accuracy'!F136)</f>
        <v>58.966666666666661</v>
      </c>
      <c r="G136">
        <f>AVERAGE('PARITY Accuracy'!G136, 'Pattern_Matching Accuracy'!G136, 'Reversal Accuracy'!G136, 'Stack Accuracy'!G136, 'Vending_Machine Accuracy'!G136, 'Vending_Machine_Sum Accuracy'!G136, 'MazeComplete Accuracy'!G136, 'MazeSolve Accuracy'!G136, 'Hamiltonian Accuracy'!G136)</f>
        <v>49.355555555555554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AVERAGE('PARITY Accuracy'!D137, 'Pattern_Matching Accuracy'!D137, 'Reversal Accuracy'!D137, 'Stack Accuracy'!D137, 'Vending_Machine Accuracy'!D137, 'Vending_Machine_Sum Accuracy'!D137, 'MazeComplete Accuracy'!D137, 'MazeSolve Accuracy'!D137, 'Hamiltonian Accuracy'!D137)</f>
        <v>43.923333333333332</v>
      </c>
      <c r="E137">
        <f>AVERAGE('PARITY Accuracy'!E137, 'Pattern_Matching Accuracy'!E137, 'Reversal Accuracy'!E137, 'Stack Accuracy'!E137, 'Vending_Machine Accuracy'!E137, 'Vending_Machine_Sum Accuracy'!E137, 'MazeComplete Accuracy'!E137, 'MazeSolve Accuracy'!E137, 'Hamiltonian Accuracy'!E137)</f>
        <v>64.217777777777783</v>
      </c>
      <c r="F137">
        <f>AVERAGE('PARITY Accuracy'!F137, 'Pattern_Matching Accuracy'!F137, 'Reversal Accuracy'!F137, 'Stack Accuracy'!F137, 'Vending_Machine Accuracy'!F137, 'Vending_Machine_Sum Accuracy'!F137, 'MazeComplete Accuracy'!F137, 'MazeSolve Accuracy'!F137, 'Hamiltonian Accuracy'!F137)</f>
        <v>64.422222222222217</v>
      </c>
      <c r="G137">
        <f>AVERAGE('PARITY Accuracy'!G137, 'Pattern_Matching Accuracy'!G137, 'Reversal Accuracy'!G137, 'Stack Accuracy'!G137, 'Vending_Machine Accuracy'!G137, 'Vending_Machine_Sum Accuracy'!G137, 'MazeComplete Accuracy'!G137, 'MazeSolve Accuracy'!G137, 'Hamiltonian Accuracy'!G137)</f>
        <v>52.588888888888896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AVERAGE('PARITY Accuracy'!D138, 'Pattern_Matching Accuracy'!D138, 'Reversal Accuracy'!D138, 'Stack Accuracy'!D138, 'Vending_Machine Accuracy'!D138, 'Vending_Machine_Sum Accuracy'!D138, 'MazeComplete Accuracy'!D138, 'MazeSolve Accuracy'!D138, 'Hamiltonian Accuracy'!D138)</f>
        <v>41.834444444444451</v>
      </c>
      <c r="E138">
        <f>AVERAGE('PARITY Accuracy'!E138, 'Pattern_Matching Accuracy'!E138, 'Reversal Accuracy'!E138, 'Stack Accuracy'!E138, 'Vending_Machine Accuracy'!E138, 'Vending_Machine_Sum Accuracy'!E138, 'MazeComplete Accuracy'!E138, 'MazeSolve Accuracy'!E138, 'Hamiltonian Accuracy'!E138)</f>
        <v>63.923333333333325</v>
      </c>
      <c r="F138">
        <f>AVERAGE('PARITY Accuracy'!F138, 'Pattern_Matching Accuracy'!F138, 'Reversal Accuracy'!F138, 'Stack Accuracy'!F138, 'Vending_Machine Accuracy'!F138, 'Vending_Machine_Sum Accuracy'!F138, 'MazeComplete Accuracy'!F138, 'MazeSolve Accuracy'!F138, 'Hamiltonian Accuracy'!F138)</f>
        <v>64.644444444444446</v>
      </c>
      <c r="G138">
        <f>AVERAGE('PARITY Accuracy'!G138, 'Pattern_Matching Accuracy'!G138, 'Reversal Accuracy'!G138, 'Stack Accuracy'!G138, 'Vending_Machine Accuracy'!G138, 'Vending_Machine_Sum Accuracy'!G138, 'MazeComplete Accuracy'!G138, 'MazeSolve Accuracy'!G138, 'Hamiltonian Accuracy'!G138)</f>
        <v>54.577777777777783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AVERAGE('PARITY Accuracy'!D139, 'Pattern_Matching Accuracy'!D139, 'Reversal Accuracy'!D139, 'Stack Accuracy'!D139, 'Vending_Machine Accuracy'!D139, 'Vending_Machine_Sum Accuracy'!D139, 'MazeComplete Accuracy'!D139, 'MazeSolve Accuracy'!D139, 'Hamiltonian Accuracy'!D139)</f>
        <v>41.777777777777771</v>
      </c>
      <c r="E139">
        <f>AVERAGE('PARITY Accuracy'!E139, 'Pattern_Matching Accuracy'!E139, 'Reversal Accuracy'!E139, 'Stack Accuracy'!E139, 'Vending_Machine Accuracy'!E139, 'Vending_Machine_Sum Accuracy'!E139, 'MazeComplete Accuracy'!E139, 'MazeSolve Accuracy'!E139, 'Hamiltonian Accuracy'!E139)</f>
        <v>63.577777777777769</v>
      </c>
      <c r="F139">
        <f>AVERAGE('PARITY Accuracy'!F139, 'Pattern_Matching Accuracy'!F139, 'Reversal Accuracy'!F139, 'Stack Accuracy'!F139, 'Vending_Machine Accuracy'!F139, 'Vending_Machine_Sum Accuracy'!F139, 'MazeComplete Accuracy'!F139, 'MazeSolve Accuracy'!F139, 'Hamiltonian Accuracy'!F139)</f>
        <v>64.277777777777771</v>
      </c>
      <c r="G139">
        <f>AVERAGE('PARITY Accuracy'!G139, 'Pattern_Matching Accuracy'!G139, 'Reversal Accuracy'!G139, 'Stack Accuracy'!G139, 'Vending_Machine Accuracy'!G139, 'Vending_Machine_Sum Accuracy'!G139, 'MazeComplete Accuracy'!G139, 'MazeSolve Accuracy'!G139, 'Hamiltonian Accuracy'!G139)</f>
        <v>54.355555555555547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AVERAGE('PARITY Accuracy'!D140, 'Pattern_Matching Accuracy'!D140, 'Reversal Accuracy'!D140, 'Stack Accuracy'!D140, 'Vending_Machine Accuracy'!D140, 'Vending_Machine_Sum Accuracy'!D140, 'MazeComplete Accuracy'!D140, 'MazeSolve Accuracy'!D140, 'Hamiltonian Accuracy'!D140)</f>
        <v>40.995555555555555</v>
      </c>
      <c r="E140">
        <f>AVERAGE('PARITY Accuracy'!E140, 'Pattern_Matching Accuracy'!E140, 'Reversal Accuracy'!E140, 'Stack Accuracy'!E140, 'Vending_Machine Accuracy'!E140, 'Vending_Machine_Sum Accuracy'!E140, 'MazeComplete Accuracy'!E140, 'MazeSolve Accuracy'!E140, 'Hamiltonian Accuracy'!E140)</f>
        <v>62.744444444444447</v>
      </c>
      <c r="F140">
        <f>AVERAGE('PARITY Accuracy'!F140, 'Pattern_Matching Accuracy'!F140, 'Reversal Accuracy'!F140, 'Stack Accuracy'!F140, 'Vending_Machine Accuracy'!F140, 'Vending_Machine_Sum Accuracy'!F140, 'MazeComplete Accuracy'!F140, 'MazeSolve Accuracy'!F140, 'Hamiltonian Accuracy'!F140)</f>
        <v>63.344444444444449</v>
      </c>
      <c r="G140">
        <f>AVERAGE('PARITY Accuracy'!G140, 'Pattern_Matching Accuracy'!G140, 'Reversal Accuracy'!G140, 'Stack Accuracy'!G140, 'Vending_Machine Accuracy'!G140, 'Vending_Machine_Sum Accuracy'!G140, 'MazeComplete Accuracy'!G140, 'MazeSolve Accuracy'!G140, 'Hamiltonian Accuracy'!G140)</f>
        <v>53.74444444444444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AVERAGE('PARITY Accuracy'!D141, 'Pattern_Matching Accuracy'!D141, 'Reversal Accuracy'!D141, 'Stack Accuracy'!D141, 'Vending_Machine Accuracy'!D141, 'Vending_Machine_Sum Accuracy'!D141, 'MazeComplete Accuracy'!D141, 'MazeSolve Accuracy'!D141, 'Hamiltonian Accuracy'!D141)</f>
        <v>38.854444444444447</v>
      </c>
      <c r="E141">
        <f>AVERAGE('PARITY Accuracy'!E141, 'Pattern_Matching Accuracy'!E141, 'Reversal Accuracy'!E141, 'Stack Accuracy'!E141, 'Vending_Machine Accuracy'!E141, 'Vending_Machine_Sum Accuracy'!E141, 'MazeComplete Accuracy'!E141, 'MazeSolve Accuracy'!E141, 'Hamiltonian Accuracy'!E141)</f>
        <v>61.56666666666667</v>
      </c>
      <c r="F141">
        <f>AVERAGE('PARITY Accuracy'!F141, 'Pattern_Matching Accuracy'!F141, 'Reversal Accuracy'!F141, 'Stack Accuracy'!F141, 'Vending_Machine Accuracy'!F141, 'Vending_Machine_Sum Accuracy'!F141, 'MazeComplete Accuracy'!F141, 'MazeSolve Accuracy'!F141, 'Hamiltonian Accuracy'!F141)</f>
        <v>62.555555555555557</v>
      </c>
      <c r="G141">
        <f>AVERAGE('PARITY Accuracy'!G141, 'Pattern_Matching Accuracy'!G141, 'Reversal Accuracy'!G141, 'Stack Accuracy'!G141, 'Vending_Machine Accuracy'!G141, 'Vending_Machine_Sum Accuracy'!G141, 'MazeComplete Accuracy'!G141, 'MazeSolve Accuracy'!G141, 'Hamiltonian Accuracy'!G141)</f>
        <v>52.3</v>
      </c>
      <c r="H141" t="str">
        <f t="shared" si="3"/>
        <v>100 (δ=0.85)</v>
      </c>
    </row>
    <row r="145" spans="1:8" x14ac:dyDescent="0.45">
      <c r="A145" s="1">
        <v>0</v>
      </c>
      <c r="B145" t="s">
        <v>11</v>
      </c>
    </row>
    <row r="147" spans="1:8" x14ac:dyDescent="0.45"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4</v>
      </c>
      <c r="G147" s="1" t="s">
        <v>5</v>
      </c>
      <c r="H147" s="1" t="s">
        <v>7</v>
      </c>
    </row>
    <row r="148" spans="1:8" x14ac:dyDescent="0.4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30.722222222222221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51.2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47.733333333333334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29.044444444444441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50.762222222222221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46.555555555555557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29.244444444444444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51.12222222222222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46.633333333333333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29.277777777777779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50.377777777777773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45.900000000000006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28.866666666666667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49.277777777777786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44.544444444444444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50.2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58.111111111111114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46.222222222222221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51.044444444444451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49.977777777777774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56.666666666666664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41.888888888888886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51.244444444444447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49.866666666666667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56.522222222222211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42.622222222222227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51.577777777777776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49.500000000000007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56.222222222222221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41.93333333333333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51.355555555555554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48.688888888888897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54.555555555555557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40.24444444444444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50.56666666666667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49.12222222222222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59.75555555555556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40.511111111111113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54.322222222222223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48.433333333333337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57.144444444444439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40.044444444444444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54.388888888888886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48.222222222222221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55.611111111111107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39.144444444444446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55.077777777777783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48.577777777777783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54.655555555555544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38.822222222222223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55.011111111111113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48.1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53.455555555555556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37.622222222222227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54.877777777777773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AVERAGE('PARITY Accuracy'!D163, 'Pattern_Matching Accuracy'!D163, 'Reversal Accuracy'!D163, 'Stack Accuracy'!D163, 'Vending_Machine Accuracy'!D163, 'Vending_Machine_Sum Accuracy'!D163, 'MazeComplete Accuracy'!D163, 'MazeSolve Accuracy'!D163, 'Hamiltonian Accuracy'!D163)</f>
        <v>55.922222222222217</v>
      </c>
      <c r="E163">
        <f>AVERAGE('PARITY Accuracy'!E163, 'Pattern_Matching Accuracy'!E163, 'Reversal Accuracy'!E163, 'Stack Accuracy'!E163, 'Vending_Machine Accuracy'!E163, 'Vending_Machine_Sum Accuracy'!E163, 'MazeComplete Accuracy'!E163, 'MazeSolve Accuracy'!E163, 'Hamiltonian Accuracy'!E163)</f>
        <v>58.622222222222213</v>
      </c>
      <c r="F163">
        <f>AVERAGE('PARITY Accuracy'!F163, 'Pattern_Matching Accuracy'!F163, 'Reversal Accuracy'!F163, 'Stack Accuracy'!F163, 'Vending_Machine Accuracy'!F163, 'Vending_Machine_Sum Accuracy'!F163, 'MazeComplete Accuracy'!F163, 'MazeSolve Accuracy'!F163, 'Hamiltonian Accuracy'!F163)</f>
        <v>49.855555555555561</v>
      </c>
      <c r="G163">
        <f>AVERAGE('PARITY Accuracy'!G163, 'Pattern_Matching Accuracy'!G163, 'Reversal Accuracy'!G163, 'Stack Accuracy'!G163, 'Vending_Machine Accuracy'!G163, 'Vending_Machine_Sum Accuracy'!G163, 'MazeComplete Accuracy'!G163, 'MazeSolve Accuracy'!G163, 'Hamiltonian Accuracy'!G163)</f>
        <v>60.311111111111103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AVERAGE('PARITY Accuracy'!D164, 'Pattern_Matching Accuracy'!D164, 'Reversal Accuracy'!D164, 'Stack Accuracy'!D164, 'Vending_Machine Accuracy'!D164, 'Vending_Machine_Sum Accuracy'!D164, 'MazeComplete Accuracy'!D164, 'MazeSolve Accuracy'!D164, 'Hamiltonian Accuracy'!D164)</f>
        <v>55.033333333333331</v>
      </c>
      <c r="E164">
        <f>AVERAGE('PARITY Accuracy'!E164, 'Pattern_Matching Accuracy'!E164, 'Reversal Accuracy'!E164, 'Stack Accuracy'!E164, 'Vending_Machine Accuracy'!E164, 'Vending_Machine_Sum Accuracy'!E164, 'MazeComplete Accuracy'!E164, 'MazeSolve Accuracy'!E164, 'Hamiltonian Accuracy'!E164)</f>
        <v>57.035555555555561</v>
      </c>
      <c r="F164">
        <f>AVERAGE('PARITY Accuracy'!F164, 'Pattern_Matching Accuracy'!F164, 'Reversal Accuracy'!F164, 'Stack Accuracy'!F164, 'Vending_Machine Accuracy'!F164, 'Vending_Machine_Sum Accuracy'!F164, 'MazeComplete Accuracy'!F164, 'MazeSolve Accuracy'!F164, 'Hamiltonian Accuracy'!F164)</f>
        <v>49.400000000000006</v>
      </c>
      <c r="G164">
        <f>AVERAGE('PARITY Accuracy'!G164, 'Pattern_Matching Accuracy'!G164, 'Reversal Accuracy'!G164, 'Stack Accuracy'!G164, 'Vending_Machine Accuracy'!G164, 'Vending_Machine_Sum Accuracy'!G164, 'MazeComplete Accuracy'!G164, 'MazeSolve Accuracy'!G164, 'Hamiltonian Accuracy'!G164)</f>
        <v>60.122222222222227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AVERAGE('PARITY Accuracy'!D165, 'Pattern_Matching Accuracy'!D165, 'Reversal Accuracy'!D165, 'Stack Accuracy'!D165, 'Vending_Machine Accuracy'!D165, 'Vending_Machine_Sum Accuracy'!D165, 'MazeComplete Accuracy'!D165, 'MazeSolve Accuracy'!D165, 'Hamiltonian Accuracy'!D165)</f>
        <v>55.011111111111113</v>
      </c>
      <c r="E165">
        <f>AVERAGE('PARITY Accuracy'!E165, 'Pattern_Matching Accuracy'!E165, 'Reversal Accuracy'!E165, 'Stack Accuracy'!E165, 'Vending_Machine Accuracy'!E165, 'Vending_Machine_Sum Accuracy'!E165, 'MazeComplete Accuracy'!E165, 'MazeSolve Accuracy'!E165, 'Hamiltonian Accuracy'!E165)</f>
        <v>55.888888888888886</v>
      </c>
      <c r="F165">
        <f>AVERAGE('PARITY Accuracy'!F165, 'Pattern_Matching Accuracy'!F165, 'Reversal Accuracy'!F165, 'Stack Accuracy'!F165, 'Vending_Machine Accuracy'!F165, 'Vending_Machine_Sum Accuracy'!F165, 'MazeComplete Accuracy'!F165, 'MazeSolve Accuracy'!F165, 'Hamiltonian Accuracy'!F165)</f>
        <v>48.611111111111107</v>
      </c>
      <c r="G165">
        <f>AVERAGE('PARITY Accuracy'!G165, 'Pattern_Matching Accuracy'!G165, 'Reversal Accuracy'!G165, 'Stack Accuracy'!G165, 'Vending_Machine Accuracy'!G165, 'Vending_Machine_Sum Accuracy'!G165, 'MazeComplete Accuracy'!G165, 'MazeSolve Accuracy'!G165, 'Hamiltonian Accuracy'!G165)</f>
        <v>59.86666666666666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AVERAGE('PARITY Accuracy'!D166, 'Pattern_Matching Accuracy'!D166, 'Reversal Accuracy'!D166, 'Stack Accuracy'!D166, 'Vending_Machine Accuracy'!D166, 'Vending_Machine_Sum Accuracy'!D166, 'MazeComplete Accuracy'!D166, 'MazeSolve Accuracy'!D166, 'Hamiltonian Accuracy'!D166)</f>
        <v>54.577777777777776</v>
      </c>
      <c r="E166">
        <f>AVERAGE('PARITY Accuracy'!E166, 'Pattern_Matching Accuracy'!E166, 'Reversal Accuracy'!E166, 'Stack Accuracy'!E166, 'Vending_Machine Accuracy'!E166, 'Vending_Machine_Sum Accuracy'!E166, 'MazeComplete Accuracy'!E166, 'MazeSolve Accuracy'!E166, 'Hamiltonian Accuracy'!E166)</f>
        <v>55.644444444444439</v>
      </c>
      <c r="F166">
        <f>AVERAGE('PARITY Accuracy'!F166, 'Pattern_Matching Accuracy'!F166, 'Reversal Accuracy'!F166, 'Stack Accuracy'!F166, 'Vending_Machine Accuracy'!F166, 'Vending_Machine_Sum Accuracy'!F166, 'MazeComplete Accuracy'!F166, 'MazeSolve Accuracy'!F166, 'Hamiltonian Accuracy'!F166)</f>
        <v>48.655555555555559</v>
      </c>
      <c r="G166">
        <f>AVERAGE('PARITY Accuracy'!G166, 'Pattern_Matching Accuracy'!G166, 'Reversal Accuracy'!G166, 'Stack Accuracy'!G166, 'Vending_Machine Accuracy'!G166, 'Vending_Machine_Sum Accuracy'!G166, 'MazeComplete Accuracy'!G166, 'MazeSolve Accuracy'!G166, 'Hamiltonian Accuracy'!G166)</f>
        <v>59.555555555555557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AVERAGE('PARITY Accuracy'!D167, 'Pattern_Matching Accuracy'!D167, 'Reversal Accuracy'!D167, 'Stack Accuracy'!D167, 'Vending_Machine Accuracy'!D167, 'Vending_Machine_Sum Accuracy'!D167, 'MazeComplete Accuracy'!D167, 'MazeSolve Accuracy'!D167, 'Hamiltonian Accuracy'!D167)</f>
        <v>54.63333333333334</v>
      </c>
      <c r="E167">
        <f>AVERAGE('PARITY Accuracy'!E167, 'Pattern_Matching Accuracy'!E167, 'Reversal Accuracy'!E167, 'Stack Accuracy'!E167, 'Vending_Machine Accuracy'!E167, 'Vending_Machine_Sum Accuracy'!E167, 'MazeComplete Accuracy'!E167, 'MazeSolve Accuracy'!E167, 'Hamiltonian Accuracy'!E167)</f>
        <v>54.355555555555561</v>
      </c>
      <c r="F167">
        <f>AVERAGE('PARITY Accuracy'!F167, 'Pattern_Matching Accuracy'!F167, 'Reversal Accuracy'!F167, 'Stack Accuracy'!F167, 'Vending_Machine Accuracy'!F167, 'Vending_Machine_Sum Accuracy'!F167, 'MazeComplete Accuracy'!F167, 'MazeSolve Accuracy'!F167, 'Hamiltonian Accuracy'!F167)</f>
        <v>46.633333333333333</v>
      </c>
      <c r="G167">
        <f>AVERAGE('PARITY Accuracy'!G167, 'Pattern_Matching Accuracy'!G167, 'Reversal Accuracy'!G167, 'Stack Accuracy'!G167, 'Vending_Machine Accuracy'!G167, 'Vending_Machine_Sum Accuracy'!G167, 'MazeComplete Accuracy'!G167, 'MazeSolve Accuracy'!G167, 'Hamiltonian Accuracy'!G167)</f>
        <v>58.344444444444434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AVERAGE('PARITY Accuracy'!D168, 'Pattern_Matching Accuracy'!D168, 'Reversal Accuracy'!D168, 'Stack Accuracy'!D168, 'Vending_Machine Accuracy'!D168, 'Vending_Machine_Sum Accuracy'!D168, 'MazeComplete Accuracy'!D168, 'MazeSolve Accuracy'!D168, 'Hamiltonian Accuracy'!D168)</f>
        <v>63.3888888888889</v>
      </c>
      <c r="E168">
        <f>AVERAGE('PARITY Accuracy'!E168, 'Pattern_Matching Accuracy'!E168, 'Reversal Accuracy'!E168, 'Stack Accuracy'!E168, 'Vending_Machine Accuracy'!E168, 'Vending_Machine_Sum Accuracy'!E168, 'MazeComplete Accuracy'!E168, 'MazeSolve Accuracy'!E168, 'Hamiltonian Accuracy'!E168)</f>
        <v>63.555555555555557</v>
      </c>
      <c r="F168">
        <f>AVERAGE('PARITY Accuracy'!F168, 'Pattern_Matching Accuracy'!F168, 'Reversal Accuracy'!F168, 'Stack Accuracy'!F168, 'Vending_Machine Accuracy'!F168, 'Vending_Machine_Sum Accuracy'!F168, 'MazeComplete Accuracy'!F168, 'MazeSolve Accuracy'!F168, 'Hamiltonian Accuracy'!F168)</f>
        <v>60</v>
      </c>
      <c r="G168">
        <f>AVERAGE('PARITY Accuracy'!G168, 'Pattern_Matching Accuracy'!G168, 'Reversal Accuracy'!G168, 'Stack Accuracy'!G168, 'Vending_Machine Accuracy'!G168, 'Vending_Machine_Sum Accuracy'!G168, 'MazeComplete Accuracy'!G168, 'MazeSolve Accuracy'!G168, 'Hamiltonian Accuracy'!G168)</f>
        <v>52.044444444444451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AVERAGE('PARITY Accuracy'!D169, 'Pattern_Matching Accuracy'!D169, 'Reversal Accuracy'!D169, 'Stack Accuracy'!D169, 'Vending_Machine Accuracy'!D169, 'Vending_Machine_Sum Accuracy'!D169, 'MazeComplete Accuracy'!D169, 'MazeSolve Accuracy'!D169, 'Hamiltonian Accuracy'!D169)</f>
        <v>62.75555555555556</v>
      </c>
      <c r="E169">
        <f>AVERAGE('PARITY Accuracy'!E169, 'Pattern_Matching Accuracy'!E169, 'Reversal Accuracy'!E169, 'Stack Accuracy'!E169, 'Vending_Machine Accuracy'!E169, 'Vending_Machine_Sum Accuracy'!E169, 'MazeComplete Accuracy'!E169, 'MazeSolve Accuracy'!E169, 'Hamiltonian Accuracy'!E169)</f>
        <v>61.74444444444444</v>
      </c>
      <c r="F169">
        <f>AVERAGE('PARITY Accuracy'!F169, 'Pattern_Matching Accuracy'!F169, 'Reversal Accuracy'!F169, 'Stack Accuracy'!F169, 'Vending_Machine Accuracy'!F169, 'Vending_Machine_Sum Accuracy'!F169, 'MazeComplete Accuracy'!F169, 'MazeSolve Accuracy'!F169, 'Hamiltonian Accuracy'!F169)</f>
        <v>60.377777777777787</v>
      </c>
      <c r="G169">
        <f>AVERAGE('PARITY Accuracy'!G169, 'Pattern_Matching Accuracy'!G169, 'Reversal Accuracy'!G169, 'Stack Accuracy'!G169, 'Vending_Machine Accuracy'!G169, 'Vending_Machine_Sum Accuracy'!G169, 'MazeComplete Accuracy'!G169, 'MazeSolve Accuracy'!G169, 'Hamiltonian Accuracy'!G169)</f>
        <v>53.099999999999994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AVERAGE('PARITY Accuracy'!D170, 'Pattern_Matching Accuracy'!D170, 'Reversal Accuracy'!D170, 'Stack Accuracy'!D170, 'Vending_Machine Accuracy'!D170, 'Vending_Machine_Sum Accuracy'!D170, 'MazeComplete Accuracy'!D170, 'MazeSolve Accuracy'!D170, 'Hamiltonian Accuracy'!D170)</f>
        <v>62.444444444444443</v>
      </c>
      <c r="E170">
        <f>AVERAGE('PARITY Accuracy'!E170, 'Pattern_Matching Accuracy'!E170, 'Reversal Accuracy'!E170, 'Stack Accuracy'!E170, 'Vending_Machine Accuracy'!E170, 'Vending_Machine_Sum Accuracy'!E170, 'MazeComplete Accuracy'!E170, 'MazeSolve Accuracy'!E170, 'Hamiltonian Accuracy'!E170)</f>
        <v>60.544444444444444</v>
      </c>
      <c r="F170">
        <f>AVERAGE('PARITY Accuracy'!F170, 'Pattern_Matching Accuracy'!F170, 'Reversal Accuracy'!F170, 'Stack Accuracy'!F170, 'Vending_Machine Accuracy'!F170, 'Vending_Machine_Sum Accuracy'!F170, 'MazeComplete Accuracy'!F170, 'MazeSolve Accuracy'!F170, 'Hamiltonian Accuracy'!F170)</f>
        <v>59.188888888888897</v>
      </c>
      <c r="G170">
        <f>AVERAGE('PARITY Accuracy'!G170, 'Pattern_Matching Accuracy'!G170, 'Reversal Accuracy'!G170, 'Stack Accuracy'!G170, 'Vending_Machine Accuracy'!G170, 'Vending_Machine_Sum Accuracy'!G170, 'MazeComplete Accuracy'!G170, 'MazeSolve Accuracy'!G170, 'Hamiltonian Accuracy'!G170)</f>
        <v>52.811111111111103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AVERAGE('PARITY Accuracy'!D171, 'Pattern_Matching Accuracy'!D171, 'Reversal Accuracy'!D171, 'Stack Accuracy'!D171, 'Vending_Machine Accuracy'!D171, 'Vending_Machine_Sum Accuracy'!D171, 'MazeComplete Accuracy'!D171, 'MazeSolve Accuracy'!D171, 'Hamiltonian Accuracy'!D171)</f>
        <v>61.777777777777779</v>
      </c>
      <c r="E171">
        <f>AVERAGE('PARITY Accuracy'!E171, 'Pattern_Matching Accuracy'!E171, 'Reversal Accuracy'!E171, 'Stack Accuracy'!E171, 'Vending_Machine Accuracy'!E171, 'Vending_Machine_Sum Accuracy'!E171, 'MazeComplete Accuracy'!E171, 'MazeSolve Accuracy'!E171, 'Hamiltonian Accuracy'!E171)</f>
        <v>59.144444444444439</v>
      </c>
      <c r="F171">
        <f>AVERAGE('PARITY Accuracy'!F171, 'Pattern_Matching Accuracy'!F171, 'Reversal Accuracy'!F171, 'Stack Accuracy'!F171, 'Vending_Machine Accuracy'!F171, 'Vending_Machine_Sum Accuracy'!F171, 'MazeComplete Accuracy'!F171, 'MazeSolve Accuracy'!F171, 'Hamiltonian Accuracy'!F171)</f>
        <v>59.944444444444443</v>
      </c>
      <c r="G171">
        <f>AVERAGE('PARITY Accuracy'!G171, 'Pattern_Matching Accuracy'!G171, 'Reversal Accuracy'!G171, 'Stack Accuracy'!G171, 'Vending_Machine Accuracy'!G171, 'Vending_Machine_Sum Accuracy'!G171, 'MazeComplete Accuracy'!G171, 'MazeSolve Accuracy'!G171, 'Hamiltonian Accuracy'!G171)</f>
        <v>53.266666666666659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AVERAGE('PARITY Accuracy'!D172, 'Pattern_Matching Accuracy'!D172, 'Reversal Accuracy'!D172, 'Stack Accuracy'!D172, 'Vending_Machine Accuracy'!D172, 'Vending_Machine_Sum Accuracy'!D172, 'MazeComplete Accuracy'!D172, 'MazeSolve Accuracy'!D172, 'Hamiltonian Accuracy'!D172)</f>
        <v>60.86666666666666</v>
      </c>
      <c r="E172">
        <f>AVERAGE('PARITY Accuracy'!E172, 'Pattern_Matching Accuracy'!E172, 'Reversal Accuracy'!E172, 'Stack Accuracy'!E172, 'Vending_Machine Accuracy'!E172, 'Vending_Machine_Sum Accuracy'!E172, 'MazeComplete Accuracy'!E172, 'MazeSolve Accuracy'!E172, 'Hamiltonian Accuracy'!E172)</f>
        <v>58.155555555555551</v>
      </c>
      <c r="F172">
        <f>AVERAGE('PARITY Accuracy'!F172, 'Pattern_Matching Accuracy'!F172, 'Reversal Accuracy'!F172, 'Stack Accuracy'!F172, 'Vending_Machine Accuracy'!F172, 'Vending_Machine_Sum Accuracy'!F172, 'MazeComplete Accuracy'!F172, 'MazeSolve Accuracy'!F172, 'Hamiltonian Accuracy'!F172)</f>
        <v>59.422222222222217</v>
      </c>
      <c r="G172">
        <f>AVERAGE('PARITY Accuracy'!G172, 'Pattern_Matching Accuracy'!G172, 'Reversal Accuracy'!G172, 'Stack Accuracy'!G172, 'Vending_Machine Accuracy'!G172, 'Vending_Machine_Sum Accuracy'!G172, 'MazeComplete Accuracy'!G172, 'MazeSolve Accuracy'!G172, 'Hamiltonian Accuracy'!G172)</f>
        <v>52.933333333333323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AVERAGE('PARITY Accuracy'!D173, 'Pattern_Matching Accuracy'!D173, 'Reversal Accuracy'!D173, 'Stack Accuracy'!D173, 'Vending_Machine Accuracy'!D173, 'Vending_Machine_Sum Accuracy'!D173, 'MazeComplete Accuracy'!D173, 'MazeSolve Accuracy'!D173, 'Hamiltonian Accuracy'!D173)</f>
        <v>65.355555555555554</v>
      </c>
      <c r="E173">
        <f>AVERAGE('PARITY Accuracy'!E173, 'Pattern_Matching Accuracy'!E173, 'Reversal Accuracy'!E173, 'Stack Accuracy'!E173, 'Vending_Machine Accuracy'!E173, 'Vending_Machine_Sum Accuracy'!E173, 'MazeComplete Accuracy'!E173, 'MazeSolve Accuracy'!E173, 'Hamiltonian Accuracy'!E173)</f>
        <v>64.688888888888897</v>
      </c>
      <c r="F173">
        <f>AVERAGE('PARITY Accuracy'!F173, 'Pattern_Matching Accuracy'!F173, 'Reversal Accuracy'!F173, 'Stack Accuracy'!F173, 'Vending_Machine Accuracy'!F173, 'Vending_Machine_Sum Accuracy'!F173, 'MazeComplete Accuracy'!F173, 'MazeSolve Accuracy'!F173, 'Hamiltonian Accuracy'!F173)</f>
        <v>65.211111111111109</v>
      </c>
      <c r="G173">
        <f>AVERAGE('PARITY Accuracy'!G173, 'Pattern_Matching Accuracy'!G173, 'Reversal Accuracy'!G173, 'Stack Accuracy'!G173, 'Vending_Machine Accuracy'!G173, 'Vending_Machine_Sum Accuracy'!G173, 'MazeComplete Accuracy'!G173, 'MazeSolve Accuracy'!G173, 'Hamiltonian Accuracy'!G173)</f>
        <v>52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AVERAGE('PARITY Accuracy'!D174, 'Pattern_Matching Accuracy'!D174, 'Reversal Accuracy'!D174, 'Stack Accuracy'!D174, 'Vending_Machine Accuracy'!D174, 'Vending_Machine_Sum Accuracy'!D174, 'MazeComplete Accuracy'!D174, 'MazeSolve Accuracy'!D174, 'Hamiltonian Accuracy'!D174)</f>
        <v>64.322222222222223</v>
      </c>
      <c r="E174">
        <f>AVERAGE('PARITY Accuracy'!E174, 'Pattern_Matching Accuracy'!E174, 'Reversal Accuracy'!E174, 'Stack Accuracy'!E174, 'Vending_Machine Accuracy'!E174, 'Vending_Machine_Sum Accuracy'!E174, 'MazeComplete Accuracy'!E174, 'MazeSolve Accuracy'!E174, 'Hamiltonian Accuracy'!E174)</f>
        <v>62.899999999999991</v>
      </c>
      <c r="F174">
        <f>AVERAGE('PARITY Accuracy'!F174, 'Pattern_Matching Accuracy'!F174, 'Reversal Accuracy'!F174, 'Stack Accuracy'!F174, 'Vending_Machine Accuracy'!F174, 'Vending_Machine_Sum Accuracy'!F174, 'MazeComplete Accuracy'!F174, 'MazeSolve Accuracy'!F174, 'Hamiltonian Accuracy'!F174)</f>
        <v>66.533333333333331</v>
      </c>
      <c r="G174">
        <f>AVERAGE('PARITY Accuracy'!G174, 'Pattern_Matching Accuracy'!G174, 'Reversal Accuracy'!G174, 'Stack Accuracy'!G174, 'Vending_Machine Accuracy'!G174, 'Vending_Machine_Sum Accuracy'!G174, 'MazeComplete Accuracy'!G174, 'MazeSolve Accuracy'!G174, 'Hamiltonian Accuracy'!G174)</f>
        <v>52.599999999999994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AVERAGE('PARITY Accuracy'!D175, 'Pattern_Matching Accuracy'!D175, 'Reversal Accuracy'!D175, 'Stack Accuracy'!D175, 'Vending_Machine Accuracy'!D175, 'Vending_Machine_Sum Accuracy'!D175, 'MazeComplete Accuracy'!D175, 'MazeSolve Accuracy'!D175, 'Hamiltonian Accuracy'!D175)</f>
        <v>64.51111111111112</v>
      </c>
      <c r="E175">
        <f>AVERAGE('PARITY Accuracy'!E175, 'Pattern_Matching Accuracy'!E175, 'Reversal Accuracy'!E175, 'Stack Accuracy'!E175, 'Vending_Machine Accuracy'!E175, 'Vending_Machine_Sum Accuracy'!E175, 'MazeComplete Accuracy'!E175, 'MazeSolve Accuracy'!E175, 'Hamiltonian Accuracy'!E175)</f>
        <v>61.755555555555553</v>
      </c>
      <c r="F175">
        <f>AVERAGE('PARITY Accuracy'!F175, 'Pattern_Matching Accuracy'!F175, 'Reversal Accuracy'!F175, 'Stack Accuracy'!F175, 'Vending_Machine Accuracy'!F175, 'Vending_Machine_Sum Accuracy'!F175, 'MazeComplete Accuracy'!F175, 'MazeSolve Accuracy'!F175, 'Hamiltonian Accuracy'!F175)</f>
        <v>66.3888888888889</v>
      </c>
      <c r="G175">
        <f>AVERAGE('PARITY Accuracy'!G175, 'Pattern_Matching Accuracy'!G175, 'Reversal Accuracy'!G175, 'Stack Accuracy'!G175, 'Vending_Machine Accuracy'!G175, 'Vending_Machine_Sum Accuracy'!G175, 'MazeComplete Accuracy'!G175, 'MazeSolve Accuracy'!G175, 'Hamiltonian Accuracy'!G175)</f>
        <v>53.222222222222221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AVERAGE('PARITY Accuracy'!D176, 'Pattern_Matching Accuracy'!D176, 'Reversal Accuracy'!D176, 'Stack Accuracy'!D176, 'Vending_Machine Accuracy'!D176, 'Vending_Machine_Sum Accuracy'!D176, 'MazeComplete Accuracy'!D176, 'MazeSolve Accuracy'!D176, 'Hamiltonian Accuracy'!D176)</f>
        <v>63.900000000000006</v>
      </c>
      <c r="E176">
        <f>AVERAGE('PARITY Accuracy'!E176, 'Pattern_Matching Accuracy'!E176, 'Reversal Accuracy'!E176, 'Stack Accuracy'!E176, 'Vending_Machine Accuracy'!E176, 'Vending_Machine_Sum Accuracy'!E176, 'MazeComplete Accuracy'!E176, 'MazeSolve Accuracy'!E176, 'Hamiltonian Accuracy'!E176)</f>
        <v>59.714444444444453</v>
      </c>
      <c r="F176">
        <f>AVERAGE('PARITY Accuracy'!F176, 'Pattern_Matching Accuracy'!F176, 'Reversal Accuracy'!F176, 'Stack Accuracy'!F176, 'Vending_Machine Accuracy'!F176, 'Vending_Machine_Sum Accuracy'!F176, 'MazeComplete Accuracy'!F176, 'MazeSolve Accuracy'!F176, 'Hamiltonian Accuracy'!F176)</f>
        <v>65.63333333333334</v>
      </c>
      <c r="G176">
        <f>AVERAGE('PARITY Accuracy'!G176, 'Pattern_Matching Accuracy'!G176, 'Reversal Accuracy'!G176, 'Stack Accuracy'!G176, 'Vending_Machine Accuracy'!G176, 'Vending_Machine_Sum Accuracy'!G176, 'MazeComplete Accuracy'!G176, 'MazeSolve Accuracy'!G176, 'Hamiltonian Accuracy'!G176)</f>
        <v>51.844444444444449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AVERAGE('PARITY Accuracy'!D177, 'Pattern_Matching Accuracy'!D177, 'Reversal Accuracy'!D177, 'Stack Accuracy'!D177, 'Vending_Machine Accuracy'!D177, 'Vending_Machine_Sum Accuracy'!D177, 'MazeComplete Accuracy'!D177, 'MazeSolve Accuracy'!D177, 'Hamiltonian Accuracy'!D177)</f>
        <v>62.366666666666674</v>
      </c>
      <c r="E177">
        <f>AVERAGE('PARITY Accuracy'!E177, 'Pattern_Matching Accuracy'!E177, 'Reversal Accuracy'!E177, 'Stack Accuracy'!E177, 'Vending_Machine Accuracy'!E177, 'Vending_Machine_Sum Accuracy'!E177, 'MazeComplete Accuracy'!E177, 'MazeSolve Accuracy'!E177, 'Hamiltonian Accuracy'!E177)</f>
        <v>60.411111111111119</v>
      </c>
      <c r="F177">
        <f>AVERAGE('PARITY Accuracy'!F177, 'Pattern_Matching Accuracy'!F177, 'Reversal Accuracy'!F177, 'Stack Accuracy'!F177, 'Vending_Machine Accuracy'!F177, 'Vending_Machine_Sum Accuracy'!F177, 'MazeComplete Accuracy'!F177, 'MazeSolve Accuracy'!F177, 'Hamiltonian Accuracy'!F177)</f>
        <v>63.577777777777783</v>
      </c>
      <c r="G177">
        <f>AVERAGE('PARITY Accuracy'!G177, 'Pattern_Matching Accuracy'!G177, 'Reversal Accuracy'!G177, 'Stack Accuracy'!G177, 'Vending_Machine Accuracy'!G177, 'Vending_Machine_Sum Accuracy'!G177, 'MazeComplete Accuracy'!G177, 'MazeSolve Accuracy'!G177, 'Hamiltonian Accuracy'!G177)</f>
        <v>50.566666666666663</v>
      </c>
      <c r="H177" t="str">
        <f t="shared" si="4"/>
        <v>100 (δ=0.85)</v>
      </c>
    </row>
    <row r="181" spans="1:8" x14ac:dyDescent="0.45">
      <c r="A181" s="1">
        <v>0</v>
      </c>
      <c r="B181" t="s">
        <v>12</v>
      </c>
    </row>
    <row r="183" spans="1:8" x14ac:dyDescent="0.45"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4</v>
      </c>
      <c r="G183" s="1" t="s">
        <v>5</v>
      </c>
      <c r="H183" s="1" t="s">
        <v>7</v>
      </c>
    </row>
    <row r="184" spans="1:8" x14ac:dyDescent="0.4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39.000000000000007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48.844444444444441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44.277777777777779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8.6666666666666661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37.166666666666657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47.011111111111106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43.777777777777771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9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37.222222222222221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47.522222222222226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43.777777777777779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9.0777777777777775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36.633333333333333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46.144444444444439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44.655555555555551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9.0888888888888886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36.588888888888889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44.722222222222221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42.911111111111119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8.8222222222222229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46.408888888888882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63.533333333333339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45.488888888888894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37.24444444444444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45.966666666666661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59.066666666666656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42.911111111111119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36.799999999999997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44.624444444444435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57.511111111111113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42.977777777777774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36.822222222222223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43.888888888888886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55.322222222222223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41.644444444444446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35.577777777777776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43.455555555555549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51.638888888888886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39.599999999999994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34.177777777777777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49.550000000000004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63.344444444444449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47.533333333333331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39.011111111111106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49.394444444444446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59.966666666666661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45.711111111111116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37.400000000000006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50.077777777777776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57.266666666666666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45.611111111111107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36.588888888888889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49.111111111111114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55.766666666666666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44.788888888888884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35.744444444444447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47.277777777777779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51.782222222222217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41.75555555555556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34.322222222222223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AVERAGE('PARITY Accuracy'!D199, 'Pattern_Matching Accuracy'!D199, 'Reversal Accuracy'!D199, 'Stack Accuracy'!D199, 'Vending_Machine Accuracy'!D199, 'Vending_Machine_Sum Accuracy'!D199, 'MazeComplete Accuracy'!D199, 'MazeSolve Accuracy'!D199, 'Hamiltonian Accuracy'!D199)</f>
        <v>53.18888888888889</v>
      </c>
      <c r="E199">
        <f>AVERAGE('PARITY Accuracy'!E199, 'Pattern_Matching Accuracy'!E199, 'Reversal Accuracy'!E199, 'Stack Accuracy'!E199, 'Vending_Machine Accuracy'!E199, 'Vending_Machine_Sum Accuracy'!E199, 'MazeComplete Accuracy'!E199, 'MazeSolve Accuracy'!E199, 'Hamiltonian Accuracy'!E199)</f>
        <v>63.222222222222221</v>
      </c>
      <c r="F199">
        <f>AVERAGE('PARITY Accuracy'!F199, 'Pattern_Matching Accuracy'!F199, 'Reversal Accuracy'!F199, 'Stack Accuracy'!F199, 'Vending_Machine Accuracy'!F199, 'Vending_Machine_Sum Accuracy'!F199, 'MazeComplete Accuracy'!F199, 'MazeSolve Accuracy'!F199, 'Hamiltonian Accuracy'!F199)</f>
        <v>48.133333333333333</v>
      </c>
      <c r="G199">
        <f>AVERAGE('PARITY Accuracy'!G199, 'Pattern_Matching Accuracy'!G199, 'Reversal Accuracy'!G199, 'Stack Accuracy'!G199, 'Vending_Machine Accuracy'!G199, 'Vending_Machine_Sum Accuracy'!G199, 'MazeComplete Accuracy'!G199, 'MazeSolve Accuracy'!G199, 'Hamiltonian Accuracy'!G199)</f>
        <v>30.944444444444443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AVERAGE('PARITY Accuracy'!D200, 'Pattern_Matching Accuracy'!D200, 'Reversal Accuracy'!D200, 'Stack Accuracy'!D200, 'Vending_Machine Accuracy'!D200, 'Vending_Machine_Sum Accuracy'!D200, 'MazeComplete Accuracy'!D200, 'MazeSolve Accuracy'!D200, 'Hamiltonian Accuracy'!D200)</f>
        <v>52.788888888888891</v>
      </c>
      <c r="E200">
        <f>AVERAGE('PARITY Accuracy'!E200, 'Pattern_Matching Accuracy'!E200, 'Reversal Accuracy'!E200, 'Stack Accuracy'!E200, 'Vending_Machine Accuracy'!E200, 'Vending_Machine_Sum Accuracy'!E200, 'MazeComplete Accuracy'!E200, 'MazeSolve Accuracy'!E200, 'Hamiltonian Accuracy'!E200)</f>
        <v>59.388888888888886</v>
      </c>
      <c r="F200">
        <f>AVERAGE('PARITY Accuracy'!F200, 'Pattern_Matching Accuracy'!F200, 'Reversal Accuracy'!F200, 'Stack Accuracy'!F200, 'Vending_Machine Accuracy'!F200, 'Vending_Machine_Sum Accuracy'!F200, 'MazeComplete Accuracy'!F200, 'MazeSolve Accuracy'!F200, 'Hamiltonian Accuracy'!F200)</f>
        <v>47.199999999999996</v>
      </c>
      <c r="G200">
        <f>AVERAGE('PARITY Accuracy'!G200, 'Pattern_Matching Accuracy'!G200, 'Reversal Accuracy'!G200, 'Stack Accuracy'!G200, 'Vending_Machine Accuracy'!G200, 'Vending_Machine_Sum Accuracy'!G200, 'MazeComplete Accuracy'!G200, 'MazeSolve Accuracy'!G200, 'Hamiltonian Accuracy'!G200)</f>
        <v>30.177777777777781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AVERAGE('PARITY Accuracy'!D201, 'Pattern_Matching Accuracy'!D201, 'Reversal Accuracy'!D201, 'Stack Accuracy'!D201, 'Vending_Machine Accuracy'!D201, 'Vending_Machine_Sum Accuracy'!D201, 'MazeComplete Accuracy'!D201, 'MazeSolve Accuracy'!D201, 'Hamiltonian Accuracy'!D201)</f>
        <v>52.786666666666662</v>
      </c>
      <c r="E201">
        <f>AVERAGE('PARITY Accuracy'!E201, 'Pattern_Matching Accuracy'!E201, 'Reversal Accuracy'!E201, 'Stack Accuracy'!E201, 'Vending_Machine Accuracy'!E201, 'Vending_Machine_Sum Accuracy'!E201, 'MazeComplete Accuracy'!E201, 'MazeSolve Accuracy'!E201, 'Hamiltonian Accuracy'!E201)</f>
        <v>56.74444444444444</v>
      </c>
      <c r="F201">
        <f>AVERAGE('PARITY Accuracy'!F201, 'Pattern_Matching Accuracy'!F201, 'Reversal Accuracy'!F201, 'Stack Accuracy'!F201, 'Vending_Machine Accuracy'!F201, 'Vending_Machine_Sum Accuracy'!F201, 'MazeComplete Accuracy'!F201, 'MazeSolve Accuracy'!F201, 'Hamiltonian Accuracy'!F201)</f>
        <v>46.555555555555557</v>
      </c>
      <c r="G201">
        <f>AVERAGE('PARITY Accuracy'!G201, 'Pattern_Matching Accuracy'!G201, 'Reversal Accuracy'!G201, 'Stack Accuracy'!G201, 'Vending_Machine Accuracy'!G201, 'Vending_Machine_Sum Accuracy'!G201, 'MazeComplete Accuracy'!G201, 'MazeSolve Accuracy'!G201, 'Hamiltonian Accuracy'!G201)</f>
        <v>28.966666666666665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AVERAGE('PARITY Accuracy'!D202, 'Pattern_Matching Accuracy'!D202, 'Reversal Accuracy'!D202, 'Stack Accuracy'!D202, 'Vending_Machine Accuracy'!D202, 'Vending_Machine_Sum Accuracy'!D202, 'MazeComplete Accuracy'!D202, 'MazeSolve Accuracy'!D202, 'Hamiltonian Accuracy'!D202)</f>
        <v>51.197777777777773</v>
      </c>
      <c r="E202">
        <f>AVERAGE('PARITY Accuracy'!E202, 'Pattern_Matching Accuracy'!E202, 'Reversal Accuracy'!E202, 'Stack Accuracy'!E202, 'Vending_Machine Accuracy'!E202, 'Vending_Machine_Sum Accuracy'!E202, 'MazeComplete Accuracy'!E202, 'MazeSolve Accuracy'!E202, 'Hamiltonian Accuracy'!E202)</f>
        <v>54.699999999999996</v>
      </c>
      <c r="F202">
        <f>AVERAGE('PARITY Accuracy'!F202, 'Pattern_Matching Accuracy'!F202, 'Reversal Accuracy'!F202, 'Stack Accuracy'!F202, 'Vending_Machine Accuracy'!F202, 'Vending_Machine_Sum Accuracy'!F202, 'MazeComplete Accuracy'!F202, 'MazeSolve Accuracy'!F202, 'Hamiltonian Accuracy'!F202)</f>
        <v>45.833333333333336</v>
      </c>
      <c r="G202">
        <f>AVERAGE('PARITY Accuracy'!G202, 'Pattern_Matching Accuracy'!G202, 'Reversal Accuracy'!G202, 'Stack Accuracy'!G202, 'Vending_Machine Accuracy'!G202, 'Vending_Machine_Sum Accuracy'!G202, 'MazeComplete Accuracy'!G202, 'MazeSolve Accuracy'!G202, 'Hamiltonian Accuracy'!G202)</f>
        <v>28.188888888888886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AVERAGE('PARITY Accuracy'!D203, 'Pattern_Matching Accuracy'!D203, 'Reversal Accuracy'!D203, 'Stack Accuracy'!D203, 'Vending_Machine Accuracy'!D203, 'Vending_Machine_Sum Accuracy'!D203, 'MazeComplete Accuracy'!D203, 'MazeSolve Accuracy'!D203, 'Hamiltonian Accuracy'!D203)</f>
        <v>48.502222222222223</v>
      </c>
      <c r="E203">
        <f>AVERAGE('PARITY Accuracy'!E203, 'Pattern_Matching Accuracy'!E203, 'Reversal Accuracy'!E203, 'Stack Accuracy'!E203, 'Vending_Machine Accuracy'!E203, 'Vending_Machine_Sum Accuracy'!E203, 'MazeComplete Accuracy'!E203, 'MazeSolve Accuracy'!E203, 'Hamiltonian Accuracy'!E203)</f>
        <v>51.288888888888884</v>
      </c>
      <c r="F203">
        <f>AVERAGE('PARITY Accuracy'!F203, 'Pattern_Matching Accuracy'!F203, 'Reversal Accuracy'!F203, 'Stack Accuracy'!F203, 'Vending_Machine Accuracy'!F203, 'Vending_Machine_Sum Accuracy'!F203, 'MazeComplete Accuracy'!F203, 'MazeSolve Accuracy'!F203, 'Hamiltonian Accuracy'!F203)</f>
        <v>43.31111111111111</v>
      </c>
      <c r="G203">
        <f>AVERAGE('PARITY Accuracy'!G203, 'Pattern_Matching Accuracy'!G203, 'Reversal Accuracy'!G203, 'Stack Accuracy'!G203, 'Vending_Machine Accuracy'!G203, 'Vending_Machine_Sum Accuracy'!G203, 'MazeComplete Accuracy'!G203, 'MazeSolve Accuracy'!G203, 'Hamiltonian Accuracy'!G203)</f>
        <v>27.644444444444442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AVERAGE('PARITY Accuracy'!D204, 'Pattern_Matching Accuracy'!D204, 'Reversal Accuracy'!D204, 'Stack Accuracy'!D204, 'Vending_Machine Accuracy'!D204, 'Vending_Machine_Sum Accuracy'!D204, 'MazeComplete Accuracy'!D204, 'MazeSolve Accuracy'!D204, 'Hamiltonian Accuracy'!D204)</f>
        <v>50.835555555555551</v>
      </c>
      <c r="E204">
        <f>AVERAGE('PARITY Accuracy'!E204, 'Pattern_Matching Accuracy'!E204, 'Reversal Accuracy'!E204, 'Stack Accuracy'!E204, 'Vending_Machine Accuracy'!E204, 'Vending_Machine_Sum Accuracy'!E204, 'MazeComplete Accuracy'!E204, 'MazeSolve Accuracy'!E204, 'Hamiltonian Accuracy'!E204)</f>
        <v>57.699999999999996</v>
      </c>
      <c r="F204">
        <f>AVERAGE('PARITY Accuracy'!F204, 'Pattern_Matching Accuracy'!F204, 'Reversal Accuracy'!F204, 'Stack Accuracy'!F204, 'Vending_Machine Accuracy'!F204, 'Vending_Machine_Sum Accuracy'!F204, 'MazeComplete Accuracy'!F204, 'MazeSolve Accuracy'!F204, 'Hamiltonian Accuracy'!F204)</f>
        <v>43.255555555555553</v>
      </c>
      <c r="G204">
        <f>AVERAGE('PARITY Accuracy'!G204, 'Pattern_Matching Accuracy'!G204, 'Reversal Accuracy'!G204, 'Stack Accuracy'!G204, 'Vending_Machine Accuracy'!G204, 'Vending_Machine_Sum Accuracy'!G204, 'MazeComplete Accuracy'!G204, 'MazeSolve Accuracy'!G204, 'Hamiltonian Accuracy'!G204)</f>
        <v>16.799999999999997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AVERAGE('PARITY Accuracy'!D205, 'Pattern_Matching Accuracy'!D205, 'Reversal Accuracy'!D205, 'Stack Accuracy'!D205, 'Vending_Machine Accuracy'!D205, 'Vending_Machine_Sum Accuracy'!D205, 'MazeComplete Accuracy'!D205, 'MazeSolve Accuracy'!D205, 'Hamiltonian Accuracy'!D205)</f>
        <v>48.33</v>
      </c>
      <c r="E205">
        <f>AVERAGE('PARITY Accuracy'!E205, 'Pattern_Matching Accuracy'!E205, 'Reversal Accuracy'!E205, 'Stack Accuracy'!E205, 'Vending_Machine Accuracy'!E205, 'Vending_Machine_Sum Accuracy'!E205, 'MazeComplete Accuracy'!E205, 'MazeSolve Accuracy'!E205, 'Hamiltonian Accuracy'!E205)</f>
        <v>53.495555555555562</v>
      </c>
      <c r="F205">
        <f>AVERAGE('PARITY Accuracy'!F205, 'Pattern_Matching Accuracy'!F205, 'Reversal Accuracy'!F205, 'Stack Accuracy'!F205, 'Vending_Machine Accuracy'!F205, 'Vending_Machine_Sum Accuracy'!F205, 'MazeComplete Accuracy'!F205, 'MazeSolve Accuracy'!F205, 'Hamiltonian Accuracy'!F205)</f>
        <v>42.4</v>
      </c>
      <c r="G205">
        <f>AVERAGE('PARITY Accuracy'!G205, 'Pattern_Matching Accuracy'!G205, 'Reversal Accuracy'!G205, 'Stack Accuracy'!G205, 'Vending_Machine Accuracy'!G205, 'Vending_Machine_Sum Accuracy'!G205, 'MazeComplete Accuracy'!G205, 'MazeSolve Accuracy'!G205, 'Hamiltonian Accuracy'!G205)</f>
        <v>16.5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AVERAGE('PARITY Accuracy'!D206, 'Pattern_Matching Accuracy'!D206, 'Reversal Accuracy'!D206, 'Stack Accuracy'!D206, 'Vending_Machine Accuracy'!D206, 'Vending_Machine_Sum Accuracy'!D206, 'MazeComplete Accuracy'!D206, 'MazeSolve Accuracy'!D206, 'Hamiltonian Accuracy'!D206)</f>
        <v>48.772222222222226</v>
      </c>
      <c r="E206">
        <f>AVERAGE('PARITY Accuracy'!E206, 'Pattern_Matching Accuracy'!E206, 'Reversal Accuracy'!E206, 'Stack Accuracy'!E206, 'Vending_Machine Accuracy'!E206, 'Vending_Machine_Sum Accuracy'!E206, 'MazeComplete Accuracy'!E206, 'MazeSolve Accuracy'!E206, 'Hamiltonian Accuracy'!E206)</f>
        <v>51.117777777777775</v>
      </c>
      <c r="F206">
        <f>AVERAGE('PARITY Accuracy'!F206, 'Pattern_Matching Accuracy'!F206, 'Reversal Accuracy'!F206, 'Stack Accuracy'!F206, 'Vending_Machine Accuracy'!F206, 'Vending_Machine_Sum Accuracy'!F206, 'MazeComplete Accuracy'!F206, 'MazeSolve Accuracy'!F206, 'Hamiltonian Accuracy'!F206)</f>
        <v>42.222222222222221</v>
      </c>
      <c r="G206">
        <f>AVERAGE('PARITY Accuracy'!G206, 'Pattern_Matching Accuracy'!G206, 'Reversal Accuracy'!G206, 'Stack Accuracy'!G206, 'Vending_Machine Accuracy'!G206, 'Vending_Machine_Sum Accuracy'!G206, 'MazeComplete Accuracy'!G206, 'MazeSolve Accuracy'!G206, 'Hamiltonian Accuracy'!G206)</f>
        <v>15.077777777777776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AVERAGE('PARITY Accuracy'!D207, 'Pattern_Matching Accuracy'!D207, 'Reversal Accuracy'!D207, 'Stack Accuracy'!D207, 'Vending_Machine Accuracy'!D207, 'Vending_Machine_Sum Accuracy'!D207, 'MazeComplete Accuracy'!D207, 'MazeSolve Accuracy'!D207, 'Hamiltonian Accuracy'!D207)</f>
        <v>46.936666666666675</v>
      </c>
      <c r="E207">
        <f>AVERAGE('PARITY Accuracy'!E207, 'Pattern_Matching Accuracy'!E207, 'Reversal Accuracy'!E207, 'Stack Accuracy'!E207, 'Vending_Machine Accuracy'!E207, 'Vending_Machine_Sum Accuracy'!E207, 'MazeComplete Accuracy'!E207, 'MazeSolve Accuracy'!E207, 'Hamiltonian Accuracy'!E207)</f>
        <v>48.911111111111111</v>
      </c>
      <c r="F207">
        <f>AVERAGE('PARITY Accuracy'!F207, 'Pattern_Matching Accuracy'!F207, 'Reversal Accuracy'!F207, 'Stack Accuracy'!F207, 'Vending_Machine Accuracy'!F207, 'Vending_Machine_Sum Accuracy'!F207, 'MazeComplete Accuracy'!F207, 'MazeSolve Accuracy'!F207, 'Hamiltonian Accuracy'!F207)</f>
        <v>40.12222222222222</v>
      </c>
      <c r="G207">
        <f>AVERAGE('PARITY Accuracy'!G207, 'Pattern_Matching Accuracy'!G207, 'Reversal Accuracy'!G207, 'Stack Accuracy'!G207, 'Vending_Machine Accuracy'!G207, 'Vending_Machine_Sum Accuracy'!G207, 'MazeComplete Accuracy'!G207, 'MazeSolve Accuracy'!G207, 'Hamiltonian Accuracy'!G207)</f>
        <v>15.41111111111111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AVERAGE('PARITY Accuracy'!D208, 'Pattern_Matching Accuracy'!D208, 'Reversal Accuracy'!D208, 'Stack Accuracy'!D208, 'Vending_Machine Accuracy'!D208, 'Vending_Machine_Sum Accuracy'!D208, 'MazeComplete Accuracy'!D208, 'MazeSolve Accuracy'!D208, 'Hamiltonian Accuracy'!D208)</f>
        <v>44.287777777777784</v>
      </c>
      <c r="E208">
        <f>AVERAGE('PARITY Accuracy'!E208, 'Pattern_Matching Accuracy'!E208, 'Reversal Accuracy'!E208, 'Stack Accuracy'!E208, 'Vending_Machine Accuracy'!E208, 'Vending_Machine_Sum Accuracy'!E208, 'MazeComplete Accuracy'!E208, 'MazeSolve Accuracy'!E208, 'Hamiltonian Accuracy'!E208)</f>
        <v>45.344444444444449</v>
      </c>
      <c r="F208">
        <f>AVERAGE('PARITY Accuracy'!F208, 'Pattern_Matching Accuracy'!F208, 'Reversal Accuracy'!F208, 'Stack Accuracy'!F208, 'Vending_Machine Accuracy'!F208, 'Vending_Machine_Sum Accuracy'!F208, 'MazeComplete Accuracy'!F208, 'MazeSolve Accuracy'!F208, 'Hamiltonian Accuracy'!F208)</f>
        <v>36.677777777777777</v>
      </c>
      <c r="G208">
        <f>AVERAGE('PARITY Accuracy'!G208, 'Pattern_Matching Accuracy'!G208, 'Reversal Accuracy'!G208, 'Stack Accuracy'!G208, 'Vending_Machine Accuracy'!G208, 'Vending_Machine_Sum Accuracy'!G208, 'MazeComplete Accuracy'!G208, 'MazeSolve Accuracy'!G208, 'Hamiltonian Accuracy'!G208)</f>
        <v>14.5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AVERAGE('PARITY Accuracy'!D209, 'Pattern_Matching Accuracy'!D209, 'Reversal Accuracy'!D209, 'Stack Accuracy'!D209, 'Vending_Machine Accuracy'!D209, 'Vending_Machine_Sum Accuracy'!D209, 'MazeComplete Accuracy'!D209, 'MazeSolve Accuracy'!D209, 'Hamiltonian Accuracy'!D209)</f>
        <v>47.977777777777789</v>
      </c>
      <c r="E209">
        <f>AVERAGE('PARITY Accuracy'!E209, 'Pattern_Matching Accuracy'!E209, 'Reversal Accuracy'!E209, 'Stack Accuracy'!E209, 'Vending_Machine Accuracy'!E209, 'Vending_Machine_Sum Accuracy'!E209, 'MazeComplete Accuracy'!E209, 'MazeSolve Accuracy'!E209, 'Hamiltonian Accuracy'!E209)</f>
        <v>49.922222222222217</v>
      </c>
      <c r="F209">
        <f>AVERAGE('PARITY Accuracy'!F209, 'Pattern_Matching Accuracy'!F209, 'Reversal Accuracy'!F209, 'Stack Accuracy'!F209, 'Vending_Machine Accuracy'!F209, 'Vending_Machine_Sum Accuracy'!F209, 'MazeComplete Accuracy'!F209, 'MazeSolve Accuracy'!F209, 'Hamiltonian Accuracy'!F209)</f>
        <v>37.644444444444439</v>
      </c>
      <c r="G209">
        <f>AVERAGE('PARITY Accuracy'!G209, 'Pattern_Matching Accuracy'!G209, 'Reversal Accuracy'!G209, 'Stack Accuracy'!G209, 'Vending_Machine Accuracy'!G209, 'Vending_Machine_Sum Accuracy'!G209, 'MazeComplete Accuracy'!G209, 'MazeSolve Accuracy'!G209, 'Hamiltonian Accuracy'!G209)</f>
        <v>6.7111111111111112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AVERAGE('PARITY Accuracy'!D210, 'Pattern_Matching Accuracy'!D210, 'Reversal Accuracy'!D210, 'Stack Accuracy'!D210, 'Vending_Machine Accuracy'!D210, 'Vending_Machine_Sum Accuracy'!D210, 'MazeComplete Accuracy'!D210, 'MazeSolve Accuracy'!D210, 'Hamiltonian Accuracy'!D210)</f>
        <v>45.655555555555559</v>
      </c>
      <c r="E210">
        <f>AVERAGE('PARITY Accuracy'!E210, 'Pattern_Matching Accuracy'!E210, 'Reversal Accuracy'!E210, 'Stack Accuracy'!E210, 'Vending_Machine Accuracy'!E210, 'Vending_Machine_Sum Accuracy'!E210, 'MazeComplete Accuracy'!E210, 'MazeSolve Accuracy'!E210, 'Hamiltonian Accuracy'!E210)</f>
        <v>45.911111111111119</v>
      </c>
      <c r="F210">
        <f>AVERAGE('PARITY Accuracy'!F210, 'Pattern_Matching Accuracy'!F210, 'Reversal Accuracy'!F210, 'Stack Accuracy'!F210, 'Vending_Machine Accuracy'!F210, 'Vending_Machine_Sum Accuracy'!F210, 'MazeComplete Accuracy'!F210, 'MazeSolve Accuracy'!F210, 'Hamiltonian Accuracy'!F210)</f>
        <v>36.555555555555557</v>
      </c>
      <c r="G210">
        <f>AVERAGE('PARITY Accuracy'!G210, 'Pattern_Matching Accuracy'!G210, 'Reversal Accuracy'!G210, 'Stack Accuracy'!G210, 'Vending_Machine Accuracy'!G210, 'Vending_Machine_Sum Accuracy'!G210, 'MazeComplete Accuracy'!G210, 'MazeSolve Accuracy'!G210, 'Hamiltonian Accuracy'!G210)</f>
        <v>6.155555555555555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AVERAGE('PARITY Accuracy'!D211, 'Pattern_Matching Accuracy'!D211, 'Reversal Accuracy'!D211, 'Stack Accuracy'!D211, 'Vending_Machine Accuracy'!D211, 'Vending_Machine_Sum Accuracy'!D211, 'MazeComplete Accuracy'!D211, 'MazeSolve Accuracy'!D211, 'Hamiltonian Accuracy'!D211)</f>
        <v>45.300000000000004</v>
      </c>
      <c r="E211">
        <f>AVERAGE('PARITY Accuracy'!E211, 'Pattern_Matching Accuracy'!E211, 'Reversal Accuracy'!E211, 'Stack Accuracy'!E211, 'Vending_Machine Accuracy'!E211, 'Vending_Machine_Sum Accuracy'!E211, 'MazeComplete Accuracy'!E211, 'MazeSolve Accuracy'!E211, 'Hamiltonian Accuracy'!E211)</f>
        <v>43.227777777777781</v>
      </c>
      <c r="F211">
        <f>AVERAGE('PARITY Accuracy'!F211, 'Pattern_Matching Accuracy'!F211, 'Reversal Accuracy'!F211, 'Stack Accuracy'!F211, 'Vending_Machine Accuracy'!F211, 'Vending_Machine_Sum Accuracy'!F211, 'MazeComplete Accuracy'!F211, 'MazeSolve Accuracy'!F211, 'Hamiltonian Accuracy'!F211)</f>
        <v>36.25555555555556</v>
      </c>
      <c r="G211">
        <f>AVERAGE('PARITY Accuracy'!G211, 'Pattern_Matching Accuracy'!G211, 'Reversal Accuracy'!G211, 'Stack Accuracy'!G211, 'Vending_Machine Accuracy'!G211, 'Vending_Machine_Sum Accuracy'!G211, 'MazeComplete Accuracy'!G211, 'MazeSolve Accuracy'!G211, 'Hamiltonian Accuracy'!G211)</f>
        <v>6.3777777777777773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AVERAGE('PARITY Accuracy'!D212, 'Pattern_Matching Accuracy'!D212, 'Reversal Accuracy'!D212, 'Stack Accuracy'!D212, 'Vending_Machine Accuracy'!D212, 'Vending_Machine_Sum Accuracy'!D212, 'MazeComplete Accuracy'!D212, 'MazeSolve Accuracy'!D212, 'Hamiltonian Accuracy'!D212)</f>
        <v>43.911111111111119</v>
      </c>
      <c r="E212">
        <f>AVERAGE('PARITY Accuracy'!E212, 'Pattern_Matching Accuracy'!E212, 'Reversal Accuracy'!E212, 'Stack Accuracy'!E212, 'Vending_Machine Accuracy'!E212, 'Vending_Machine_Sum Accuracy'!E212, 'MazeComplete Accuracy'!E212, 'MazeSolve Accuracy'!E212, 'Hamiltonian Accuracy'!E212)</f>
        <v>41.48888888888888</v>
      </c>
      <c r="F212">
        <f>AVERAGE('PARITY Accuracy'!F212, 'Pattern_Matching Accuracy'!F212, 'Reversal Accuracy'!F212, 'Stack Accuracy'!F212, 'Vending_Machine Accuracy'!F212, 'Vending_Machine_Sum Accuracy'!F212, 'MazeComplete Accuracy'!F212, 'MazeSolve Accuracy'!F212, 'Hamiltonian Accuracy'!F212)</f>
        <v>35.544444444444444</v>
      </c>
      <c r="G212">
        <f>AVERAGE('PARITY Accuracy'!G212, 'Pattern_Matching Accuracy'!G212, 'Reversal Accuracy'!G212, 'Stack Accuracy'!G212, 'Vending_Machine Accuracy'!G212, 'Vending_Machine_Sum Accuracy'!G212, 'MazeComplete Accuracy'!G212, 'MazeSolve Accuracy'!G212, 'Hamiltonian Accuracy'!G212)</f>
        <v>6.0444444444444443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AVERAGE('PARITY Accuracy'!D213, 'Pattern_Matching Accuracy'!D213, 'Reversal Accuracy'!D213, 'Stack Accuracy'!D213, 'Vending_Machine Accuracy'!D213, 'Vending_Machine_Sum Accuracy'!D213, 'MazeComplete Accuracy'!D213, 'MazeSolve Accuracy'!D213, 'Hamiltonian Accuracy'!D213)</f>
        <v>40.800000000000004</v>
      </c>
      <c r="E213">
        <f>AVERAGE('PARITY Accuracy'!E213, 'Pattern_Matching Accuracy'!E213, 'Reversal Accuracy'!E213, 'Stack Accuracy'!E213, 'Vending_Machine Accuracy'!E213, 'Vending_Machine_Sum Accuracy'!E213, 'MazeComplete Accuracy'!E213, 'MazeSolve Accuracy'!E213, 'Hamiltonian Accuracy'!E213)</f>
        <v>37.5</v>
      </c>
      <c r="F213">
        <f>AVERAGE('PARITY Accuracy'!F213, 'Pattern_Matching Accuracy'!F213, 'Reversal Accuracy'!F213, 'Stack Accuracy'!F213, 'Vending_Machine Accuracy'!F213, 'Vending_Machine_Sum Accuracy'!F213, 'MazeComplete Accuracy'!F213, 'MazeSolve Accuracy'!F213, 'Hamiltonian Accuracy'!F213)</f>
        <v>33.200000000000003</v>
      </c>
      <c r="G213">
        <f>AVERAGE('PARITY Accuracy'!G213, 'Pattern_Matching Accuracy'!G213, 'Reversal Accuracy'!G213, 'Stack Accuracy'!G213, 'Vending_Machine Accuracy'!G213, 'Vending_Machine_Sum Accuracy'!G213, 'MazeComplete Accuracy'!G213, 'MazeSolve Accuracy'!G213, 'Hamiltonian Accuracy'!G213)</f>
        <v>6.1999999999999993</v>
      </c>
      <c r="H213" t="str">
        <f t="shared" si="5"/>
        <v>100 (δ=0.85)</v>
      </c>
    </row>
    <row r="217" spans="1:8" x14ac:dyDescent="0.45">
      <c r="A217" s="1">
        <v>0</v>
      </c>
      <c r="B217" t="s">
        <v>13</v>
      </c>
    </row>
    <row r="219" spans="1:8" x14ac:dyDescent="0.45"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4</v>
      </c>
      <c r="G219" s="1" t="s">
        <v>5</v>
      </c>
      <c r="H219" s="1" t="s">
        <v>7</v>
      </c>
    </row>
    <row r="220" spans="1:8" x14ac:dyDescent="0.4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18.755555555555553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11.777777777777779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18.688888888888886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13.78888888888889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19.5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12.1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17.955555555555556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13.899999999999999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20.083333333333329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12.68888888888889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17.566666666666663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13.2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17.272222222222222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13.144444444444442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18.8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13.133333333333333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15.100000000000001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13.2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19.788888888888888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12.877777777777776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18.666666666666668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21.344444444444449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30.599999999999998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27.011111111111113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20.088888888888889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20.944444444444446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30.133333333333333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27.733333333333334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19.677777777777777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21.000000000000004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30.233333333333334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27.099999999999998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19.838888888888892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20.166666666666668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29.544444444444448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27.822222222222223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19.445555555555558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19.899999999999999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28.744444444444451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27.633333333333336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16.222222222222218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25.99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28.066666666666666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18.955555555555559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16.108888888888888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25.75555555555556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26.899999999999995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19.577777777777779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16.466666666666669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24.415555555555553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26.93333333333333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20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15.566666666666666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24.722222222222221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27.611111111111111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20.044444444444448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15.433333333333334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24.455555555555556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27.333333333333332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19.399999999999999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AVERAGE('PARITY Accuracy'!D235, 'Pattern_Matching Accuracy'!D235, 'Reversal Accuracy'!D235, 'Stack Accuracy'!D235, 'Vending_Machine Accuracy'!D235, 'Vending_Machine_Sum Accuracy'!D235, 'MazeComplete Accuracy'!D235, 'MazeSolve Accuracy'!D235, 'Hamiltonian Accuracy'!D235)</f>
        <v>15.877777777777778</v>
      </c>
      <c r="E235">
        <f>AVERAGE('PARITY Accuracy'!E235, 'Pattern_Matching Accuracy'!E235, 'Reversal Accuracy'!E235, 'Stack Accuracy'!E235, 'Vending_Machine Accuracy'!E235, 'Vending_Machine_Sum Accuracy'!E235, 'MazeComplete Accuracy'!E235, 'MazeSolve Accuracy'!E235, 'Hamiltonian Accuracy'!E235)</f>
        <v>30.166666666666668</v>
      </c>
      <c r="F235">
        <f>AVERAGE('PARITY Accuracy'!F235, 'Pattern_Matching Accuracy'!F235, 'Reversal Accuracy'!F235, 'Stack Accuracy'!F235, 'Vending_Machine Accuracy'!F235, 'Vending_Machine_Sum Accuracy'!F235, 'MazeComplete Accuracy'!F235, 'MazeSolve Accuracy'!F235, 'Hamiltonian Accuracy'!F235)</f>
        <v>26.166666666666668</v>
      </c>
      <c r="G235">
        <f>AVERAGE('PARITY Accuracy'!G235, 'Pattern_Matching Accuracy'!G235, 'Reversal Accuracy'!G235, 'Stack Accuracy'!G235, 'Vending_Machine Accuracy'!G235, 'Vending_Machine_Sum Accuracy'!G235, 'MazeComplete Accuracy'!G235, 'MazeSolve Accuracy'!G235, 'Hamiltonian Accuracy'!G235)</f>
        <v>12.055555555555555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AVERAGE('PARITY Accuracy'!D236, 'Pattern_Matching Accuracy'!D236, 'Reversal Accuracy'!D236, 'Stack Accuracy'!D236, 'Vending_Machine Accuracy'!D236, 'Vending_Machine_Sum Accuracy'!D236, 'MazeComplete Accuracy'!D236, 'MazeSolve Accuracy'!D236, 'Hamiltonian Accuracy'!D236)</f>
        <v>16.333333333333329</v>
      </c>
      <c r="E236">
        <f>AVERAGE('PARITY Accuracy'!E236, 'Pattern_Matching Accuracy'!E236, 'Reversal Accuracy'!E236, 'Stack Accuracy'!E236, 'Vending_Machine Accuracy'!E236, 'Vending_Machine_Sum Accuracy'!E236, 'MazeComplete Accuracy'!E236, 'MazeSolve Accuracy'!E236, 'Hamiltonian Accuracy'!E236)</f>
        <v>30.156666666666663</v>
      </c>
      <c r="F236">
        <f>AVERAGE('PARITY Accuracy'!F236, 'Pattern_Matching Accuracy'!F236, 'Reversal Accuracy'!F236, 'Stack Accuracy'!F236, 'Vending_Machine Accuracy'!F236, 'Vending_Machine_Sum Accuracy'!F236, 'MazeComplete Accuracy'!F236, 'MazeSolve Accuracy'!F236, 'Hamiltonian Accuracy'!F236)</f>
        <v>25.8</v>
      </c>
      <c r="G236">
        <f>AVERAGE('PARITY Accuracy'!G236, 'Pattern_Matching Accuracy'!G236, 'Reversal Accuracy'!G236, 'Stack Accuracy'!G236, 'Vending_Machine Accuracy'!G236, 'Vending_Machine_Sum Accuracy'!G236, 'MazeComplete Accuracy'!G236, 'MazeSolve Accuracy'!G236, 'Hamiltonian Accuracy'!G236)</f>
        <v>12.233333333333334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AVERAGE('PARITY Accuracy'!D237, 'Pattern_Matching Accuracy'!D237, 'Reversal Accuracy'!D237, 'Stack Accuracy'!D237, 'Vending_Machine Accuracy'!D237, 'Vending_Machine_Sum Accuracy'!D237, 'MazeComplete Accuracy'!D237, 'MazeSolve Accuracy'!D237, 'Hamiltonian Accuracy'!D237)</f>
        <v>16.013333333333335</v>
      </c>
      <c r="E237">
        <f>AVERAGE('PARITY Accuracy'!E237, 'Pattern_Matching Accuracy'!E237, 'Reversal Accuracy'!E237, 'Stack Accuracy'!E237, 'Vending_Machine Accuracy'!E237, 'Vending_Machine_Sum Accuracy'!E237, 'MazeComplete Accuracy'!E237, 'MazeSolve Accuracy'!E237, 'Hamiltonian Accuracy'!E237)</f>
        <v>28.967777777777776</v>
      </c>
      <c r="F237">
        <f>AVERAGE('PARITY Accuracy'!F237, 'Pattern_Matching Accuracy'!F237, 'Reversal Accuracy'!F237, 'Stack Accuracy'!F237, 'Vending_Machine Accuracy'!F237, 'Vending_Machine_Sum Accuracy'!F237, 'MazeComplete Accuracy'!F237, 'MazeSolve Accuracy'!F237, 'Hamiltonian Accuracy'!F237)</f>
        <v>26.388888888888889</v>
      </c>
      <c r="G237">
        <f>AVERAGE('PARITY Accuracy'!G237, 'Pattern_Matching Accuracy'!G237, 'Reversal Accuracy'!G237, 'Stack Accuracy'!G237, 'Vending_Machine Accuracy'!G237, 'Vending_Machine_Sum Accuracy'!G237, 'MazeComplete Accuracy'!G237, 'MazeSolve Accuracy'!G237, 'Hamiltonian Accuracy'!G237)</f>
        <v>12.533333333333333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AVERAGE('PARITY Accuracy'!D238, 'Pattern_Matching Accuracy'!D238, 'Reversal Accuracy'!D238, 'Stack Accuracy'!D238, 'Vending_Machine Accuracy'!D238, 'Vending_Machine_Sum Accuracy'!D238, 'MazeComplete Accuracy'!D238, 'MazeSolve Accuracy'!D238, 'Hamiltonian Accuracy'!D238)</f>
        <v>15.18888888888889</v>
      </c>
      <c r="E238">
        <f>AVERAGE('PARITY Accuracy'!E238, 'Pattern_Matching Accuracy'!E238, 'Reversal Accuracy'!E238, 'Stack Accuracy'!E238, 'Vending_Machine Accuracy'!E238, 'Vending_Machine_Sum Accuracy'!E238, 'MazeComplete Accuracy'!E238, 'MazeSolve Accuracy'!E238, 'Hamiltonian Accuracy'!E238)</f>
        <v>28.834444444444443</v>
      </c>
      <c r="F238">
        <f>AVERAGE('PARITY Accuracy'!F238, 'Pattern_Matching Accuracy'!F238, 'Reversal Accuracy'!F238, 'Stack Accuracy'!F238, 'Vending_Machine Accuracy'!F238, 'Vending_Machine_Sum Accuracy'!F238, 'MazeComplete Accuracy'!F238, 'MazeSolve Accuracy'!F238, 'Hamiltonian Accuracy'!F238)</f>
        <v>26.188888888888886</v>
      </c>
      <c r="G238">
        <f>AVERAGE('PARITY Accuracy'!G238, 'Pattern_Matching Accuracy'!G238, 'Reversal Accuracy'!G238, 'Stack Accuracy'!G238, 'Vending_Machine Accuracy'!G238, 'Vending_Machine_Sum Accuracy'!G238, 'MazeComplete Accuracy'!G238, 'MazeSolve Accuracy'!G238, 'Hamiltonian Accuracy'!G238)</f>
        <v>13.022222222222224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AVERAGE('PARITY Accuracy'!D239, 'Pattern_Matching Accuracy'!D239, 'Reversal Accuracy'!D239, 'Stack Accuracy'!D239, 'Vending_Machine Accuracy'!D239, 'Vending_Machine_Sum Accuracy'!D239, 'MazeComplete Accuracy'!D239, 'MazeSolve Accuracy'!D239, 'Hamiltonian Accuracy'!D239)</f>
        <v>14.055555555555555</v>
      </c>
      <c r="E239">
        <f>AVERAGE('PARITY Accuracy'!E239, 'Pattern_Matching Accuracy'!E239, 'Reversal Accuracy'!E239, 'Stack Accuracy'!E239, 'Vending_Machine Accuracy'!E239, 'Vending_Machine_Sum Accuracy'!E239, 'MazeComplete Accuracy'!E239, 'MazeSolve Accuracy'!E239, 'Hamiltonian Accuracy'!E239)</f>
        <v>27.211111111111109</v>
      </c>
      <c r="F239">
        <f>AVERAGE('PARITY Accuracy'!F239, 'Pattern_Matching Accuracy'!F239, 'Reversal Accuracy'!F239, 'Stack Accuracy'!F239, 'Vending_Machine Accuracy'!F239, 'Vending_Machine_Sum Accuracy'!F239, 'MazeComplete Accuracy'!F239, 'MazeSolve Accuracy'!F239, 'Hamiltonian Accuracy'!F239)</f>
        <v>25.766666666666666</v>
      </c>
      <c r="G239">
        <f>AVERAGE('PARITY Accuracy'!G239, 'Pattern_Matching Accuracy'!G239, 'Reversal Accuracy'!G239, 'Stack Accuracy'!G239, 'Vending_Machine Accuracy'!G239, 'Vending_Machine_Sum Accuracy'!G239, 'MazeComplete Accuracy'!G239, 'MazeSolve Accuracy'!G239, 'Hamiltonian Accuracy'!G239)</f>
        <v>12.344444444444445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AVERAGE('PARITY Accuracy'!D240, 'Pattern_Matching Accuracy'!D240, 'Reversal Accuracy'!D240, 'Stack Accuracy'!D240, 'Vending_Machine Accuracy'!D240, 'Vending_Machine_Sum Accuracy'!D240, 'MazeComplete Accuracy'!D240, 'MazeSolve Accuracy'!D240, 'Hamiltonian Accuracy'!D240)</f>
        <v>12.937777777777777</v>
      </c>
      <c r="E240">
        <f>AVERAGE('PARITY Accuracy'!E240, 'Pattern_Matching Accuracy'!E240, 'Reversal Accuracy'!E240, 'Stack Accuracy'!E240, 'Vending_Machine Accuracy'!E240, 'Vending_Machine_Sum Accuracy'!E240, 'MazeComplete Accuracy'!E240, 'MazeSolve Accuracy'!E240, 'Hamiltonian Accuracy'!E240)</f>
        <v>24.017777777777773</v>
      </c>
      <c r="F240">
        <f>AVERAGE('PARITY Accuracy'!F240, 'Pattern_Matching Accuracy'!F240, 'Reversal Accuracy'!F240, 'Stack Accuracy'!F240, 'Vending_Machine Accuracy'!F240, 'Vending_Machine_Sum Accuracy'!F240, 'MazeComplete Accuracy'!F240, 'MazeSolve Accuracy'!F240, 'Hamiltonian Accuracy'!F240)</f>
        <v>11.366666666666667</v>
      </c>
      <c r="G240">
        <f>AVERAGE('PARITY Accuracy'!G240, 'Pattern_Matching Accuracy'!G240, 'Reversal Accuracy'!G240, 'Stack Accuracy'!G240, 'Vending_Machine Accuracy'!G240, 'Vending_Machine_Sum Accuracy'!G240, 'MazeComplete Accuracy'!G240, 'MazeSolve Accuracy'!G240, 'Hamiltonian Accuracy'!G240)</f>
        <v>5.5111111111111102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AVERAGE('PARITY Accuracy'!D241, 'Pattern_Matching Accuracy'!D241, 'Reversal Accuracy'!D241, 'Stack Accuracy'!D241, 'Vending_Machine Accuracy'!D241, 'Vending_Machine_Sum Accuracy'!D241, 'MazeComplete Accuracy'!D241, 'MazeSolve Accuracy'!D241, 'Hamiltonian Accuracy'!D241)</f>
        <v>13.822222222222223</v>
      </c>
      <c r="E241">
        <f>AVERAGE('PARITY Accuracy'!E241, 'Pattern_Matching Accuracy'!E241, 'Reversal Accuracy'!E241, 'Stack Accuracy'!E241, 'Vending_Machine Accuracy'!E241, 'Vending_Machine_Sum Accuracy'!E241, 'MazeComplete Accuracy'!E241, 'MazeSolve Accuracy'!E241, 'Hamiltonian Accuracy'!E241)</f>
        <v>22.944444444444446</v>
      </c>
      <c r="F241">
        <f>AVERAGE('PARITY Accuracy'!F241, 'Pattern_Matching Accuracy'!F241, 'Reversal Accuracy'!F241, 'Stack Accuracy'!F241, 'Vending_Machine Accuracy'!F241, 'Vending_Machine_Sum Accuracy'!F241, 'MazeComplete Accuracy'!F241, 'MazeSolve Accuracy'!F241, 'Hamiltonian Accuracy'!F241)</f>
        <v>11.111111111111111</v>
      </c>
      <c r="G241">
        <f>AVERAGE('PARITY Accuracy'!G241, 'Pattern_Matching Accuracy'!G241, 'Reversal Accuracy'!G241, 'Stack Accuracy'!G241, 'Vending_Machine Accuracy'!G241, 'Vending_Machine_Sum Accuracy'!G241, 'MazeComplete Accuracy'!G241, 'MazeSolve Accuracy'!G241, 'Hamiltonian Accuracy'!G241)</f>
        <v>5.3000000000000007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AVERAGE('PARITY Accuracy'!D242, 'Pattern_Matching Accuracy'!D242, 'Reversal Accuracy'!D242, 'Stack Accuracy'!D242, 'Vending_Machine Accuracy'!D242, 'Vending_Machine_Sum Accuracy'!D242, 'MazeComplete Accuracy'!D242, 'MazeSolve Accuracy'!D242, 'Hamiltonian Accuracy'!D242)</f>
        <v>13.1</v>
      </c>
      <c r="E242">
        <f>AVERAGE('PARITY Accuracy'!E242, 'Pattern_Matching Accuracy'!E242, 'Reversal Accuracy'!E242, 'Stack Accuracy'!E242, 'Vending_Machine Accuracy'!E242, 'Vending_Machine_Sum Accuracy'!E242, 'MazeComplete Accuracy'!E242, 'MazeSolve Accuracy'!E242, 'Hamiltonian Accuracy'!E242)</f>
        <v>22.117777777777775</v>
      </c>
      <c r="F242">
        <f>AVERAGE('PARITY Accuracy'!F242, 'Pattern_Matching Accuracy'!F242, 'Reversal Accuracy'!F242, 'Stack Accuracy'!F242, 'Vending_Machine Accuracy'!F242, 'Vending_Machine_Sum Accuracy'!F242, 'MazeComplete Accuracy'!F242, 'MazeSolve Accuracy'!F242, 'Hamiltonian Accuracy'!F242)</f>
        <v>11.511111111111113</v>
      </c>
      <c r="G242">
        <f>AVERAGE('PARITY Accuracy'!G242, 'Pattern_Matching Accuracy'!G242, 'Reversal Accuracy'!G242, 'Stack Accuracy'!G242, 'Vending_Machine Accuracy'!G242, 'Vending_Machine_Sum Accuracy'!G242, 'MazeComplete Accuracy'!G242, 'MazeSolve Accuracy'!G242, 'Hamiltonian Accuracy'!G242)</f>
        <v>5.1444444444444448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AVERAGE('PARITY Accuracy'!D243, 'Pattern_Matching Accuracy'!D243, 'Reversal Accuracy'!D243, 'Stack Accuracy'!D243, 'Vending_Machine Accuracy'!D243, 'Vending_Machine_Sum Accuracy'!D243, 'MazeComplete Accuracy'!D243, 'MazeSolve Accuracy'!D243, 'Hamiltonian Accuracy'!D243)</f>
        <v>12.811111111111112</v>
      </c>
      <c r="E243">
        <f>AVERAGE('PARITY Accuracy'!E243, 'Pattern_Matching Accuracy'!E243, 'Reversal Accuracy'!E243, 'Stack Accuracy'!E243, 'Vending_Machine Accuracy'!E243, 'Vending_Machine_Sum Accuracy'!E243, 'MazeComplete Accuracy'!E243, 'MazeSolve Accuracy'!E243, 'Hamiltonian Accuracy'!E243)</f>
        <v>21.478888888888889</v>
      </c>
      <c r="F243">
        <f>AVERAGE('PARITY Accuracy'!F243, 'Pattern_Matching Accuracy'!F243, 'Reversal Accuracy'!F243, 'Stack Accuracy'!F243, 'Vending_Machine Accuracy'!F243, 'Vending_Machine_Sum Accuracy'!F243, 'MazeComplete Accuracy'!F243, 'MazeSolve Accuracy'!F243, 'Hamiltonian Accuracy'!F243)</f>
        <v>12.277777777777779</v>
      </c>
      <c r="G243">
        <f>AVERAGE('PARITY Accuracy'!G243, 'Pattern_Matching Accuracy'!G243, 'Reversal Accuracy'!G243, 'Stack Accuracy'!G243, 'Vending_Machine Accuracy'!G243, 'Vending_Machine_Sum Accuracy'!G243, 'MazeComplete Accuracy'!G243, 'MazeSolve Accuracy'!G243, 'Hamiltonian Accuracy'!G243)</f>
        <v>5.4222222222222216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AVERAGE('PARITY Accuracy'!D244, 'Pattern_Matching Accuracy'!D244, 'Reversal Accuracy'!D244, 'Stack Accuracy'!D244, 'Vending_Machine Accuracy'!D244, 'Vending_Machine_Sum Accuracy'!D244, 'MazeComplete Accuracy'!D244, 'MazeSolve Accuracy'!D244, 'Hamiltonian Accuracy'!D244)</f>
        <v>13.066666666666666</v>
      </c>
      <c r="E244">
        <f>AVERAGE('PARITY Accuracy'!E244, 'Pattern_Matching Accuracy'!E244, 'Reversal Accuracy'!E244, 'Stack Accuracy'!E244, 'Vending_Machine Accuracy'!E244, 'Vending_Machine_Sum Accuracy'!E244, 'MazeComplete Accuracy'!E244, 'MazeSolve Accuracy'!E244, 'Hamiltonian Accuracy'!E244)</f>
        <v>20.466666666666669</v>
      </c>
      <c r="F244">
        <f>AVERAGE('PARITY Accuracy'!F244, 'Pattern_Matching Accuracy'!F244, 'Reversal Accuracy'!F244, 'Stack Accuracy'!F244, 'Vending_Machine Accuracy'!F244, 'Vending_Machine_Sum Accuracy'!F244, 'MazeComplete Accuracy'!F244, 'MazeSolve Accuracy'!F244, 'Hamiltonian Accuracy'!F244)</f>
        <v>11.333333333333334</v>
      </c>
      <c r="G244">
        <f>AVERAGE('PARITY Accuracy'!G244, 'Pattern_Matching Accuracy'!G244, 'Reversal Accuracy'!G244, 'Stack Accuracy'!G244, 'Vending_Machine Accuracy'!G244, 'Vending_Machine_Sum Accuracy'!G244, 'MazeComplete Accuracy'!G244, 'MazeSolve Accuracy'!G244, 'Hamiltonian Accuracy'!G244)</f>
        <v>5.0222222222222221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AVERAGE('PARITY Accuracy'!D245, 'Pattern_Matching Accuracy'!D245, 'Reversal Accuracy'!D245, 'Stack Accuracy'!D245, 'Vending_Machine Accuracy'!D245, 'Vending_Machine_Sum Accuracy'!D245, 'MazeComplete Accuracy'!D245, 'MazeSolve Accuracy'!D245, 'Hamiltonian Accuracy'!D245)</f>
        <v>8.7666666666666675</v>
      </c>
      <c r="E245">
        <f>AVERAGE('PARITY Accuracy'!E245, 'Pattern_Matching Accuracy'!E245, 'Reversal Accuracy'!E245, 'Stack Accuracy'!E245, 'Vending_Machine Accuracy'!E245, 'Vending_Machine_Sum Accuracy'!E245, 'MazeComplete Accuracy'!E245, 'MazeSolve Accuracy'!E245, 'Hamiltonian Accuracy'!E245)</f>
        <v>10.844444444444443</v>
      </c>
      <c r="F245">
        <f>AVERAGE('PARITY Accuracy'!F245, 'Pattern_Matching Accuracy'!F245, 'Reversal Accuracy'!F245, 'Stack Accuracy'!F245, 'Vending_Machine Accuracy'!F245, 'Vending_Machine_Sum Accuracy'!F245, 'MazeComplete Accuracy'!F245, 'MazeSolve Accuracy'!F245, 'Hamiltonian Accuracy'!F245)</f>
        <v>4.9666666666666659</v>
      </c>
      <c r="G245">
        <f>AVERAGE('PARITY Accuracy'!G245, 'Pattern_Matching Accuracy'!G245, 'Reversal Accuracy'!G245, 'Stack Accuracy'!G245, 'Vending_Machine Accuracy'!G245, 'Vending_Machine_Sum Accuracy'!G245, 'MazeComplete Accuracy'!G245, 'MazeSolve Accuracy'!G245, 'Hamiltonian Accuracy'!G245)</f>
        <v>0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AVERAGE('PARITY Accuracy'!D246, 'Pattern_Matching Accuracy'!D246, 'Reversal Accuracy'!D246, 'Stack Accuracy'!D246, 'Vending_Machine Accuracy'!D246, 'Vending_Machine_Sum Accuracy'!D246, 'MazeComplete Accuracy'!D246, 'MazeSolve Accuracy'!D246, 'Hamiltonian Accuracy'!D246)</f>
        <v>9.2666666666666675</v>
      </c>
      <c r="E246">
        <f>AVERAGE('PARITY Accuracy'!E246, 'Pattern_Matching Accuracy'!E246, 'Reversal Accuracy'!E246, 'Stack Accuracy'!E246, 'Vending_Machine Accuracy'!E246, 'Vending_Machine_Sum Accuracy'!E246, 'MazeComplete Accuracy'!E246, 'MazeSolve Accuracy'!E246, 'Hamiltonian Accuracy'!E246)</f>
        <v>9.1666666666666661</v>
      </c>
      <c r="F246">
        <f>AVERAGE('PARITY Accuracy'!F246, 'Pattern_Matching Accuracy'!F246, 'Reversal Accuracy'!F246, 'Stack Accuracy'!F246, 'Vending_Machine Accuracy'!F246, 'Vending_Machine_Sum Accuracy'!F246, 'MazeComplete Accuracy'!F246, 'MazeSolve Accuracy'!F246, 'Hamiltonian Accuracy'!F246)</f>
        <v>5.0666666666666664</v>
      </c>
      <c r="G246">
        <f>AVERAGE('PARITY Accuracy'!G246, 'Pattern_Matching Accuracy'!G246, 'Reversal Accuracy'!G246, 'Stack Accuracy'!G246, 'Vending_Machine Accuracy'!G246, 'Vending_Machine_Sum Accuracy'!G246, 'MazeComplete Accuracy'!G246, 'MazeSolve Accuracy'!G246, 'Hamiltonian Accuracy'!G246)</f>
        <v>0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AVERAGE('PARITY Accuracy'!D247, 'Pattern_Matching Accuracy'!D247, 'Reversal Accuracy'!D247, 'Stack Accuracy'!D247, 'Vending_Machine Accuracy'!D247, 'Vending_Machine_Sum Accuracy'!D247, 'MazeComplete Accuracy'!D247, 'MazeSolve Accuracy'!D247, 'Hamiltonian Accuracy'!D247)</f>
        <v>9.0222222222222221</v>
      </c>
      <c r="E247">
        <f>AVERAGE('PARITY Accuracy'!E247, 'Pattern_Matching Accuracy'!E247, 'Reversal Accuracy'!E247, 'Stack Accuracy'!E247, 'Vending_Machine Accuracy'!E247, 'Vending_Machine_Sum Accuracy'!E247, 'MazeComplete Accuracy'!E247, 'MazeSolve Accuracy'!E247, 'Hamiltonian Accuracy'!E247)</f>
        <v>9.4777777777777779</v>
      </c>
      <c r="F247">
        <f>AVERAGE('PARITY Accuracy'!F247, 'Pattern_Matching Accuracy'!F247, 'Reversal Accuracy'!F247, 'Stack Accuracy'!F247, 'Vending_Machine Accuracy'!F247, 'Vending_Machine_Sum Accuracy'!F247, 'MazeComplete Accuracy'!F247, 'MazeSolve Accuracy'!F247, 'Hamiltonian Accuracy'!F247)</f>
        <v>4.9333333333333336</v>
      </c>
      <c r="G247">
        <f>AVERAGE('PARITY Accuracy'!G247, 'Pattern_Matching Accuracy'!G247, 'Reversal Accuracy'!G247, 'Stack Accuracy'!G247, 'Vending_Machine Accuracy'!G247, 'Vending_Machine_Sum Accuracy'!G247, 'MazeComplete Accuracy'!G247, 'MazeSolve Accuracy'!G247, 'Hamiltonian Accuracy'!G247)</f>
        <v>0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AVERAGE('PARITY Accuracy'!D248, 'Pattern_Matching Accuracy'!D248, 'Reversal Accuracy'!D248, 'Stack Accuracy'!D248, 'Vending_Machine Accuracy'!D248, 'Vending_Machine_Sum Accuracy'!D248, 'MazeComplete Accuracy'!D248, 'MazeSolve Accuracy'!D248, 'Hamiltonian Accuracy'!D248)</f>
        <v>8.5888888888888903</v>
      </c>
      <c r="E248">
        <f>AVERAGE('PARITY Accuracy'!E248, 'Pattern_Matching Accuracy'!E248, 'Reversal Accuracy'!E248, 'Stack Accuracy'!E248, 'Vending_Machine Accuracy'!E248, 'Vending_Machine_Sum Accuracy'!E248, 'MazeComplete Accuracy'!E248, 'MazeSolve Accuracy'!E248, 'Hamiltonian Accuracy'!E248)</f>
        <v>8.9888888888888889</v>
      </c>
      <c r="F248">
        <f>AVERAGE('PARITY Accuracy'!F248, 'Pattern_Matching Accuracy'!F248, 'Reversal Accuracy'!F248, 'Stack Accuracy'!F248, 'Vending_Machine Accuracy'!F248, 'Vending_Machine_Sum Accuracy'!F248, 'MazeComplete Accuracy'!F248, 'MazeSolve Accuracy'!F248, 'Hamiltonian Accuracy'!F248)</f>
        <v>5.0777777777777784</v>
      </c>
      <c r="G248">
        <f>AVERAGE('PARITY Accuracy'!G248, 'Pattern_Matching Accuracy'!G248, 'Reversal Accuracy'!G248, 'Stack Accuracy'!G248, 'Vending_Machine Accuracy'!G248, 'Vending_Machine_Sum Accuracy'!G248, 'MazeComplete Accuracy'!G248, 'MazeSolve Accuracy'!G248, 'Hamiltonian Accuracy'!G248)</f>
        <v>0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AVERAGE('PARITY Accuracy'!D249, 'Pattern_Matching Accuracy'!D249, 'Reversal Accuracy'!D249, 'Stack Accuracy'!D249, 'Vending_Machine Accuracy'!D249, 'Vending_Machine_Sum Accuracy'!D249, 'MazeComplete Accuracy'!D249, 'MazeSolve Accuracy'!D249, 'Hamiltonian Accuracy'!D249)</f>
        <v>8.9333333333333336</v>
      </c>
      <c r="E249">
        <f>AVERAGE('PARITY Accuracy'!E249, 'Pattern_Matching Accuracy'!E249, 'Reversal Accuracy'!E249, 'Stack Accuracy'!E249, 'Vending_Machine Accuracy'!E249, 'Vending_Machine_Sum Accuracy'!E249, 'MazeComplete Accuracy'!E249, 'MazeSolve Accuracy'!E249, 'Hamiltonian Accuracy'!E249)</f>
        <v>8.5555555555555554</v>
      </c>
      <c r="F249">
        <f>AVERAGE('PARITY Accuracy'!F249, 'Pattern_Matching Accuracy'!F249, 'Reversal Accuracy'!F249, 'Stack Accuracy'!F249, 'Vending_Machine Accuracy'!F249, 'Vending_Machine_Sum Accuracy'!F249, 'MazeComplete Accuracy'!F249, 'MazeSolve Accuracy'!F249, 'Hamiltonian Accuracy'!F249)</f>
        <v>5.0333333333333341</v>
      </c>
      <c r="G249">
        <f>AVERAGE('PARITY Accuracy'!G249, 'Pattern_Matching Accuracy'!G249, 'Reversal Accuracy'!G249, 'Stack Accuracy'!G249, 'Vending_Machine Accuracy'!G249, 'Vending_Machine_Sum Accuracy'!G249, 'MazeComplete Accuracy'!G249, 'MazeSolve Accuracy'!G249, 'Hamiltonian Accuracy'!G249)</f>
        <v>0</v>
      </c>
      <c r="H249" t="str">
        <f t="shared" si="6"/>
        <v>100 (δ=0.85)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"/>
  <sheetViews>
    <sheetView workbookViewId="0">
      <selection activeCell="D8" sqref="D8"/>
    </sheetView>
  </sheetViews>
  <sheetFormatPr defaultRowHeight="14.25" x14ac:dyDescent="0.45"/>
  <sheetData>
    <row r="1" spans="1:8" x14ac:dyDescent="0.45">
      <c r="A1" s="1">
        <v>0</v>
      </c>
      <c r="B1" t="s">
        <v>6</v>
      </c>
    </row>
    <row r="3" spans="1:8" x14ac:dyDescent="0.4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7</v>
      </c>
    </row>
    <row r="4" spans="1:8" x14ac:dyDescent="0.45">
      <c r="A4" s="1">
        <v>0</v>
      </c>
      <c r="B4">
        <v>2</v>
      </c>
      <c r="C4">
        <v>0</v>
      </c>
      <c r="D4">
        <f>AVERAGE('PARITY Errors'!D4, 'Pattern_Matching Errors'!D4, 'Reversal Errors'!D4, 'Stack Errors'!D4, 'Vending_Machine Errors'!D4, 'Vending_Machine_Sum Errors'!D4, 'MazeComplete Errors'!D4, 'MazeSolve Errors'!D4, 'Hamiltonian Errors'!D4)</f>
        <v>100</v>
      </c>
      <c r="E4">
        <f>AVERAGE('PARITY Errors'!E4, 'Pattern_Matching Errors'!E4, 'Reversal Errors'!E4, 'Stack Errors'!E4, 'Vending_Machine Errors'!E4, 'Vending_Machine_Sum Errors'!E4, 'MazeComplete Errors'!E4, 'MazeSolve Errors'!E4, 'Hamiltonian Errors'!E4)</f>
        <v>84.088888888888903</v>
      </c>
      <c r="F4">
        <f>AVERAGE('PARITY Errors'!F4, 'Pattern_Matching Errors'!F4, 'Reversal Errors'!F4, 'Stack Errors'!F4, 'Vending_Machine Errors'!F4, 'Vending_Machine_Sum Errors'!F4, 'MazeComplete Errors'!F4, 'MazeSolve Errors'!F4, 'Hamiltonian Errors'!F4)</f>
        <v>15.111111111111107</v>
      </c>
      <c r="G4">
        <f>AVERAGE('PARITY Errors'!G4, 'Pattern_Matching Errors'!G4, 'Reversal Errors'!G4, 'Stack Errors'!G4, 'Vending_Machine Errors'!G4, 'Vending_Machine_Sum Errors'!G4, 'MazeComplete Errors'!G4, 'MazeSolve Errors'!G4, 'Hamiltonian Errors'!G4)</f>
        <v>5.6888888888888891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AVERAGE('PARITY Errors'!D5, 'Pattern_Matching Errors'!D5, 'Reversal Errors'!D5, 'Stack Errors'!D5, 'Vending_Machine Errors'!D5, 'Vending_Machine_Sum Errors'!D5, 'MazeComplete Errors'!D5, 'MazeSolve Errors'!D5, 'Hamiltonian Errors'!D5)</f>
        <v>100</v>
      </c>
      <c r="E5">
        <f>AVERAGE('PARITY Errors'!E5, 'Pattern_Matching Errors'!E5, 'Reversal Errors'!E5, 'Stack Errors'!E5, 'Vending_Machine Errors'!E5, 'Vending_Machine_Sum Errors'!E5, 'MazeComplete Errors'!E5, 'MazeSolve Errors'!E5, 'Hamiltonian Errors'!E5)</f>
        <v>83.466666666666669</v>
      </c>
      <c r="F5">
        <f>AVERAGE('PARITY Errors'!F5, 'Pattern_Matching Errors'!F5, 'Reversal Errors'!F5, 'Stack Errors'!F5, 'Vending_Machine Errors'!F5, 'Vending_Machine_Sum Errors'!F5, 'MazeComplete Errors'!F5, 'MazeSolve Errors'!F5, 'Hamiltonian Errors'!F5)</f>
        <v>17</v>
      </c>
      <c r="G5">
        <f>AVERAGE('PARITY Errors'!G5, 'Pattern_Matching Errors'!G5, 'Reversal Errors'!G5, 'Stack Errors'!G5, 'Vending_Machine Errors'!G5, 'Vending_Machine_Sum Errors'!G5, 'MazeComplete Errors'!G5, 'MazeSolve Errors'!G5, 'Hamiltonian Errors'!G5)</f>
        <v>5.7333333333333334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AVERAGE('PARITY Errors'!D6, 'Pattern_Matching Errors'!D6, 'Reversal Errors'!D6, 'Stack Errors'!D6, 'Vending_Machine Errors'!D6, 'Vending_Machine_Sum Errors'!D6, 'MazeComplete Errors'!D6, 'MazeSolve Errors'!D6, 'Hamiltonian Errors'!D6)</f>
        <v>100</v>
      </c>
      <c r="E6">
        <f>AVERAGE('PARITY Errors'!E6, 'Pattern_Matching Errors'!E6, 'Reversal Errors'!E6, 'Stack Errors'!E6, 'Vending_Machine Errors'!E6, 'Vending_Machine_Sum Errors'!E6, 'MazeComplete Errors'!E6, 'MazeSolve Errors'!E6, 'Hamiltonian Errors'!E6)</f>
        <v>84.033333333333331</v>
      </c>
      <c r="F6">
        <f>AVERAGE('PARITY Errors'!F6, 'Pattern_Matching Errors'!F6, 'Reversal Errors'!F6, 'Stack Errors'!F6, 'Vending_Machine Errors'!F6, 'Vending_Machine_Sum Errors'!F6, 'MazeComplete Errors'!F6, 'MazeSolve Errors'!F6, 'Hamiltonian Errors'!F6)</f>
        <v>16.688888888888886</v>
      </c>
      <c r="G6">
        <f>AVERAGE('PARITY Errors'!G6, 'Pattern_Matching Errors'!G6, 'Reversal Errors'!G6, 'Stack Errors'!G6, 'Vending_Machine Errors'!G6, 'Vending_Machine_Sum Errors'!G6, 'MazeComplete Errors'!G6, 'MazeSolve Errors'!G6, 'Hamiltonian Errors'!G6)</f>
        <v>5.822222222222222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AVERAGE('PARITY Errors'!D7, 'Pattern_Matching Errors'!D7, 'Reversal Errors'!D7, 'Stack Errors'!D7, 'Vending_Machine Errors'!D7, 'Vending_Machine_Sum Errors'!D7, 'MazeComplete Errors'!D7, 'MazeSolve Errors'!D7, 'Hamiltonian Errors'!D7)</f>
        <v>100</v>
      </c>
      <c r="E7">
        <f>AVERAGE('PARITY Errors'!E7, 'Pattern_Matching Errors'!E7, 'Reversal Errors'!E7, 'Stack Errors'!E7, 'Vending_Machine Errors'!E7, 'Vending_Machine_Sum Errors'!E7, 'MazeComplete Errors'!E7, 'MazeSolve Errors'!E7, 'Hamiltonian Errors'!E7)</f>
        <v>85.13333333333334</v>
      </c>
      <c r="F7">
        <f>AVERAGE('PARITY Errors'!F7, 'Pattern_Matching Errors'!F7, 'Reversal Errors'!F7, 'Stack Errors'!F7, 'Vending_Machine Errors'!F7, 'Vending_Machine_Sum Errors'!F7, 'MazeComplete Errors'!F7, 'MazeSolve Errors'!F7, 'Hamiltonian Errors'!F7)</f>
        <v>16.12222222222222</v>
      </c>
      <c r="G7">
        <f>AVERAGE('PARITY Errors'!G7, 'Pattern_Matching Errors'!G7, 'Reversal Errors'!G7, 'Stack Errors'!G7, 'Vending_Machine Errors'!G7, 'Vending_Machine_Sum Errors'!G7, 'MazeComplete Errors'!G7, 'MazeSolve Errors'!G7, 'Hamiltonian Errors'!G7)</f>
        <v>5.7666666666666666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AVERAGE('PARITY Errors'!D8, 'Pattern_Matching Errors'!D8, 'Reversal Errors'!D8, 'Stack Errors'!D8, 'Vending_Machine Errors'!D8, 'Vending_Machine_Sum Errors'!D8, 'MazeComplete Errors'!D8, 'MazeSolve Errors'!D8, 'Hamiltonian Errors'!D8)</f>
        <v>100</v>
      </c>
      <c r="E8">
        <f>AVERAGE('PARITY Errors'!E8, 'Pattern_Matching Errors'!E8, 'Reversal Errors'!E8, 'Stack Errors'!E8, 'Vending_Machine Errors'!E8, 'Vending_Machine_Sum Errors'!E8, 'MazeComplete Errors'!E8, 'MazeSolve Errors'!E8, 'Hamiltonian Errors'!E8)</f>
        <v>86.344444444444449</v>
      </c>
      <c r="F8">
        <f>AVERAGE('PARITY Errors'!F8, 'Pattern_Matching Errors'!F8, 'Reversal Errors'!F8, 'Stack Errors'!F8, 'Vending_Machine Errors'!F8, 'Vending_Machine_Sum Errors'!F8, 'MazeComplete Errors'!F8, 'MazeSolve Errors'!F8, 'Hamiltonian Errors'!F8)</f>
        <v>17.466666666666665</v>
      </c>
      <c r="G8">
        <f>AVERAGE('PARITY Errors'!G8, 'Pattern_Matching Errors'!G8, 'Reversal Errors'!G8, 'Stack Errors'!G8, 'Vending_Machine Errors'!G8, 'Vending_Machine_Sum Errors'!G8, 'MazeComplete Errors'!G8, 'MazeSolve Errors'!G8, 'Hamiltonian Errors'!G8)</f>
        <v>5.9666666666666668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AVERAGE('PARITY Errors'!D9, 'Pattern_Matching Errors'!D9, 'Reversal Errors'!D9, 'Stack Errors'!D9, 'Vending_Machine Errors'!D9, 'Vending_Machine_Sum Errors'!D9, 'MazeComplete Errors'!D9, 'MazeSolve Errors'!D9, 'Hamiltonian Errors'!D9)</f>
        <v>89.37777777777778</v>
      </c>
      <c r="E9">
        <f>AVERAGE('PARITY Errors'!E9, 'Pattern_Matching Errors'!E9, 'Reversal Errors'!E9, 'Stack Errors'!E9, 'Vending_Machine Errors'!E9, 'Vending_Machine_Sum Errors'!E9, 'MazeComplete Errors'!E9, 'MazeSolve Errors'!E9, 'Hamiltonian Errors'!E9)</f>
        <v>47.988888888888887</v>
      </c>
      <c r="F9">
        <f>AVERAGE('PARITY Errors'!F9, 'Pattern_Matching Errors'!F9, 'Reversal Errors'!F9, 'Stack Errors'!F9, 'Vending_Machine Errors'!F9, 'Vending_Machine_Sum Errors'!F9, 'MazeComplete Errors'!F9, 'MazeSolve Errors'!F9, 'Hamiltonian Errors'!F9)</f>
        <v>7.1555555555555559</v>
      </c>
      <c r="G9">
        <f>AVERAGE('PARITY Errors'!G9, 'Pattern_Matching Errors'!G9, 'Reversal Errors'!G9, 'Stack Errors'!G9, 'Vending_Machine Errors'!G9, 'Vending_Machine_Sum Errors'!G9, 'MazeComplete Errors'!G9, 'MazeSolve Errors'!G9, 'Hamiltonian Errors'!G9)</f>
        <v>1.0444444444444445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AVERAGE('PARITY Errors'!D10, 'Pattern_Matching Errors'!D10, 'Reversal Errors'!D10, 'Stack Errors'!D10, 'Vending_Machine Errors'!D10, 'Vending_Machine_Sum Errors'!D10, 'MazeComplete Errors'!D10, 'MazeSolve Errors'!D10, 'Hamiltonian Errors'!D10)</f>
        <v>89.066666666666663</v>
      </c>
      <c r="E10">
        <f>AVERAGE('PARITY Errors'!E10, 'Pattern_Matching Errors'!E10, 'Reversal Errors'!E10, 'Stack Errors'!E10, 'Vending_Machine Errors'!E10, 'Vending_Machine_Sum Errors'!E10, 'MazeComplete Errors'!E10, 'MazeSolve Errors'!E10, 'Hamiltonian Errors'!E10)</f>
        <v>51.400000000000006</v>
      </c>
      <c r="F10">
        <f>AVERAGE('PARITY Errors'!F10, 'Pattern_Matching Errors'!F10, 'Reversal Errors'!F10, 'Stack Errors'!F10, 'Vending_Machine Errors'!F10, 'Vending_Machine_Sum Errors'!F10, 'MazeComplete Errors'!F10, 'MazeSolve Errors'!F10, 'Hamiltonian Errors'!F10)</f>
        <v>11.444444444444443</v>
      </c>
      <c r="G10">
        <f>AVERAGE('PARITY Errors'!G10, 'Pattern_Matching Errors'!G10, 'Reversal Errors'!G10, 'Stack Errors'!G10, 'Vending_Machine Errors'!G10, 'Vending_Machine_Sum Errors'!G10, 'MazeComplete Errors'!G10, 'MazeSolve Errors'!G10, 'Hamiltonian Errors'!G10)</f>
        <v>0.71111111111111114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AVERAGE('PARITY Errors'!D11, 'Pattern_Matching Errors'!D11, 'Reversal Errors'!D11, 'Stack Errors'!D11, 'Vending_Machine Errors'!D11, 'Vending_Machine_Sum Errors'!D11, 'MazeComplete Errors'!D11, 'MazeSolve Errors'!D11, 'Hamiltonian Errors'!D11)</f>
        <v>91.455555555555563</v>
      </c>
      <c r="E11">
        <f>AVERAGE('PARITY Errors'!E11, 'Pattern_Matching Errors'!E11, 'Reversal Errors'!E11, 'Stack Errors'!E11, 'Vending_Machine Errors'!E11, 'Vending_Machine_Sum Errors'!E11, 'MazeComplete Errors'!E11, 'MazeSolve Errors'!E11, 'Hamiltonian Errors'!E11)</f>
        <v>53.177777777777777</v>
      </c>
      <c r="F11">
        <f>AVERAGE('PARITY Errors'!F11, 'Pattern_Matching Errors'!F11, 'Reversal Errors'!F11, 'Stack Errors'!F11, 'Vending_Machine Errors'!F11, 'Vending_Machine_Sum Errors'!F11, 'MazeComplete Errors'!F11, 'MazeSolve Errors'!F11, 'Hamiltonian Errors'!F11)</f>
        <v>11.31111111111111</v>
      </c>
      <c r="G11">
        <f>AVERAGE('PARITY Errors'!G11, 'Pattern_Matching Errors'!G11, 'Reversal Errors'!G11, 'Stack Errors'!G11, 'Vending_Machine Errors'!G11, 'Vending_Machine_Sum Errors'!G11, 'MazeComplete Errors'!G11, 'MazeSolve Errors'!G11, 'Hamiltonian Errors'!G11)</f>
        <v>0.81111111111111112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AVERAGE('PARITY Errors'!D12, 'Pattern_Matching Errors'!D12, 'Reversal Errors'!D12, 'Stack Errors'!D12, 'Vending_Machine Errors'!D12, 'Vending_Machine_Sum Errors'!D12, 'MazeComplete Errors'!D12, 'MazeSolve Errors'!D12, 'Hamiltonian Errors'!D12)</f>
        <v>91.733333333333334</v>
      </c>
      <c r="E12">
        <f>AVERAGE('PARITY Errors'!E12, 'Pattern_Matching Errors'!E12, 'Reversal Errors'!E12, 'Stack Errors'!E12, 'Vending_Machine Errors'!E12, 'Vending_Machine_Sum Errors'!E12, 'MazeComplete Errors'!E12, 'MazeSolve Errors'!E12, 'Hamiltonian Errors'!E12)</f>
        <v>53.266666666666673</v>
      </c>
      <c r="F12">
        <f>AVERAGE('PARITY Errors'!F12, 'Pattern_Matching Errors'!F12, 'Reversal Errors'!F12, 'Stack Errors'!F12, 'Vending_Machine Errors'!F12, 'Vending_Machine_Sum Errors'!F12, 'MazeComplete Errors'!F12, 'MazeSolve Errors'!F12, 'Hamiltonian Errors'!F12)</f>
        <v>10.41111111111111</v>
      </c>
      <c r="G12">
        <f>AVERAGE('PARITY Errors'!G12, 'Pattern_Matching Errors'!G12, 'Reversal Errors'!G12, 'Stack Errors'!G12, 'Vending_Machine Errors'!G12, 'Vending_Machine_Sum Errors'!G12, 'MazeComplete Errors'!G12, 'MazeSolve Errors'!G12, 'Hamiltonian Errors'!G12)</f>
        <v>0.96666666666666656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AVERAGE('PARITY Errors'!D13, 'Pattern_Matching Errors'!D13, 'Reversal Errors'!D13, 'Stack Errors'!D13, 'Vending_Machine Errors'!D13, 'Vending_Machine_Sum Errors'!D13, 'MazeComplete Errors'!D13, 'MazeSolve Errors'!D13, 'Hamiltonian Errors'!D13)</f>
        <v>91.766666666666666</v>
      </c>
      <c r="E13">
        <f>AVERAGE('PARITY Errors'!E13, 'Pattern_Matching Errors'!E13, 'Reversal Errors'!E13, 'Stack Errors'!E13, 'Vending_Machine Errors'!E13, 'Vending_Machine_Sum Errors'!E13, 'MazeComplete Errors'!E13, 'MazeSolve Errors'!E13, 'Hamiltonian Errors'!E13)</f>
        <v>54.7</v>
      </c>
      <c r="F13">
        <f>AVERAGE('PARITY Errors'!F13, 'Pattern_Matching Errors'!F13, 'Reversal Errors'!F13, 'Stack Errors'!F13, 'Vending_Machine Errors'!F13, 'Vending_Machine_Sum Errors'!F13, 'MazeComplete Errors'!F13, 'MazeSolve Errors'!F13, 'Hamiltonian Errors'!F13)</f>
        <v>9.5333333333333314</v>
      </c>
      <c r="G13">
        <f>AVERAGE('PARITY Errors'!G13, 'Pattern_Matching Errors'!G13, 'Reversal Errors'!G13, 'Stack Errors'!G13, 'Vending_Machine Errors'!G13, 'Vending_Machine_Sum Errors'!G13, 'MazeComplete Errors'!G13, 'MazeSolve Errors'!G13, 'Hamiltonian Errors'!G13)</f>
        <v>0.94444444444444442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AVERAGE('PARITY Errors'!D14, 'Pattern_Matching Errors'!D14, 'Reversal Errors'!D14, 'Stack Errors'!D14, 'Vending_Machine Errors'!D14, 'Vending_Machine_Sum Errors'!D14, 'MazeComplete Errors'!D14, 'MazeSolve Errors'!D14, 'Hamiltonian Errors'!D14)</f>
        <v>71.044444444444437</v>
      </c>
      <c r="E14">
        <f>AVERAGE('PARITY Errors'!E14, 'Pattern_Matching Errors'!E14, 'Reversal Errors'!E14, 'Stack Errors'!E14, 'Vending_Machine Errors'!E14, 'Vending_Machine_Sum Errors'!E14, 'MazeComplete Errors'!E14, 'MazeSolve Errors'!E14, 'Hamiltonian Errors'!E14)</f>
        <v>20.577777777777776</v>
      </c>
      <c r="F14">
        <f>AVERAGE('PARITY Errors'!F14, 'Pattern_Matching Errors'!F14, 'Reversal Errors'!F14, 'Stack Errors'!F14, 'Vending_Machine Errors'!F14, 'Vending_Machine_Sum Errors'!F14, 'MazeComplete Errors'!F14, 'MazeSolve Errors'!F14, 'Hamiltonian Errors'!F14)</f>
        <v>12.077777777777778</v>
      </c>
      <c r="G14">
        <f>AVERAGE('PARITY Errors'!G14, 'Pattern_Matching Errors'!G14, 'Reversal Errors'!G14, 'Stack Errors'!G14, 'Vending_Machine Errors'!G14, 'Vending_Machine_Sum Errors'!G14, 'MazeComplete Errors'!G14, 'MazeSolve Errors'!G14, 'Hamiltonian Errors'!G14)</f>
        <v>3.3333333333333333E-2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AVERAGE('PARITY Errors'!D15, 'Pattern_Matching Errors'!D15, 'Reversal Errors'!D15, 'Stack Errors'!D15, 'Vending_Machine Errors'!D15, 'Vending_Machine_Sum Errors'!D15, 'MazeComplete Errors'!D15, 'MazeSolve Errors'!D15, 'Hamiltonian Errors'!D15)</f>
        <v>76.411111111111097</v>
      </c>
      <c r="E15">
        <f>AVERAGE('PARITY Errors'!E15, 'Pattern_Matching Errors'!E15, 'Reversal Errors'!E15, 'Stack Errors'!E15, 'Vending_Machine Errors'!E15, 'Vending_Machine_Sum Errors'!E15, 'MazeComplete Errors'!E15, 'MazeSolve Errors'!E15, 'Hamiltonian Errors'!E15)</f>
        <v>23.311111111111114</v>
      </c>
      <c r="F15">
        <f>AVERAGE('PARITY Errors'!F15, 'Pattern_Matching Errors'!F15, 'Reversal Errors'!F15, 'Stack Errors'!F15, 'Vending_Machine Errors'!F15, 'Vending_Machine_Sum Errors'!F15, 'MazeComplete Errors'!F15, 'MazeSolve Errors'!F15, 'Hamiltonian Errors'!F15)</f>
        <v>11.244444444444444</v>
      </c>
      <c r="G15">
        <f>AVERAGE('PARITY Errors'!G15, 'Pattern_Matching Errors'!G15, 'Reversal Errors'!G15, 'Stack Errors'!G15, 'Vending_Machine Errors'!G15, 'Vending_Machine_Sum Errors'!G15, 'MazeComplete Errors'!G15, 'MazeSolve Errors'!G15, 'Hamiltonian Errors'!G15)</f>
        <v>5.5555555555555552E-2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AVERAGE('PARITY Errors'!D16, 'Pattern_Matching Errors'!D16, 'Reversal Errors'!D16, 'Stack Errors'!D16, 'Vending_Machine Errors'!D16, 'Vending_Machine_Sum Errors'!D16, 'MazeComplete Errors'!D16, 'MazeSolve Errors'!D16, 'Hamiltonian Errors'!D16)</f>
        <v>78.74444444444444</v>
      </c>
      <c r="E16">
        <f>AVERAGE('PARITY Errors'!E16, 'Pattern_Matching Errors'!E16, 'Reversal Errors'!E16, 'Stack Errors'!E16, 'Vending_Machine Errors'!E16, 'Vending_Machine_Sum Errors'!E16, 'MazeComplete Errors'!E16, 'MazeSolve Errors'!E16, 'Hamiltonian Errors'!E16)</f>
        <v>24.222222222222218</v>
      </c>
      <c r="F16">
        <f>AVERAGE('PARITY Errors'!F16, 'Pattern_Matching Errors'!F16, 'Reversal Errors'!F16, 'Stack Errors'!F16, 'Vending_Machine Errors'!F16, 'Vending_Machine_Sum Errors'!F16, 'MazeComplete Errors'!F16, 'MazeSolve Errors'!F16, 'Hamiltonian Errors'!F16)</f>
        <v>11.366666666666667</v>
      </c>
      <c r="G16">
        <f>AVERAGE('PARITY Errors'!G16, 'Pattern_Matching Errors'!G16, 'Reversal Errors'!G16, 'Stack Errors'!G16, 'Vending_Machine Errors'!G16, 'Vending_Machine_Sum Errors'!G16, 'MazeComplete Errors'!G16, 'MazeSolve Errors'!G16, 'Hamiltonian Errors'!G16)</f>
        <v>3.3333333333333333E-2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AVERAGE('PARITY Errors'!D17, 'Pattern_Matching Errors'!D17, 'Reversal Errors'!D17, 'Stack Errors'!D17, 'Vending_Machine Errors'!D17, 'Vending_Machine_Sum Errors'!D17, 'MazeComplete Errors'!D17, 'MazeSolve Errors'!D17, 'Hamiltonian Errors'!D17)</f>
        <v>79.98888888888888</v>
      </c>
      <c r="E17">
        <f>AVERAGE('PARITY Errors'!E17, 'Pattern_Matching Errors'!E17, 'Reversal Errors'!E17, 'Stack Errors'!E17, 'Vending_Machine Errors'!E17, 'Vending_Machine_Sum Errors'!E17, 'MazeComplete Errors'!E17, 'MazeSolve Errors'!E17, 'Hamiltonian Errors'!E17)</f>
        <v>24.3</v>
      </c>
      <c r="F17">
        <f>AVERAGE('PARITY Errors'!F17, 'Pattern_Matching Errors'!F17, 'Reversal Errors'!F17, 'Stack Errors'!F17, 'Vending_Machine Errors'!F17, 'Vending_Machine_Sum Errors'!F17, 'MazeComplete Errors'!F17, 'MazeSolve Errors'!F17, 'Hamiltonian Errors'!F17)</f>
        <v>11.433333333333334</v>
      </c>
      <c r="G17">
        <f>AVERAGE('PARITY Errors'!G17, 'Pattern_Matching Errors'!G17, 'Reversal Errors'!G17, 'Stack Errors'!G17, 'Vending_Machine Errors'!G17, 'Vending_Machine_Sum Errors'!G17, 'MazeComplete Errors'!G17, 'MazeSolve Errors'!G17, 'Hamiltonian Errors'!G17)</f>
        <v>6.6666666666666666E-2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AVERAGE('PARITY Errors'!D18, 'Pattern_Matching Errors'!D18, 'Reversal Errors'!D18, 'Stack Errors'!D18, 'Vending_Machine Errors'!D18, 'Vending_Machine_Sum Errors'!D18, 'MazeComplete Errors'!D18, 'MazeSolve Errors'!D18, 'Hamiltonian Errors'!D18)</f>
        <v>80.666666666666686</v>
      </c>
      <c r="E18">
        <f>AVERAGE('PARITY Errors'!E18, 'Pattern_Matching Errors'!E18, 'Reversal Errors'!E18, 'Stack Errors'!E18, 'Vending_Machine Errors'!E18, 'Vending_Machine_Sum Errors'!E18, 'MazeComplete Errors'!E18, 'MazeSolve Errors'!E18, 'Hamiltonian Errors'!E18)</f>
        <v>25.366666666666667</v>
      </c>
      <c r="F18">
        <f>AVERAGE('PARITY Errors'!F18, 'Pattern_Matching Errors'!F18, 'Reversal Errors'!F18, 'Stack Errors'!F18, 'Vending_Machine Errors'!F18, 'Vending_Machine_Sum Errors'!F18, 'MazeComplete Errors'!F18, 'MazeSolve Errors'!F18, 'Hamiltonian Errors'!F18)</f>
        <v>11.177777777777777</v>
      </c>
      <c r="G18">
        <f>AVERAGE('PARITY Errors'!G18, 'Pattern_Matching Errors'!G18, 'Reversal Errors'!G18, 'Stack Errors'!G18, 'Vending_Machine Errors'!G18, 'Vending_Machine_Sum Errors'!G18, 'MazeComplete Errors'!G18, 'MazeSolve Errors'!G18, 'Hamiltonian Errors'!G18)</f>
        <v>1.1111111111111112E-2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AVERAGE('PARITY Errors'!D19, 'Pattern_Matching Errors'!D19, 'Reversal Errors'!D19, 'Stack Errors'!D19, 'Vending_Machine Errors'!D19, 'Vending_Machine_Sum Errors'!D19, 'MazeComplete Errors'!D19, 'MazeSolve Errors'!D19, 'Hamiltonian Errors'!D19)</f>
        <v>26.922222222222224</v>
      </c>
      <c r="E19">
        <f>AVERAGE('PARITY Errors'!E19, 'Pattern_Matching Errors'!E19, 'Reversal Errors'!E19, 'Stack Errors'!E19, 'Vending_Machine Errors'!E19, 'Vending_Machine_Sum Errors'!E19, 'MazeComplete Errors'!E19, 'MazeSolve Errors'!E19, 'Hamiltonian Errors'!E19)</f>
        <v>0.82222222222222219</v>
      </c>
      <c r="F19">
        <f>AVERAGE('PARITY Errors'!F19, 'Pattern_Matching Errors'!F19, 'Reversal Errors'!F19, 'Stack Errors'!F19, 'Vending_Machine Errors'!F19, 'Vending_Machine_Sum Errors'!F19, 'MazeComplete Errors'!F19, 'MazeSolve Errors'!F19, 'Hamiltonian Errors'!F19)</f>
        <v>15.611111111111111</v>
      </c>
      <c r="G19">
        <f>AVERAGE('PARITY Errors'!G19, 'Pattern_Matching Errors'!G19, 'Reversal Errors'!G19, 'Stack Errors'!G19, 'Vending_Machine Errors'!G19, 'Vending_Machine_Sum Errors'!G19, 'MazeComplete Errors'!G19, 'MazeSolve Errors'!G19, 'Hamiltonian Errors'!G19)</f>
        <v>1.9888888888888887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AVERAGE('PARITY Errors'!D20, 'Pattern_Matching Errors'!D20, 'Reversal Errors'!D20, 'Stack Errors'!D20, 'Vending_Machine Errors'!D20, 'Vending_Machine_Sum Errors'!D20, 'MazeComplete Errors'!D20, 'MazeSolve Errors'!D20, 'Hamiltonian Errors'!D20)</f>
        <v>27.855555555555554</v>
      </c>
      <c r="E20">
        <f>AVERAGE('PARITY Errors'!E20, 'Pattern_Matching Errors'!E20, 'Reversal Errors'!E20, 'Stack Errors'!E20, 'Vending_Machine Errors'!E20, 'Vending_Machine_Sum Errors'!E20, 'MazeComplete Errors'!E20, 'MazeSolve Errors'!E20, 'Hamiltonian Errors'!E20)</f>
        <v>1.4222222222222223</v>
      </c>
      <c r="F20">
        <f>AVERAGE('PARITY Errors'!F20, 'Pattern_Matching Errors'!F20, 'Reversal Errors'!F20, 'Stack Errors'!F20, 'Vending_Machine Errors'!F20, 'Vending_Machine_Sum Errors'!F20, 'MazeComplete Errors'!F20, 'MazeSolve Errors'!F20, 'Hamiltonian Errors'!F20)</f>
        <v>13.066666666666668</v>
      </c>
      <c r="G20">
        <f>AVERAGE('PARITY Errors'!G20, 'Pattern_Matching Errors'!G20, 'Reversal Errors'!G20, 'Stack Errors'!G20, 'Vending_Machine Errors'!G20, 'Vending_Machine_Sum Errors'!G20, 'MazeComplete Errors'!G20, 'MazeSolve Errors'!G20, 'Hamiltonian Errors'!G20)</f>
        <v>2.1111111111111112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AVERAGE('PARITY Errors'!D21, 'Pattern_Matching Errors'!D21, 'Reversal Errors'!D21, 'Stack Errors'!D21, 'Vending_Machine Errors'!D21, 'Vending_Machine_Sum Errors'!D21, 'MazeComplete Errors'!D21, 'MazeSolve Errors'!D21, 'Hamiltonian Errors'!D21)</f>
        <v>29.294444444444448</v>
      </c>
      <c r="E21">
        <f>AVERAGE('PARITY Errors'!E21, 'Pattern_Matching Errors'!E21, 'Reversal Errors'!E21, 'Stack Errors'!E21, 'Vending_Machine Errors'!E21, 'Vending_Machine_Sum Errors'!E21, 'MazeComplete Errors'!E21, 'MazeSolve Errors'!E21, 'Hamiltonian Errors'!E21)</f>
        <v>1.4777777777777779</v>
      </c>
      <c r="F21">
        <f>AVERAGE('PARITY Errors'!F21, 'Pattern_Matching Errors'!F21, 'Reversal Errors'!F21, 'Stack Errors'!F21, 'Vending_Machine Errors'!F21, 'Vending_Machine_Sum Errors'!F21, 'MazeComplete Errors'!F21, 'MazeSolve Errors'!F21, 'Hamiltonian Errors'!F21)</f>
        <v>14.766666666666667</v>
      </c>
      <c r="G21">
        <f>AVERAGE('PARITY Errors'!G21, 'Pattern_Matching Errors'!G21, 'Reversal Errors'!G21, 'Stack Errors'!G21, 'Vending_Machine Errors'!G21, 'Vending_Machine_Sum Errors'!G21, 'MazeComplete Errors'!G21, 'MazeSolve Errors'!G21, 'Hamiltonian Errors'!G21)</f>
        <v>1.9444444444444444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AVERAGE('PARITY Errors'!D22, 'Pattern_Matching Errors'!D22, 'Reversal Errors'!D22, 'Stack Errors'!D22, 'Vending_Machine Errors'!D22, 'Vending_Machine_Sum Errors'!D22, 'MazeComplete Errors'!D22, 'MazeSolve Errors'!D22, 'Hamiltonian Errors'!D22)</f>
        <v>29.600000000000005</v>
      </c>
      <c r="E22">
        <f>AVERAGE('PARITY Errors'!E22, 'Pattern_Matching Errors'!E22, 'Reversal Errors'!E22, 'Stack Errors'!E22, 'Vending_Machine Errors'!E22, 'Vending_Machine_Sum Errors'!E22, 'MazeComplete Errors'!E22, 'MazeSolve Errors'!E22, 'Hamiltonian Errors'!E22)</f>
        <v>1.6666666666666667</v>
      </c>
      <c r="F22">
        <f>AVERAGE('PARITY Errors'!F22, 'Pattern_Matching Errors'!F22, 'Reversal Errors'!F22, 'Stack Errors'!F22, 'Vending_Machine Errors'!F22, 'Vending_Machine_Sum Errors'!F22, 'MazeComplete Errors'!F22, 'MazeSolve Errors'!F22, 'Hamiltonian Errors'!F22)</f>
        <v>15.055555555555555</v>
      </c>
      <c r="G22">
        <f>AVERAGE('PARITY Errors'!G22, 'Pattern_Matching Errors'!G22, 'Reversal Errors'!G22, 'Stack Errors'!G22, 'Vending_Machine Errors'!G22, 'Vending_Machine_Sum Errors'!G22, 'MazeComplete Errors'!G22, 'MazeSolve Errors'!G22, 'Hamiltonian Errors'!G22)</f>
        <v>2.0555555555555554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AVERAGE('PARITY Errors'!D23, 'Pattern_Matching Errors'!D23, 'Reversal Errors'!D23, 'Stack Errors'!D23, 'Vending_Machine Errors'!D23, 'Vending_Machine_Sum Errors'!D23, 'MazeComplete Errors'!D23, 'MazeSolve Errors'!D23, 'Hamiltonian Errors'!D23)</f>
        <v>31.977777777777778</v>
      </c>
      <c r="E23">
        <f>AVERAGE('PARITY Errors'!E23, 'Pattern_Matching Errors'!E23, 'Reversal Errors'!E23, 'Stack Errors'!E23, 'Vending_Machine Errors'!E23, 'Vending_Machine_Sum Errors'!E23, 'MazeComplete Errors'!E23, 'MazeSolve Errors'!E23, 'Hamiltonian Errors'!E23)</f>
        <v>2.5666666666666664</v>
      </c>
      <c r="F23">
        <f>AVERAGE('PARITY Errors'!F23, 'Pattern_Matching Errors'!F23, 'Reversal Errors'!F23, 'Stack Errors'!F23, 'Vending_Machine Errors'!F23, 'Vending_Machine_Sum Errors'!F23, 'MazeComplete Errors'!F23, 'MazeSolve Errors'!F23, 'Hamiltonian Errors'!F23)</f>
        <v>15.533333333333335</v>
      </c>
      <c r="G23">
        <f>AVERAGE('PARITY Errors'!G23, 'Pattern_Matching Errors'!G23, 'Reversal Errors'!G23, 'Stack Errors'!G23, 'Vending_Machine Errors'!G23, 'Vending_Machine_Sum Errors'!G23, 'MazeComplete Errors'!G23, 'MazeSolve Errors'!G23, 'Hamiltonian Errors'!G23)</f>
        <v>2.2222222222222223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AVERAGE('PARITY Errors'!D24, 'Pattern_Matching Errors'!D24, 'Reversal Errors'!D24, 'Stack Errors'!D24, 'Vending_Machine Errors'!D24, 'Vending_Machine_Sum Errors'!D24, 'MazeComplete Errors'!D24, 'MazeSolve Errors'!D24, 'Hamiltonian Errors'!D24)</f>
        <v>13.411111111111111</v>
      </c>
      <c r="E24">
        <f>AVERAGE('PARITY Errors'!E24, 'Pattern_Matching Errors'!E24, 'Reversal Errors'!E24, 'Stack Errors'!E24, 'Vending_Machine Errors'!E24, 'Vending_Machine_Sum Errors'!E24, 'MazeComplete Errors'!E24, 'MazeSolve Errors'!E24, 'Hamiltonian Errors'!E24)</f>
        <v>0.37777777777777782</v>
      </c>
      <c r="F24">
        <f>AVERAGE('PARITY Errors'!F24, 'Pattern_Matching Errors'!F24, 'Reversal Errors'!F24, 'Stack Errors'!F24, 'Vending_Machine Errors'!F24, 'Vending_Machine_Sum Errors'!F24, 'MazeComplete Errors'!F24, 'MazeSolve Errors'!F24, 'Hamiltonian Errors'!F24)</f>
        <v>10.199999999999999</v>
      </c>
      <c r="G24">
        <f>AVERAGE('PARITY Errors'!G24, 'Pattern_Matching Errors'!G24, 'Reversal Errors'!G24, 'Stack Errors'!G24, 'Vending_Machine Errors'!G24, 'Vending_Machine_Sum Errors'!G24, 'MazeComplete Errors'!G24, 'MazeSolve Errors'!G24, 'Hamiltonian Errors'!G24)</f>
        <v>11.633333333333333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AVERAGE('PARITY Errors'!D25, 'Pattern_Matching Errors'!D25, 'Reversal Errors'!D25, 'Stack Errors'!D25, 'Vending_Machine Errors'!D25, 'Vending_Machine_Sum Errors'!D25, 'MazeComplete Errors'!D25, 'MazeSolve Errors'!D25, 'Hamiltonian Errors'!D25)</f>
        <v>13.97777777777778</v>
      </c>
      <c r="E25">
        <f>AVERAGE('PARITY Errors'!E25, 'Pattern_Matching Errors'!E25, 'Reversal Errors'!E25, 'Stack Errors'!E25, 'Vending_Machine Errors'!E25, 'Vending_Machine_Sum Errors'!E25, 'MazeComplete Errors'!E25, 'MazeSolve Errors'!E25, 'Hamiltonian Errors'!E25)</f>
        <v>0.30000000000000004</v>
      </c>
      <c r="F25">
        <f>AVERAGE('PARITY Errors'!F25, 'Pattern_Matching Errors'!F25, 'Reversal Errors'!F25, 'Stack Errors'!F25, 'Vending_Machine Errors'!F25, 'Vending_Machine_Sum Errors'!F25, 'MazeComplete Errors'!F25, 'MazeSolve Errors'!F25, 'Hamiltonian Errors'!F25)</f>
        <v>9.9777777777777796</v>
      </c>
      <c r="G25">
        <f>AVERAGE('PARITY Errors'!G25, 'Pattern_Matching Errors'!G25, 'Reversal Errors'!G25, 'Stack Errors'!G25, 'Vending_Machine Errors'!G25, 'Vending_Machine_Sum Errors'!G25, 'MazeComplete Errors'!G25, 'MazeSolve Errors'!G25, 'Hamiltonian Errors'!G25)</f>
        <v>11.922222222222222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AVERAGE('PARITY Errors'!D26, 'Pattern_Matching Errors'!D26, 'Reversal Errors'!D26, 'Stack Errors'!D26, 'Vending_Machine Errors'!D26, 'Vending_Machine_Sum Errors'!D26, 'MazeComplete Errors'!D26, 'MazeSolve Errors'!D26, 'Hamiltonian Errors'!D26)</f>
        <v>14.911111111111113</v>
      </c>
      <c r="E26">
        <f>AVERAGE('PARITY Errors'!E26, 'Pattern_Matching Errors'!E26, 'Reversal Errors'!E26, 'Stack Errors'!E26, 'Vending_Machine Errors'!E26, 'Vending_Machine_Sum Errors'!E26, 'MazeComplete Errors'!E26, 'MazeSolve Errors'!E26, 'Hamiltonian Errors'!E26)</f>
        <v>0.41111111111111115</v>
      </c>
      <c r="F26">
        <f>AVERAGE('PARITY Errors'!F26, 'Pattern_Matching Errors'!F26, 'Reversal Errors'!F26, 'Stack Errors'!F26, 'Vending_Machine Errors'!F26, 'Vending_Machine_Sum Errors'!F26, 'MazeComplete Errors'!F26, 'MazeSolve Errors'!F26, 'Hamiltonian Errors'!F26)</f>
        <v>10.177777777777777</v>
      </c>
      <c r="G26">
        <f>AVERAGE('PARITY Errors'!G26, 'Pattern_Matching Errors'!G26, 'Reversal Errors'!G26, 'Stack Errors'!G26, 'Vending_Machine Errors'!G26, 'Vending_Machine_Sum Errors'!G26, 'MazeComplete Errors'!G26, 'MazeSolve Errors'!G26, 'Hamiltonian Errors'!G26)</f>
        <v>11.822222222222223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AVERAGE('PARITY Errors'!D27, 'Pattern_Matching Errors'!D27, 'Reversal Errors'!D27, 'Stack Errors'!D27, 'Vending_Machine Errors'!D27, 'Vending_Machine_Sum Errors'!D27, 'MazeComplete Errors'!D27, 'MazeSolve Errors'!D27, 'Hamiltonian Errors'!D27)</f>
        <v>14.611111111111111</v>
      </c>
      <c r="E27">
        <f>AVERAGE('PARITY Errors'!E27, 'Pattern_Matching Errors'!E27, 'Reversal Errors'!E27, 'Stack Errors'!E27, 'Vending_Machine Errors'!E27, 'Vending_Machine_Sum Errors'!E27, 'MazeComplete Errors'!E27, 'MazeSolve Errors'!E27, 'Hamiltonian Errors'!E27)</f>
        <v>0.66666666666666652</v>
      </c>
      <c r="F27">
        <f>AVERAGE('PARITY Errors'!F27, 'Pattern_Matching Errors'!F27, 'Reversal Errors'!F27, 'Stack Errors'!F27, 'Vending_Machine Errors'!F27, 'Vending_Machine_Sum Errors'!F27, 'MazeComplete Errors'!F27, 'MazeSolve Errors'!F27, 'Hamiltonian Errors'!F27)</f>
        <v>10.68888888888889</v>
      </c>
      <c r="G27">
        <f>AVERAGE('PARITY Errors'!G27, 'Pattern_Matching Errors'!G27, 'Reversal Errors'!G27, 'Stack Errors'!G27, 'Vending_Machine Errors'!G27, 'Vending_Machine_Sum Errors'!G27, 'MazeComplete Errors'!G27, 'MazeSolve Errors'!G27, 'Hamiltonian Errors'!G27)</f>
        <v>11.722222222222221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AVERAGE('PARITY Errors'!D28, 'Pattern_Matching Errors'!D28, 'Reversal Errors'!D28, 'Stack Errors'!D28, 'Vending_Machine Errors'!D28, 'Vending_Machine_Sum Errors'!D28, 'MazeComplete Errors'!D28, 'MazeSolve Errors'!D28, 'Hamiltonian Errors'!D28)</f>
        <v>15.5</v>
      </c>
      <c r="E28">
        <f>AVERAGE('PARITY Errors'!E28, 'Pattern_Matching Errors'!E28, 'Reversal Errors'!E28, 'Stack Errors'!E28, 'Vending_Machine Errors'!E28, 'Vending_Machine_Sum Errors'!E28, 'MazeComplete Errors'!E28, 'MazeSolve Errors'!E28, 'Hamiltonian Errors'!E28)</f>
        <v>1.2555555555555555</v>
      </c>
      <c r="F28">
        <f>AVERAGE('PARITY Errors'!F28, 'Pattern_Matching Errors'!F28, 'Reversal Errors'!F28, 'Stack Errors'!F28, 'Vending_Machine Errors'!F28, 'Vending_Machine_Sum Errors'!F28, 'MazeComplete Errors'!F28, 'MazeSolve Errors'!F28, 'Hamiltonian Errors'!F28)</f>
        <v>9.9777777777777779</v>
      </c>
      <c r="G28">
        <f>AVERAGE('PARITY Errors'!G28, 'Pattern_Matching Errors'!G28, 'Reversal Errors'!G28, 'Stack Errors'!G28, 'Vending_Machine Errors'!G28, 'Vending_Machine_Sum Errors'!G28, 'MazeComplete Errors'!G28, 'MazeSolve Errors'!G28, 'Hamiltonian Errors'!G28)</f>
        <v>11.766666666666667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AVERAGE('PARITY Errors'!D29, 'Pattern_Matching Errors'!D29, 'Reversal Errors'!D29, 'Stack Errors'!D29, 'Vending_Machine Errors'!D29, 'Vending_Machine_Sum Errors'!D29, 'MazeComplete Errors'!D29, 'MazeSolve Errors'!D29, 'Hamiltonian Errors'!D29)</f>
        <v>10.455555555555556</v>
      </c>
      <c r="E29">
        <f>AVERAGE('PARITY Errors'!E29, 'Pattern_Matching Errors'!E29, 'Reversal Errors'!E29, 'Stack Errors'!E29, 'Vending_Machine Errors'!E29, 'Vending_Machine_Sum Errors'!E29, 'MazeComplete Errors'!E29, 'MazeSolve Errors'!E29, 'Hamiltonian Errors'!E29)</f>
        <v>5.5555555555555552E-2</v>
      </c>
      <c r="F29">
        <f>AVERAGE('PARITY Errors'!F29, 'Pattern_Matching Errors'!F29, 'Reversal Errors'!F29, 'Stack Errors'!F29, 'Vending_Machine Errors'!F29, 'Vending_Machine_Sum Errors'!F29, 'MazeComplete Errors'!F29, 'MazeSolve Errors'!F29, 'Hamiltonian Errors'!F29)</f>
        <v>5.4555555555555557</v>
      </c>
      <c r="G29">
        <f>AVERAGE('PARITY Errors'!G29, 'Pattern_Matching Errors'!G29, 'Reversal Errors'!G29, 'Stack Errors'!G29, 'Vending_Machine Errors'!G29, 'Vending_Machine_Sum Errors'!G29, 'MazeComplete Errors'!G29, 'MazeSolve Errors'!G29, 'Hamiltonian Errors'!G29)</f>
        <v>12.922222222222222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AVERAGE('PARITY Errors'!D30, 'Pattern_Matching Errors'!D30, 'Reversal Errors'!D30, 'Stack Errors'!D30, 'Vending_Machine Errors'!D30, 'Vending_Machine_Sum Errors'!D30, 'MazeComplete Errors'!D30, 'MazeSolve Errors'!D30, 'Hamiltonian Errors'!D30)</f>
        <v>12.477777777777776</v>
      </c>
      <c r="E30">
        <f>AVERAGE('PARITY Errors'!E30, 'Pattern_Matching Errors'!E30, 'Reversal Errors'!E30, 'Stack Errors'!E30, 'Vending_Machine Errors'!E30, 'Vending_Machine_Sum Errors'!E30, 'MazeComplete Errors'!E30, 'MazeSolve Errors'!E30, 'Hamiltonian Errors'!E30)</f>
        <v>2.2222222222222223E-2</v>
      </c>
      <c r="F30">
        <f>AVERAGE('PARITY Errors'!F30, 'Pattern_Matching Errors'!F30, 'Reversal Errors'!F30, 'Stack Errors'!F30, 'Vending_Machine Errors'!F30, 'Vending_Machine_Sum Errors'!F30, 'MazeComplete Errors'!F30, 'MazeSolve Errors'!F30, 'Hamiltonian Errors'!F30)</f>
        <v>5.2888888888888888</v>
      </c>
      <c r="G30">
        <f>AVERAGE('PARITY Errors'!G30, 'Pattern_Matching Errors'!G30, 'Reversal Errors'!G30, 'Stack Errors'!G30, 'Vending_Machine Errors'!G30, 'Vending_Machine_Sum Errors'!G30, 'MazeComplete Errors'!G30, 'MazeSolve Errors'!G30, 'Hamiltonian Errors'!G30)</f>
        <v>12.844444444444443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AVERAGE('PARITY Errors'!D31, 'Pattern_Matching Errors'!D31, 'Reversal Errors'!D31, 'Stack Errors'!D31, 'Vending_Machine Errors'!D31, 'Vending_Machine_Sum Errors'!D31, 'MazeComplete Errors'!D31, 'MazeSolve Errors'!D31, 'Hamiltonian Errors'!D31)</f>
        <v>13.547777777777778</v>
      </c>
      <c r="E31">
        <f>AVERAGE('PARITY Errors'!E31, 'Pattern_Matching Errors'!E31, 'Reversal Errors'!E31, 'Stack Errors'!E31, 'Vending_Machine Errors'!E31, 'Vending_Machine_Sum Errors'!E31, 'MazeComplete Errors'!E31, 'MazeSolve Errors'!E31, 'Hamiltonian Errors'!E31)</f>
        <v>0.2</v>
      </c>
      <c r="F31">
        <f>AVERAGE('PARITY Errors'!F31, 'Pattern_Matching Errors'!F31, 'Reversal Errors'!F31, 'Stack Errors'!F31, 'Vending_Machine Errors'!F31, 'Vending_Machine_Sum Errors'!F31, 'MazeComplete Errors'!F31, 'MazeSolve Errors'!F31, 'Hamiltonian Errors'!F31)</f>
        <v>5.6888888888888891</v>
      </c>
      <c r="G31">
        <f>AVERAGE('PARITY Errors'!G31, 'Pattern_Matching Errors'!G31, 'Reversal Errors'!G31, 'Stack Errors'!G31, 'Vending_Machine Errors'!G31, 'Vending_Machine_Sum Errors'!G31, 'MazeComplete Errors'!G31, 'MazeSolve Errors'!G31, 'Hamiltonian Errors'!G31)</f>
        <v>12.81111111111111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AVERAGE('PARITY Errors'!D32, 'Pattern_Matching Errors'!D32, 'Reversal Errors'!D32, 'Stack Errors'!D32, 'Vending_Machine Errors'!D32, 'Vending_Machine_Sum Errors'!D32, 'MazeComplete Errors'!D32, 'MazeSolve Errors'!D32, 'Hamiltonian Errors'!D32)</f>
        <v>14.225555555555555</v>
      </c>
      <c r="E32">
        <f>AVERAGE('PARITY Errors'!E32, 'Pattern_Matching Errors'!E32, 'Reversal Errors'!E32, 'Stack Errors'!E32, 'Vending_Machine Errors'!E32, 'Vending_Machine_Sum Errors'!E32, 'MazeComplete Errors'!E32, 'MazeSolve Errors'!E32, 'Hamiltonian Errors'!E32)</f>
        <v>0.28888888888888892</v>
      </c>
      <c r="F32">
        <f>AVERAGE('PARITY Errors'!F32, 'Pattern_Matching Errors'!F32, 'Reversal Errors'!F32, 'Stack Errors'!F32, 'Vending_Machine Errors'!F32, 'Vending_Machine_Sum Errors'!F32, 'MazeComplete Errors'!F32, 'MazeSolve Errors'!F32, 'Hamiltonian Errors'!F32)</f>
        <v>5.822222222222222</v>
      </c>
      <c r="G32">
        <f>AVERAGE('PARITY Errors'!G32, 'Pattern_Matching Errors'!G32, 'Reversal Errors'!G32, 'Stack Errors'!G32, 'Vending_Machine Errors'!G32, 'Vending_Machine_Sum Errors'!G32, 'MazeComplete Errors'!G32, 'MazeSolve Errors'!G32, 'Hamiltonian Errors'!G32)</f>
        <v>13.077777777777778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AVERAGE('PARITY Errors'!D33, 'Pattern_Matching Errors'!D33, 'Reversal Errors'!D33, 'Stack Errors'!D33, 'Vending_Machine Errors'!D33, 'Vending_Machine_Sum Errors'!D33, 'MazeComplete Errors'!D33, 'MazeSolve Errors'!D33, 'Hamiltonian Errors'!D33)</f>
        <v>15.899999999999999</v>
      </c>
      <c r="E33">
        <f>AVERAGE('PARITY Errors'!E33, 'Pattern_Matching Errors'!E33, 'Reversal Errors'!E33, 'Stack Errors'!E33, 'Vending_Machine Errors'!E33, 'Vending_Machine_Sum Errors'!E33, 'MazeComplete Errors'!E33, 'MazeSolve Errors'!E33, 'Hamiltonian Errors'!E33)</f>
        <v>0.95555555555555549</v>
      </c>
      <c r="F33">
        <f>AVERAGE('PARITY Errors'!F33, 'Pattern_Matching Errors'!F33, 'Reversal Errors'!F33, 'Stack Errors'!F33, 'Vending_Machine Errors'!F33, 'Vending_Machine_Sum Errors'!F33, 'MazeComplete Errors'!F33, 'MazeSolve Errors'!F33, 'Hamiltonian Errors'!F33)</f>
        <v>5.4111111111111114</v>
      </c>
      <c r="G33">
        <f>AVERAGE('PARITY Errors'!G33, 'Pattern_Matching Errors'!G33, 'Reversal Errors'!G33, 'Stack Errors'!G33, 'Vending_Machine Errors'!G33, 'Vending_Machine_Sum Errors'!G33, 'MazeComplete Errors'!G33, 'MazeSolve Errors'!G33, 'Hamiltonian Errors'!G33)</f>
        <v>12.722222222222221</v>
      </c>
      <c r="H33" t="str">
        <f t="shared" si="0"/>
        <v>100 (δ=0.85)</v>
      </c>
    </row>
    <row r="37" spans="1:8" x14ac:dyDescent="0.45">
      <c r="A37" s="1">
        <v>0</v>
      </c>
      <c r="B37" t="s">
        <v>8</v>
      </c>
    </row>
    <row r="39" spans="1:8" x14ac:dyDescent="0.45"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7</v>
      </c>
    </row>
    <row r="40" spans="1:8" x14ac:dyDescent="0.45">
      <c r="A40" s="1">
        <v>0</v>
      </c>
      <c r="B40">
        <v>0</v>
      </c>
      <c r="C40">
        <v>0</v>
      </c>
      <c r="D40">
        <f>AVERAGE('PARITY Errors'!D40, 'Pattern_Matching Errors'!D40, 'Reversal Errors'!D40, 'Stack Errors'!D40, 'Vending_Machine Errors'!D40, 'Vending_Machine_Sum Errors'!D40, 'MazeComplete Errors'!D40, 'MazeSolve Errors'!D40, 'Hamiltonian Errors'!D40)</f>
        <v>20.033333333333335</v>
      </c>
      <c r="E40">
        <f>AVERAGE('PARITY Errors'!E40, 'Pattern_Matching Errors'!E40, 'Reversal Errors'!E40, 'Stack Errors'!E40, 'Vending_Machine Errors'!E40, 'Vending_Machine_Sum Errors'!E40, 'MazeComplete Errors'!E40, 'MazeSolve Errors'!E40, 'Hamiltonian Errors'!E40)</f>
        <v>10.944444444444443</v>
      </c>
      <c r="F40">
        <f>AVERAGE('PARITY Errors'!F40, 'Pattern_Matching Errors'!F40, 'Reversal Errors'!F40, 'Stack Errors'!F40, 'Vending_Machine Errors'!F40, 'Vending_Machine_Sum Errors'!F40, 'MazeComplete Errors'!F40, 'MazeSolve Errors'!F40, 'Hamiltonian Errors'!F40)</f>
        <v>13.71111111111111</v>
      </c>
      <c r="G40">
        <f>AVERAGE('PARITY Errors'!G40, 'Pattern_Matching Errors'!G40, 'Reversal Errors'!G40, 'Stack Errors'!G40, 'Vending_Machine Errors'!G40, 'Vending_Machine_Sum Errors'!G40, 'MazeComplete Errors'!G40, 'MazeSolve Errors'!G40, 'Hamiltonian Errors'!G40)</f>
        <v>88.522222222222226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AVERAGE('PARITY Errors'!D41, 'Pattern_Matching Errors'!D41, 'Reversal Errors'!D41, 'Stack Errors'!D41, 'Vending_Machine Errors'!D41, 'Vending_Machine_Sum Errors'!D41, 'MazeComplete Errors'!D41, 'MazeSolve Errors'!D41, 'Hamiltonian Errors'!D41)</f>
        <v>20.224444444444444</v>
      </c>
      <c r="E41">
        <f>AVERAGE('PARITY Errors'!E41, 'Pattern_Matching Errors'!E41, 'Reversal Errors'!E41, 'Stack Errors'!E41, 'Vending_Machine Errors'!E41, 'Vending_Machine_Sum Errors'!E41, 'MazeComplete Errors'!E41, 'MazeSolve Errors'!E41, 'Hamiltonian Errors'!E41)</f>
        <v>11.222222222222221</v>
      </c>
      <c r="F41">
        <f>AVERAGE('PARITY Errors'!F41, 'Pattern_Matching Errors'!F41, 'Reversal Errors'!F41, 'Stack Errors'!F41, 'Vending_Machine Errors'!F41, 'Vending_Machine_Sum Errors'!F41, 'MazeComplete Errors'!F41, 'MazeSolve Errors'!F41, 'Hamiltonian Errors'!F41)</f>
        <v>14.900000000000002</v>
      </c>
      <c r="G41">
        <f>AVERAGE('PARITY Errors'!G41, 'Pattern_Matching Errors'!G41, 'Reversal Errors'!G41, 'Stack Errors'!G41, 'Vending_Machine Errors'!G41, 'Vending_Machine_Sum Errors'!G41, 'MazeComplete Errors'!G41, 'MazeSolve Errors'!G41, 'Hamiltonian Errors'!G41)</f>
        <v>88.144444444444446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AVERAGE('PARITY Errors'!D42, 'Pattern_Matching Errors'!D42, 'Reversal Errors'!D42, 'Stack Errors'!D42, 'Vending_Machine Errors'!D42, 'Vending_Machine_Sum Errors'!D42, 'MazeComplete Errors'!D42, 'MazeSolve Errors'!D42, 'Hamiltonian Errors'!D42)</f>
        <v>20.022222222222222</v>
      </c>
      <c r="E42">
        <f>AVERAGE('PARITY Errors'!E42, 'Pattern_Matching Errors'!E42, 'Reversal Errors'!E42, 'Stack Errors'!E42, 'Vending_Machine Errors'!E42, 'Vending_Machine_Sum Errors'!E42, 'MazeComplete Errors'!E42, 'MazeSolve Errors'!E42, 'Hamiltonian Errors'!E42)</f>
        <v>10.81111111111111</v>
      </c>
      <c r="F42">
        <f>AVERAGE('PARITY Errors'!F42, 'Pattern_Matching Errors'!F42, 'Reversal Errors'!F42, 'Stack Errors'!F42, 'Vending_Machine Errors'!F42, 'Vending_Machine_Sum Errors'!F42, 'MazeComplete Errors'!F42, 'MazeSolve Errors'!F42, 'Hamiltonian Errors'!F42)</f>
        <v>15.533333333333335</v>
      </c>
      <c r="G42">
        <f>AVERAGE('PARITY Errors'!G42, 'Pattern_Matching Errors'!G42, 'Reversal Errors'!G42, 'Stack Errors'!G42, 'Vending_Machine Errors'!G42, 'Vending_Machine_Sum Errors'!G42, 'MazeComplete Errors'!G42, 'MazeSolve Errors'!G42, 'Hamiltonian Errors'!G42)</f>
        <v>88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AVERAGE('PARITY Errors'!D43, 'Pattern_Matching Errors'!D43, 'Reversal Errors'!D43, 'Stack Errors'!D43, 'Vending_Machine Errors'!D43, 'Vending_Machine_Sum Errors'!D43, 'MazeComplete Errors'!D43, 'MazeSolve Errors'!D43, 'Hamiltonian Errors'!D43)</f>
        <v>20.288888888888884</v>
      </c>
      <c r="E43">
        <f>AVERAGE('PARITY Errors'!E43, 'Pattern_Matching Errors'!E43, 'Reversal Errors'!E43, 'Stack Errors'!E43, 'Vending_Machine Errors'!E43, 'Vending_Machine_Sum Errors'!E43, 'MazeComplete Errors'!E43, 'MazeSolve Errors'!E43, 'Hamiltonian Errors'!E43)</f>
        <v>11.233333333333333</v>
      </c>
      <c r="F43">
        <f>AVERAGE('PARITY Errors'!F43, 'Pattern_Matching Errors'!F43, 'Reversal Errors'!F43, 'Stack Errors'!F43, 'Vending_Machine Errors'!F43, 'Vending_Machine_Sum Errors'!F43, 'MazeComplete Errors'!F43, 'MazeSolve Errors'!F43, 'Hamiltonian Errors'!F43)</f>
        <v>15.41111111111111</v>
      </c>
      <c r="G43">
        <f>AVERAGE('PARITY Errors'!G43, 'Pattern_Matching Errors'!G43, 'Reversal Errors'!G43, 'Stack Errors'!G43, 'Vending_Machine Errors'!G43, 'Vending_Machine_Sum Errors'!G43, 'MazeComplete Errors'!G43, 'MazeSolve Errors'!G43, 'Hamiltonian Errors'!G43)</f>
        <v>87.8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AVERAGE('PARITY Errors'!D44, 'Pattern_Matching Errors'!D44, 'Reversal Errors'!D44, 'Stack Errors'!D44, 'Vending_Machine Errors'!D44, 'Vending_Machine_Sum Errors'!D44, 'MazeComplete Errors'!D44, 'MazeSolve Errors'!D44, 'Hamiltonian Errors'!D44)</f>
        <v>20.755555555555556</v>
      </c>
      <c r="E44">
        <f>AVERAGE('PARITY Errors'!E44, 'Pattern_Matching Errors'!E44, 'Reversal Errors'!E44, 'Stack Errors'!E44, 'Vending_Machine Errors'!E44, 'Vending_Machine_Sum Errors'!E44, 'MazeComplete Errors'!E44, 'MazeSolve Errors'!E44, 'Hamiltonian Errors'!E44)</f>
        <v>11.544444444444444</v>
      </c>
      <c r="F44">
        <f>AVERAGE('PARITY Errors'!F44, 'Pattern_Matching Errors'!F44, 'Reversal Errors'!F44, 'Stack Errors'!F44, 'Vending_Machine Errors'!F44, 'Vending_Machine_Sum Errors'!F44, 'MazeComplete Errors'!F44, 'MazeSolve Errors'!F44, 'Hamiltonian Errors'!F44)</f>
        <v>17.522222222222222</v>
      </c>
      <c r="G44">
        <f>AVERAGE('PARITY Errors'!G44, 'Pattern_Matching Errors'!G44, 'Reversal Errors'!G44, 'Stack Errors'!G44, 'Vending_Machine Errors'!G44, 'Vending_Machine_Sum Errors'!G44, 'MazeComplete Errors'!G44, 'MazeSolve Errors'!G44, 'Hamiltonian Errors'!G44)</f>
        <v>87.333333333333329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AVERAGE('PARITY Errors'!D45, 'Pattern_Matching Errors'!D45, 'Reversal Errors'!D45, 'Stack Errors'!D45, 'Vending_Machine Errors'!D45, 'Vending_Machine_Sum Errors'!D45, 'MazeComplete Errors'!D45, 'MazeSolve Errors'!D45, 'Hamiltonian Errors'!D45)</f>
        <v>14.366666666666665</v>
      </c>
      <c r="E45">
        <f>AVERAGE('PARITY Errors'!E45, 'Pattern_Matching Errors'!E45, 'Reversal Errors'!E45, 'Stack Errors'!E45, 'Vending_Machine Errors'!E45, 'Vending_Machine_Sum Errors'!E45, 'MazeComplete Errors'!E45, 'MazeSolve Errors'!E45, 'Hamiltonian Errors'!E45)</f>
        <v>0</v>
      </c>
      <c r="F45">
        <f>AVERAGE('PARITY Errors'!F45, 'Pattern_Matching Errors'!F45, 'Reversal Errors'!F45, 'Stack Errors'!F45, 'Vending_Machine Errors'!F45, 'Vending_Machine_Sum Errors'!F45, 'MazeComplete Errors'!F45, 'MazeSolve Errors'!F45, 'Hamiltonian Errors'!F45)</f>
        <v>15.855555555555554</v>
      </c>
      <c r="G45">
        <f>AVERAGE('PARITY Errors'!G45, 'Pattern_Matching Errors'!G45, 'Reversal Errors'!G45, 'Stack Errors'!G45, 'Vending_Machine Errors'!G45, 'Vending_Machine_Sum Errors'!G45, 'MazeComplete Errors'!G45, 'MazeSolve Errors'!G45, 'Hamiltonian Errors'!G45)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AVERAGE('PARITY Errors'!D46, 'Pattern_Matching Errors'!D46, 'Reversal Errors'!D46, 'Stack Errors'!D46, 'Vending_Machine Errors'!D46, 'Vending_Machine_Sum Errors'!D46, 'MazeComplete Errors'!D46, 'MazeSolve Errors'!D46, 'Hamiltonian Errors'!D46)</f>
        <v>13.71111111111111</v>
      </c>
      <c r="E46">
        <f>AVERAGE('PARITY Errors'!E46, 'Pattern_Matching Errors'!E46, 'Reversal Errors'!E46, 'Stack Errors'!E46, 'Vending_Machine Errors'!E46, 'Vending_Machine_Sum Errors'!E46, 'MazeComplete Errors'!E46, 'MazeSolve Errors'!E46, 'Hamiltonian Errors'!E46)</f>
        <v>0</v>
      </c>
      <c r="F46">
        <f>AVERAGE('PARITY Errors'!F46, 'Pattern_Matching Errors'!F46, 'Reversal Errors'!F46, 'Stack Errors'!F46, 'Vending_Machine Errors'!F46, 'Vending_Machine_Sum Errors'!F46, 'MazeComplete Errors'!F46, 'MazeSolve Errors'!F46, 'Hamiltonian Errors'!F46)</f>
        <v>17.188888888888886</v>
      </c>
      <c r="G46">
        <f>AVERAGE('PARITY Errors'!G46, 'Pattern_Matching Errors'!G46, 'Reversal Errors'!G46, 'Stack Errors'!G46, 'Vending_Machine Errors'!G46, 'Vending_Machine_Sum Errors'!G46, 'MazeComplete Errors'!G46, 'MazeSolve Errors'!G46, 'Hamiltonian Errors'!G46)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AVERAGE('PARITY Errors'!D47, 'Pattern_Matching Errors'!D47, 'Reversal Errors'!D47, 'Stack Errors'!D47, 'Vending_Machine Errors'!D47, 'Vending_Machine_Sum Errors'!D47, 'MazeComplete Errors'!D47, 'MazeSolve Errors'!D47, 'Hamiltonian Errors'!D47)</f>
        <v>13.466666666666667</v>
      </c>
      <c r="E47">
        <f>AVERAGE('PARITY Errors'!E47, 'Pattern_Matching Errors'!E47, 'Reversal Errors'!E47, 'Stack Errors'!E47, 'Vending_Machine Errors'!E47, 'Vending_Machine_Sum Errors'!E47, 'MazeComplete Errors'!E47, 'MazeSolve Errors'!E47, 'Hamiltonian Errors'!E47)</f>
        <v>0</v>
      </c>
      <c r="F47">
        <f>AVERAGE('PARITY Errors'!F47, 'Pattern_Matching Errors'!F47, 'Reversal Errors'!F47, 'Stack Errors'!F47, 'Vending_Machine Errors'!F47, 'Vending_Machine_Sum Errors'!F47, 'MazeComplete Errors'!F47, 'MazeSolve Errors'!F47, 'Hamiltonian Errors'!F47)</f>
        <v>18.088888888888889</v>
      </c>
      <c r="G47">
        <f>AVERAGE('PARITY Errors'!G47, 'Pattern_Matching Errors'!G47, 'Reversal Errors'!G47, 'Stack Errors'!G47, 'Vending_Machine Errors'!G47, 'Vending_Machine_Sum Errors'!G47, 'MazeComplete Errors'!G47, 'MazeSolve Errors'!G47, 'Hamiltonian Errors'!G47)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AVERAGE('PARITY Errors'!D48, 'Pattern_Matching Errors'!D48, 'Reversal Errors'!D48, 'Stack Errors'!D48, 'Vending_Machine Errors'!D48, 'Vending_Machine_Sum Errors'!D48, 'MazeComplete Errors'!D48, 'MazeSolve Errors'!D48, 'Hamiltonian Errors'!D48)</f>
        <v>13.933333333333332</v>
      </c>
      <c r="E48">
        <f>AVERAGE('PARITY Errors'!E48, 'Pattern_Matching Errors'!E48, 'Reversal Errors'!E48, 'Stack Errors'!E48, 'Vending_Machine Errors'!E48, 'Vending_Machine_Sum Errors'!E48, 'MazeComplete Errors'!E48, 'MazeSolve Errors'!E48, 'Hamiltonian Errors'!E48)</f>
        <v>0</v>
      </c>
      <c r="F48">
        <f>AVERAGE('PARITY Errors'!F48, 'Pattern_Matching Errors'!F48, 'Reversal Errors'!F48, 'Stack Errors'!F48, 'Vending_Machine Errors'!F48, 'Vending_Machine_Sum Errors'!F48, 'MazeComplete Errors'!F48, 'MazeSolve Errors'!F48, 'Hamiltonian Errors'!F48)</f>
        <v>17.644444444444446</v>
      </c>
      <c r="G48">
        <f>AVERAGE('PARITY Errors'!G48, 'Pattern_Matching Errors'!G48, 'Reversal Errors'!G48, 'Stack Errors'!G48, 'Vending_Machine Errors'!G48, 'Vending_Machine_Sum Errors'!G48, 'MazeComplete Errors'!G48, 'MazeSolve Errors'!G48, 'Hamiltonian Errors'!G48)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AVERAGE('PARITY Errors'!D49, 'Pattern_Matching Errors'!D49, 'Reversal Errors'!D49, 'Stack Errors'!D49, 'Vending_Machine Errors'!D49, 'Vending_Machine_Sum Errors'!D49, 'MazeComplete Errors'!D49, 'MazeSolve Errors'!D49, 'Hamiltonian Errors'!D49)</f>
        <v>14.017777777777777</v>
      </c>
      <c r="E49">
        <f>AVERAGE('PARITY Errors'!E49, 'Pattern_Matching Errors'!E49, 'Reversal Errors'!E49, 'Stack Errors'!E49, 'Vending_Machine Errors'!E49, 'Vending_Machine_Sum Errors'!E49, 'MazeComplete Errors'!E49, 'MazeSolve Errors'!E49, 'Hamiltonian Errors'!E49)</f>
        <v>0</v>
      </c>
      <c r="F49">
        <f>AVERAGE('PARITY Errors'!F49, 'Pattern_Matching Errors'!F49, 'Reversal Errors'!F49, 'Stack Errors'!F49, 'Vending_Machine Errors'!F49, 'Vending_Machine_Sum Errors'!F49, 'MazeComplete Errors'!F49, 'MazeSolve Errors'!F49, 'Hamiltonian Errors'!F49)</f>
        <v>18.555555555555557</v>
      </c>
      <c r="G49">
        <f>AVERAGE('PARITY Errors'!G49, 'Pattern_Matching Errors'!G49, 'Reversal Errors'!G49, 'Stack Errors'!G49, 'Vending_Machine Errors'!G49, 'Vending_Machine_Sum Errors'!G49, 'MazeComplete Errors'!G49, 'MazeSolve Errors'!G49, 'Hamiltonian Errors'!G49)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AVERAGE('PARITY Errors'!D50, 'Pattern_Matching Errors'!D50, 'Reversal Errors'!D50, 'Stack Errors'!D50, 'Vending_Machine Errors'!D50, 'Vending_Machine_Sum Errors'!D50, 'MazeComplete Errors'!D50, 'MazeSolve Errors'!D50, 'Hamiltonian Errors'!D50)</f>
        <v>10.68888888888889</v>
      </c>
      <c r="E50">
        <f>AVERAGE('PARITY Errors'!E50, 'Pattern_Matching Errors'!E50, 'Reversal Errors'!E50, 'Stack Errors'!E50, 'Vending_Machine Errors'!E50, 'Vending_Machine_Sum Errors'!E50, 'MazeComplete Errors'!E50, 'MazeSolve Errors'!E50, 'Hamiltonian Errors'!E50)</f>
        <v>0</v>
      </c>
      <c r="F50">
        <f>AVERAGE('PARITY Errors'!F50, 'Pattern_Matching Errors'!F50, 'Reversal Errors'!F50, 'Stack Errors'!F50, 'Vending_Machine Errors'!F50, 'Vending_Machine_Sum Errors'!F50, 'MazeComplete Errors'!F50, 'MazeSolve Errors'!F50, 'Hamiltonian Errors'!F50)</f>
        <v>17.355555555555554</v>
      </c>
      <c r="G50">
        <f>AVERAGE('PARITY Errors'!G50, 'Pattern_Matching Errors'!G50, 'Reversal Errors'!G50, 'Stack Errors'!G50, 'Vending_Machine Errors'!G50, 'Vending_Machine_Sum Errors'!G50, 'MazeComplete Errors'!G50, 'MazeSolve Errors'!G50, 'Hamiltonian Errors'!G50)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AVERAGE('PARITY Errors'!D51, 'Pattern_Matching Errors'!D51, 'Reversal Errors'!D51, 'Stack Errors'!D51, 'Vending_Machine Errors'!D51, 'Vending_Machine_Sum Errors'!D51, 'MazeComplete Errors'!D51, 'MazeSolve Errors'!D51, 'Hamiltonian Errors'!D51)</f>
        <v>10.8</v>
      </c>
      <c r="E51">
        <f>AVERAGE('PARITY Errors'!E51, 'Pattern_Matching Errors'!E51, 'Reversal Errors'!E51, 'Stack Errors'!E51, 'Vending_Machine Errors'!E51, 'Vending_Machine_Sum Errors'!E51, 'MazeComplete Errors'!E51, 'MazeSolve Errors'!E51, 'Hamiltonian Errors'!E51)</f>
        <v>2.2222222222222223E-2</v>
      </c>
      <c r="F51">
        <f>AVERAGE('PARITY Errors'!F51, 'Pattern_Matching Errors'!F51, 'Reversal Errors'!F51, 'Stack Errors'!F51, 'Vending_Machine Errors'!F51, 'Vending_Machine_Sum Errors'!F51, 'MazeComplete Errors'!F51, 'MazeSolve Errors'!F51, 'Hamiltonian Errors'!F51)</f>
        <v>18.899999999999995</v>
      </c>
      <c r="G51">
        <f>AVERAGE('PARITY Errors'!G51, 'Pattern_Matching Errors'!G51, 'Reversal Errors'!G51, 'Stack Errors'!G51, 'Vending_Machine Errors'!G51, 'Vending_Machine_Sum Errors'!G51, 'MazeComplete Errors'!G51, 'MazeSolve Errors'!G51, 'Hamiltonian Errors'!G51)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AVERAGE('PARITY Errors'!D52, 'Pattern_Matching Errors'!D52, 'Reversal Errors'!D52, 'Stack Errors'!D52, 'Vending_Machine Errors'!D52, 'Vending_Machine_Sum Errors'!D52, 'MazeComplete Errors'!D52, 'MazeSolve Errors'!D52, 'Hamiltonian Errors'!D52)</f>
        <v>10.833333333333332</v>
      </c>
      <c r="E52">
        <f>AVERAGE('PARITY Errors'!E52, 'Pattern_Matching Errors'!E52, 'Reversal Errors'!E52, 'Stack Errors'!E52, 'Vending_Machine Errors'!E52, 'Vending_Machine_Sum Errors'!E52, 'MazeComplete Errors'!E52, 'MazeSolve Errors'!E52, 'Hamiltonian Errors'!E52)</f>
        <v>0</v>
      </c>
      <c r="F52">
        <f>AVERAGE('PARITY Errors'!F52, 'Pattern_Matching Errors'!F52, 'Reversal Errors'!F52, 'Stack Errors'!F52, 'Vending_Machine Errors'!F52, 'Vending_Machine_Sum Errors'!F52, 'MazeComplete Errors'!F52, 'MazeSolve Errors'!F52, 'Hamiltonian Errors'!F52)</f>
        <v>19.799999999999997</v>
      </c>
      <c r="G52">
        <f>AVERAGE('PARITY Errors'!G52, 'Pattern_Matching Errors'!G52, 'Reversal Errors'!G52, 'Stack Errors'!G52, 'Vending_Machine Errors'!G52, 'Vending_Machine_Sum Errors'!G52, 'MazeComplete Errors'!G52, 'MazeSolve Errors'!G52, 'Hamiltonian Errors'!G52)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AVERAGE('PARITY Errors'!D53, 'Pattern_Matching Errors'!D53, 'Reversal Errors'!D53, 'Stack Errors'!D53, 'Vending_Machine Errors'!D53, 'Vending_Machine_Sum Errors'!D53, 'MazeComplete Errors'!D53, 'MazeSolve Errors'!D53, 'Hamiltonian Errors'!D53)</f>
        <v>10.644444444444444</v>
      </c>
      <c r="E53">
        <f>AVERAGE('PARITY Errors'!E53, 'Pattern_Matching Errors'!E53, 'Reversal Errors'!E53, 'Stack Errors'!E53, 'Vending_Machine Errors'!E53, 'Vending_Machine_Sum Errors'!E53, 'MazeComplete Errors'!E53, 'MazeSolve Errors'!E53, 'Hamiltonian Errors'!E53)</f>
        <v>0</v>
      </c>
      <c r="F53">
        <f>AVERAGE('PARITY Errors'!F53, 'Pattern_Matching Errors'!F53, 'Reversal Errors'!F53, 'Stack Errors'!F53, 'Vending_Machine Errors'!F53, 'Vending_Machine_Sum Errors'!F53, 'MazeComplete Errors'!F53, 'MazeSolve Errors'!F53, 'Hamiltonian Errors'!F53)</f>
        <v>18.844444444444445</v>
      </c>
      <c r="G53">
        <f>AVERAGE('PARITY Errors'!G53, 'Pattern_Matching Errors'!G53, 'Reversal Errors'!G53, 'Stack Errors'!G53, 'Vending_Machine Errors'!G53, 'Vending_Machine_Sum Errors'!G53, 'MazeComplete Errors'!G53, 'MazeSolve Errors'!G53, 'Hamiltonian Errors'!G53)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AVERAGE('PARITY Errors'!D54, 'Pattern_Matching Errors'!D54, 'Reversal Errors'!D54, 'Stack Errors'!D54, 'Vending_Machine Errors'!D54, 'Vending_Machine_Sum Errors'!D54, 'MazeComplete Errors'!D54, 'MazeSolve Errors'!D54, 'Hamiltonian Errors'!D54)</f>
        <v>10.7</v>
      </c>
      <c r="E54">
        <f>AVERAGE('PARITY Errors'!E54, 'Pattern_Matching Errors'!E54, 'Reversal Errors'!E54, 'Stack Errors'!E54, 'Vending_Machine Errors'!E54, 'Vending_Machine_Sum Errors'!E54, 'MazeComplete Errors'!E54, 'MazeSolve Errors'!E54, 'Hamiltonian Errors'!E54)</f>
        <v>0</v>
      </c>
      <c r="F54">
        <f>AVERAGE('PARITY Errors'!F54, 'Pattern_Matching Errors'!F54, 'Reversal Errors'!F54, 'Stack Errors'!F54, 'Vending_Machine Errors'!F54, 'Vending_Machine_Sum Errors'!F54, 'MazeComplete Errors'!F54, 'MazeSolve Errors'!F54, 'Hamiltonian Errors'!F54)</f>
        <v>19.588888888888889</v>
      </c>
      <c r="G54">
        <f>AVERAGE('PARITY Errors'!G54, 'Pattern_Matching Errors'!G54, 'Reversal Errors'!G54, 'Stack Errors'!G54, 'Vending_Machine Errors'!G54, 'Vending_Machine_Sum Errors'!G54, 'MazeComplete Errors'!G54, 'MazeSolve Errors'!G54, 'Hamiltonian Errors'!G54)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AVERAGE('PARITY Errors'!D55, 'Pattern_Matching Errors'!D55, 'Reversal Errors'!D55, 'Stack Errors'!D55, 'Vending_Machine Errors'!D55, 'Vending_Machine_Sum Errors'!D55, 'MazeComplete Errors'!D55, 'MazeSolve Errors'!D55, 'Hamiltonian Errors'!D55)</f>
        <v>8.2999999999999989</v>
      </c>
      <c r="E55">
        <f>AVERAGE('PARITY Errors'!E55, 'Pattern_Matching Errors'!E55, 'Reversal Errors'!E55, 'Stack Errors'!E55, 'Vending_Machine Errors'!E55, 'Vending_Machine_Sum Errors'!E55, 'MazeComplete Errors'!E55, 'MazeSolve Errors'!E55, 'Hamiltonian Errors'!E55)</f>
        <v>0</v>
      </c>
      <c r="F55">
        <f>AVERAGE('PARITY Errors'!F55, 'Pattern_Matching Errors'!F55, 'Reversal Errors'!F55, 'Stack Errors'!F55, 'Vending_Machine Errors'!F55, 'Vending_Machine_Sum Errors'!F55, 'MazeComplete Errors'!F55, 'MazeSolve Errors'!F55, 'Hamiltonian Errors'!F55)</f>
        <v>16.766666666666666</v>
      </c>
      <c r="G55">
        <f>AVERAGE('PARITY Errors'!G55, 'Pattern_Matching Errors'!G55, 'Reversal Errors'!G55, 'Stack Errors'!G55, 'Vending_Machine Errors'!G55, 'Vending_Machine_Sum Errors'!G55, 'MazeComplete Errors'!G55, 'MazeSolve Errors'!G55, 'Hamiltonian Errors'!G55)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AVERAGE('PARITY Errors'!D56, 'Pattern_Matching Errors'!D56, 'Reversal Errors'!D56, 'Stack Errors'!D56, 'Vending_Machine Errors'!D56, 'Vending_Machine_Sum Errors'!D56, 'MazeComplete Errors'!D56, 'MazeSolve Errors'!D56, 'Hamiltonian Errors'!D56)</f>
        <v>8.1111111111111089</v>
      </c>
      <c r="E56">
        <f>AVERAGE('PARITY Errors'!E56, 'Pattern_Matching Errors'!E56, 'Reversal Errors'!E56, 'Stack Errors'!E56, 'Vending_Machine Errors'!E56, 'Vending_Machine_Sum Errors'!E56, 'MazeComplete Errors'!E56, 'MazeSolve Errors'!E56, 'Hamiltonian Errors'!E56)</f>
        <v>0</v>
      </c>
      <c r="F56">
        <f>AVERAGE('PARITY Errors'!F56, 'Pattern_Matching Errors'!F56, 'Reversal Errors'!F56, 'Stack Errors'!F56, 'Vending_Machine Errors'!F56, 'Vending_Machine_Sum Errors'!F56, 'MazeComplete Errors'!F56, 'MazeSolve Errors'!F56, 'Hamiltonian Errors'!F56)</f>
        <v>16.966666666666665</v>
      </c>
      <c r="G56">
        <f>AVERAGE('PARITY Errors'!G56, 'Pattern_Matching Errors'!G56, 'Reversal Errors'!G56, 'Stack Errors'!G56, 'Vending_Machine Errors'!G56, 'Vending_Machine_Sum Errors'!G56, 'MazeComplete Errors'!G56, 'MazeSolve Errors'!G56, 'Hamiltonian Errors'!G56)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AVERAGE('PARITY Errors'!D57, 'Pattern_Matching Errors'!D57, 'Reversal Errors'!D57, 'Stack Errors'!D57, 'Vending_Machine Errors'!D57, 'Vending_Machine_Sum Errors'!D57, 'MazeComplete Errors'!D57, 'MazeSolve Errors'!D57, 'Hamiltonian Errors'!D57)</f>
        <v>8.2111111111111121</v>
      </c>
      <c r="E57">
        <f>AVERAGE('PARITY Errors'!E57, 'Pattern_Matching Errors'!E57, 'Reversal Errors'!E57, 'Stack Errors'!E57, 'Vending_Machine Errors'!E57, 'Vending_Machine_Sum Errors'!E57, 'MazeComplete Errors'!E57, 'MazeSolve Errors'!E57, 'Hamiltonian Errors'!E57)</f>
        <v>0</v>
      </c>
      <c r="F57">
        <f>AVERAGE('PARITY Errors'!F57, 'Pattern_Matching Errors'!F57, 'Reversal Errors'!F57, 'Stack Errors'!F57, 'Vending_Machine Errors'!F57, 'Vending_Machine_Sum Errors'!F57, 'MazeComplete Errors'!F57, 'MazeSolve Errors'!F57, 'Hamiltonian Errors'!F57)</f>
        <v>17.799999999999997</v>
      </c>
      <c r="G57">
        <f>AVERAGE('PARITY Errors'!G57, 'Pattern_Matching Errors'!G57, 'Reversal Errors'!G57, 'Stack Errors'!G57, 'Vending_Machine Errors'!G57, 'Vending_Machine_Sum Errors'!G57, 'MazeComplete Errors'!G57, 'MazeSolve Errors'!G57, 'Hamiltonian Errors'!G57)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AVERAGE('PARITY Errors'!D58, 'Pattern_Matching Errors'!D58, 'Reversal Errors'!D58, 'Stack Errors'!D58, 'Vending_Machine Errors'!D58, 'Vending_Machine_Sum Errors'!D58, 'MazeComplete Errors'!D58, 'MazeSolve Errors'!D58, 'Hamiltonian Errors'!D58)</f>
        <v>7.8222222222222229</v>
      </c>
      <c r="E58">
        <f>AVERAGE('PARITY Errors'!E58, 'Pattern_Matching Errors'!E58, 'Reversal Errors'!E58, 'Stack Errors'!E58, 'Vending_Machine Errors'!E58, 'Vending_Machine_Sum Errors'!E58, 'MazeComplete Errors'!E58, 'MazeSolve Errors'!E58, 'Hamiltonian Errors'!E58)</f>
        <v>0</v>
      </c>
      <c r="F58">
        <f>AVERAGE('PARITY Errors'!F58, 'Pattern_Matching Errors'!F58, 'Reversal Errors'!F58, 'Stack Errors'!F58, 'Vending_Machine Errors'!F58, 'Vending_Machine_Sum Errors'!F58, 'MazeComplete Errors'!F58, 'MazeSolve Errors'!F58, 'Hamiltonian Errors'!F58)</f>
        <v>18.788888888888888</v>
      </c>
      <c r="G58">
        <f>AVERAGE('PARITY Errors'!G58, 'Pattern_Matching Errors'!G58, 'Reversal Errors'!G58, 'Stack Errors'!G58, 'Vending_Machine Errors'!G58, 'Vending_Machine_Sum Errors'!G58, 'MazeComplete Errors'!G58, 'MazeSolve Errors'!G58, 'Hamiltonian Errors'!G58)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AVERAGE('PARITY Errors'!D59, 'Pattern_Matching Errors'!D59, 'Reversal Errors'!D59, 'Stack Errors'!D59, 'Vending_Machine Errors'!D59, 'Vending_Machine_Sum Errors'!D59, 'MazeComplete Errors'!D59, 'MazeSolve Errors'!D59, 'Hamiltonian Errors'!D59)</f>
        <v>7.8555555555555543</v>
      </c>
      <c r="E59">
        <f>AVERAGE('PARITY Errors'!E59, 'Pattern_Matching Errors'!E59, 'Reversal Errors'!E59, 'Stack Errors'!E59, 'Vending_Machine Errors'!E59, 'Vending_Machine_Sum Errors'!E59, 'MazeComplete Errors'!E59, 'MazeSolve Errors'!E59, 'Hamiltonian Errors'!E59)</f>
        <v>0</v>
      </c>
      <c r="F59">
        <f>AVERAGE('PARITY Errors'!F59, 'Pattern_Matching Errors'!F59, 'Reversal Errors'!F59, 'Stack Errors'!F59, 'Vending_Machine Errors'!F59, 'Vending_Machine_Sum Errors'!F59, 'MazeComplete Errors'!F59, 'MazeSolve Errors'!F59, 'Hamiltonian Errors'!F59)</f>
        <v>18.244444444444444</v>
      </c>
      <c r="G59">
        <f>AVERAGE('PARITY Errors'!G59, 'Pattern_Matching Errors'!G59, 'Reversal Errors'!G59, 'Stack Errors'!G59, 'Vending_Machine Errors'!G59, 'Vending_Machine_Sum Errors'!G59, 'MazeComplete Errors'!G59, 'MazeSolve Errors'!G59, 'Hamiltonian Errors'!G59)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AVERAGE('PARITY Errors'!D60, 'Pattern_Matching Errors'!D60, 'Reversal Errors'!D60, 'Stack Errors'!D60, 'Vending_Machine Errors'!D60, 'Vending_Machine_Sum Errors'!D60, 'MazeComplete Errors'!D60, 'MazeSolve Errors'!D60, 'Hamiltonian Errors'!D60)</f>
        <v>8.3222222222222211</v>
      </c>
      <c r="E60">
        <f>AVERAGE('PARITY Errors'!E60, 'Pattern_Matching Errors'!E60, 'Reversal Errors'!E60, 'Stack Errors'!E60, 'Vending_Machine Errors'!E60, 'Vending_Machine_Sum Errors'!E60, 'MazeComplete Errors'!E60, 'MazeSolve Errors'!E60, 'Hamiltonian Errors'!E60)</f>
        <v>0</v>
      </c>
      <c r="F60">
        <f>AVERAGE('PARITY Errors'!F60, 'Pattern_Matching Errors'!F60, 'Reversal Errors'!F60, 'Stack Errors'!F60, 'Vending_Machine Errors'!F60, 'Vending_Machine_Sum Errors'!F60, 'MazeComplete Errors'!F60, 'MazeSolve Errors'!F60, 'Hamiltonian Errors'!F60)</f>
        <v>5.8888888888888893</v>
      </c>
      <c r="G60">
        <f>AVERAGE('PARITY Errors'!G60, 'Pattern_Matching Errors'!G60, 'Reversal Errors'!G60, 'Stack Errors'!G60, 'Vending_Machine Errors'!G60, 'Vending_Machine_Sum Errors'!G60, 'MazeComplete Errors'!G60, 'MazeSolve Errors'!G60, 'Hamiltonian Errors'!G60)</f>
        <v>11.18888888888889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AVERAGE('PARITY Errors'!D61, 'Pattern_Matching Errors'!D61, 'Reversal Errors'!D61, 'Stack Errors'!D61, 'Vending_Machine Errors'!D61, 'Vending_Machine_Sum Errors'!D61, 'MazeComplete Errors'!D61, 'MazeSolve Errors'!D61, 'Hamiltonian Errors'!D61)</f>
        <v>8.1111111111111089</v>
      </c>
      <c r="E61">
        <f>AVERAGE('PARITY Errors'!E61, 'Pattern_Matching Errors'!E61, 'Reversal Errors'!E61, 'Stack Errors'!E61, 'Vending_Machine Errors'!E61, 'Vending_Machine_Sum Errors'!E61, 'MazeComplete Errors'!E61, 'MazeSolve Errors'!E61, 'Hamiltonian Errors'!E61)</f>
        <v>0</v>
      </c>
      <c r="F61">
        <f>AVERAGE('PARITY Errors'!F61, 'Pattern_Matching Errors'!F61, 'Reversal Errors'!F61, 'Stack Errors'!F61, 'Vending_Machine Errors'!F61, 'Vending_Machine_Sum Errors'!F61, 'MazeComplete Errors'!F61, 'MazeSolve Errors'!F61, 'Hamiltonian Errors'!F61)</f>
        <v>7.7888888888888879</v>
      </c>
      <c r="G61">
        <f>AVERAGE('PARITY Errors'!G61, 'Pattern_Matching Errors'!G61, 'Reversal Errors'!G61, 'Stack Errors'!G61, 'Vending_Machine Errors'!G61, 'Vending_Machine_Sum Errors'!G61, 'MazeComplete Errors'!G61, 'MazeSolve Errors'!G61, 'Hamiltonian Errors'!G61)</f>
        <v>11.18888888888889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AVERAGE('PARITY Errors'!D62, 'Pattern_Matching Errors'!D62, 'Reversal Errors'!D62, 'Stack Errors'!D62, 'Vending_Machine Errors'!D62, 'Vending_Machine_Sum Errors'!D62, 'MazeComplete Errors'!D62, 'MazeSolve Errors'!D62, 'Hamiltonian Errors'!D62)</f>
        <v>8.2444444444444454</v>
      </c>
      <c r="E62">
        <f>AVERAGE('PARITY Errors'!E62, 'Pattern_Matching Errors'!E62, 'Reversal Errors'!E62, 'Stack Errors'!E62, 'Vending_Machine Errors'!E62, 'Vending_Machine_Sum Errors'!E62, 'MazeComplete Errors'!E62, 'MazeSolve Errors'!E62, 'Hamiltonian Errors'!E62)</f>
        <v>0</v>
      </c>
      <c r="F62">
        <f>AVERAGE('PARITY Errors'!F62, 'Pattern_Matching Errors'!F62, 'Reversal Errors'!F62, 'Stack Errors'!F62, 'Vending_Machine Errors'!F62, 'Vending_Machine_Sum Errors'!F62, 'MazeComplete Errors'!F62, 'MazeSolve Errors'!F62, 'Hamiltonian Errors'!F62)</f>
        <v>7.7555555555555555</v>
      </c>
      <c r="G62">
        <f>AVERAGE('PARITY Errors'!G62, 'Pattern_Matching Errors'!G62, 'Reversal Errors'!G62, 'Stack Errors'!G62, 'Vending_Machine Errors'!G62, 'Vending_Machine_Sum Errors'!G62, 'MazeComplete Errors'!G62, 'MazeSolve Errors'!G62, 'Hamiltonian Errors'!G62)</f>
        <v>11.222222222222221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AVERAGE('PARITY Errors'!D63, 'Pattern_Matching Errors'!D63, 'Reversal Errors'!D63, 'Stack Errors'!D63, 'Vending_Machine Errors'!D63, 'Vending_Machine_Sum Errors'!D63, 'MazeComplete Errors'!D63, 'MazeSolve Errors'!D63, 'Hamiltonian Errors'!D63)</f>
        <v>7.7111111111111104</v>
      </c>
      <c r="E63">
        <f>AVERAGE('PARITY Errors'!E63, 'Pattern_Matching Errors'!E63, 'Reversal Errors'!E63, 'Stack Errors'!E63, 'Vending_Machine Errors'!E63, 'Vending_Machine_Sum Errors'!E63, 'MazeComplete Errors'!E63, 'MazeSolve Errors'!E63, 'Hamiltonian Errors'!E63)</f>
        <v>0</v>
      </c>
      <c r="F63">
        <f>AVERAGE('PARITY Errors'!F63, 'Pattern_Matching Errors'!F63, 'Reversal Errors'!F63, 'Stack Errors'!F63, 'Vending_Machine Errors'!F63, 'Vending_Machine_Sum Errors'!F63, 'MazeComplete Errors'!F63, 'MazeSolve Errors'!F63, 'Hamiltonian Errors'!F63)</f>
        <v>6.9555555555555548</v>
      </c>
      <c r="G63">
        <f>AVERAGE('PARITY Errors'!G63, 'Pattern_Matching Errors'!G63, 'Reversal Errors'!G63, 'Stack Errors'!G63, 'Vending_Machine Errors'!G63, 'Vending_Machine_Sum Errors'!G63, 'MazeComplete Errors'!G63, 'MazeSolve Errors'!G63, 'Hamiltonian Errors'!G63)</f>
        <v>11.166666666666666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AVERAGE('PARITY Errors'!D64, 'Pattern_Matching Errors'!D64, 'Reversal Errors'!D64, 'Stack Errors'!D64, 'Vending_Machine Errors'!D64, 'Vending_Machine_Sum Errors'!D64, 'MazeComplete Errors'!D64, 'MazeSolve Errors'!D64, 'Hamiltonian Errors'!D64)</f>
        <v>7.8777777777777764</v>
      </c>
      <c r="E64">
        <f>AVERAGE('PARITY Errors'!E64, 'Pattern_Matching Errors'!E64, 'Reversal Errors'!E64, 'Stack Errors'!E64, 'Vending_Machine Errors'!E64, 'Vending_Machine_Sum Errors'!E64, 'MazeComplete Errors'!E64, 'MazeSolve Errors'!E64, 'Hamiltonian Errors'!E64)</f>
        <v>0</v>
      </c>
      <c r="F64">
        <f>AVERAGE('PARITY Errors'!F64, 'Pattern_Matching Errors'!F64, 'Reversal Errors'!F64, 'Stack Errors'!F64, 'Vending_Machine Errors'!F64, 'Vending_Machine_Sum Errors'!F64, 'MazeComplete Errors'!F64, 'MazeSolve Errors'!F64, 'Hamiltonian Errors'!F64)</f>
        <v>6.1333333333333337</v>
      </c>
      <c r="G64">
        <f>AVERAGE('PARITY Errors'!G64, 'Pattern_Matching Errors'!G64, 'Reversal Errors'!G64, 'Stack Errors'!G64, 'Vending_Machine Errors'!G64, 'Vending_Machine_Sum Errors'!G64, 'MazeComplete Errors'!G64, 'MazeSolve Errors'!G64, 'Hamiltonian Errors'!G64)</f>
        <v>11.111111111111111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AVERAGE('PARITY Errors'!D65, 'Pattern_Matching Errors'!D65, 'Reversal Errors'!D65, 'Stack Errors'!D65, 'Vending_Machine Errors'!D65, 'Vending_Machine_Sum Errors'!D65, 'MazeComplete Errors'!D65, 'MazeSolve Errors'!D65, 'Hamiltonian Errors'!D65)</f>
        <v>8.5222222222222204</v>
      </c>
      <c r="E65">
        <f>AVERAGE('PARITY Errors'!E65, 'Pattern_Matching Errors'!E65, 'Reversal Errors'!E65, 'Stack Errors'!E65, 'Vending_Machine Errors'!E65, 'Vending_Machine_Sum Errors'!E65, 'MazeComplete Errors'!E65, 'MazeSolve Errors'!E65, 'Hamiltonian Errors'!E65)</f>
        <v>0</v>
      </c>
      <c r="F65">
        <f>AVERAGE('PARITY Errors'!F65, 'Pattern_Matching Errors'!F65, 'Reversal Errors'!F65, 'Stack Errors'!F65, 'Vending_Machine Errors'!F65, 'Vending_Machine_Sum Errors'!F65, 'MazeComplete Errors'!F65, 'MazeSolve Errors'!F65, 'Hamiltonian Errors'!F65)</f>
        <v>2.0999999999999996</v>
      </c>
      <c r="G65">
        <f>AVERAGE('PARITY Errors'!G65, 'Pattern_Matching Errors'!G65, 'Reversal Errors'!G65, 'Stack Errors'!G65, 'Vending_Machine Errors'!G65, 'Vending_Machine_Sum Errors'!G65, 'MazeComplete Errors'!G65, 'MazeSolve Errors'!G65, 'Hamiltonian Errors'!G65)</f>
        <v>11.233333333333333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AVERAGE('PARITY Errors'!D66, 'Pattern_Matching Errors'!D66, 'Reversal Errors'!D66, 'Stack Errors'!D66, 'Vending_Machine Errors'!D66, 'Vending_Machine_Sum Errors'!D66, 'MazeComplete Errors'!D66, 'MazeSolve Errors'!D66, 'Hamiltonian Errors'!D66)</f>
        <v>9.3000000000000007</v>
      </c>
      <c r="E66">
        <f>AVERAGE('PARITY Errors'!E66, 'Pattern_Matching Errors'!E66, 'Reversal Errors'!E66, 'Stack Errors'!E66, 'Vending_Machine Errors'!E66, 'Vending_Machine_Sum Errors'!E66, 'MazeComplete Errors'!E66, 'MazeSolve Errors'!E66, 'Hamiltonian Errors'!E66)</f>
        <v>0</v>
      </c>
      <c r="F66">
        <f>AVERAGE('PARITY Errors'!F66, 'Pattern_Matching Errors'!F66, 'Reversal Errors'!F66, 'Stack Errors'!F66, 'Vending_Machine Errors'!F66, 'Vending_Machine_Sum Errors'!F66, 'MazeComplete Errors'!F66, 'MazeSolve Errors'!F66, 'Hamiltonian Errors'!F66)</f>
        <v>1.7111111111111112</v>
      </c>
      <c r="G66">
        <f>AVERAGE('PARITY Errors'!G66, 'Pattern_Matching Errors'!G66, 'Reversal Errors'!G66, 'Stack Errors'!G66, 'Vending_Machine Errors'!G66, 'Vending_Machine_Sum Errors'!G66, 'MazeComplete Errors'!G66, 'MazeSolve Errors'!G66, 'Hamiltonian Errors'!G66)</f>
        <v>11.2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AVERAGE('PARITY Errors'!D67, 'Pattern_Matching Errors'!D67, 'Reversal Errors'!D67, 'Stack Errors'!D67, 'Vending_Machine Errors'!D67, 'Vending_Machine_Sum Errors'!D67, 'MazeComplete Errors'!D67, 'MazeSolve Errors'!D67, 'Hamiltonian Errors'!D67)</f>
        <v>9.0455555555555556</v>
      </c>
      <c r="E67">
        <f>AVERAGE('PARITY Errors'!E67, 'Pattern_Matching Errors'!E67, 'Reversal Errors'!E67, 'Stack Errors'!E67, 'Vending_Machine Errors'!E67, 'Vending_Machine_Sum Errors'!E67, 'MazeComplete Errors'!E67, 'MazeSolve Errors'!E67, 'Hamiltonian Errors'!E67)</f>
        <v>0</v>
      </c>
      <c r="F67">
        <f>AVERAGE('PARITY Errors'!F67, 'Pattern_Matching Errors'!F67, 'Reversal Errors'!F67, 'Stack Errors'!F67, 'Vending_Machine Errors'!F67, 'Vending_Machine_Sum Errors'!F67, 'MazeComplete Errors'!F67, 'MazeSolve Errors'!F67, 'Hamiltonian Errors'!F67)</f>
        <v>1.7444444444444445</v>
      </c>
      <c r="G67">
        <f>AVERAGE('PARITY Errors'!G67, 'Pattern_Matching Errors'!G67, 'Reversal Errors'!G67, 'Stack Errors'!G67, 'Vending_Machine Errors'!G67, 'Vending_Machine_Sum Errors'!G67, 'MazeComplete Errors'!G67, 'MazeSolve Errors'!G67, 'Hamiltonian Errors'!G67)</f>
        <v>11.211111111111112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AVERAGE('PARITY Errors'!D68, 'Pattern_Matching Errors'!D68, 'Reversal Errors'!D68, 'Stack Errors'!D68, 'Vending_Machine Errors'!D68, 'Vending_Machine_Sum Errors'!D68, 'MazeComplete Errors'!D68, 'MazeSolve Errors'!D68, 'Hamiltonian Errors'!D68)</f>
        <v>9.18888888888889</v>
      </c>
      <c r="E68">
        <f>AVERAGE('PARITY Errors'!E68, 'Pattern_Matching Errors'!E68, 'Reversal Errors'!E68, 'Stack Errors'!E68, 'Vending_Machine Errors'!E68, 'Vending_Machine_Sum Errors'!E68, 'MazeComplete Errors'!E68, 'MazeSolve Errors'!E68, 'Hamiltonian Errors'!E68)</f>
        <v>0</v>
      </c>
      <c r="F68">
        <f>AVERAGE('PARITY Errors'!F68, 'Pattern_Matching Errors'!F68, 'Reversal Errors'!F68, 'Stack Errors'!F68, 'Vending_Machine Errors'!F68, 'Vending_Machine_Sum Errors'!F68, 'MazeComplete Errors'!F68, 'MazeSolve Errors'!F68, 'Hamiltonian Errors'!F68)</f>
        <v>1.6777777777777778</v>
      </c>
      <c r="G68">
        <f>AVERAGE('PARITY Errors'!G68, 'Pattern_Matching Errors'!G68, 'Reversal Errors'!G68, 'Stack Errors'!G68, 'Vending_Machine Errors'!G68, 'Vending_Machine_Sum Errors'!G68, 'MazeComplete Errors'!G68, 'MazeSolve Errors'!G68, 'Hamiltonian Errors'!G68)</f>
        <v>11.155555555555557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AVERAGE('PARITY Errors'!D69, 'Pattern_Matching Errors'!D69, 'Reversal Errors'!D69, 'Stack Errors'!D69, 'Vending_Machine Errors'!D69, 'Vending_Machine_Sum Errors'!D69, 'MazeComplete Errors'!D69, 'MazeSolve Errors'!D69, 'Hamiltonian Errors'!D69)</f>
        <v>9.1333333333333329</v>
      </c>
      <c r="E69">
        <f>AVERAGE('PARITY Errors'!E69, 'Pattern_Matching Errors'!E69, 'Reversal Errors'!E69, 'Stack Errors'!E69, 'Vending_Machine Errors'!E69, 'Vending_Machine_Sum Errors'!E69, 'MazeComplete Errors'!E69, 'MazeSolve Errors'!E69, 'Hamiltonian Errors'!E69)</f>
        <v>0</v>
      </c>
      <c r="F69">
        <f>AVERAGE('PARITY Errors'!F69, 'Pattern_Matching Errors'!F69, 'Reversal Errors'!F69, 'Stack Errors'!F69, 'Vending_Machine Errors'!F69, 'Vending_Machine_Sum Errors'!F69, 'MazeComplete Errors'!F69, 'MazeSolve Errors'!F69, 'Hamiltonian Errors'!F69)</f>
        <v>1.3888888888888888</v>
      </c>
      <c r="G69">
        <f>AVERAGE('PARITY Errors'!G69, 'Pattern_Matching Errors'!G69, 'Reversal Errors'!G69, 'Stack Errors'!G69, 'Vending_Machine Errors'!G69, 'Vending_Machine_Sum Errors'!G69, 'MazeComplete Errors'!G69, 'MazeSolve Errors'!G69, 'Hamiltonian Errors'!G69)</f>
        <v>11.233333333333333</v>
      </c>
      <c r="H69" t="str">
        <f t="shared" si="1"/>
        <v>100 (δ=0.85)</v>
      </c>
    </row>
    <row r="73" spans="1:8" x14ac:dyDescent="0.45">
      <c r="A73" s="1">
        <v>0</v>
      </c>
      <c r="B73" t="s">
        <v>9</v>
      </c>
    </row>
    <row r="75" spans="1:8" x14ac:dyDescent="0.45">
      <c r="B75" s="1" t="s">
        <v>0</v>
      </c>
      <c r="C75" s="1" t="s">
        <v>1</v>
      </c>
      <c r="D75" s="1" t="s">
        <v>2</v>
      </c>
      <c r="E75" s="1" t="s">
        <v>3</v>
      </c>
      <c r="F75" s="1" t="s">
        <v>4</v>
      </c>
      <c r="G75" s="1" t="s">
        <v>5</v>
      </c>
      <c r="H75" s="1" t="s">
        <v>7</v>
      </c>
    </row>
    <row r="76" spans="1:8" x14ac:dyDescent="0.45">
      <c r="A76" s="1">
        <v>0</v>
      </c>
      <c r="B76">
        <v>0</v>
      </c>
      <c r="C76">
        <v>0</v>
      </c>
      <c r="D76">
        <f>AVERAGE('PARITY Errors'!D76, 'Pattern_Matching Errors'!D76, 'Reversal Errors'!D76, 'Stack Errors'!D76, 'Vending_Machine Errors'!D76, 'Vending_Machine_Sum Errors'!D76, 'MazeComplete Errors'!D76, 'MazeSolve Errors'!D76, 'Hamiltonian Errors'!D76)</f>
        <v>22.077777777777776</v>
      </c>
      <c r="E76">
        <f>AVERAGE('PARITY Errors'!E76, 'Pattern_Matching Errors'!E76, 'Reversal Errors'!E76, 'Stack Errors'!E76, 'Vending_Machine Errors'!E76, 'Vending_Machine_Sum Errors'!E76, 'MazeComplete Errors'!E76, 'MazeSolve Errors'!E76, 'Hamiltonian Errors'!E76)</f>
        <v>12.055555555555555</v>
      </c>
      <c r="F76">
        <f>AVERAGE('PARITY Errors'!F76, 'Pattern_Matching Errors'!F76, 'Reversal Errors'!F76, 'Stack Errors'!F76, 'Vending_Machine Errors'!F76, 'Vending_Machine_Sum Errors'!F76, 'MazeComplete Errors'!F76, 'MazeSolve Errors'!F76, 'Hamiltonian Errors'!F76)</f>
        <v>21.244444444444447</v>
      </c>
      <c r="G76">
        <f>AVERAGE('PARITY Errors'!G76, 'Pattern_Matching Errors'!G76, 'Reversal Errors'!G76, 'Stack Errors'!G76, 'Vending_Machine Errors'!G76, 'Vending_Machine_Sum Errors'!G76, 'MazeComplete Errors'!G76, 'MazeSolve Errors'!G76, 'Hamiltonian Errors'!G76)</f>
        <v>95.077777777777769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AVERAGE('PARITY Errors'!D77, 'Pattern_Matching Errors'!D77, 'Reversal Errors'!D77, 'Stack Errors'!D77, 'Vending_Machine Errors'!D77, 'Vending_Machine_Sum Errors'!D77, 'MazeComplete Errors'!D77, 'MazeSolve Errors'!D77, 'Hamiltonian Errors'!D77)</f>
        <v>22.222222222222221</v>
      </c>
      <c r="E77">
        <f>AVERAGE('PARITY Errors'!E77, 'Pattern_Matching Errors'!E77, 'Reversal Errors'!E77, 'Stack Errors'!E77, 'Vending_Machine Errors'!E77, 'Vending_Machine_Sum Errors'!E77, 'MazeComplete Errors'!E77, 'MazeSolve Errors'!E77, 'Hamiltonian Errors'!E77)</f>
        <v>12</v>
      </c>
      <c r="F77">
        <f>AVERAGE('PARITY Errors'!F77, 'Pattern_Matching Errors'!F77, 'Reversal Errors'!F77, 'Stack Errors'!F77, 'Vending_Machine Errors'!F77, 'Vending_Machine_Sum Errors'!F77, 'MazeComplete Errors'!F77, 'MazeSolve Errors'!F77, 'Hamiltonian Errors'!F77)</f>
        <v>23.022222222222222</v>
      </c>
      <c r="G77">
        <f>AVERAGE('PARITY Errors'!G77, 'Pattern_Matching Errors'!G77, 'Reversal Errors'!G77, 'Stack Errors'!G77, 'Vending_Machine Errors'!G77, 'Vending_Machine_Sum Errors'!G77, 'MazeComplete Errors'!G77, 'MazeSolve Errors'!G77, 'Hamiltonian Errors'!G77)</f>
        <v>94.177777777777763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AVERAGE('PARITY Errors'!D78, 'Pattern_Matching Errors'!D78, 'Reversal Errors'!D78, 'Stack Errors'!D78, 'Vending_Machine Errors'!D78, 'Vending_Machine_Sum Errors'!D78, 'MazeComplete Errors'!D78, 'MazeSolve Errors'!D78, 'Hamiltonian Errors'!D78)</f>
        <v>22.060000000000002</v>
      </c>
      <c r="E78">
        <f>AVERAGE('PARITY Errors'!E78, 'Pattern_Matching Errors'!E78, 'Reversal Errors'!E78, 'Stack Errors'!E78, 'Vending_Machine Errors'!E78, 'Vending_Machine_Sum Errors'!E78, 'MazeComplete Errors'!E78, 'MazeSolve Errors'!E78, 'Hamiltonian Errors'!E78)</f>
        <v>12.088888888888889</v>
      </c>
      <c r="F78">
        <f>AVERAGE('PARITY Errors'!F78, 'Pattern_Matching Errors'!F78, 'Reversal Errors'!F78, 'Stack Errors'!F78, 'Vending_Machine Errors'!F78, 'Vending_Machine_Sum Errors'!F78, 'MazeComplete Errors'!F78, 'MazeSolve Errors'!F78, 'Hamiltonian Errors'!F78)</f>
        <v>23.222222222222218</v>
      </c>
      <c r="G78">
        <f>AVERAGE('PARITY Errors'!G78, 'Pattern_Matching Errors'!G78, 'Reversal Errors'!G78, 'Stack Errors'!G78, 'Vending_Machine Errors'!G78, 'Vending_Machine_Sum Errors'!G78, 'MazeComplete Errors'!G78, 'MazeSolve Errors'!G78, 'Hamiltonian Errors'!G78)</f>
        <v>94.25555555555556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AVERAGE('PARITY Errors'!D79, 'Pattern_Matching Errors'!D79, 'Reversal Errors'!D79, 'Stack Errors'!D79, 'Vending_Machine Errors'!D79, 'Vending_Machine_Sum Errors'!D79, 'MazeComplete Errors'!D79, 'MazeSolve Errors'!D79, 'Hamiltonian Errors'!D79)</f>
        <v>21.926666666666666</v>
      </c>
      <c r="E79">
        <f>AVERAGE('PARITY Errors'!E79, 'Pattern_Matching Errors'!E79, 'Reversal Errors'!E79, 'Stack Errors'!E79, 'Vending_Machine Errors'!E79, 'Vending_Machine_Sum Errors'!E79, 'MazeComplete Errors'!E79, 'MazeSolve Errors'!E79, 'Hamiltonian Errors'!E79)</f>
        <v>12.422222222222222</v>
      </c>
      <c r="F79">
        <f>AVERAGE('PARITY Errors'!F79, 'Pattern_Matching Errors'!F79, 'Reversal Errors'!F79, 'Stack Errors'!F79, 'Vending_Machine Errors'!F79, 'Vending_Machine_Sum Errors'!F79, 'MazeComplete Errors'!F79, 'MazeSolve Errors'!F79, 'Hamiltonian Errors'!F79)</f>
        <v>23.711111111111112</v>
      </c>
      <c r="G79">
        <f>AVERAGE('PARITY Errors'!G79, 'Pattern_Matching Errors'!G79, 'Reversal Errors'!G79, 'Stack Errors'!G79, 'Vending_Machine Errors'!G79, 'Vending_Machine_Sum Errors'!G79, 'MazeComplete Errors'!G79, 'MazeSolve Errors'!G79, 'Hamiltonian Errors'!G79)</f>
        <v>94.088888888888903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AVERAGE('PARITY Errors'!D80, 'Pattern_Matching Errors'!D80, 'Reversal Errors'!D80, 'Stack Errors'!D80, 'Vending_Machine Errors'!D80, 'Vending_Machine_Sum Errors'!D80, 'MazeComplete Errors'!D80, 'MazeSolve Errors'!D80, 'Hamiltonian Errors'!D80)</f>
        <v>22</v>
      </c>
      <c r="E80">
        <f>AVERAGE('PARITY Errors'!E80, 'Pattern_Matching Errors'!E80, 'Reversal Errors'!E80, 'Stack Errors'!E80, 'Vending_Machine Errors'!E80, 'Vending_Machine_Sum Errors'!E80, 'MazeComplete Errors'!E80, 'MazeSolve Errors'!E80, 'Hamiltonian Errors'!E80)</f>
        <v>12.322222222222221</v>
      </c>
      <c r="F80">
        <f>AVERAGE('PARITY Errors'!F80, 'Pattern_Matching Errors'!F80, 'Reversal Errors'!F80, 'Stack Errors'!F80, 'Vending_Machine Errors'!F80, 'Vending_Machine_Sum Errors'!F80, 'MazeComplete Errors'!F80, 'MazeSolve Errors'!F80, 'Hamiltonian Errors'!F80)</f>
        <v>23.166666666666668</v>
      </c>
      <c r="G80">
        <f>AVERAGE('PARITY Errors'!G80, 'Pattern_Matching Errors'!G80, 'Reversal Errors'!G80, 'Stack Errors'!G80, 'Vending_Machine Errors'!G80, 'Vending_Machine_Sum Errors'!G80, 'MazeComplete Errors'!G80, 'MazeSolve Errors'!G80, 'Hamiltonian Errors'!G80)</f>
        <v>93.822222222222223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AVERAGE('PARITY Errors'!D81, 'Pattern_Matching Errors'!D81, 'Reversal Errors'!D81, 'Stack Errors'!D81, 'Vending_Machine Errors'!D81, 'Vending_Machine_Sum Errors'!D81, 'MazeComplete Errors'!D81, 'MazeSolve Errors'!D81, 'Hamiltonian Errors'!D81)</f>
        <v>22.37777777777778</v>
      </c>
      <c r="E81">
        <f>AVERAGE('PARITY Errors'!E81, 'Pattern_Matching Errors'!E81, 'Reversal Errors'!E81, 'Stack Errors'!E81, 'Vending_Machine Errors'!E81, 'Vending_Machine_Sum Errors'!E81, 'MazeComplete Errors'!E81, 'MazeSolve Errors'!E81, 'Hamiltonian Errors'!E81)</f>
        <v>4.4444444444444446E-2</v>
      </c>
      <c r="F81">
        <f>AVERAGE('PARITY Errors'!F81, 'Pattern_Matching Errors'!F81, 'Reversal Errors'!F81, 'Stack Errors'!F81, 'Vending_Machine Errors'!F81, 'Vending_Machine_Sum Errors'!F81, 'MazeComplete Errors'!F81, 'MazeSolve Errors'!F81, 'Hamiltonian Errors'!F81)</f>
        <v>14.155555555555557</v>
      </c>
      <c r="G81">
        <f>AVERAGE('PARITY Errors'!G81, 'Pattern_Matching Errors'!G81, 'Reversal Errors'!G81, 'Stack Errors'!G81, 'Vending_Machine Errors'!G81, 'Vending_Machine_Sum Errors'!G81, 'MazeComplete Errors'!G81, 'MazeSolve Errors'!G81, 'Hamiltonian Errors'!G81)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AVERAGE('PARITY Errors'!D82, 'Pattern_Matching Errors'!D82, 'Reversal Errors'!D82, 'Stack Errors'!D82, 'Vending_Machine Errors'!D82, 'Vending_Machine_Sum Errors'!D82, 'MazeComplete Errors'!D82, 'MazeSolve Errors'!D82, 'Hamiltonian Errors'!D82)</f>
        <v>22.222222222222221</v>
      </c>
      <c r="E82">
        <f>AVERAGE('PARITY Errors'!E82, 'Pattern_Matching Errors'!E82, 'Reversal Errors'!E82, 'Stack Errors'!E82, 'Vending_Machine Errors'!E82, 'Vending_Machine_Sum Errors'!E82, 'MazeComplete Errors'!E82, 'MazeSolve Errors'!E82, 'Hamiltonian Errors'!E82)</f>
        <v>8.8888888888888892E-2</v>
      </c>
      <c r="F82">
        <f>AVERAGE('PARITY Errors'!F82, 'Pattern_Matching Errors'!F82, 'Reversal Errors'!F82, 'Stack Errors'!F82, 'Vending_Machine Errors'!F82, 'Vending_Machine_Sum Errors'!F82, 'MazeComplete Errors'!F82, 'MazeSolve Errors'!F82, 'Hamiltonian Errors'!F82)</f>
        <v>15.922222222222221</v>
      </c>
      <c r="G82">
        <f>AVERAGE('PARITY Errors'!G82, 'Pattern_Matching Errors'!G82, 'Reversal Errors'!G82, 'Stack Errors'!G82, 'Vending_Machine Errors'!G82, 'Vending_Machine_Sum Errors'!G82, 'MazeComplete Errors'!G82, 'MazeSolve Errors'!G82, 'Hamiltonian Errors'!G82)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AVERAGE('PARITY Errors'!D83, 'Pattern_Matching Errors'!D83, 'Reversal Errors'!D83, 'Stack Errors'!D83, 'Vending_Machine Errors'!D83, 'Vending_Machine_Sum Errors'!D83, 'MazeComplete Errors'!D83, 'MazeSolve Errors'!D83, 'Hamiltonian Errors'!D83)</f>
        <v>22.222222222222221</v>
      </c>
      <c r="E83">
        <f>AVERAGE('PARITY Errors'!E83, 'Pattern_Matching Errors'!E83, 'Reversal Errors'!E83, 'Stack Errors'!E83, 'Vending_Machine Errors'!E83, 'Vending_Machine_Sum Errors'!E83, 'MazeComplete Errors'!E83, 'MazeSolve Errors'!E83, 'Hamiltonian Errors'!E83)</f>
        <v>7.7777777777777779E-2</v>
      </c>
      <c r="F83">
        <f>AVERAGE('PARITY Errors'!F83, 'Pattern_Matching Errors'!F83, 'Reversal Errors'!F83, 'Stack Errors'!F83, 'Vending_Machine Errors'!F83, 'Vending_Machine_Sum Errors'!F83, 'MazeComplete Errors'!F83, 'MazeSolve Errors'!F83, 'Hamiltonian Errors'!F83)</f>
        <v>15.499999999999996</v>
      </c>
      <c r="G83">
        <f>AVERAGE('PARITY Errors'!G83, 'Pattern_Matching Errors'!G83, 'Reversal Errors'!G83, 'Stack Errors'!G83, 'Vending_Machine Errors'!G83, 'Vending_Machine_Sum Errors'!G83, 'MazeComplete Errors'!G83, 'MazeSolve Errors'!G83, 'Hamiltonian Errors'!G83)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AVERAGE('PARITY Errors'!D84, 'Pattern_Matching Errors'!D84, 'Reversal Errors'!D84, 'Stack Errors'!D84, 'Vending_Machine Errors'!D84, 'Vending_Machine_Sum Errors'!D84, 'MazeComplete Errors'!D84, 'MazeSolve Errors'!D84, 'Hamiltonian Errors'!D84)</f>
        <v>22.358888888888888</v>
      </c>
      <c r="E84">
        <f>AVERAGE('PARITY Errors'!E84, 'Pattern_Matching Errors'!E84, 'Reversal Errors'!E84, 'Stack Errors'!E84, 'Vending_Machine Errors'!E84, 'Vending_Machine_Sum Errors'!E84, 'MazeComplete Errors'!E84, 'MazeSolve Errors'!E84, 'Hamiltonian Errors'!E84)</f>
        <v>0.12222222222222223</v>
      </c>
      <c r="F84">
        <f>AVERAGE('PARITY Errors'!F84, 'Pattern_Matching Errors'!F84, 'Reversal Errors'!F84, 'Stack Errors'!F84, 'Vending_Machine Errors'!F84, 'Vending_Machine_Sum Errors'!F84, 'MazeComplete Errors'!F84, 'MazeSolve Errors'!F84, 'Hamiltonian Errors'!F84)</f>
        <v>14.555555555555555</v>
      </c>
      <c r="G84">
        <f>AVERAGE('PARITY Errors'!G84, 'Pattern_Matching Errors'!G84, 'Reversal Errors'!G84, 'Stack Errors'!G84, 'Vending_Machine Errors'!G84, 'Vending_Machine_Sum Errors'!G84, 'MazeComplete Errors'!G84, 'MazeSolve Errors'!G84, 'Hamiltonian Errors'!G84)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AVERAGE('PARITY Errors'!D85, 'Pattern_Matching Errors'!D85, 'Reversal Errors'!D85, 'Stack Errors'!D85, 'Vending_Machine Errors'!D85, 'Vending_Machine_Sum Errors'!D85, 'MazeComplete Errors'!D85, 'MazeSolve Errors'!D85, 'Hamiltonian Errors'!D85)</f>
        <v>22.288888888888888</v>
      </c>
      <c r="E85">
        <f>AVERAGE('PARITY Errors'!E85, 'Pattern_Matching Errors'!E85, 'Reversal Errors'!E85, 'Stack Errors'!E85, 'Vending_Machine Errors'!E85, 'Vending_Machine_Sum Errors'!E85, 'MazeComplete Errors'!E85, 'MazeSolve Errors'!E85, 'Hamiltonian Errors'!E85)</f>
        <v>0.17777777777777778</v>
      </c>
      <c r="F85">
        <f>AVERAGE('PARITY Errors'!F85, 'Pattern_Matching Errors'!F85, 'Reversal Errors'!F85, 'Stack Errors'!F85, 'Vending_Machine Errors'!F85, 'Vending_Machine_Sum Errors'!F85, 'MazeComplete Errors'!F85, 'MazeSolve Errors'!F85, 'Hamiltonian Errors'!F85)</f>
        <v>14.466666666666665</v>
      </c>
      <c r="G85">
        <f>AVERAGE('PARITY Errors'!G85, 'Pattern_Matching Errors'!G85, 'Reversal Errors'!G85, 'Stack Errors'!G85, 'Vending_Machine Errors'!G85, 'Vending_Machine_Sum Errors'!G85, 'MazeComplete Errors'!G85, 'MazeSolve Errors'!G85, 'Hamiltonian Errors'!G85)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AVERAGE('PARITY Errors'!D86, 'Pattern_Matching Errors'!D86, 'Reversal Errors'!D86, 'Stack Errors'!D86, 'Vending_Machine Errors'!D86, 'Vending_Machine_Sum Errors'!D86, 'MazeComplete Errors'!D86, 'MazeSolve Errors'!D86, 'Hamiltonian Errors'!D86)</f>
        <v>16.733333333333334</v>
      </c>
      <c r="E86">
        <f>AVERAGE('PARITY Errors'!E86, 'Pattern_Matching Errors'!E86, 'Reversal Errors'!E86, 'Stack Errors'!E86, 'Vending_Machine Errors'!E86, 'Vending_Machine_Sum Errors'!E86, 'MazeComplete Errors'!E86, 'MazeSolve Errors'!E86, 'Hamiltonian Errors'!E86)</f>
        <v>0</v>
      </c>
      <c r="F86">
        <f>AVERAGE('PARITY Errors'!F86, 'Pattern_Matching Errors'!F86, 'Reversal Errors'!F86, 'Stack Errors'!F86, 'Vending_Machine Errors'!F86, 'Vending_Machine_Sum Errors'!F86, 'MazeComplete Errors'!F86, 'MazeSolve Errors'!F86, 'Hamiltonian Errors'!F86)</f>
        <v>18.666666666666668</v>
      </c>
      <c r="G86">
        <f>AVERAGE('PARITY Errors'!G86, 'Pattern_Matching Errors'!G86, 'Reversal Errors'!G86, 'Stack Errors'!G86, 'Vending_Machine Errors'!G86, 'Vending_Machine_Sum Errors'!G86, 'MazeComplete Errors'!G86, 'MazeSolve Errors'!G86, 'Hamiltonian Errors'!G86)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AVERAGE('PARITY Errors'!D87, 'Pattern_Matching Errors'!D87, 'Reversal Errors'!D87, 'Stack Errors'!D87, 'Vending_Machine Errors'!D87, 'Vending_Machine_Sum Errors'!D87, 'MazeComplete Errors'!D87, 'MazeSolve Errors'!D87, 'Hamiltonian Errors'!D87)</f>
        <v>16.677777777777781</v>
      </c>
      <c r="E87">
        <f>AVERAGE('PARITY Errors'!E87, 'Pattern_Matching Errors'!E87, 'Reversal Errors'!E87, 'Stack Errors'!E87, 'Vending_Machine Errors'!E87, 'Vending_Machine_Sum Errors'!E87, 'MazeComplete Errors'!E87, 'MazeSolve Errors'!E87, 'Hamiltonian Errors'!E87)</f>
        <v>0</v>
      </c>
      <c r="F87">
        <f>AVERAGE('PARITY Errors'!F87, 'Pattern_Matching Errors'!F87, 'Reversal Errors'!F87, 'Stack Errors'!F87, 'Vending_Machine Errors'!F87, 'Vending_Machine_Sum Errors'!F87, 'MazeComplete Errors'!F87, 'MazeSolve Errors'!F87, 'Hamiltonian Errors'!F87)</f>
        <v>17.933333333333334</v>
      </c>
      <c r="G87">
        <f>AVERAGE('PARITY Errors'!G87, 'Pattern_Matching Errors'!G87, 'Reversal Errors'!G87, 'Stack Errors'!G87, 'Vending_Machine Errors'!G87, 'Vending_Machine_Sum Errors'!G87, 'MazeComplete Errors'!G87, 'MazeSolve Errors'!G87, 'Hamiltonian Errors'!G87)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AVERAGE('PARITY Errors'!D88, 'Pattern_Matching Errors'!D88, 'Reversal Errors'!D88, 'Stack Errors'!D88, 'Vending_Machine Errors'!D88, 'Vending_Machine_Sum Errors'!D88, 'MazeComplete Errors'!D88, 'MazeSolve Errors'!D88, 'Hamiltonian Errors'!D88)</f>
        <v>16.833333333333332</v>
      </c>
      <c r="E88">
        <f>AVERAGE('PARITY Errors'!E88, 'Pattern_Matching Errors'!E88, 'Reversal Errors'!E88, 'Stack Errors'!E88, 'Vending_Machine Errors'!E88, 'Vending_Machine_Sum Errors'!E88, 'MazeComplete Errors'!E88, 'MazeSolve Errors'!E88, 'Hamiltonian Errors'!E88)</f>
        <v>0</v>
      </c>
      <c r="F88">
        <f>AVERAGE('PARITY Errors'!F88, 'Pattern_Matching Errors'!F88, 'Reversal Errors'!F88, 'Stack Errors'!F88, 'Vending_Machine Errors'!F88, 'Vending_Machine_Sum Errors'!F88, 'MazeComplete Errors'!F88, 'MazeSolve Errors'!F88, 'Hamiltonian Errors'!F88)</f>
        <v>16.355555555555554</v>
      </c>
      <c r="G88">
        <f>AVERAGE('PARITY Errors'!G88, 'Pattern_Matching Errors'!G88, 'Reversal Errors'!G88, 'Stack Errors'!G88, 'Vending_Machine Errors'!G88, 'Vending_Machine_Sum Errors'!G88, 'MazeComplete Errors'!G88, 'MazeSolve Errors'!G88, 'Hamiltonian Errors'!G88)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AVERAGE('PARITY Errors'!D89, 'Pattern_Matching Errors'!D89, 'Reversal Errors'!D89, 'Stack Errors'!D89, 'Vending_Machine Errors'!D89, 'Vending_Machine_Sum Errors'!D89, 'MazeComplete Errors'!D89, 'MazeSolve Errors'!D89, 'Hamiltonian Errors'!D89)</f>
        <v>17.011111111111109</v>
      </c>
      <c r="E89">
        <f>AVERAGE('PARITY Errors'!E89, 'Pattern_Matching Errors'!E89, 'Reversal Errors'!E89, 'Stack Errors'!E89, 'Vending_Machine Errors'!E89, 'Vending_Machine_Sum Errors'!E89, 'MazeComplete Errors'!E89, 'MazeSolve Errors'!E89, 'Hamiltonian Errors'!E89)</f>
        <v>0</v>
      </c>
      <c r="F89">
        <f>AVERAGE('PARITY Errors'!F89, 'Pattern_Matching Errors'!F89, 'Reversal Errors'!F89, 'Stack Errors'!F89, 'Vending_Machine Errors'!F89, 'Vending_Machine_Sum Errors'!F89, 'MazeComplete Errors'!F89, 'MazeSolve Errors'!F89, 'Hamiltonian Errors'!F89)</f>
        <v>16.422222222222224</v>
      </c>
      <c r="G89">
        <f>AVERAGE('PARITY Errors'!G89, 'Pattern_Matching Errors'!G89, 'Reversal Errors'!G89, 'Stack Errors'!G89, 'Vending_Machine Errors'!G89, 'Vending_Machine_Sum Errors'!G89, 'MazeComplete Errors'!G89, 'MazeSolve Errors'!G89, 'Hamiltonian Errors'!G89)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AVERAGE('PARITY Errors'!D90, 'Pattern_Matching Errors'!D90, 'Reversal Errors'!D90, 'Stack Errors'!D90, 'Vending_Machine Errors'!D90, 'Vending_Machine_Sum Errors'!D90, 'MazeComplete Errors'!D90, 'MazeSolve Errors'!D90, 'Hamiltonian Errors'!D90)</f>
        <v>17.022222222222222</v>
      </c>
      <c r="E90">
        <f>AVERAGE('PARITY Errors'!E90, 'Pattern_Matching Errors'!E90, 'Reversal Errors'!E90, 'Stack Errors'!E90, 'Vending_Machine Errors'!E90, 'Vending_Machine_Sum Errors'!E90, 'MazeComplete Errors'!E90, 'MazeSolve Errors'!E90, 'Hamiltonian Errors'!E90)</f>
        <v>0</v>
      </c>
      <c r="F90">
        <f>AVERAGE('PARITY Errors'!F90, 'Pattern_Matching Errors'!F90, 'Reversal Errors'!F90, 'Stack Errors'!F90, 'Vending_Machine Errors'!F90, 'Vending_Machine_Sum Errors'!F90, 'MazeComplete Errors'!F90, 'MazeSolve Errors'!F90, 'Hamiltonian Errors'!F90)</f>
        <v>14.744444444444444</v>
      </c>
      <c r="G90">
        <f>AVERAGE('PARITY Errors'!G90, 'Pattern_Matching Errors'!G90, 'Reversal Errors'!G90, 'Stack Errors'!G90, 'Vending_Machine Errors'!G90, 'Vending_Machine_Sum Errors'!G90, 'MazeComplete Errors'!G90, 'MazeSolve Errors'!G90, 'Hamiltonian Errors'!G90)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AVERAGE('PARITY Errors'!D91, 'Pattern_Matching Errors'!D91, 'Reversal Errors'!D91, 'Stack Errors'!D91, 'Vending_Machine Errors'!D91, 'Vending_Machine_Sum Errors'!D91, 'MazeComplete Errors'!D91, 'MazeSolve Errors'!D91, 'Hamiltonian Errors'!D91)</f>
        <v>16.288888888888891</v>
      </c>
      <c r="E91">
        <f>AVERAGE('PARITY Errors'!E91, 'Pattern_Matching Errors'!E91, 'Reversal Errors'!E91, 'Stack Errors'!E91, 'Vending_Machine Errors'!E91, 'Vending_Machine_Sum Errors'!E91, 'MazeComplete Errors'!E91, 'MazeSolve Errors'!E91, 'Hamiltonian Errors'!E91)</f>
        <v>1.1111111111111112E-2</v>
      </c>
      <c r="F91">
        <f>AVERAGE('PARITY Errors'!F91, 'Pattern_Matching Errors'!F91, 'Reversal Errors'!F91, 'Stack Errors'!F91, 'Vending_Machine Errors'!F91, 'Vending_Machine_Sum Errors'!F91, 'MazeComplete Errors'!F91, 'MazeSolve Errors'!F91, 'Hamiltonian Errors'!F91)</f>
        <v>19.033333333333335</v>
      </c>
      <c r="G91">
        <f>AVERAGE('PARITY Errors'!G91, 'Pattern_Matching Errors'!G91, 'Reversal Errors'!G91, 'Stack Errors'!G91, 'Vending_Machine Errors'!G91, 'Vending_Machine_Sum Errors'!G91, 'MazeComplete Errors'!G91, 'MazeSolve Errors'!G91, 'Hamiltonian Errors'!G91)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AVERAGE('PARITY Errors'!D92, 'Pattern_Matching Errors'!D92, 'Reversal Errors'!D92, 'Stack Errors'!D92, 'Vending_Machine Errors'!D92, 'Vending_Machine_Sum Errors'!D92, 'MazeComplete Errors'!D92, 'MazeSolve Errors'!D92, 'Hamiltonian Errors'!D92)</f>
        <v>15.988888888888889</v>
      </c>
      <c r="E92">
        <f>AVERAGE('PARITY Errors'!E92, 'Pattern_Matching Errors'!E92, 'Reversal Errors'!E92, 'Stack Errors'!E92, 'Vending_Machine Errors'!E92, 'Vending_Machine_Sum Errors'!E92, 'MazeComplete Errors'!E92, 'MazeSolve Errors'!E92, 'Hamiltonian Errors'!E92)</f>
        <v>0</v>
      </c>
      <c r="F92">
        <f>AVERAGE('PARITY Errors'!F92, 'Pattern_Matching Errors'!F92, 'Reversal Errors'!F92, 'Stack Errors'!F92, 'Vending_Machine Errors'!F92, 'Vending_Machine_Sum Errors'!F92, 'MazeComplete Errors'!F92, 'MazeSolve Errors'!F92, 'Hamiltonian Errors'!F92)</f>
        <v>19.066666666666663</v>
      </c>
      <c r="G92">
        <f>AVERAGE('PARITY Errors'!G92, 'Pattern_Matching Errors'!G92, 'Reversal Errors'!G92, 'Stack Errors'!G92, 'Vending_Machine Errors'!G92, 'Vending_Machine_Sum Errors'!G92, 'MazeComplete Errors'!G92, 'MazeSolve Errors'!G92, 'Hamiltonian Errors'!G92)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AVERAGE('PARITY Errors'!D93, 'Pattern_Matching Errors'!D93, 'Reversal Errors'!D93, 'Stack Errors'!D93, 'Vending_Machine Errors'!D93, 'Vending_Machine_Sum Errors'!D93, 'MazeComplete Errors'!D93, 'MazeSolve Errors'!D93, 'Hamiltonian Errors'!D93)</f>
        <v>16.200000000000003</v>
      </c>
      <c r="E93">
        <f>AVERAGE('PARITY Errors'!E93, 'Pattern_Matching Errors'!E93, 'Reversal Errors'!E93, 'Stack Errors'!E93, 'Vending_Machine Errors'!E93, 'Vending_Machine_Sum Errors'!E93, 'MazeComplete Errors'!E93, 'MazeSolve Errors'!E93, 'Hamiltonian Errors'!E93)</f>
        <v>1.1111111111111112E-2</v>
      </c>
      <c r="F93">
        <f>AVERAGE('PARITY Errors'!F93, 'Pattern_Matching Errors'!F93, 'Reversal Errors'!F93, 'Stack Errors'!F93, 'Vending_Machine Errors'!F93, 'Vending_Machine_Sum Errors'!F93, 'MazeComplete Errors'!F93, 'MazeSolve Errors'!F93, 'Hamiltonian Errors'!F93)</f>
        <v>19.466666666666665</v>
      </c>
      <c r="G93">
        <f>AVERAGE('PARITY Errors'!G93, 'Pattern_Matching Errors'!G93, 'Reversal Errors'!G93, 'Stack Errors'!G93, 'Vending_Machine Errors'!G93, 'Vending_Machine_Sum Errors'!G93, 'MazeComplete Errors'!G93, 'MazeSolve Errors'!G93, 'Hamiltonian Errors'!G93)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AVERAGE('PARITY Errors'!D94, 'Pattern_Matching Errors'!D94, 'Reversal Errors'!D94, 'Stack Errors'!D94, 'Vending_Machine Errors'!D94, 'Vending_Machine_Sum Errors'!D94, 'MazeComplete Errors'!D94, 'MazeSolve Errors'!D94, 'Hamiltonian Errors'!D94)</f>
        <v>16.277777777777779</v>
      </c>
      <c r="E94">
        <f>AVERAGE('PARITY Errors'!E94, 'Pattern_Matching Errors'!E94, 'Reversal Errors'!E94, 'Stack Errors'!E94, 'Vending_Machine Errors'!E94, 'Vending_Machine_Sum Errors'!E94, 'MazeComplete Errors'!E94, 'MazeSolve Errors'!E94, 'Hamiltonian Errors'!E94)</f>
        <v>1.1111111111111112E-2</v>
      </c>
      <c r="F94">
        <f>AVERAGE('PARITY Errors'!F94, 'Pattern_Matching Errors'!F94, 'Reversal Errors'!F94, 'Stack Errors'!F94, 'Vending_Machine Errors'!F94, 'Vending_Machine_Sum Errors'!F94, 'MazeComplete Errors'!F94, 'MazeSolve Errors'!F94, 'Hamiltonian Errors'!F94)</f>
        <v>18.255555555555553</v>
      </c>
      <c r="G94">
        <f>AVERAGE('PARITY Errors'!G94, 'Pattern_Matching Errors'!G94, 'Reversal Errors'!G94, 'Stack Errors'!G94, 'Vending_Machine Errors'!G94, 'Vending_Machine_Sum Errors'!G94, 'MazeComplete Errors'!G94, 'MazeSolve Errors'!G94, 'Hamiltonian Errors'!G94)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AVERAGE('PARITY Errors'!D95, 'Pattern_Matching Errors'!D95, 'Reversal Errors'!D95, 'Stack Errors'!D95, 'Vending_Machine Errors'!D95, 'Vending_Machine_Sum Errors'!D95, 'MazeComplete Errors'!D95, 'MazeSolve Errors'!D95, 'Hamiltonian Errors'!D95)</f>
        <v>15.988888888888889</v>
      </c>
      <c r="E95">
        <f>AVERAGE('PARITY Errors'!E95, 'Pattern_Matching Errors'!E95, 'Reversal Errors'!E95, 'Stack Errors'!E95, 'Vending_Machine Errors'!E95, 'Vending_Machine_Sum Errors'!E95, 'MazeComplete Errors'!E95, 'MazeSolve Errors'!E95, 'Hamiltonian Errors'!E95)</f>
        <v>0</v>
      </c>
      <c r="F95">
        <f>AVERAGE('PARITY Errors'!F95, 'Pattern_Matching Errors'!F95, 'Reversal Errors'!F95, 'Stack Errors'!F95, 'Vending_Machine Errors'!F95, 'Vending_Machine_Sum Errors'!F95, 'MazeComplete Errors'!F95, 'MazeSolve Errors'!F95, 'Hamiltonian Errors'!F95)</f>
        <v>17.966666666666669</v>
      </c>
      <c r="G95">
        <f>AVERAGE('PARITY Errors'!G95, 'Pattern_Matching Errors'!G95, 'Reversal Errors'!G95, 'Stack Errors'!G95, 'Vending_Machine Errors'!G95, 'Vending_Machine_Sum Errors'!G95, 'MazeComplete Errors'!G95, 'MazeSolve Errors'!G95, 'Hamiltonian Errors'!G95)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AVERAGE('PARITY Errors'!D96, 'Pattern_Matching Errors'!D96, 'Reversal Errors'!D96, 'Stack Errors'!D96, 'Vending_Machine Errors'!D96, 'Vending_Machine_Sum Errors'!D96, 'MazeComplete Errors'!D96, 'MazeSolve Errors'!D96, 'Hamiltonian Errors'!D96)</f>
        <v>16.922222222222221</v>
      </c>
      <c r="E96">
        <f>AVERAGE('PARITY Errors'!E96, 'Pattern_Matching Errors'!E96, 'Reversal Errors'!E96, 'Stack Errors'!E96, 'Vending_Machine Errors'!E96, 'Vending_Machine_Sum Errors'!E96, 'MazeComplete Errors'!E96, 'MazeSolve Errors'!E96, 'Hamiltonian Errors'!E96)</f>
        <v>0</v>
      </c>
      <c r="F96">
        <f>AVERAGE('PARITY Errors'!F96, 'Pattern_Matching Errors'!F96, 'Reversal Errors'!F96, 'Stack Errors'!F96, 'Vending_Machine Errors'!F96, 'Vending_Machine_Sum Errors'!F96, 'MazeComplete Errors'!F96, 'MazeSolve Errors'!F96, 'Hamiltonian Errors'!F96)</f>
        <v>9.0777777777777775</v>
      </c>
      <c r="G96">
        <f>AVERAGE('PARITY Errors'!G96, 'Pattern_Matching Errors'!G96, 'Reversal Errors'!G96, 'Stack Errors'!G96, 'Vending_Machine Errors'!G96, 'Vending_Machine_Sum Errors'!G96, 'MazeComplete Errors'!G96, 'MazeSolve Errors'!G96, 'Hamiltonian Errors'!G96)</f>
        <v>11.244444444444445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AVERAGE('PARITY Errors'!D97, 'Pattern_Matching Errors'!D97, 'Reversal Errors'!D97, 'Stack Errors'!D97, 'Vending_Machine Errors'!D97, 'Vending_Machine_Sum Errors'!D97, 'MazeComplete Errors'!D97, 'MazeSolve Errors'!D97, 'Hamiltonian Errors'!D97)</f>
        <v>11.399999999999999</v>
      </c>
      <c r="E97">
        <f>AVERAGE('PARITY Errors'!E97, 'Pattern_Matching Errors'!E97, 'Reversal Errors'!E97, 'Stack Errors'!E97, 'Vending_Machine Errors'!E97, 'Vending_Machine_Sum Errors'!E97, 'MazeComplete Errors'!E97, 'MazeSolve Errors'!E97, 'Hamiltonian Errors'!E97)</f>
        <v>1.1111111111111112E-2</v>
      </c>
      <c r="F97">
        <f>AVERAGE('PARITY Errors'!F97, 'Pattern_Matching Errors'!F97, 'Reversal Errors'!F97, 'Stack Errors'!F97, 'Vending_Machine Errors'!F97, 'Vending_Machine_Sum Errors'!F97, 'MazeComplete Errors'!F97, 'MazeSolve Errors'!F97, 'Hamiltonian Errors'!F97)</f>
        <v>8.7888888888888879</v>
      </c>
      <c r="G97">
        <f>AVERAGE('PARITY Errors'!G97, 'Pattern_Matching Errors'!G97, 'Reversal Errors'!G97, 'Stack Errors'!G97, 'Vending_Machine Errors'!G97, 'Vending_Machine_Sum Errors'!G97, 'MazeComplete Errors'!G97, 'MazeSolve Errors'!G97, 'Hamiltonian Errors'!G97)</f>
        <v>11.222222222222221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AVERAGE('PARITY Errors'!D98, 'Pattern_Matching Errors'!D98, 'Reversal Errors'!D98, 'Stack Errors'!D98, 'Vending_Machine Errors'!D98, 'Vending_Machine_Sum Errors'!D98, 'MazeComplete Errors'!D98, 'MazeSolve Errors'!D98, 'Hamiltonian Errors'!D98)</f>
        <v>11.244444444444444</v>
      </c>
      <c r="E98">
        <f>AVERAGE('PARITY Errors'!E98, 'Pattern_Matching Errors'!E98, 'Reversal Errors'!E98, 'Stack Errors'!E98, 'Vending_Machine Errors'!E98, 'Vending_Machine_Sum Errors'!E98, 'MazeComplete Errors'!E98, 'MazeSolve Errors'!E98, 'Hamiltonian Errors'!E98)</f>
        <v>2.2222222222222223E-2</v>
      </c>
      <c r="F98">
        <f>AVERAGE('PARITY Errors'!F98, 'Pattern_Matching Errors'!F98, 'Reversal Errors'!F98, 'Stack Errors'!F98, 'Vending_Machine Errors'!F98, 'Vending_Machine_Sum Errors'!F98, 'MazeComplete Errors'!F98, 'MazeSolve Errors'!F98, 'Hamiltonian Errors'!F98)</f>
        <v>9.4777777777777796</v>
      </c>
      <c r="G98">
        <f>AVERAGE('PARITY Errors'!G98, 'Pattern_Matching Errors'!G98, 'Reversal Errors'!G98, 'Stack Errors'!G98, 'Vending_Machine Errors'!G98, 'Vending_Machine_Sum Errors'!G98, 'MazeComplete Errors'!G98, 'MazeSolve Errors'!G98, 'Hamiltonian Errors'!G98)</f>
        <v>11.255555555555555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AVERAGE('PARITY Errors'!D99, 'Pattern_Matching Errors'!D99, 'Reversal Errors'!D99, 'Stack Errors'!D99, 'Vending_Machine Errors'!D99, 'Vending_Machine_Sum Errors'!D99, 'MazeComplete Errors'!D99, 'MazeSolve Errors'!D99, 'Hamiltonian Errors'!D99)</f>
        <v>11.322222222222221</v>
      </c>
      <c r="E99">
        <f>AVERAGE('PARITY Errors'!E99, 'Pattern_Matching Errors'!E99, 'Reversal Errors'!E99, 'Stack Errors'!E99, 'Vending_Machine Errors'!E99, 'Vending_Machine_Sum Errors'!E99, 'MazeComplete Errors'!E99, 'MazeSolve Errors'!E99, 'Hamiltonian Errors'!E99)</f>
        <v>1.1111111111111112E-2</v>
      </c>
      <c r="F99">
        <f>AVERAGE('PARITY Errors'!F99, 'Pattern_Matching Errors'!F99, 'Reversal Errors'!F99, 'Stack Errors'!F99, 'Vending_Machine Errors'!F99, 'Vending_Machine_Sum Errors'!F99, 'MazeComplete Errors'!F99, 'MazeSolve Errors'!F99, 'Hamiltonian Errors'!F99)</f>
        <v>9.5555555555555554</v>
      </c>
      <c r="G99">
        <f>AVERAGE('PARITY Errors'!G99, 'Pattern_Matching Errors'!G99, 'Reversal Errors'!G99, 'Stack Errors'!G99, 'Vending_Machine Errors'!G99, 'Vending_Machine_Sum Errors'!G99, 'MazeComplete Errors'!G99, 'MazeSolve Errors'!G99, 'Hamiltonian Errors'!G99)</f>
        <v>11.211111111111112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AVERAGE('PARITY Errors'!D100, 'Pattern_Matching Errors'!D100, 'Reversal Errors'!D100, 'Stack Errors'!D100, 'Vending_Machine Errors'!D100, 'Vending_Machine_Sum Errors'!D100, 'MazeComplete Errors'!D100, 'MazeSolve Errors'!D100, 'Hamiltonian Errors'!D100)</f>
        <v>11.166666666666666</v>
      </c>
      <c r="E100">
        <f>AVERAGE('PARITY Errors'!E100, 'Pattern_Matching Errors'!E100, 'Reversal Errors'!E100, 'Stack Errors'!E100, 'Vending_Machine Errors'!E100, 'Vending_Machine_Sum Errors'!E100, 'MazeComplete Errors'!E100, 'MazeSolve Errors'!E100, 'Hamiltonian Errors'!E100)</f>
        <v>4.4444444444444446E-2</v>
      </c>
      <c r="F100">
        <f>AVERAGE('PARITY Errors'!F100, 'Pattern_Matching Errors'!F100, 'Reversal Errors'!F100, 'Stack Errors'!F100, 'Vending_Machine Errors'!F100, 'Vending_Machine_Sum Errors'!F100, 'MazeComplete Errors'!F100, 'MazeSolve Errors'!F100, 'Hamiltonian Errors'!F100)</f>
        <v>8.6777777777777771</v>
      </c>
      <c r="G100">
        <f>AVERAGE('PARITY Errors'!G100, 'Pattern_Matching Errors'!G100, 'Reversal Errors'!G100, 'Stack Errors'!G100, 'Vending_Machine Errors'!G100, 'Vending_Machine_Sum Errors'!G100, 'MazeComplete Errors'!G100, 'MazeSolve Errors'!G100, 'Hamiltonian Errors'!G100)</f>
        <v>11.122222222222222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AVERAGE('PARITY Errors'!D101, 'Pattern_Matching Errors'!D101, 'Reversal Errors'!D101, 'Stack Errors'!D101, 'Vending_Machine Errors'!D101, 'Vending_Machine_Sum Errors'!D101, 'MazeComplete Errors'!D101, 'MazeSolve Errors'!D101, 'Hamiltonian Errors'!D101)</f>
        <v>10.233333333333334</v>
      </c>
      <c r="E101">
        <f>AVERAGE('PARITY Errors'!E101, 'Pattern_Matching Errors'!E101, 'Reversal Errors'!E101, 'Stack Errors'!E101, 'Vending_Machine Errors'!E101, 'Vending_Machine_Sum Errors'!E101, 'MazeComplete Errors'!E101, 'MazeSolve Errors'!E101, 'Hamiltonian Errors'!E101)</f>
        <v>0</v>
      </c>
      <c r="F101">
        <f>AVERAGE('PARITY Errors'!F101, 'Pattern_Matching Errors'!F101, 'Reversal Errors'!F101, 'Stack Errors'!F101, 'Vending_Machine Errors'!F101, 'Vending_Machine_Sum Errors'!F101, 'MazeComplete Errors'!F101, 'MazeSolve Errors'!F101, 'Hamiltonian Errors'!F101)</f>
        <v>4.4666666666666668</v>
      </c>
      <c r="G101">
        <f>AVERAGE('PARITY Errors'!G101, 'Pattern_Matching Errors'!G101, 'Reversal Errors'!G101, 'Stack Errors'!G101, 'Vending_Machine Errors'!G101, 'Vending_Machine_Sum Errors'!G101, 'MazeComplete Errors'!G101, 'MazeSolve Errors'!G101, 'Hamiltonian Errors'!G101)</f>
        <v>11.144444444444444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AVERAGE('PARITY Errors'!D102, 'Pattern_Matching Errors'!D102, 'Reversal Errors'!D102, 'Stack Errors'!D102, 'Vending_Machine Errors'!D102, 'Vending_Machine_Sum Errors'!D102, 'MazeComplete Errors'!D102, 'MazeSolve Errors'!D102, 'Hamiltonian Errors'!D102)</f>
        <v>10.101111111111111</v>
      </c>
      <c r="E102">
        <f>AVERAGE('PARITY Errors'!E102, 'Pattern_Matching Errors'!E102, 'Reversal Errors'!E102, 'Stack Errors'!E102, 'Vending_Machine Errors'!E102, 'Vending_Machine_Sum Errors'!E102, 'MazeComplete Errors'!E102, 'MazeSolve Errors'!E102, 'Hamiltonian Errors'!E102)</f>
        <v>0</v>
      </c>
      <c r="F102">
        <f>AVERAGE('PARITY Errors'!F102, 'Pattern_Matching Errors'!F102, 'Reversal Errors'!F102, 'Stack Errors'!F102, 'Vending_Machine Errors'!F102, 'Vending_Machine_Sum Errors'!F102, 'MazeComplete Errors'!F102, 'MazeSolve Errors'!F102, 'Hamiltonian Errors'!F102)</f>
        <v>4.5</v>
      </c>
      <c r="G102">
        <f>AVERAGE('PARITY Errors'!G102, 'Pattern_Matching Errors'!G102, 'Reversal Errors'!G102, 'Stack Errors'!G102, 'Vending_Machine Errors'!G102, 'Vending_Machine_Sum Errors'!G102, 'MazeComplete Errors'!G102, 'MazeSolve Errors'!G102, 'Hamiltonian Errors'!G102)</f>
        <v>11.111111111111111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AVERAGE('PARITY Errors'!D103, 'Pattern_Matching Errors'!D103, 'Reversal Errors'!D103, 'Stack Errors'!D103, 'Vending_Machine Errors'!D103, 'Vending_Machine_Sum Errors'!D103, 'MazeComplete Errors'!D103, 'MazeSolve Errors'!D103, 'Hamiltonian Errors'!D103)</f>
        <v>10.055555555555557</v>
      </c>
      <c r="E103">
        <f>AVERAGE('PARITY Errors'!E103, 'Pattern_Matching Errors'!E103, 'Reversal Errors'!E103, 'Stack Errors'!E103, 'Vending_Machine Errors'!E103, 'Vending_Machine_Sum Errors'!E103, 'MazeComplete Errors'!E103, 'MazeSolve Errors'!E103, 'Hamiltonian Errors'!E103)</f>
        <v>0</v>
      </c>
      <c r="F103">
        <f>AVERAGE('PARITY Errors'!F103, 'Pattern_Matching Errors'!F103, 'Reversal Errors'!F103, 'Stack Errors'!F103, 'Vending_Machine Errors'!F103, 'Vending_Machine_Sum Errors'!F103, 'MazeComplete Errors'!F103, 'MazeSolve Errors'!F103, 'Hamiltonian Errors'!F103)</f>
        <v>5.1444444444444448</v>
      </c>
      <c r="G103">
        <f>AVERAGE('PARITY Errors'!G103, 'Pattern_Matching Errors'!G103, 'Reversal Errors'!G103, 'Stack Errors'!G103, 'Vending_Machine Errors'!G103, 'Vending_Machine_Sum Errors'!G103, 'MazeComplete Errors'!G103, 'MazeSolve Errors'!G103, 'Hamiltonian Errors'!G103)</f>
        <v>11.122222222222222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AVERAGE('PARITY Errors'!D104, 'Pattern_Matching Errors'!D104, 'Reversal Errors'!D104, 'Stack Errors'!D104, 'Vending_Machine Errors'!D104, 'Vending_Machine_Sum Errors'!D104, 'MazeComplete Errors'!D104, 'MazeSolve Errors'!D104, 'Hamiltonian Errors'!D104)</f>
        <v>9.9777777777777761</v>
      </c>
      <c r="E104">
        <f>AVERAGE('PARITY Errors'!E104, 'Pattern_Matching Errors'!E104, 'Reversal Errors'!E104, 'Stack Errors'!E104, 'Vending_Machine Errors'!E104, 'Vending_Machine_Sum Errors'!E104, 'MazeComplete Errors'!E104, 'MazeSolve Errors'!E104, 'Hamiltonian Errors'!E104)</f>
        <v>1.1111111111111112E-2</v>
      </c>
      <c r="F104">
        <f>AVERAGE('PARITY Errors'!F104, 'Pattern_Matching Errors'!F104, 'Reversal Errors'!F104, 'Stack Errors'!F104, 'Vending_Machine Errors'!F104, 'Vending_Machine_Sum Errors'!F104, 'MazeComplete Errors'!F104, 'MazeSolve Errors'!F104, 'Hamiltonian Errors'!F104)</f>
        <v>5.2666666666666666</v>
      </c>
      <c r="G104">
        <f>AVERAGE('PARITY Errors'!G104, 'Pattern_Matching Errors'!G104, 'Reversal Errors'!G104, 'Stack Errors'!G104, 'Vending_Machine Errors'!G104, 'Vending_Machine_Sum Errors'!G104, 'MazeComplete Errors'!G104, 'MazeSolve Errors'!G104, 'Hamiltonian Errors'!G104)</f>
        <v>11.111111111111111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AVERAGE('PARITY Errors'!D105, 'Pattern_Matching Errors'!D105, 'Reversal Errors'!D105, 'Stack Errors'!D105, 'Vending_Machine Errors'!D105, 'Vending_Machine_Sum Errors'!D105, 'MazeComplete Errors'!D105, 'MazeSolve Errors'!D105, 'Hamiltonian Errors'!D105)</f>
        <v>10.18888888888889</v>
      </c>
      <c r="E105">
        <f>AVERAGE('PARITY Errors'!E105, 'Pattern_Matching Errors'!E105, 'Reversal Errors'!E105, 'Stack Errors'!E105, 'Vending_Machine Errors'!E105, 'Vending_Machine_Sum Errors'!E105, 'MazeComplete Errors'!E105, 'MazeSolve Errors'!E105, 'Hamiltonian Errors'!E105)</f>
        <v>6.6666666666666666E-2</v>
      </c>
      <c r="F105">
        <f>AVERAGE('PARITY Errors'!F105, 'Pattern_Matching Errors'!F105, 'Reversal Errors'!F105, 'Stack Errors'!F105, 'Vending_Machine Errors'!F105, 'Vending_Machine_Sum Errors'!F105, 'MazeComplete Errors'!F105, 'MazeSolve Errors'!F105, 'Hamiltonian Errors'!F105)</f>
        <v>5.4666666666666668</v>
      </c>
      <c r="G105">
        <f>AVERAGE('PARITY Errors'!G105, 'Pattern_Matching Errors'!G105, 'Reversal Errors'!G105, 'Stack Errors'!G105, 'Vending_Machine Errors'!G105, 'Vending_Machine_Sum Errors'!G105, 'MazeComplete Errors'!G105, 'MazeSolve Errors'!G105, 'Hamiltonian Errors'!G105)</f>
        <v>11.111111111111111</v>
      </c>
      <c r="H105" t="str">
        <f t="shared" si="2"/>
        <v>100 (δ=0.85)</v>
      </c>
    </row>
    <row r="109" spans="1:8" x14ac:dyDescent="0.45">
      <c r="A109" s="1">
        <v>0</v>
      </c>
      <c r="B109" t="s">
        <v>10</v>
      </c>
    </row>
    <row r="111" spans="1:8" x14ac:dyDescent="0.45"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7</v>
      </c>
    </row>
    <row r="112" spans="1:8" x14ac:dyDescent="0.45">
      <c r="A112" s="1">
        <v>0</v>
      </c>
      <c r="B112">
        <v>0</v>
      </c>
      <c r="C112">
        <v>0</v>
      </c>
      <c r="D112">
        <f>AVERAGE('PARITY Errors'!D112, 'Pattern_Matching Errors'!D112, 'Reversal Errors'!D112, 'Stack Errors'!D112, 'Vending_Machine Errors'!D112, 'Vending_Machine_Sum Errors'!D112, 'MazeComplete Errors'!D112, 'MazeSolve Errors'!D112, 'Hamiltonian Errors'!D112)</f>
        <v>88.888888888888886</v>
      </c>
      <c r="E112">
        <f>AVERAGE('PARITY Errors'!E112, 'Pattern_Matching Errors'!E112, 'Reversal Errors'!E112, 'Stack Errors'!E112, 'Vending_Machine Errors'!E112, 'Vending_Machine_Sum Errors'!E112, 'MazeComplete Errors'!E112, 'MazeSolve Errors'!E112, 'Hamiltonian Errors'!E112)</f>
        <v>100</v>
      </c>
      <c r="F112">
        <f>AVERAGE('PARITY Errors'!F112, 'Pattern_Matching Errors'!F112, 'Reversal Errors'!F112, 'Stack Errors'!F112, 'Vending_Machine Errors'!F112, 'Vending_Machine_Sum Errors'!F112, 'MazeComplete Errors'!F112, 'MazeSolve Errors'!F112, 'Hamiltonian Errors'!F112)</f>
        <v>100</v>
      </c>
      <c r="G112">
        <f>AVERAGE('PARITY Errors'!G112, 'Pattern_Matching Errors'!G112, 'Reversal Errors'!G112, 'Stack Errors'!G112, 'Vending_Machine Errors'!G112, 'Vending_Machine_Sum Errors'!G112, 'MazeComplete Errors'!G112, 'MazeSolve Errors'!G112, 'Hamiltonian Errors'!G112)</f>
        <v>98.466666666666669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AVERAGE('PARITY Errors'!D113, 'Pattern_Matching Errors'!D113, 'Reversal Errors'!D113, 'Stack Errors'!D113, 'Vending_Machine Errors'!D113, 'Vending_Machine_Sum Errors'!D113, 'MazeComplete Errors'!D113, 'MazeSolve Errors'!D113, 'Hamiltonian Errors'!D113)</f>
        <v>88.888888888888886</v>
      </c>
      <c r="E113">
        <f>AVERAGE('PARITY Errors'!E113, 'Pattern_Matching Errors'!E113, 'Reversal Errors'!E113, 'Stack Errors'!E113, 'Vending_Machine Errors'!E113, 'Vending_Machine_Sum Errors'!E113, 'MazeComplete Errors'!E113, 'MazeSolve Errors'!E113, 'Hamiltonian Errors'!E113)</f>
        <v>100</v>
      </c>
      <c r="F113">
        <f>AVERAGE('PARITY Errors'!F113, 'Pattern_Matching Errors'!F113, 'Reversal Errors'!F113, 'Stack Errors'!F113, 'Vending_Machine Errors'!F113, 'Vending_Machine_Sum Errors'!F113, 'MazeComplete Errors'!F113, 'MazeSolve Errors'!F113, 'Hamiltonian Errors'!F113)</f>
        <v>100</v>
      </c>
      <c r="G113">
        <f>AVERAGE('PARITY Errors'!G113, 'Pattern_Matching Errors'!G113, 'Reversal Errors'!G113, 'Stack Errors'!G113, 'Vending_Machine Errors'!G113, 'Vending_Machine_Sum Errors'!G113, 'MazeComplete Errors'!G113, 'MazeSolve Errors'!G113, 'Hamiltonian Errors'!G113)</f>
        <v>98.077777777777783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AVERAGE('PARITY Errors'!D114, 'Pattern_Matching Errors'!D114, 'Reversal Errors'!D114, 'Stack Errors'!D114, 'Vending_Machine Errors'!D114, 'Vending_Machine_Sum Errors'!D114, 'MazeComplete Errors'!D114, 'MazeSolve Errors'!D114, 'Hamiltonian Errors'!D114)</f>
        <v>88.888888888888886</v>
      </c>
      <c r="E114">
        <f>AVERAGE('PARITY Errors'!E114, 'Pattern_Matching Errors'!E114, 'Reversal Errors'!E114, 'Stack Errors'!E114, 'Vending_Machine Errors'!E114, 'Vending_Machine_Sum Errors'!E114, 'MazeComplete Errors'!E114, 'MazeSolve Errors'!E114, 'Hamiltonian Errors'!E114)</f>
        <v>100</v>
      </c>
      <c r="F114">
        <f>AVERAGE('PARITY Errors'!F114, 'Pattern_Matching Errors'!F114, 'Reversal Errors'!F114, 'Stack Errors'!F114, 'Vending_Machine Errors'!F114, 'Vending_Machine_Sum Errors'!F114, 'MazeComplete Errors'!F114, 'MazeSolve Errors'!F114, 'Hamiltonian Errors'!F114)</f>
        <v>100</v>
      </c>
      <c r="G114">
        <f>AVERAGE('PARITY Errors'!G114, 'Pattern_Matching Errors'!G114, 'Reversal Errors'!G114, 'Stack Errors'!G114, 'Vending_Machine Errors'!G114, 'Vending_Machine_Sum Errors'!G114, 'MazeComplete Errors'!G114, 'MazeSolve Errors'!G114, 'Hamiltonian Errors'!G114)</f>
        <v>98.51111111111112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AVERAGE('PARITY Errors'!D115, 'Pattern_Matching Errors'!D115, 'Reversal Errors'!D115, 'Stack Errors'!D115, 'Vending_Machine Errors'!D115, 'Vending_Machine_Sum Errors'!D115, 'MazeComplete Errors'!D115, 'MazeSolve Errors'!D115, 'Hamiltonian Errors'!D115)</f>
        <v>88.888888888888886</v>
      </c>
      <c r="E115">
        <f>AVERAGE('PARITY Errors'!E115, 'Pattern_Matching Errors'!E115, 'Reversal Errors'!E115, 'Stack Errors'!E115, 'Vending_Machine Errors'!E115, 'Vending_Machine_Sum Errors'!E115, 'MazeComplete Errors'!E115, 'MazeSolve Errors'!E115, 'Hamiltonian Errors'!E115)</f>
        <v>100</v>
      </c>
      <c r="F115">
        <f>AVERAGE('PARITY Errors'!F115, 'Pattern_Matching Errors'!F115, 'Reversal Errors'!F115, 'Stack Errors'!F115, 'Vending_Machine Errors'!F115, 'Vending_Machine_Sum Errors'!F115, 'MazeComplete Errors'!F115, 'MazeSolve Errors'!F115, 'Hamiltonian Errors'!F115)</f>
        <v>100</v>
      </c>
      <c r="G115">
        <f>AVERAGE('PARITY Errors'!G115, 'Pattern_Matching Errors'!G115, 'Reversal Errors'!G115, 'Stack Errors'!G115, 'Vending_Machine Errors'!G115, 'Vending_Machine_Sum Errors'!G115, 'MazeComplete Errors'!G115, 'MazeSolve Errors'!G115, 'Hamiltonian Errors'!G115)</f>
        <v>98.688888888888897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AVERAGE('PARITY Errors'!D116, 'Pattern_Matching Errors'!D116, 'Reversal Errors'!D116, 'Stack Errors'!D116, 'Vending_Machine Errors'!D116, 'Vending_Machine_Sum Errors'!D116, 'MazeComplete Errors'!D116, 'MazeSolve Errors'!D116, 'Hamiltonian Errors'!D116)</f>
        <v>88.888888888888886</v>
      </c>
      <c r="E116">
        <f>AVERAGE('PARITY Errors'!E116, 'Pattern_Matching Errors'!E116, 'Reversal Errors'!E116, 'Stack Errors'!E116, 'Vending_Machine Errors'!E116, 'Vending_Machine_Sum Errors'!E116, 'MazeComplete Errors'!E116, 'MazeSolve Errors'!E116, 'Hamiltonian Errors'!E116)</f>
        <v>100</v>
      </c>
      <c r="F116">
        <f>AVERAGE('PARITY Errors'!F116, 'Pattern_Matching Errors'!F116, 'Reversal Errors'!F116, 'Stack Errors'!F116, 'Vending_Machine Errors'!F116, 'Vending_Machine_Sum Errors'!F116, 'MazeComplete Errors'!F116, 'MazeSolve Errors'!F116, 'Hamiltonian Errors'!F116)</f>
        <v>100</v>
      </c>
      <c r="G116">
        <f>AVERAGE('PARITY Errors'!G116, 'Pattern_Matching Errors'!G116, 'Reversal Errors'!G116, 'Stack Errors'!G116, 'Vending_Machine Errors'!G116, 'Vending_Machine_Sum Errors'!G116, 'MazeComplete Errors'!G116, 'MazeSolve Errors'!G116, 'Hamiltonian Errors'!G116)</f>
        <v>98.755555555555546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AVERAGE('PARITY Errors'!D117, 'Pattern_Matching Errors'!D117, 'Reversal Errors'!D117, 'Stack Errors'!D117, 'Vending_Machine Errors'!D117, 'Vending_Machine_Sum Errors'!D117, 'MazeComplete Errors'!D117, 'MazeSolve Errors'!D117, 'Hamiltonian Errors'!D117)</f>
        <v>63.744444444444447</v>
      </c>
      <c r="E117">
        <f>AVERAGE('PARITY Errors'!E117, 'Pattern_Matching Errors'!E117, 'Reversal Errors'!E117, 'Stack Errors'!E117, 'Vending_Machine Errors'!E117, 'Vending_Machine_Sum Errors'!E117, 'MazeComplete Errors'!E117, 'MazeSolve Errors'!E117, 'Hamiltonian Errors'!E117)</f>
        <v>43.655555555555551</v>
      </c>
      <c r="F117">
        <f>AVERAGE('PARITY Errors'!F117, 'Pattern_Matching Errors'!F117, 'Reversal Errors'!F117, 'Stack Errors'!F117, 'Vending_Machine Errors'!F117, 'Vending_Machine_Sum Errors'!F117, 'MazeComplete Errors'!F117, 'MazeSolve Errors'!F117, 'Hamiltonian Errors'!F117)</f>
        <v>16.466666666666665</v>
      </c>
      <c r="G117">
        <f>AVERAGE('PARITY Errors'!G117, 'Pattern_Matching Errors'!G117, 'Reversal Errors'!G117, 'Stack Errors'!G117, 'Vending_Machine Errors'!G117, 'Vending_Machine_Sum Errors'!G117, 'MazeComplete Errors'!G117, 'MazeSolve Errors'!G117, 'Hamiltonian Errors'!G117)</f>
        <v>0.15555555555555556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AVERAGE('PARITY Errors'!D118, 'Pattern_Matching Errors'!D118, 'Reversal Errors'!D118, 'Stack Errors'!D118, 'Vending_Machine Errors'!D118, 'Vending_Machine_Sum Errors'!D118, 'MazeComplete Errors'!D118, 'MazeSolve Errors'!D118, 'Hamiltonian Errors'!D118)</f>
        <v>62.422222222222217</v>
      </c>
      <c r="E118">
        <f>AVERAGE('PARITY Errors'!E118, 'Pattern_Matching Errors'!E118, 'Reversal Errors'!E118, 'Stack Errors'!E118, 'Vending_Machine Errors'!E118, 'Vending_Machine_Sum Errors'!E118, 'MazeComplete Errors'!E118, 'MazeSolve Errors'!E118, 'Hamiltonian Errors'!E118)</f>
        <v>43.344444444444449</v>
      </c>
      <c r="F118">
        <f>AVERAGE('PARITY Errors'!F118, 'Pattern_Matching Errors'!F118, 'Reversal Errors'!F118, 'Stack Errors'!F118, 'Vending_Machine Errors'!F118, 'Vending_Machine_Sum Errors'!F118, 'MazeComplete Errors'!F118, 'MazeSolve Errors'!F118, 'Hamiltonian Errors'!F118)</f>
        <v>16.966666666666669</v>
      </c>
      <c r="G118">
        <f>AVERAGE('PARITY Errors'!G118, 'Pattern_Matching Errors'!G118, 'Reversal Errors'!G118, 'Stack Errors'!G118, 'Vending_Machine Errors'!G118, 'Vending_Machine_Sum Errors'!G118, 'MazeComplete Errors'!G118, 'MazeSolve Errors'!G118, 'Hamiltonian Errors'!G118)</f>
        <v>0.1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AVERAGE('PARITY Errors'!D119, 'Pattern_Matching Errors'!D119, 'Reversal Errors'!D119, 'Stack Errors'!D119, 'Vending_Machine Errors'!D119, 'Vending_Machine_Sum Errors'!D119, 'MazeComplete Errors'!D119, 'MazeSolve Errors'!D119, 'Hamiltonian Errors'!D119)</f>
        <v>65.199999999999989</v>
      </c>
      <c r="E119">
        <f>AVERAGE('PARITY Errors'!E119, 'Pattern_Matching Errors'!E119, 'Reversal Errors'!E119, 'Stack Errors'!E119, 'Vending_Machine Errors'!E119, 'Vending_Machine_Sum Errors'!E119, 'MazeComplete Errors'!E119, 'MazeSolve Errors'!E119, 'Hamiltonian Errors'!E119)</f>
        <v>43.266666666666666</v>
      </c>
      <c r="F119">
        <f>AVERAGE('PARITY Errors'!F119, 'Pattern_Matching Errors'!F119, 'Reversal Errors'!F119, 'Stack Errors'!F119, 'Vending_Machine Errors'!F119, 'Vending_Machine_Sum Errors'!F119, 'MazeComplete Errors'!F119, 'MazeSolve Errors'!F119, 'Hamiltonian Errors'!F119)</f>
        <v>17.277777777777779</v>
      </c>
      <c r="G119">
        <f>AVERAGE('PARITY Errors'!G119, 'Pattern_Matching Errors'!G119, 'Reversal Errors'!G119, 'Stack Errors'!G119, 'Vending_Machine Errors'!G119, 'Vending_Machine_Sum Errors'!G119, 'MazeComplete Errors'!G119, 'MazeSolve Errors'!G119, 'Hamiltonian Errors'!G119)</f>
        <v>0.13333333333333333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AVERAGE('PARITY Errors'!D120, 'Pattern_Matching Errors'!D120, 'Reversal Errors'!D120, 'Stack Errors'!D120, 'Vending_Machine Errors'!D120, 'Vending_Machine_Sum Errors'!D120, 'MazeComplete Errors'!D120, 'MazeSolve Errors'!D120, 'Hamiltonian Errors'!D120)</f>
        <v>65.777777777777771</v>
      </c>
      <c r="E120">
        <f>AVERAGE('PARITY Errors'!E120, 'Pattern_Matching Errors'!E120, 'Reversal Errors'!E120, 'Stack Errors'!E120, 'Vending_Machine Errors'!E120, 'Vending_Machine_Sum Errors'!E120, 'MazeComplete Errors'!E120, 'MazeSolve Errors'!E120, 'Hamiltonian Errors'!E120)</f>
        <v>42.599999999999994</v>
      </c>
      <c r="F120">
        <f>AVERAGE('PARITY Errors'!F120, 'Pattern_Matching Errors'!F120, 'Reversal Errors'!F120, 'Stack Errors'!F120, 'Vending_Machine Errors'!F120, 'Vending_Machine_Sum Errors'!F120, 'MazeComplete Errors'!F120, 'MazeSolve Errors'!F120, 'Hamiltonian Errors'!F120)</f>
        <v>17.233333333333334</v>
      </c>
      <c r="G120">
        <f>AVERAGE('PARITY Errors'!G120, 'Pattern_Matching Errors'!G120, 'Reversal Errors'!G120, 'Stack Errors'!G120, 'Vending_Machine Errors'!G120, 'Vending_Machine_Sum Errors'!G120, 'MazeComplete Errors'!G120, 'MazeSolve Errors'!G120, 'Hamiltonian Errors'!G120)</f>
        <v>5.5555555555555552E-2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AVERAGE('PARITY Errors'!D121, 'Pattern_Matching Errors'!D121, 'Reversal Errors'!D121, 'Stack Errors'!D121, 'Vending_Machine Errors'!D121, 'Vending_Machine_Sum Errors'!D121, 'MazeComplete Errors'!D121, 'MazeSolve Errors'!D121, 'Hamiltonian Errors'!D121)</f>
        <v>65.076666666666654</v>
      </c>
      <c r="E121">
        <f>AVERAGE('PARITY Errors'!E121, 'Pattern_Matching Errors'!E121, 'Reversal Errors'!E121, 'Stack Errors'!E121, 'Vending_Machine Errors'!E121, 'Vending_Machine_Sum Errors'!E121, 'MazeComplete Errors'!E121, 'MazeSolve Errors'!E121, 'Hamiltonian Errors'!E121)</f>
        <v>43.077777777777776</v>
      </c>
      <c r="F121">
        <f>AVERAGE('PARITY Errors'!F121, 'Pattern_Matching Errors'!F121, 'Reversal Errors'!F121, 'Stack Errors'!F121, 'Vending_Machine Errors'!F121, 'Vending_Machine_Sum Errors'!F121, 'MazeComplete Errors'!F121, 'MazeSolve Errors'!F121, 'Hamiltonian Errors'!F121)</f>
        <v>18.433333333333334</v>
      </c>
      <c r="G121">
        <f>AVERAGE('PARITY Errors'!G121, 'Pattern_Matching Errors'!G121, 'Reversal Errors'!G121, 'Stack Errors'!G121, 'Vending_Machine Errors'!G121, 'Vending_Machine_Sum Errors'!G121, 'MazeComplete Errors'!G121, 'MazeSolve Errors'!G121, 'Hamiltonian Errors'!G121)</f>
        <v>0.15555555555555556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AVERAGE('PARITY Errors'!D122, 'Pattern_Matching Errors'!D122, 'Reversal Errors'!D122, 'Stack Errors'!D122, 'Vending_Machine Errors'!D122, 'Vending_Machine_Sum Errors'!D122, 'MazeComplete Errors'!D122, 'MazeSolve Errors'!D122, 'Hamiltonian Errors'!D122)</f>
        <v>44.645555555555561</v>
      </c>
      <c r="E122">
        <f>AVERAGE('PARITY Errors'!E122, 'Pattern_Matching Errors'!E122, 'Reversal Errors'!E122, 'Stack Errors'!E122, 'Vending_Machine Errors'!E122, 'Vending_Machine_Sum Errors'!E122, 'MazeComplete Errors'!E122, 'MazeSolve Errors'!E122, 'Hamiltonian Errors'!E122)</f>
        <v>13.733333333333334</v>
      </c>
      <c r="F122">
        <f>AVERAGE('PARITY Errors'!F122, 'Pattern_Matching Errors'!F122, 'Reversal Errors'!F122, 'Stack Errors'!F122, 'Vending_Machine Errors'!F122, 'Vending_Machine_Sum Errors'!F122, 'MazeComplete Errors'!F122, 'MazeSolve Errors'!F122, 'Hamiltonian Errors'!F122)</f>
        <v>22.344444444444445</v>
      </c>
      <c r="G122">
        <f>AVERAGE('PARITY Errors'!G122, 'Pattern_Matching Errors'!G122, 'Reversal Errors'!G122, 'Stack Errors'!G122, 'Vending_Machine Errors'!G122, 'Vending_Machine_Sum Errors'!G122, 'MazeComplete Errors'!G122, 'MazeSolve Errors'!G122, 'Hamiltonian Errors'!G122)</f>
        <v>1.1111111111111112E-2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AVERAGE('PARITY Errors'!D123, 'Pattern_Matching Errors'!D123, 'Reversal Errors'!D123, 'Stack Errors'!D123, 'Vending_Machine Errors'!D123, 'Vending_Machine_Sum Errors'!D123, 'MazeComplete Errors'!D123, 'MazeSolve Errors'!D123, 'Hamiltonian Errors'!D123)</f>
        <v>45.368888888888883</v>
      </c>
      <c r="E123">
        <f>AVERAGE('PARITY Errors'!E123, 'Pattern_Matching Errors'!E123, 'Reversal Errors'!E123, 'Stack Errors'!E123, 'Vending_Machine Errors'!E123, 'Vending_Machine_Sum Errors'!E123, 'MazeComplete Errors'!E123, 'MazeSolve Errors'!E123, 'Hamiltonian Errors'!E123)</f>
        <v>13.455555555555556</v>
      </c>
      <c r="F123">
        <f>AVERAGE('PARITY Errors'!F123, 'Pattern_Matching Errors'!F123, 'Reversal Errors'!F123, 'Stack Errors'!F123, 'Vending_Machine Errors'!F123, 'Vending_Machine_Sum Errors'!F123, 'MazeComplete Errors'!F123, 'MazeSolve Errors'!F123, 'Hamiltonian Errors'!F123)</f>
        <v>23.133333333333336</v>
      </c>
      <c r="G123">
        <f>AVERAGE('PARITY Errors'!G123, 'Pattern_Matching Errors'!G123, 'Reversal Errors'!G123, 'Stack Errors'!G123, 'Vending_Machine Errors'!G123, 'Vending_Machine_Sum Errors'!G123, 'MazeComplete Errors'!G123, 'MazeSolve Errors'!G123, 'Hamiltonian Errors'!G123)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AVERAGE('PARITY Errors'!D124, 'Pattern_Matching Errors'!D124, 'Reversal Errors'!D124, 'Stack Errors'!D124, 'Vending_Machine Errors'!D124, 'Vending_Machine_Sum Errors'!D124, 'MazeComplete Errors'!D124, 'MazeSolve Errors'!D124, 'Hamiltonian Errors'!D124)</f>
        <v>46.888888888888893</v>
      </c>
      <c r="E124">
        <f>AVERAGE('PARITY Errors'!E124, 'Pattern_Matching Errors'!E124, 'Reversal Errors'!E124, 'Stack Errors'!E124, 'Vending_Machine Errors'!E124, 'Vending_Machine_Sum Errors'!E124, 'MazeComplete Errors'!E124, 'MazeSolve Errors'!E124, 'Hamiltonian Errors'!E124)</f>
        <v>14.400000000000002</v>
      </c>
      <c r="F124">
        <f>AVERAGE('PARITY Errors'!F124, 'Pattern_Matching Errors'!F124, 'Reversal Errors'!F124, 'Stack Errors'!F124, 'Vending_Machine Errors'!F124, 'Vending_Machine_Sum Errors'!F124, 'MazeComplete Errors'!F124, 'MazeSolve Errors'!F124, 'Hamiltonian Errors'!F124)</f>
        <v>22.200000000000003</v>
      </c>
      <c r="G124">
        <f>AVERAGE('PARITY Errors'!G124, 'Pattern_Matching Errors'!G124, 'Reversal Errors'!G124, 'Stack Errors'!G124, 'Vending_Machine Errors'!G124, 'Vending_Machine_Sum Errors'!G124, 'MazeComplete Errors'!G124, 'MazeSolve Errors'!G124, 'Hamiltonian Errors'!G124)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AVERAGE('PARITY Errors'!D125, 'Pattern_Matching Errors'!D125, 'Reversal Errors'!D125, 'Stack Errors'!D125, 'Vending_Machine Errors'!D125, 'Vending_Machine_Sum Errors'!D125, 'MazeComplete Errors'!D125, 'MazeSolve Errors'!D125, 'Hamiltonian Errors'!D125)</f>
        <v>49.177777777777777</v>
      </c>
      <c r="E125">
        <f>AVERAGE('PARITY Errors'!E125, 'Pattern_Matching Errors'!E125, 'Reversal Errors'!E125, 'Stack Errors'!E125, 'Vending_Machine Errors'!E125, 'Vending_Machine_Sum Errors'!E125, 'MazeComplete Errors'!E125, 'MazeSolve Errors'!E125, 'Hamiltonian Errors'!E125)</f>
        <v>14.18888888888889</v>
      </c>
      <c r="F125">
        <f>AVERAGE('PARITY Errors'!F125, 'Pattern_Matching Errors'!F125, 'Reversal Errors'!F125, 'Stack Errors'!F125, 'Vending_Machine Errors'!F125, 'Vending_Machine_Sum Errors'!F125, 'MazeComplete Errors'!F125, 'MazeSolve Errors'!F125, 'Hamiltonian Errors'!F125)</f>
        <v>21.366666666666664</v>
      </c>
      <c r="G125">
        <f>AVERAGE('PARITY Errors'!G125, 'Pattern_Matching Errors'!G125, 'Reversal Errors'!G125, 'Stack Errors'!G125, 'Vending_Machine Errors'!G125, 'Vending_Machine_Sum Errors'!G125, 'MazeComplete Errors'!G125, 'MazeSolve Errors'!G125, 'Hamiltonian Errors'!G125)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AVERAGE('PARITY Errors'!D126, 'Pattern_Matching Errors'!D126, 'Reversal Errors'!D126, 'Stack Errors'!D126, 'Vending_Machine Errors'!D126, 'Vending_Machine_Sum Errors'!D126, 'MazeComplete Errors'!D126, 'MazeSolve Errors'!D126, 'Hamiltonian Errors'!D126)</f>
        <v>50.633333333333333</v>
      </c>
      <c r="E126">
        <f>AVERAGE('PARITY Errors'!E126, 'Pattern_Matching Errors'!E126, 'Reversal Errors'!E126, 'Stack Errors'!E126, 'Vending_Machine Errors'!E126, 'Vending_Machine_Sum Errors'!E126, 'MazeComplete Errors'!E126, 'MazeSolve Errors'!E126, 'Hamiltonian Errors'!E126)</f>
        <v>14.577777777777776</v>
      </c>
      <c r="F126">
        <f>AVERAGE('PARITY Errors'!F126, 'Pattern_Matching Errors'!F126, 'Reversal Errors'!F126, 'Stack Errors'!F126, 'Vending_Machine Errors'!F126, 'Vending_Machine_Sum Errors'!F126, 'MazeComplete Errors'!F126, 'MazeSolve Errors'!F126, 'Hamiltonian Errors'!F126)</f>
        <v>21.244444444444444</v>
      </c>
      <c r="G126">
        <f>AVERAGE('PARITY Errors'!G126, 'Pattern_Matching Errors'!G126, 'Reversal Errors'!G126, 'Stack Errors'!G126, 'Vending_Machine Errors'!G126, 'Vending_Machine_Sum Errors'!G126, 'MazeComplete Errors'!G126, 'MazeSolve Errors'!G126, 'Hamiltonian Errors'!G126)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AVERAGE('PARITY Errors'!D127, 'Pattern_Matching Errors'!D127, 'Reversal Errors'!D127, 'Stack Errors'!D127, 'Vending_Machine Errors'!D127, 'Vending_Machine_Sum Errors'!D127, 'MazeComplete Errors'!D127, 'MazeSolve Errors'!D127, 'Hamiltonian Errors'!D127)</f>
        <v>12.822222222222221</v>
      </c>
      <c r="E127">
        <f>AVERAGE('PARITY Errors'!E127, 'Pattern_Matching Errors'!E127, 'Reversal Errors'!E127, 'Stack Errors'!E127, 'Vending_Machine Errors'!E127, 'Vending_Machine_Sum Errors'!E127, 'MazeComplete Errors'!E127, 'MazeSolve Errors'!E127, 'Hamiltonian Errors'!E127)</f>
        <v>0.58888888888888902</v>
      </c>
      <c r="F127">
        <f>AVERAGE('PARITY Errors'!F127, 'Pattern_Matching Errors'!F127, 'Reversal Errors'!F127, 'Stack Errors'!F127, 'Vending_Machine Errors'!F127, 'Vending_Machine_Sum Errors'!F127, 'MazeComplete Errors'!F127, 'MazeSolve Errors'!F127, 'Hamiltonian Errors'!F127)</f>
        <v>21.922222222222224</v>
      </c>
      <c r="G127">
        <f>AVERAGE('PARITY Errors'!G127, 'Pattern_Matching Errors'!G127, 'Reversal Errors'!G127, 'Stack Errors'!G127, 'Vending_Machine Errors'!G127, 'Vending_Machine_Sum Errors'!G127, 'MazeComplete Errors'!G127, 'MazeSolve Errors'!G127, 'Hamiltonian Errors'!G127)</f>
        <v>3.3333333333333333E-2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AVERAGE('PARITY Errors'!D128, 'Pattern_Matching Errors'!D128, 'Reversal Errors'!D128, 'Stack Errors'!D128, 'Vending_Machine Errors'!D128, 'Vending_Machine_Sum Errors'!D128, 'MazeComplete Errors'!D128, 'MazeSolve Errors'!D128, 'Hamiltonian Errors'!D128)</f>
        <v>12.113333333333333</v>
      </c>
      <c r="E128">
        <f>AVERAGE('PARITY Errors'!E128, 'Pattern_Matching Errors'!E128, 'Reversal Errors'!E128, 'Stack Errors'!E128, 'Vending_Machine Errors'!E128, 'Vending_Machine_Sum Errors'!E128, 'MazeComplete Errors'!E128, 'MazeSolve Errors'!E128, 'Hamiltonian Errors'!E128)</f>
        <v>0.64444444444444438</v>
      </c>
      <c r="F128">
        <f>AVERAGE('PARITY Errors'!F128, 'Pattern_Matching Errors'!F128, 'Reversal Errors'!F128, 'Stack Errors'!F128, 'Vending_Machine Errors'!F128, 'Vending_Machine_Sum Errors'!F128, 'MazeComplete Errors'!F128, 'MazeSolve Errors'!F128, 'Hamiltonian Errors'!F128)</f>
        <v>17.933333333333334</v>
      </c>
      <c r="G128">
        <f>AVERAGE('PARITY Errors'!G128, 'Pattern_Matching Errors'!G128, 'Reversal Errors'!G128, 'Stack Errors'!G128, 'Vending_Machine Errors'!G128, 'Vending_Machine_Sum Errors'!G128, 'MazeComplete Errors'!G128, 'MazeSolve Errors'!G128, 'Hamiltonian Errors'!G128)</f>
        <v>6.6666666666666666E-2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AVERAGE('PARITY Errors'!D129, 'Pattern_Matching Errors'!D129, 'Reversal Errors'!D129, 'Stack Errors'!D129, 'Vending_Machine Errors'!D129, 'Vending_Machine_Sum Errors'!D129, 'MazeComplete Errors'!D129, 'MazeSolve Errors'!D129, 'Hamiltonian Errors'!D129)</f>
        <v>12.438888888888888</v>
      </c>
      <c r="E129">
        <f>AVERAGE('PARITY Errors'!E129, 'Pattern_Matching Errors'!E129, 'Reversal Errors'!E129, 'Stack Errors'!E129, 'Vending_Machine Errors'!E129, 'Vending_Machine_Sum Errors'!E129, 'MazeComplete Errors'!E129, 'MazeSolve Errors'!E129, 'Hamiltonian Errors'!E129)</f>
        <v>0.77777777777777779</v>
      </c>
      <c r="F129">
        <f>AVERAGE('PARITY Errors'!F129, 'Pattern_Matching Errors'!F129, 'Reversal Errors'!F129, 'Stack Errors'!F129, 'Vending_Machine Errors'!F129, 'Vending_Machine_Sum Errors'!F129, 'MazeComplete Errors'!F129, 'MazeSolve Errors'!F129, 'Hamiltonian Errors'!F129)</f>
        <v>18.022222222222222</v>
      </c>
      <c r="G129">
        <f>AVERAGE('PARITY Errors'!G129, 'Pattern_Matching Errors'!G129, 'Reversal Errors'!G129, 'Stack Errors'!G129, 'Vending_Machine Errors'!G129, 'Vending_Machine_Sum Errors'!G129, 'MazeComplete Errors'!G129, 'MazeSolve Errors'!G129, 'Hamiltonian Errors'!G129)</f>
        <v>2.2222222222222223E-2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AVERAGE('PARITY Errors'!D130, 'Pattern_Matching Errors'!D130, 'Reversal Errors'!D130, 'Stack Errors'!D130, 'Vending_Machine Errors'!D130, 'Vending_Machine_Sum Errors'!D130, 'MazeComplete Errors'!D130, 'MazeSolve Errors'!D130, 'Hamiltonian Errors'!D130)</f>
        <v>12.766666666666667</v>
      </c>
      <c r="E130">
        <f>AVERAGE('PARITY Errors'!E130, 'Pattern_Matching Errors'!E130, 'Reversal Errors'!E130, 'Stack Errors'!E130, 'Vending_Machine Errors'!E130, 'Vending_Machine_Sum Errors'!E130, 'MazeComplete Errors'!E130, 'MazeSolve Errors'!E130, 'Hamiltonian Errors'!E130)</f>
        <v>0.78888888888888886</v>
      </c>
      <c r="F130">
        <f>AVERAGE('PARITY Errors'!F130, 'Pattern_Matching Errors'!F130, 'Reversal Errors'!F130, 'Stack Errors'!F130, 'Vending_Machine Errors'!F130, 'Vending_Machine_Sum Errors'!F130, 'MazeComplete Errors'!F130, 'MazeSolve Errors'!F130, 'Hamiltonian Errors'!F130)</f>
        <v>18.166666666666668</v>
      </c>
      <c r="G130">
        <f>AVERAGE('PARITY Errors'!G130, 'Pattern_Matching Errors'!G130, 'Reversal Errors'!G130, 'Stack Errors'!G130, 'Vending_Machine Errors'!G130, 'Vending_Machine_Sum Errors'!G130, 'MazeComplete Errors'!G130, 'MazeSolve Errors'!G130, 'Hamiltonian Errors'!G130)</f>
        <v>4.4444444444444446E-2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AVERAGE('PARITY Errors'!D131, 'Pattern_Matching Errors'!D131, 'Reversal Errors'!D131, 'Stack Errors'!D131, 'Vending_Machine Errors'!D131, 'Vending_Machine_Sum Errors'!D131, 'MazeComplete Errors'!D131, 'MazeSolve Errors'!D131, 'Hamiltonian Errors'!D131)</f>
        <v>13.822222222222223</v>
      </c>
      <c r="E131">
        <f>AVERAGE('PARITY Errors'!E131, 'Pattern_Matching Errors'!E131, 'Reversal Errors'!E131, 'Stack Errors'!E131, 'Vending_Machine Errors'!E131, 'Vending_Machine_Sum Errors'!E131, 'MazeComplete Errors'!E131, 'MazeSolve Errors'!E131, 'Hamiltonian Errors'!E131)</f>
        <v>1.5</v>
      </c>
      <c r="F131">
        <f>AVERAGE('PARITY Errors'!F131, 'Pattern_Matching Errors'!F131, 'Reversal Errors'!F131, 'Stack Errors'!F131, 'Vending_Machine Errors'!F131, 'Vending_Machine_Sum Errors'!F131, 'MazeComplete Errors'!F131, 'MazeSolve Errors'!F131, 'Hamiltonian Errors'!F131)</f>
        <v>19</v>
      </c>
      <c r="G131">
        <f>AVERAGE('PARITY Errors'!G131, 'Pattern_Matching Errors'!G131, 'Reversal Errors'!G131, 'Stack Errors'!G131, 'Vending_Machine Errors'!G131, 'Vending_Machine_Sum Errors'!G131, 'MazeComplete Errors'!G131, 'MazeSolve Errors'!G131, 'Hamiltonian Errors'!G131)</f>
        <v>2.2222222222222223E-2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AVERAGE('PARITY Errors'!D132, 'Pattern_Matching Errors'!D132, 'Reversal Errors'!D132, 'Stack Errors'!D132, 'Vending_Machine Errors'!D132, 'Vending_Machine_Sum Errors'!D132, 'MazeComplete Errors'!D132, 'MazeSolve Errors'!D132, 'Hamiltonian Errors'!D132)</f>
        <v>15.877777777777778</v>
      </c>
      <c r="E132">
        <f>AVERAGE('PARITY Errors'!E132, 'Pattern_Matching Errors'!E132, 'Reversal Errors'!E132, 'Stack Errors'!E132, 'Vending_Machine Errors'!E132, 'Vending_Machine_Sum Errors'!E132, 'MazeComplete Errors'!E132, 'MazeSolve Errors'!E132, 'Hamiltonian Errors'!E132)</f>
        <v>9.9999999999999992E-2</v>
      </c>
      <c r="F132">
        <f>AVERAGE('PARITY Errors'!F132, 'Pattern_Matching Errors'!F132, 'Reversal Errors'!F132, 'Stack Errors'!F132, 'Vending_Machine Errors'!F132, 'Vending_Machine_Sum Errors'!F132, 'MazeComplete Errors'!F132, 'MazeSolve Errors'!F132, 'Hamiltonian Errors'!F132)</f>
        <v>9.1333333333333329</v>
      </c>
      <c r="G132">
        <f>AVERAGE('PARITY Errors'!G132, 'Pattern_Matching Errors'!G132, 'Reversal Errors'!G132, 'Stack Errors'!G132, 'Vending_Machine Errors'!G132, 'Vending_Machine_Sum Errors'!G132, 'MazeComplete Errors'!G132, 'MazeSolve Errors'!G132, 'Hamiltonian Errors'!G132)</f>
        <v>11.155555555555557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AVERAGE('PARITY Errors'!D133, 'Pattern_Matching Errors'!D133, 'Reversal Errors'!D133, 'Stack Errors'!D133, 'Vending_Machine Errors'!D133, 'Vending_Machine_Sum Errors'!D133, 'MazeComplete Errors'!D133, 'MazeSolve Errors'!D133, 'Hamiltonian Errors'!D133)</f>
        <v>15.677777777777777</v>
      </c>
      <c r="E133">
        <f>AVERAGE('PARITY Errors'!E133, 'Pattern_Matching Errors'!E133, 'Reversal Errors'!E133, 'Stack Errors'!E133, 'Vending_Machine Errors'!E133, 'Vending_Machine_Sum Errors'!E133, 'MazeComplete Errors'!E133, 'MazeSolve Errors'!E133, 'Hamiltonian Errors'!E133)</f>
        <v>8.8888888888888878E-2</v>
      </c>
      <c r="F133">
        <f>AVERAGE('PARITY Errors'!F133, 'Pattern_Matching Errors'!F133, 'Reversal Errors'!F133, 'Stack Errors'!F133, 'Vending_Machine Errors'!F133, 'Vending_Machine_Sum Errors'!F133, 'MazeComplete Errors'!F133, 'MazeSolve Errors'!F133, 'Hamiltonian Errors'!F133)</f>
        <v>6.6222222222222218</v>
      </c>
      <c r="G133">
        <f>AVERAGE('PARITY Errors'!G133, 'Pattern_Matching Errors'!G133, 'Reversal Errors'!G133, 'Stack Errors'!G133, 'Vending_Machine Errors'!G133, 'Vending_Machine_Sum Errors'!G133, 'MazeComplete Errors'!G133, 'MazeSolve Errors'!G133, 'Hamiltonian Errors'!G133)</f>
        <v>11.177777777777777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AVERAGE('PARITY Errors'!D134, 'Pattern_Matching Errors'!D134, 'Reversal Errors'!D134, 'Stack Errors'!D134, 'Vending_Machine Errors'!D134, 'Vending_Machine_Sum Errors'!D134, 'MazeComplete Errors'!D134, 'MazeSolve Errors'!D134, 'Hamiltonian Errors'!D134)</f>
        <v>15.922222222222224</v>
      </c>
      <c r="E134">
        <f>AVERAGE('PARITY Errors'!E134, 'Pattern_Matching Errors'!E134, 'Reversal Errors'!E134, 'Stack Errors'!E134, 'Vending_Machine Errors'!E134, 'Vending_Machine_Sum Errors'!E134, 'MazeComplete Errors'!E134, 'MazeSolve Errors'!E134, 'Hamiltonian Errors'!E134)</f>
        <v>0.17777777777777778</v>
      </c>
      <c r="F134">
        <f>AVERAGE('PARITY Errors'!F134, 'Pattern_Matching Errors'!F134, 'Reversal Errors'!F134, 'Stack Errors'!F134, 'Vending_Machine Errors'!F134, 'Vending_Machine_Sum Errors'!F134, 'MazeComplete Errors'!F134, 'MazeSolve Errors'!F134, 'Hamiltonian Errors'!F134)</f>
        <v>6.7666666666666675</v>
      </c>
      <c r="G134">
        <f>AVERAGE('PARITY Errors'!G134, 'Pattern_Matching Errors'!G134, 'Reversal Errors'!G134, 'Stack Errors'!G134, 'Vending_Machine Errors'!G134, 'Vending_Machine_Sum Errors'!G134, 'MazeComplete Errors'!G134, 'MazeSolve Errors'!G134, 'Hamiltonian Errors'!G134)</f>
        <v>11.155555555555557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AVERAGE('PARITY Errors'!D135, 'Pattern_Matching Errors'!D135, 'Reversal Errors'!D135, 'Stack Errors'!D135, 'Vending_Machine Errors'!D135, 'Vending_Machine_Sum Errors'!D135, 'MazeComplete Errors'!D135, 'MazeSolve Errors'!D135, 'Hamiltonian Errors'!D135)</f>
        <v>15.52222222222222</v>
      </c>
      <c r="E135">
        <f>AVERAGE('PARITY Errors'!E135, 'Pattern_Matching Errors'!E135, 'Reversal Errors'!E135, 'Stack Errors'!E135, 'Vending_Machine Errors'!E135, 'Vending_Machine_Sum Errors'!E135, 'MazeComplete Errors'!E135, 'MazeSolve Errors'!E135, 'Hamiltonian Errors'!E135)</f>
        <v>0.16666666666666669</v>
      </c>
      <c r="F135">
        <f>AVERAGE('PARITY Errors'!F135, 'Pattern_Matching Errors'!F135, 'Reversal Errors'!F135, 'Stack Errors'!F135, 'Vending_Machine Errors'!F135, 'Vending_Machine_Sum Errors'!F135, 'MazeComplete Errors'!F135, 'MazeSolve Errors'!F135, 'Hamiltonian Errors'!F135)</f>
        <v>6.322222222222222</v>
      </c>
      <c r="G135">
        <f>AVERAGE('PARITY Errors'!G135, 'Pattern_Matching Errors'!G135, 'Reversal Errors'!G135, 'Stack Errors'!G135, 'Vending_Machine Errors'!G135, 'Vending_Machine_Sum Errors'!G135, 'MazeComplete Errors'!G135, 'MazeSolve Errors'!G135, 'Hamiltonian Errors'!G135)</f>
        <v>11.155555555555557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AVERAGE('PARITY Errors'!D136, 'Pattern_Matching Errors'!D136, 'Reversal Errors'!D136, 'Stack Errors'!D136, 'Vending_Machine Errors'!D136, 'Vending_Machine_Sum Errors'!D136, 'MazeComplete Errors'!D136, 'MazeSolve Errors'!D136, 'Hamiltonian Errors'!D136)</f>
        <v>17.555555555555557</v>
      </c>
      <c r="E136">
        <f>AVERAGE('PARITY Errors'!E136, 'Pattern_Matching Errors'!E136, 'Reversal Errors'!E136, 'Stack Errors'!E136, 'Vending_Machine Errors'!E136, 'Vending_Machine_Sum Errors'!E136, 'MazeComplete Errors'!E136, 'MazeSolve Errors'!E136, 'Hamiltonian Errors'!E136)</f>
        <v>0.54444444444444451</v>
      </c>
      <c r="F136">
        <f>AVERAGE('PARITY Errors'!F136, 'Pattern_Matching Errors'!F136, 'Reversal Errors'!F136, 'Stack Errors'!F136, 'Vending_Machine Errors'!F136, 'Vending_Machine_Sum Errors'!F136, 'MazeComplete Errors'!F136, 'MazeSolve Errors'!F136, 'Hamiltonian Errors'!F136)</f>
        <v>5.1333333333333337</v>
      </c>
      <c r="G136">
        <f>AVERAGE('PARITY Errors'!G136, 'Pattern_Matching Errors'!G136, 'Reversal Errors'!G136, 'Stack Errors'!G136, 'Vending_Machine Errors'!G136, 'Vending_Machine_Sum Errors'!G136, 'MazeComplete Errors'!G136, 'MazeSolve Errors'!G136, 'Hamiltonian Errors'!G136)</f>
        <v>11.18888888888889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AVERAGE('PARITY Errors'!D137, 'Pattern_Matching Errors'!D137, 'Reversal Errors'!D137, 'Stack Errors'!D137, 'Vending_Machine Errors'!D137, 'Vending_Machine_Sum Errors'!D137, 'MazeComplete Errors'!D137, 'MazeSolve Errors'!D137, 'Hamiltonian Errors'!D137)</f>
        <v>22.044444444444441</v>
      </c>
      <c r="E137">
        <f>AVERAGE('PARITY Errors'!E137, 'Pattern_Matching Errors'!E137, 'Reversal Errors'!E137, 'Stack Errors'!E137, 'Vending_Machine Errors'!E137, 'Vending_Machine_Sum Errors'!E137, 'MazeComplete Errors'!E137, 'MazeSolve Errors'!E137, 'Hamiltonian Errors'!E137)</f>
        <v>0</v>
      </c>
      <c r="F137">
        <f>AVERAGE('PARITY Errors'!F137, 'Pattern_Matching Errors'!F137, 'Reversal Errors'!F137, 'Stack Errors'!F137, 'Vending_Machine Errors'!F137, 'Vending_Machine_Sum Errors'!F137, 'MazeComplete Errors'!F137, 'MazeSolve Errors'!F137, 'Hamiltonian Errors'!F137)</f>
        <v>4.7222222222222223</v>
      </c>
      <c r="G137">
        <f>AVERAGE('PARITY Errors'!G137, 'Pattern_Matching Errors'!G137, 'Reversal Errors'!G137, 'Stack Errors'!G137, 'Vending_Machine Errors'!G137, 'Vending_Machine_Sum Errors'!G137, 'MazeComplete Errors'!G137, 'MazeSolve Errors'!G137, 'Hamiltonian Errors'!G137)</f>
        <v>11.366666666666667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AVERAGE('PARITY Errors'!D138, 'Pattern_Matching Errors'!D138, 'Reversal Errors'!D138, 'Stack Errors'!D138, 'Vending_Machine Errors'!D138, 'Vending_Machine_Sum Errors'!D138, 'MazeComplete Errors'!D138, 'MazeSolve Errors'!D138, 'Hamiltonian Errors'!D138)</f>
        <v>23.755555555555556</v>
      </c>
      <c r="E138">
        <f>AVERAGE('PARITY Errors'!E138, 'Pattern_Matching Errors'!E138, 'Reversal Errors'!E138, 'Stack Errors'!E138, 'Vending_Machine Errors'!E138, 'Vending_Machine_Sum Errors'!E138, 'MazeComplete Errors'!E138, 'MazeSolve Errors'!E138, 'Hamiltonian Errors'!E138)</f>
        <v>2.2222222222222223E-2</v>
      </c>
      <c r="F138">
        <f>AVERAGE('PARITY Errors'!F138, 'Pattern_Matching Errors'!F138, 'Reversal Errors'!F138, 'Stack Errors'!F138, 'Vending_Machine Errors'!F138, 'Vending_Machine_Sum Errors'!F138, 'MazeComplete Errors'!F138, 'MazeSolve Errors'!F138, 'Hamiltonian Errors'!F138)</f>
        <v>4.333333333333333</v>
      </c>
      <c r="G138">
        <f>AVERAGE('PARITY Errors'!G138, 'Pattern_Matching Errors'!G138, 'Reversal Errors'!G138, 'Stack Errors'!G138, 'Vending_Machine Errors'!G138, 'Vending_Machine_Sum Errors'!G138, 'MazeComplete Errors'!G138, 'MazeSolve Errors'!G138, 'Hamiltonian Errors'!G138)</f>
        <v>11.322222222222223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AVERAGE('PARITY Errors'!D139, 'Pattern_Matching Errors'!D139, 'Reversal Errors'!D139, 'Stack Errors'!D139, 'Vending_Machine Errors'!D139, 'Vending_Machine_Sum Errors'!D139, 'MazeComplete Errors'!D139, 'MazeSolve Errors'!D139, 'Hamiltonian Errors'!D139)</f>
        <v>24.599999999999998</v>
      </c>
      <c r="E139">
        <f>AVERAGE('PARITY Errors'!E139, 'Pattern_Matching Errors'!E139, 'Reversal Errors'!E139, 'Stack Errors'!E139, 'Vending_Machine Errors'!E139, 'Vending_Machine_Sum Errors'!E139, 'MazeComplete Errors'!E139, 'MazeSolve Errors'!E139, 'Hamiltonian Errors'!E139)</f>
        <v>6.6666666666666666E-2</v>
      </c>
      <c r="F139">
        <f>AVERAGE('PARITY Errors'!F139, 'Pattern_Matching Errors'!F139, 'Reversal Errors'!F139, 'Stack Errors'!F139, 'Vending_Machine Errors'!F139, 'Vending_Machine_Sum Errors'!F139, 'MazeComplete Errors'!F139, 'MazeSolve Errors'!F139, 'Hamiltonian Errors'!F139)</f>
        <v>4.7888888888888888</v>
      </c>
      <c r="G139">
        <f>AVERAGE('PARITY Errors'!G139, 'Pattern_Matching Errors'!G139, 'Reversal Errors'!G139, 'Stack Errors'!G139, 'Vending_Machine Errors'!G139, 'Vending_Machine_Sum Errors'!G139, 'MazeComplete Errors'!G139, 'MazeSolve Errors'!G139, 'Hamiltonian Errors'!G139)</f>
        <v>11.266666666666667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AVERAGE('PARITY Errors'!D140, 'Pattern_Matching Errors'!D140, 'Reversal Errors'!D140, 'Stack Errors'!D140, 'Vending_Machine Errors'!D140, 'Vending_Machine_Sum Errors'!D140, 'MazeComplete Errors'!D140, 'MazeSolve Errors'!D140, 'Hamiltonian Errors'!D140)</f>
        <v>25.290000000000003</v>
      </c>
      <c r="E140">
        <f>AVERAGE('PARITY Errors'!E140, 'Pattern_Matching Errors'!E140, 'Reversal Errors'!E140, 'Stack Errors'!E140, 'Vending_Machine Errors'!E140, 'Vending_Machine_Sum Errors'!E140, 'MazeComplete Errors'!E140, 'MazeSolve Errors'!E140, 'Hamiltonian Errors'!E140)</f>
        <v>0.13333333333333333</v>
      </c>
      <c r="F140">
        <f>AVERAGE('PARITY Errors'!F140, 'Pattern_Matching Errors'!F140, 'Reversal Errors'!F140, 'Stack Errors'!F140, 'Vending_Machine Errors'!F140, 'Vending_Machine_Sum Errors'!F140, 'MazeComplete Errors'!F140, 'MazeSolve Errors'!F140, 'Hamiltonian Errors'!F140)</f>
        <v>4.666666666666667</v>
      </c>
      <c r="G140">
        <f>AVERAGE('PARITY Errors'!G140, 'Pattern_Matching Errors'!G140, 'Reversal Errors'!G140, 'Stack Errors'!G140, 'Vending_Machine Errors'!G140, 'Vending_Machine_Sum Errors'!G140, 'MazeComplete Errors'!G140, 'MazeSolve Errors'!G140, 'Hamiltonian Errors'!G140)</f>
        <v>11.177777777777777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AVERAGE('PARITY Errors'!D141, 'Pattern_Matching Errors'!D141, 'Reversal Errors'!D141, 'Stack Errors'!D141, 'Vending_Machine Errors'!D141, 'Vending_Machine_Sum Errors'!D141, 'MazeComplete Errors'!D141, 'MazeSolve Errors'!D141, 'Hamiltonian Errors'!D141)</f>
        <v>28.425555555555558</v>
      </c>
      <c r="E141">
        <f>AVERAGE('PARITY Errors'!E141, 'Pattern_Matching Errors'!E141, 'Reversal Errors'!E141, 'Stack Errors'!E141, 'Vending_Machine Errors'!E141, 'Vending_Machine_Sum Errors'!E141, 'MazeComplete Errors'!E141, 'MazeSolve Errors'!E141, 'Hamiltonian Errors'!E141)</f>
        <v>0.30000000000000004</v>
      </c>
      <c r="F141">
        <f>AVERAGE('PARITY Errors'!F141, 'Pattern_Matching Errors'!F141, 'Reversal Errors'!F141, 'Stack Errors'!F141, 'Vending_Machine Errors'!F141, 'Vending_Machine_Sum Errors'!F141, 'MazeComplete Errors'!F141, 'MazeSolve Errors'!F141, 'Hamiltonian Errors'!F141)</f>
        <v>3.9111111111111114</v>
      </c>
      <c r="G141">
        <f>AVERAGE('PARITY Errors'!G141, 'Pattern_Matching Errors'!G141, 'Reversal Errors'!G141, 'Stack Errors'!G141, 'Vending_Machine Errors'!G141, 'Vending_Machine_Sum Errors'!G141, 'MazeComplete Errors'!G141, 'MazeSolve Errors'!G141, 'Hamiltonian Errors'!G141)</f>
        <v>11.144444444444444</v>
      </c>
      <c r="H141" t="str">
        <f t="shared" si="3"/>
        <v>100 (δ=0.85)</v>
      </c>
    </row>
    <row r="145" spans="1:8" x14ac:dyDescent="0.45">
      <c r="A145" s="1">
        <v>0</v>
      </c>
      <c r="B145" t="s">
        <v>11</v>
      </c>
    </row>
    <row r="147" spans="1:8" x14ac:dyDescent="0.45"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4</v>
      </c>
      <c r="G147" s="1" t="s">
        <v>5</v>
      </c>
      <c r="H147" s="1" t="s">
        <v>7</v>
      </c>
    </row>
    <row r="148" spans="1:8" x14ac:dyDescent="0.45">
      <c r="A148" s="1">
        <v>0</v>
      </c>
      <c r="B148">
        <v>0</v>
      </c>
      <c r="C148">
        <v>0</v>
      </c>
      <c r="D148">
        <f>AVERAGE('PARITY Errors'!D148, 'Pattern_Matching Errors'!D148, 'Reversal Errors'!D148, 'Stack Errors'!D148, 'Vending_Machine Errors'!D148, 'Vending_Machine_Sum Errors'!D148, 'MazeComplete Errors'!D148, 'MazeSolve Errors'!D148, 'Hamiltonian Errors'!D148)</f>
        <v>54.522222222222226</v>
      </c>
      <c r="E148">
        <f>AVERAGE('PARITY Errors'!E148, 'Pattern_Matching Errors'!E148, 'Reversal Errors'!E148, 'Stack Errors'!E148, 'Vending_Machine Errors'!E148, 'Vending_Machine_Sum Errors'!E148, 'MazeComplete Errors'!E148, 'MazeSolve Errors'!E148, 'Hamiltonian Errors'!E148)</f>
        <v>11.855555555555554</v>
      </c>
      <c r="F148">
        <f>AVERAGE('PARITY Errors'!F148, 'Pattern_Matching Errors'!F148, 'Reversal Errors'!F148, 'Stack Errors'!F148, 'Vending_Machine Errors'!F148, 'Vending_Machine_Sum Errors'!F148, 'MazeComplete Errors'!F148, 'MazeSolve Errors'!F148, 'Hamiltonian Errors'!F148)</f>
        <v>14.455555555555557</v>
      </c>
      <c r="G148">
        <f>AVERAGE('PARITY Errors'!G148, 'Pattern_Matching Errors'!G148, 'Reversal Errors'!G148, 'Stack Errors'!G148, 'Vending_Machine Errors'!G148, 'Vending_Machine_Sum Errors'!G148, 'MazeComplete Errors'!G148, 'MazeSolve Errors'!G148, 'Hamiltonian Errors'!G148)</f>
        <v>88.888888888888886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AVERAGE('PARITY Errors'!D149, 'Pattern_Matching Errors'!D149, 'Reversal Errors'!D149, 'Stack Errors'!D149, 'Vending_Machine Errors'!D149, 'Vending_Machine_Sum Errors'!D149, 'MazeComplete Errors'!D149, 'MazeSolve Errors'!D149, 'Hamiltonian Errors'!D149)</f>
        <v>55.144444444444439</v>
      </c>
      <c r="E149">
        <f>AVERAGE('PARITY Errors'!E149, 'Pattern_Matching Errors'!E149, 'Reversal Errors'!E149, 'Stack Errors'!E149, 'Vending_Machine Errors'!E149, 'Vending_Machine_Sum Errors'!E149, 'MazeComplete Errors'!E149, 'MazeSolve Errors'!E149, 'Hamiltonian Errors'!E149)</f>
        <v>12.203333333333333</v>
      </c>
      <c r="F149">
        <f>AVERAGE('PARITY Errors'!F149, 'Pattern_Matching Errors'!F149, 'Reversal Errors'!F149, 'Stack Errors'!F149, 'Vending_Machine Errors'!F149, 'Vending_Machine_Sum Errors'!F149, 'MazeComplete Errors'!F149, 'MazeSolve Errors'!F149, 'Hamiltonian Errors'!F149)</f>
        <v>15.388888888888889</v>
      </c>
      <c r="G149">
        <f>AVERAGE('PARITY Errors'!G149, 'Pattern_Matching Errors'!G149, 'Reversal Errors'!G149, 'Stack Errors'!G149, 'Vending_Machine Errors'!G149, 'Vending_Machine_Sum Errors'!G149, 'MazeComplete Errors'!G149, 'MazeSolve Errors'!G149, 'Hamiltonian Errors'!G149)</f>
        <v>88.888888888888886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AVERAGE('PARITY Errors'!D150, 'Pattern_Matching Errors'!D150, 'Reversal Errors'!D150, 'Stack Errors'!D150, 'Vending_Machine Errors'!D150, 'Vending_Machine_Sum Errors'!D150, 'MazeComplete Errors'!D150, 'MazeSolve Errors'!D150, 'Hamiltonian Errors'!D150)</f>
        <v>55.388888888888886</v>
      </c>
      <c r="E150">
        <f>AVERAGE('PARITY Errors'!E150, 'Pattern_Matching Errors'!E150, 'Reversal Errors'!E150, 'Stack Errors'!E150, 'Vending_Machine Errors'!E150, 'Vending_Machine_Sum Errors'!E150, 'MazeComplete Errors'!E150, 'MazeSolve Errors'!E150, 'Hamiltonian Errors'!E150)</f>
        <v>11.555555555555555</v>
      </c>
      <c r="F150">
        <f>AVERAGE('PARITY Errors'!F150, 'Pattern_Matching Errors'!F150, 'Reversal Errors'!F150, 'Stack Errors'!F150, 'Vending_Machine Errors'!F150, 'Vending_Machine_Sum Errors'!F150, 'MazeComplete Errors'!F150, 'MazeSolve Errors'!F150, 'Hamiltonian Errors'!F150)</f>
        <v>14.944444444444445</v>
      </c>
      <c r="G150">
        <f>AVERAGE('PARITY Errors'!G150, 'Pattern_Matching Errors'!G150, 'Reversal Errors'!G150, 'Stack Errors'!G150, 'Vending_Machine Errors'!G150, 'Vending_Machine_Sum Errors'!G150, 'MazeComplete Errors'!G150, 'MazeSolve Errors'!G150, 'Hamiltonian Errors'!G150)</f>
        <v>88.888888888888886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AVERAGE('PARITY Errors'!D151, 'Pattern_Matching Errors'!D151, 'Reversal Errors'!D151, 'Stack Errors'!D151, 'Vending_Machine Errors'!D151, 'Vending_Machine_Sum Errors'!D151, 'MazeComplete Errors'!D151, 'MazeSolve Errors'!D151, 'Hamiltonian Errors'!D151)</f>
        <v>55.677777777777777</v>
      </c>
      <c r="E151">
        <f>AVERAGE('PARITY Errors'!E151, 'Pattern_Matching Errors'!E151, 'Reversal Errors'!E151, 'Stack Errors'!E151, 'Vending_Machine Errors'!E151, 'Vending_Machine_Sum Errors'!E151, 'MazeComplete Errors'!E151, 'MazeSolve Errors'!E151, 'Hamiltonian Errors'!E151)</f>
        <v>12.2</v>
      </c>
      <c r="F151">
        <f>AVERAGE('PARITY Errors'!F151, 'Pattern_Matching Errors'!F151, 'Reversal Errors'!F151, 'Stack Errors'!F151, 'Vending_Machine Errors'!F151, 'Vending_Machine_Sum Errors'!F151, 'MazeComplete Errors'!F151, 'MazeSolve Errors'!F151, 'Hamiltonian Errors'!F151)</f>
        <v>15.266666666666664</v>
      </c>
      <c r="G151">
        <f>AVERAGE('PARITY Errors'!G151, 'Pattern_Matching Errors'!G151, 'Reversal Errors'!G151, 'Stack Errors'!G151, 'Vending_Machine Errors'!G151, 'Vending_Machine_Sum Errors'!G151, 'MazeComplete Errors'!G151, 'MazeSolve Errors'!G151, 'Hamiltonian Errors'!G151)</f>
        <v>88.888888888888886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AVERAGE('PARITY Errors'!D152, 'Pattern_Matching Errors'!D152, 'Reversal Errors'!D152, 'Stack Errors'!D152, 'Vending_Machine Errors'!D152, 'Vending_Machine_Sum Errors'!D152, 'MazeComplete Errors'!D152, 'MazeSolve Errors'!D152, 'Hamiltonian Errors'!D152)</f>
        <v>55.75555555555556</v>
      </c>
      <c r="E152">
        <f>AVERAGE('PARITY Errors'!E152, 'Pattern_Matching Errors'!E152, 'Reversal Errors'!E152, 'Stack Errors'!E152, 'Vending_Machine Errors'!E152, 'Vending_Machine_Sum Errors'!E152, 'MazeComplete Errors'!E152, 'MazeSolve Errors'!E152, 'Hamiltonian Errors'!E152)</f>
        <v>11.899999999999999</v>
      </c>
      <c r="F152">
        <f>AVERAGE('PARITY Errors'!F152, 'Pattern_Matching Errors'!F152, 'Reversal Errors'!F152, 'Stack Errors'!F152, 'Vending_Machine Errors'!F152, 'Vending_Machine_Sum Errors'!F152, 'MazeComplete Errors'!F152, 'MazeSolve Errors'!F152, 'Hamiltonian Errors'!F152)</f>
        <v>16.722222222222225</v>
      </c>
      <c r="G152">
        <f>AVERAGE('PARITY Errors'!G152, 'Pattern_Matching Errors'!G152, 'Reversal Errors'!G152, 'Stack Errors'!G152, 'Vending_Machine Errors'!G152, 'Vending_Machine_Sum Errors'!G152, 'MazeComplete Errors'!G152, 'MazeSolve Errors'!G152, 'Hamiltonian Errors'!G152)</f>
        <v>88.888888888888886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AVERAGE('PARITY Errors'!D153, 'Pattern_Matching Errors'!D153, 'Reversal Errors'!D153, 'Stack Errors'!D153, 'Vending_Machine Errors'!D153, 'Vending_Machine_Sum Errors'!D153, 'MazeComplete Errors'!D153, 'MazeSolve Errors'!D153, 'Hamiltonian Errors'!D153)</f>
        <v>12.133333333333333</v>
      </c>
      <c r="E153">
        <f>AVERAGE('PARITY Errors'!E153, 'Pattern_Matching Errors'!E153, 'Reversal Errors'!E153, 'Stack Errors'!E153, 'Vending_Machine Errors'!E153, 'Vending_Machine_Sum Errors'!E153, 'MazeComplete Errors'!E153, 'MazeSolve Errors'!E153, 'Hamiltonian Errors'!E153)</f>
        <v>0</v>
      </c>
      <c r="F153">
        <f>AVERAGE('PARITY Errors'!F153, 'Pattern_Matching Errors'!F153, 'Reversal Errors'!F153, 'Stack Errors'!F153, 'Vending_Machine Errors'!F153, 'Vending_Machine_Sum Errors'!F153, 'MazeComplete Errors'!F153, 'MazeSolve Errors'!F153, 'Hamiltonian Errors'!F153)</f>
        <v>13.166666666666666</v>
      </c>
      <c r="G153">
        <f>AVERAGE('PARITY Errors'!G153, 'Pattern_Matching Errors'!G153, 'Reversal Errors'!G153, 'Stack Errors'!G153, 'Vending_Machine Errors'!G153, 'Vending_Machine_Sum Errors'!G153, 'MazeComplete Errors'!G153, 'MazeSolve Errors'!G153, 'Hamiltonian Errors'!G153)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AVERAGE('PARITY Errors'!D154, 'Pattern_Matching Errors'!D154, 'Reversal Errors'!D154, 'Stack Errors'!D154, 'Vending_Machine Errors'!D154, 'Vending_Machine_Sum Errors'!D154, 'MazeComplete Errors'!D154, 'MazeSolve Errors'!D154, 'Hamiltonian Errors'!D154)</f>
        <v>13.755555555555556</v>
      </c>
      <c r="E154">
        <f>AVERAGE('PARITY Errors'!E154, 'Pattern_Matching Errors'!E154, 'Reversal Errors'!E154, 'Stack Errors'!E154, 'Vending_Machine Errors'!E154, 'Vending_Machine_Sum Errors'!E154, 'MazeComplete Errors'!E154, 'MazeSolve Errors'!E154, 'Hamiltonian Errors'!E154)</f>
        <v>0</v>
      </c>
      <c r="F154">
        <f>AVERAGE('PARITY Errors'!F154, 'Pattern_Matching Errors'!F154, 'Reversal Errors'!F154, 'Stack Errors'!F154, 'Vending_Machine Errors'!F154, 'Vending_Machine_Sum Errors'!F154, 'MazeComplete Errors'!F154, 'MazeSolve Errors'!F154, 'Hamiltonian Errors'!F154)</f>
        <v>16.322222222222223</v>
      </c>
      <c r="G154">
        <f>AVERAGE('PARITY Errors'!G154, 'Pattern_Matching Errors'!G154, 'Reversal Errors'!G154, 'Stack Errors'!G154, 'Vending_Machine Errors'!G154, 'Vending_Machine_Sum Errors'!G154, 'MazeComplete Errors'!G154, 'MazeSolve Errors'!G154, 'Hamiltonian Errors'!G154)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AVERAGE('PARITY Errors'!D155, 'Pattern_Matching Errors'!D155, 'Reversal Errors'!D155, 'Stack Errors'!D155, 'Vending_Machine Errors'!D155, 'Vending_Machine_Sum Errors'!D155, 'MazeComplete Errors'!D155, 'MazeSolve Errors'!D155, 'Hamiltonian Errors'!D155)</f>
        <v>13.97777777777778</v>
      </c>
      <c r="E155">
        <f>AVERAGE('PARITY Errors'!E155, 'Pattern_Matching Errors'!E155, 'Reversal Errors'!E155, 'Stack Errors'!E155, 'Vending_Machine Errors'!E155, 'Vending_Machine_Sum Errors'!E155, 'MazeComplete Errors'!E155, 'MazeSolve Errors'!E155, 'Hamiltonian Errors'!E155)</f>
        <v>0</v>
      </c>
      <c r="F155">
        <f>AVERAGE('PARITY Errors'!F155, 'Pattern_Matching Errors'!F155, 'Reversal Errors'!F155, 'Stack Errors'!F155, 'Vending_Machine Errors'!F155, 'Vending_Machine_Sum Errors'!F155, 'MazeComplete Errors'!F155, 'MazeSolve Errors'!F155, 'Hamiltonian Errors'!F155)</f>
        <v>14.91111111111111</v>
      </c>
      <c r="G155">
        <f>AVERAGE('PARITY Errors'!G155, 'Pattern_Matching Errors'!G155, 'Reversal Errors'!G155, 'Stack Errors'!G155, 'Vending_Machine Errors'!G155, 'Vending_Machine_Sum Errors'!G155, 'MazeComplete Errors'!G155, 'MazeSolve Errors'!G155, 'Hamiltonian Errors'!G155)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AVERAGE('PARITY Errors'!D156, 'Pattern_Matching Errors'!D156, 'Reversal Errors'!D156, 'Stack Errors'!D156, 'Vending_Machine Errors'!D156, 'Vending_Machine_Sum Errors'!D156, 'MazeComplete Errors'!D156, 'MazeSolve Errors'!D156, 'Hamiltonian Errors'!D156)</f>
        <v>14.399999999999999</v>
      </c>
      <c r="E156">
        <f>AVERAGE('PARITY Errors'!E156, 'Pattern_Matching Errors'!E156, 'Reversal Errors'!E156, 'Stack Errors'!E156, 'Vending_Machine Errors'!E156, 'Vending_Machine_Sum Errors'!E156, 'MazeComplete Errors'!E156, 'MazeSolve Errors'!E156, 'Hamiltonian Errors'!E156)</f>
        <v>0</v>
      </c>
      <c r="F156">
        <f>AVERAGE('PARITY Errors'!F156, 'Pattern_Matching Errors'!F156, 'Reversal Errors'!F156, 'Stack Errors'!F156, 'Vending_Machine Errors'!F156, 'Vending_Machine_Sum Errors'!F156, 'MazeComplete Errors'!F156, 'MazeSolve Errors'!F156, 'Hamiltonian Errors'!F156)</f>
        <v>16.177777777777781</v>
      </c>
      <c r="G156">
        <f>AVERAGE('PARITY Errors'!G156, 'Pattern_Matching Errors'!G156, 'Reversal Errors'!G156, 'Stack Errors'!G156, 'Vending_Machine Errors'!G156, 'Vending_Machine_Sum Errors'!G156, 'MazeComplete Errors'!G156, 'MazeSolve Errors'!G156, 'Hamiltonian Errors'!G156)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AVERAGE('PARITY Errors'!D157, 'Pattern_Matching Errors'!D157, 'Reversal Errors'!D157, 'Stack Errors'!D157, 'Vending_Machine Errors'!D157, 'Vending_Machine_Sum Errors'!D157, 'MazeComplete Errors'!D157, 'MazeSolve Errors'!D157, 'Hamiltonian Errors'!D157)</f>
        <v>14.666666666666666</v>
      </c>
      <c r="E157">
        <f>AVERAGE('PARITY Errors'!E157, 'Pattern_Matching Errors'!E157, 'Reversal Errors'!E157, 'Stack Errors'!E157, 'Vending_Machine Errors'!E157, 'Vending_Machine_Sum Errors'!E157, 'MazeComplete Errors'!E157, 'MazeSolve Errors'!E157, 'Hamiltonian Errors'!E157)</f>
        <v>0</v>
      </c>
      <c r="F157">
        <f>AVERAGE('PARITY Errors'!F157, 'Pattern_Matching Errors'!F157, 'Reversal Errors'!F157, 'Stack Errors'!F157, 'Vending_Machine Errors'!F157, 'Vending_Machine_Sum Errors'!F157, 'MazeComplete Errors'!F157, 'MazeSolve Errors'!F157, 'Hamiltonian Errors'!F157)</f>
        <v>15.666666666666666</v>
      </c>
      <c r="G157">
        <f>AVERAGE('PARITY Errors'!G157, 'Pattern_Matching Errors'!G157, 'Reversal Errors'!G157, 'Stack Errors'!G157, 'Vending_Machine Errors'!G157, 'Vending_Machine_Sum Errors'!G157, 'MazeComplete Errors'!G157, 'MazeSolve Errors'!G157, 'Hamiltonian Errors'!G157)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AVERAGE('PARITY Errors'!D158, 'Pattern_Matching Errors'!D158, 'Reversal Errors'!D158, 'Stack Errors'!D158, 'Vending_Machine Errors'!D158, 'Vending_Machine_Sum Errors'!D158, 'MazeComplete Errors'!D158, 'MazeSolve Errors'!D158, 'Hamiltonian Errors'!D158)</f>
        <v>16.933333333333334</v>
      </c>
      <c r="E158">
        <f>AVERAGE('PARITY Errors'!E158, 'Pattern_Matching Errors'!E158, 'Reversal Errors'!E158, 'Stack Errors'!E158, 'Vending_Machine Errors'!E158, 'Vending_Machine_Sum Errors'!E158, 'MazeComplete Errors'!E158, 'MazeSolve Errors'!E158, 'Hamiltonian Errors'!E158)</f>
        <v>0</v>
      </c>
      <c r="F158">
        <f>AVERAGE('PARITY Errors'!F158, 'Pattern_Matching Errors'!F158, 'Reversal Errors'!F158, 'Stack Errors'!F158, 'Vending_Machine Errors'!F158, 'Vending_Machine_Sum Errors'!F158, 'MazeComplete Errors'!F158, 'MazeSolve Errors'!F158, 'Hamiltonian Errors'!F158)</f>
        <v>17.033333333333331</v>
      </c>
      <c r="G158">
        <f>AVERAGE('PARITY Errors'!G158, 'Pattern_Matching Errors'!G158, 'Reversal Errors'!G158, 'Stack Errors'!G158, 'Vending_Machine Errors'!G158, 'Vending_Machine_Sum Errors'!G158, 'MazeComplete Errors'!G158, 'MazeSolve Errors'!G158, 'Hamiltonian Errors'!G158)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AVERAGE('PARITY Errors'!D159, 'Pattern_Matching Errors'!D159, 'Reversal Errors'!D159, 'Stack Errors'!D159, 'Vending_Machine Errors'!D159, 'Vending_Machine_Sum Errors'!D159, 'MazeComplete Errors'!D159, 'MazeSolve Errors'!D159, 'Hamiltonian Errors'!D159)</f>
        <v>17.06666666666667</v>
      </c>
      <c r="E159">
        <f>AVERAGE('PARITY Errors'!E159, 'Pattern_Matching Errors'!E159, 'Reversal Errors'!E159, 'Stack Errors'!E159, 'Vending_Machine Errors'!E159, 'Vending_Machine_Sum Errors'!E159, 'MazeComplete Errors'!E159, 'MazeSolve Errors'!E159, 'Hamiltonian Errors'!E159)</f>
        <v>0</v>
      </c>
      <c r="F159">
        <f>AVERAGE('PARITY Errors'!F159, 'Pattern_Matching Errors'!F159, 'Reversal Errors'!F159, 'Stack Errors'!F159, 'Vending_Machine Errors'!F159, 'Vending_Machine_Sum Errors'!F159, 'MazeComplete Errors'!F159, 'MazeSolve Errors'!F159, 'Hamiltonian Errors'!F159)</f>
        <v>18.177777777777777</v>
      </c>
      <c r="G159">
        <f>AVERAGE('PARITY Errors'!G159, 'Pattern_Matching Errors'!G159, 'Reversal Errors'!G159, 'Stack Errors'!G159, 'Vending_Machine Errors'!G159, 'Vending_Machine_Sum Errors'!G159, 'MazeComplete Errors'!G159, 'MazeSolve Errors'!G159, 'Hamiltonian Errors'!G159)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AVERAGE('PARITY Errors'!D160, 'Pattern_Matching Errors'!D160, 'Reversal Errors'!D160, 'Stack Errors'!D160, 'Vending_Machine Errors'!D160, 'Vending_Machine_Sum Errors'!D160, 'MazeComplete Errors'!D160, 'MazeSolve Errors'!D160, 'Hamiltonian Errors'!D160)</f>
        <v>17.011111111111113</v>
      </c>
      <c r="E160">
        <f>AVERAGE('PARITY Errors'!E160, 'Pattern_Matching Errors'!E160, 'Reversal Errors'!E160, 'Stack Errors'!E160, 'Vending_Machine Errors'!E160, 'Vending_Machine_Sum Errors'!E160, 'MazeComplete Errors'!E160, 'MazeSolve Errors'!E160, 'Hamiltonian Errors'!E160)</f>
        <v>0</v>
      </c>
      <c r="F160">
        <f>AVERAGE('PARITY Errors'!F160, 'Pattern_Matching Errors'!F160, 'Reversal Errors'!F160, 'Stack Errors'!F160, 'Vending_Machine Errors'!F160, 'Vending_Machine_Sum Errors'!F160, 'MazeComplete Errors'!F160, 'MazeSolve Errors'!F160, 'Hamiltonian Errors'!F160)</f>
        <v>18.488888888888891</v>
      </c>
      <c r="G160">
        <f>AVERAGE('PARITY Errors'!G160, 'Pattern_Matching Errors'!G160, 'Reversal Errors'!G160, 'Stack Errors'!G160, 'Vending_Machine Errors'!G160, 'Vending_Machine_Sum Errors'!G160, 'MazeComplete Errors'!G160, 'MazeSolve Errors'!G160, 'Hamiltonian Errors'!G160)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AVERAGE('PARITY Errors'!D161, 'Pattern_Matching Errors'!D161, 'Reversal Errors'!D161, 'Stack Errors'!D161, 'Vending_Machine Errors'!D161, 'Vending_Machine_Sum Errors'!D161, 'MazeComplete Errors'!D161, 'MazeSolve Errors'!D161, 'Hamiltonian Errors'!D161)</f>
        <v>16.855555555555554</v>
      </c>
      <c r="E161">
        <f>AVERAGE('PARITY Errors'!E161, 'Pattern_Matching Errors'!E161, 'Reversal Errors'!E161, 'Stack Errors'!E161, 'Vending_Machine Errors'!E161, 'Vending_Machine_Sum Errors'!E161, 'MazeComplete Errors'!E161, 'MazeSolve Errors'!E161, 'Hamiltonian Errors'!E161)</f>
        <v>0</v>
      </c>
      <c r="F161">
        <f>AVERAGE('PARITY Errors'!F161, 'Pattern_Matching Errors'!F161, 'Reversal Errors'!F161, 'Stack Errors'!F161, 'Vending_Machine Errors'!F161, 'Vending_Machine_Sum Errors'!F161, 'MazeComplete Errors'!F161, 'MazeSolve Errors'!F161, 'Hamiltonian Errors'!F161)</f>
        <v>18.311111111111114</v>
      </c>
      <c r="G161">
        <f>AVERAGE('PARITY Errors'!G161, 'Pattern_Matching Errors'!G161, 'Reversal Errors'!G161, 'Stack Errors'!G161, 'Vending_Machine Errors'!G161, 'Vending_Machine_Sum Errors'!G161, 'MazeComplete Errors'!G161, 'MazeSolve Errors'!G161, 'Hamiltonian Errors'!G161)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AVERAGE('PARITY Errors'!D162, 'Pattern_Matching Errors'!D162, 'Reversal Errors'!D162, 'Stack Errors'!D162, 'Vending_Machine Errors'!D162, 'Vending_Machine_Sum Errors'!D162, 'MazeComplete Errors'!D162, 'MazeSolve Errors'!D162, 'Hamiltonian Errors'!D162)</f>
        <v>16.633333333333336</v>
      </c>
      <c r="E162">
        <f>AVERAGE('PARITY Errors'!E162, 'Pattern_Matching Errors'!E162, 'Reversal Errors'!E162, 'Stack Errors'!E162, 'Vending_Machine Errors'!E162, 'Vending_Machine_Sum Errors'!E162, 'MazeComplete Errors'!E162, 'MazeSolve Errors'!E162, 'Hamiltonian Errors'!E162)</f>
        <v>0</v>
      </c>
      <c r="F162">
        <f>AVERAGE('PARITY Errors'!F162, 'Pattern_Matching Errors'!F162, 'Reversal Errors'!F162, 'Stack Errors'!F162, 'Vending_Machine Errors'!F162, 'Vending_Machine_Sum Errors'!F162, 'MazeComplete Errors'!F162, 'MazeSolve Errors'!F162, 'Hamiltonian Errors'!F162)</f>
        <v>18.311111111111114</v>
      </c>
      <c r="G162">
        <f>AVERAGE('PARITY Errors'!G162, 'Pattern_Matching Errors'!G162, 'Reversal Errors'!G162, 'Stack Errors'!G162, 'Vending_Machine Errors'!G162, 'Vending_Machine_Sum Errors'!G162, 'MazeComplete Errors'!G162, 'MazeSolve Errors'!G162, 'Hamiltonian Errors'!G162)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AVERAGE('PARITY Errors'!D163, 'Pattern_Matching Errors'!D163, 'Reversal Errors'!D163, 'Stack Errors'!D163, 'Vending_Machine Errors'!D163, 'Vending_Machine_Sum Errors'!D163, 'MazeComplete Errors'!D163, 'MazeSolve Errors'!D163, 'Hamiltonian Errors'!D163)</f>
        <v>8.3222222222222229</v>
      </c>
      <c r="E163">
        <f>AVERAGE('PARITY Errors'!E163, 'Pattern_Matching Errors'!E163, 'Reversal Errors'!E163, 'Stack Errors'!E163, 'Vending_Machine Errors'!E163, 'Vending_Machine_Sum Errors'!E163, 'MazeComplete Errors'!E163, 'MazeSolve Errors'!E163, 'Hamiltonian Errors'!E163)</f>
        <v>0</v>
      </c>
      <c r="F163">
        <f>AVERAGE('PARITY Errors'!F163, 'Pattern_Matching Errors'!F163, 'Reversal Errors'!F163, 'Stack Errors'!F163, 'Vending_Machine Errors'!F163, 'Vending_Machine_Sum Errors'!F163, 'MazeComplete Errors'!F163, 'MazeSolve Errors'!F163, 'Hamiltonian Errors'!F163)</f>
        <v>17.177777777777777</v>
      </c>
      <c r="G163">
        <f>AVERAGE('PARITY Errors'!G163, 'Pattern_Matching Errors'!G163, 'Reversal Errors'!G163, 'Stack Errors'!G163, 'Vending_Machine Errors'!G163, 'Vending_Machine_Sum Errors'!G163, 'MazeComplete Errors'!G163, 'MazeSolve Errors'!G163, 'Hamiltonian Errors'!G163)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AVERAGE('PARITY Errors'!D164, 'Pattern_Matching Errors'!D164, 'Reversal Errors'!D164, 'Stack Errors'!D164, 'Vending_Machine Errors'!D164, 'Vending_Machine_Sum Errors'!D164, 'MazeComplete Errors'!D164, 'MazeSolve Errors'!D164, 'Hamiltonian Errors'!D164)</f>
        <v>10.566666666666666</v>
      </c>
      <c r="E164">
        <f>AVERAGE('PARITY Errors'!E164, 'Pattern_Matching Errors'!E164, 'Reversal Errors'!E164, 'Stack Errors'!E164, 'Vending_Machine Errors'!E164, 'Vending_Machine_Sum Errors'!E164, 'MazeComplete Errors'!E164, 'MazeSolve Errors'!E164, 'Hamiltonian Errors'!E164)</f>
        <v>0</v>
      </c>
      <c r="F164">
        <f>AVERAGE('PARITY Errors'!F164, 'Pattern_Matching Errors'!F164, 'Reversal Errors'!F164, 'Stack Errors'!F164, 'Vending_Machine Errors'!F164, 'Vending_Machine_Sum Errors'!F164, 'MazeComplete Errors'!F164, 'MazeSolve Errors'!F164, 'Hamiltonian Errors'!F164)</f>
        <v>14.788888888888888</v>
      </c>
      <c r="G164">
        <f>AVERAGE('PARITY Errors'!G164, 'Pattern_Matching Errors'!G164, 'Reversal Errors'!G164, 'Stack Errors'!G164, 'Vending_Machine Errors'!G164, 'Vending_Machine_Sum Errors'!G164, 'MazeComplete Errors'!G164, 'MazeSolve Errors'!G164, 'Hamiltonian Errors'!G164)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AVERAGE('PARITY Errors'!D165, 'Pattern_Matching Errors'!D165, 'Reversal Errors'!D165, 'Stack Errors'!D165, 'Vending_Machine Errors'!D165, 'Vending_Machine_Sum Errors'!D165, 'MazeComplete Errors'!D165, 'MazeSolve Errors'!D165, 'Hamiltonian Errors'!D165)</f>
        <v>10.433333333333332</v>
      </c>
      <c r="E165">
        <f>AVERAGE('PARITY Errors'!E165, 'Pattern_Matching Errors'!E165, 'Reversal Errors'!E165, 'Stack Errors'!E165, 'Vending_Machine Errors'!E165, 'Vending_Machine_Sum Errors'!E165, 'MazeComplete Errors'!E165, 'MazeSolve Errors'!E165, 'Hamiltonian Errors'!E165)</f>
        <v>0</v>
      </c>
      <c r="F165">
        <f>AVERAGE('PARITY Errors'!F165, 'Pattern_Matching Errors'!F165, 'Reversal Errors'!F165, 'Stack Errors'!F165, 'Vending_Machine Errors'!F165, 'Vending_Machine_Sum Errors'!F165, 'MazeComplete Errors'!F165, 'MazeSolve Errors'!F165, 'Hamiltonian Errors'!F165)</f>
        <v>15.677777777777777</v>
      </c>
      <c r="G165">
        <f>AVERAGE('PARITY Errors'!G165, 'Pattern_Matching Errors'!G165, 'Reversal Errors'!G165, 'Stack Errors'!G165, 'Vending_Machine Errors'!G165, 'Vending_Machine_Sum Errors'!G165, 'MazeComplete Errors'!G165, 'MazeSolve Errors'!G165, 'Hamiltonian Errors'!G165)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AVERAGE('PARITY Errors'!D166, 'Pattern_Matching Errors'!D166, 'Reversal Errors'!D166, 'Stack Errors'!D166, 'Vending_Machine Errors'!D166, 'Vending_Machine_Sum Errors'!D166, 'MazeComplete Errors'!D166, 'MazeSolve Errors'!D166, 'Hamiltonian Errors'!D166)</f>
        <v>10.611111111111111</v>
      </c>
      <c r="E166">
        <f>AVERAGE('PARITY Errors'!E166, 'Pattern_Matching Errors'!E166, 'Reversal Errors'!E166, 'Stack Errors'!E166, 'Vending_Machine Errors'!E166, 'Vending_Machine_Sum Errors'!E166, 'MazeComplete Errors'!E166, 'MazeSolve Errors'!E166, 'Hamiltonian Errors'!E166)</f>
        <v>0</v>
      </c>
      <c r="F166">
        <f>AVERAGE('PARITY Errors'!F166, 'Pattern_Matching Errors'!F166, 'Reversal Errors'!F166, 'Stack Errors'!F166, 'Vending_Machine Errors'!F166, 'Vending_Machine_Sum Errors'!F166, 'MazeComplete Errors'!F166, 'MazeSolve Errors'!F166, 'Hamiltonian Errors'!F166)</f>
        <v>15.644444444444442</v>
      </c>
      <c r="G166">
        <f>AVERAGE('PARITY Errors'!G166, 'Pattern_Matching Errors'!G166, 'Reversal Errors'!G166, 'Stack Errors'!G166, 'Vending_Machine Errors'!G166, 'Vending_Machine_Sum Errors'!G166, 'MazeComplete Errors'!G166, 'MazeSolve Errors'!G166, 'Hamiltonian Errors'!G166)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AVERAGE('PARITY Errors'!D167, 'Pattern_Matching Errors'!D167, 'Reversal Errors'!D167, 'Stack Errors'!D167, 'Vending_Machine Errors'!D167, 'Vending_Machine_Sum Errors'!D167, 'MazeComplete Errors'!D167, 'MazeSolve Errors'!D167, 'Hamiltonian Errors'!D167)</f>
        <v>10.488888888888887</v>
      </c>
      <c r="E167">
        <f>AVERAGE('PARITY Errors'!E167, 'Pattern_Matching Errors'!E167, 'Reversal Errors'!E167, 'Stack Errors'!E167, 'Vending_Machine Errors'!E167, 'Vending_Machine_Sum Errors'!E167, 'MazeComplete Errors'!E167, 'MazeSolve Errors'!E167, 'Hamiltonian Errors'!E167)</f>
        <v>0</v>
      </c>
      <c r="F167">
        <f>AVERAGE('PARITY Errors'!F167, 'Pattern_Matching Errors'!F167, 'Reversal Errors'!F167, 'Stack Errors'!F167, 'Vending_Machine Errors'!F167, 'Vending_Machine_Sum Errors'!F167, 'MazeComplete Errors'!F167, 'MazeSolve Errors'!F167, 'Hamiltonian Errors'!F167)</f>
        <v>16.133333333333333</v>
      </c>
      <c r="G167">
        <f>AVERAGE('PARITY Errors'!G167, 'Pattern_Matching Errors'!G167, 'Reversal Errors'!G167, 'Stack Errors'!G167, 'Vending_Machine Errors'!G167, 'Vending_Machine_Sum Errors'!G167, 'MazeComplete Errors'!G167, 'MazeSolve Errors'!G167, 'Hamiltonian Errors'!G167)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AVERAGE('PARITY Errors'!D168, 'Pattern_Matching Errors'!D168, 'Reversal Errors'!D168, 'Stack Errors'!D168, 'Vending_Machine Errors'!D168, 'Vending_Machine_Sum Errors'!D168, 'MazeComplete Errors'!D168, 'MazeSolve Errors'!D168, 'Hamiltonian Errors'!D168)</f>
        <v>6.5444444444444443</v>
      </c>
      <c r="E168">
        <f>AVERAGE('PARITY Errors'!E168, 'Pattern_Matching Errors'!E168, 'Reversal Errors'!E168, 'Stack Errors'!E168, 'Vending_Machine Errors'!E168, 'Vending_Machine_Sum Errors'!E168, 'MazeComplete Errors'!E168, 'MazeSolve Errors'!E168, 'Hamiltonian Errors'!E168)</f>
        <v>0</v>
      </c>
      <c r="F168">
        <f>AVERAGE('PARITY Errors'!F168, 'Pattern_Matching Errors'!F168, 'Reversal Errors'!F168, 'Stack Errors'!F168, 'Vending_Machine Errors'!F168, 'Vending_Machine_Sum Errors'!F168, 'MazeComplete Errors'!F168, 'MazeSolve Errors'!F168, 'Hamiltonian Errors'!F168)</f>
        <v>7.4333333333333336</v>
      </c>
      <c r="G168">
        <f>AVERAGE('PARITY Errors'!G168, 'Pattern_Matching Errors'!G168, 'Reversal Errors'!G168, 'Stack Errors'!G168, 'Vending_Machine Errors'!G168, 'Vending_Machine_Sum Errors'!G168, 'MazeComplete Errors'!G168, 'MazeSolve Errors'!G168, 'Hamiltonian Errors'!G168)</f>
        <v>11.2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AVERAGE('PARITY Errors'!D169, 'Pattern_Matching Errors'!D169, 'Reversal Errors'!D169, 'Stack Errors'!D169, 'Vending_Machine Errors'!D169, 'Vending_Machine_Sum Errors'!D169, 'MazeComplete Errors'!D169, 'MazeSolve Errors'!D169, 'Hamiltonian Errors'!D169)</f>
        <v>7.1666666666666679</v>
      </c>
      <c r="E169">
        <f>AVERAGE('PARITY Errors'!E169, 'Pattern_Matching Errors'!E169, 'Reversal Errors'!E169, 'Stack Errors'!E169, 'Vending_Machine Errors'!E169, 'Vending_Machine_Sum Errors'!E169, 'MazeComplete Errors'!E169, 'MazeSolve Errors'!E169, 'Hamiltonian Errors'!E169)</f>
        <v>0</v>
      </c>
      <c r="F169">
        <f>AVERAGE('PARITY Errors'!F169, 'Pattern_Matching Errors'!F169, 'Reversal Errors'!F169, 'Stack Errors'!F169, 'Vending_Machine Errors'!F169, 'Vending_Machine_Sum Errors'!F169, 'MazeComplete Errors'!F169, 'MazeSolve Errors'!F169, 'Hamiltonian Errors'!F169)</f>
        <v>6.3666666666666663</v>
      </c>
      <c r="G169">
        <f>AVERAGE('PARITY Errors'!G169, 'Pattern_Matching Errors'!G169, 'Reversal Errors'!G169, 'Stack Errors'!G169, 'Vending_Machine Errors'!G169, 'Vending_Machine_Sum Errors'!G169, 'MazeComplete Errors'!G169, 'MazeSolve Errors'!G169, 'Hamiltonian Errors'!G169)</f>
        <v>11.18888888888889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AVERAGE('PARITY Errors'!D170, 'Pattern_Matching Errors'!D170, 'Reversal Errors'!D170, 'Stack Errors'!D170, 'Vending_Machine Errors'!D170, 'Vending_Machine_Sum Errors'!D170, 'MazeComplete Errors'!D170, 'MazeSolve Errors'!D170, 'Hamiltonian Errors'!D170)</f>
        <v>7.844444444444445</v>
      </c>
      <c r="E170">
        <f>AVERAGE('PARITY Errors'!E170, 'Pattern_Matching Errors'!E170, 'Reversal Errors'!E170, 'Stack Errors'!E170, 'Vending_Machine Errors'!E170, 'Vending_Machine_Sum Errors'!E170, 'MazeComplete Errors'!E170, 'MazeSolve Errors'!E170, 'Hamiltonian Errors'!E170)</f>
        <v>0</v>
      </c>
      <c r="F170">
        <f>AVERAGE('PARITY Errors'!F170, 'Pattern_Matching Errors'!F170, 'Reversal Errors'!F170, 'Stack Errors'!F170, 'Vending_Machine Errors'!F170, 'Vending_Machine_Sum Errors'!F170, 'MazeComplete Errors'!F170, 'MazeSolve Errors'!F170, 'Hamiltonian Errors'!F170)</f>
        <v>6.8222222222222229</v>
      </c>
      <c r="G170">
        <f>AVERAGE('PARITY Errors'!G170, 'Pattern_Matching Errors'!G170, 'Reversal Errors'!G170, 'Stack Errors'!G170, 'Vending_Machine Errors'!G170, 'Vending_Machine_Sum Errors'!G170, 'MazeComplete Errors'!G170, 'MazeSolve Errors'!G170, 'Hamiltonian Errors'!G170)</f>
        <v>11.211111111111112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AVERAGE('PARITY Errors'!D171, 'Pattern_Matching Errors'!D171, 'Reversal Errors'!D171, 'Stack Errors'!D171, 'Vending_Machine Errors'!D171, 'Vending_Machine_Sum Errors'!D171, 'MazeComplete Errors'!D171, 'MazeSolve Errors'!D171, 'Hamiltonian Errors'!D171)</f>
        <v>7.8000000000000007</v>
      </c>
      <c r="E171">
        <f>AVERAGE('PARITY Errors'!E171, 'Pattern_Matching Errors'!E171, 'Reversal Errors'!E171, 'Stack Errors'!E171, 'Vending_Machine Errors'!E171, 'Vending_Machine_Sum Errors'!E171, 'MazeComplete Errors'!E171, 'MazeSolve Errors'!E171, 'Hamiltonian Errors'!E171)</f>
        <v>0</v>
      </c>
      <c r="F171">
        <f>AVERAGE('PARITY Errors'!F171, 'Pattern_Matching Errors'!F171, 'Reversal Errors'!F171, 'Stack Errors'!F171, 'Vending_Machine Errors'!F171, 'Vending_Machine_Sum Errors'!F171, 'MazeComplete Errors'!F171, 'MazeSolve Errors'!F171, 'Hamiltonian Errors'!F171)</f>
        <v>4.8222222222222229</v>
      </c>
      <c r="G171">
        <f>AVERAGE('PARITY Errors'!G171, 'Pattern_Matching Errors'!G171, 'Reversal Errors'!G171, 'Stack Errors'!G171, 'Vending_Machine Errors'!G171, 'Vending_Machine_Sum Errors'!G171, 'MazeComplete Errors'!G171, 'MazeSolve Errors'!G171, 'Hamiltonian Errors'!G171)</f>
        <v>11.166666666666666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AVERAGE('PARITY Errors'!D172, 'Pattern_Matching Errors'!D172, 'Reversal Errors'!D172, 'Stack Errors'!D172, 'Vending_Machine Errors'!D172, 'Vending_Machine_Sum Errors'!D172, 'MazeComplete Errors'!D172, 'MazeSolve Errors'!D172, 'Hamiltonian Errors'!D172)</f>
        <v>9.2111111111111104</v>
      </c>
      <c r="E172">
        <f>AVERAGE('PARITY Errors'!E172, 'Pattern_Matching Errors'!E172, 'Reversal Errors'!E172, 'Stack Errors'!E172, 'Vending_Machine Errors'!E172, 'Vending_Machine_Sum Errors'!E172, 'MazeComplete Errors'!E172, 'MazeSolve Errors'!E172, 'Hamiltonian Errors'!E172)</f>
        <v>0</v>
      </c>
      <c r="F172">
        <f>AVERAGE('PARITY Errors'!F172, 'Pattern_Matching Errors'!F172, 'Reversal Errors'!F172, 'Stack Errors'!F172, 'Vending_Machine Errors'!F172, 'Vending_Machine_Sum Errors'!F172, 'MazeComplete Errors'!F172, 'MazeSolve Errors'!F172, 'Hamiltonian Errors'!F172)</f>
        <v>4.5666666666666664</v>
      </c>
      <c r="G172">
        <f>AVERAGE('PARITY Errors'!G172, 'Pattern_Matching Errors'!G172, 'Reversal Errors'!G172, 'Stack Errors'!G172, 'Vending_Machine Errors'!G172, 'Vending_Machine_Sum Errors'!G172, 'MazeComplete Errors'!G172, 'MazeSolve Errors'!G172, 'Hamiltonian Errors'!G172)</f>
        <v>11.111111111111111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AVERAGE('PARITY Errors'!D173, 'Pattern_Matching Errors'!D173, 'Reversal Errors'!D173, 'Stack Errors'!D173, 'Vending_Machine Errors'!D173, 'Vending_Machine_Sum Errors'!D173, 'MazeComplete Errors'!D173, 'MazeSolve Errors'!D173, 'Hamiltonian Errors'!D173)</f>
        <v>6.9111111111111114</v>
      </c>
      <c r="E173">
        <f>AVERAGE('PARITY Errors'!E173, 'Pattern_Matching Errors'!E173, 'Reversal Errors'!E173, 'Stack Errors'!E173, 'Vending_Machine Errors'!E173, 'Vending_Machine_Sum Errors'!E173, 'MazeComplete Errors'!E173, 'MazeSolve Errors'!E173, 'Hamiltonian Errors'!E173)</f>
        <v>0</v>
      </c>
      <c r="F173">
        <f>AVERAGE('PARITY Errors'!F173, 'Pattern_Matching Errors'!F173, 'Reversal Errors'!F173, 'Stack Errors'!F173, 'Vending_Machine Errors'!F173, 'Vending_Machine_Sum Errors'!F173, 'MazeComplete Errors'!F173, 'MazeSolve Errors'!F173, 'Hamiltonian Errors'!F173)</f>
        <v>2.0999999999999996</v>
      </c>
      <c r="G173">
        <f>AVERAGE('PARITY Errors'!G173, 'Pattern_Matching Errors'!G173, 'Reversal Errors'!G173, 'Stack Errors'!G173, 'Vending_Machine Errors'!G173, 'Vending_Machine_Sum Errors'!G173, 'MazeComplete Errors'!G173, 'MazeSolve Errors'!G173, 'Hamiltonian Errors'!G173)</f>
        <v>11.233333333333333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AVERAGE('PARITY Errors'!D174, 'Pattern_Matching Errors'!D174, 'Reversal Errors'!D174, 'Stack Errors'!D174, 'Vending_Machine Errors'!D174, 'Vending_Machine_Sum Errors'!D174, 'MazeComplete Errors'!D174, 'MazeSolve Errors'!D174, 'Hamiltonian Errors'!D174)</f>
        <v>7.5333333333333332</v>
      </c>
      <c r="E174">
        <f>AVERAGE('PARITY Errors'!E174, 'Pattern_Matching Errors'!E174, 'Reversal Errors'!E174, 'Stack Errors'!E174, 'Vending_Machine Errors'!E174, 'Vending_Machine_Sum Errors'!E174, 'MazeComplete Errors'!E174, 'MazeSolve Errors'!E174, 'Hamiltonian Errors'!E174)</f>
        <v>0</v>
      </c>
      <c r="F174">
        <f>AVERAGE('PARITY Errors'!F174, 'Pattern_Matching Errors'!F174, 'Reversal Errors'!F174, 'Stack Errors'!F174, 'Vending_Machine Errors'!F174, 'Vending_Machine_Sum Errors'!F174, 'MazeComplete Errors'!F174, 'MazeSolve Errors'!F174, 'Hamiltonian Errors'!F174)</f>
        <v>1.7111111111111112</v>
      </c>
      <c r="G174">
        <f>AVERAGE('PARITY Errors'!G174, 'Pattern_Matching Errors'!G174, 'Reversal Errors'!G174, 'Stack Errors'!G174, 'Vending_Machine Errors'!G174, 'Vending_Machine_Sum Errors'!G174, 'MazeComplete Errors'!G174, 'MazeSolve Errors'!G174, 'Hamiltonian Errors'!G174)</f>
        <v>11.18888888888889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AVERAGE('PARITY Errors'!D175, 'Pattern_Matching Errors'!D175, 'Reversal Errors'!D175, 'Stack Errors'!D175, 'Vending_Machine Errors'!D175, 'Vending_Machine_Sum Errors'!D175, 'MazeComplete Errors'!D175, 'MazeSolve Errors'!D175, 'Hamiltonian Errors'!D175)</f>
        <v>8.2555555555555546</v>
      </c>
      <c r="E175">
        <f>AVERAGE('PARITY Errors'!E175, 'Pattern_Matching Errors'!E175, 'Reversal Errors'!E175, 'Stack Errors'!E175, 'Vending_Machine Errors'!E175, 'Vending_Machine_Sum Errors'!E175, 'MazeComplete Errors'!E175, 'MazeSolve Errors'!E175, 'Hamiltonian Errors'!E175)</f>
        <v>0</v>
      </c>
      <c r="F175">
        <f>AVERAGE('PARITY Errors'!F175, 'Pattern_Matching Errors'!F175, 'Reversal Errors'!F175, 'Stack Errors'!F175, 'Vending_Machine Errors'!F175, 'Vending_Machine_Sum Errors'!F175, 'MazeComplete Errors'!F175, 'MazeSolve Errors'!F175, 'Hamiltonian Errors'!F175)</f>
        <v>1.7444444444444445</v>
      </c>
      <c r="G175">
        <f>AVERAGE('PARITY Errors'!G175, 'Pattern_Matching Errors'!G175, 'Reversal Errors'!G175, 'Stack Errors'!G175, 'Vending_Machine Errors'!G175, 'Vending_Machine_Sum Errors'!G175, 'MazeComplete Errors'!G175, 'MazeSolve Errors'!G175, 'Hamiltonian Errors'!G175)</f>
        <v>11.211111111111112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AVERAGE('PARITY Errors'!D176, 'Pattern_Matching Errors'!D176, 'Reversal Errors'!D176, 'Stack Errors'!D176, 'Vending_Machine Errors'!D176, 'Vending_Machine_Sum Errors'!D176, 'MazeComplete Errors'!D176, 'MazeSolve Errors'!D176, 'Hamiltonian Errors'!D176)</f>
        <v>8.7666666666666657</v>
      </c>
      <c r="E176">
        <f>AVERAGE('PARITY Errors'!E176, 'Pattern_Matching Errors'!E176, 'Reversal Errors'!E176, 'Stack Errors'!E176, 'Vending_Machine Errors'!E176, 'Vending_Machine_Sum Errors'!E176, 'MazeComplete Errors'!E176, 'MazeSolve Errors'!E176, 'Hamiltonian Errors'!E176)</f>
        <v>0</v>
      </c>
      <c r="F176">
        <f>AVERAGE('PARITY Errors'!F176, 'Pattern_Matching Errors'!F176, 'Reversal Errors'!F176, 'Stack Errors'!F176, 'Vending_Machine Errors'!F176, 'Vending_Machine_Sum Errors'!F176, 'MazeComplete Errors'!F176, 'MazeSolve Errors'!F176, 'Hamiltonian Errors'!F176)</f>
        <v>1.6777777777777778</v>
      </c>
      <c r="G176">
        <f>AVERAGE('PARITY Errors'!G176, 'Pattern_Matching Errors'!G176, 'Reversal Errors'!G176, 'Stack Errors'!G176, 'Vending_Machine Errors'!G176, 'Vending_Machine_Sum Errors'!G176, 'MazeComplete Errors'!G176, 'MazeSolve Errors'!G176, 'Hamiltonian Errors'!G176)</f>
        <v>11.155555555555557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AVERAGE('PARITY Errors'!D177, 'Pattern_Matching Errors'!D177, 'Reversal Errors'!D177, 'Stack Errors'!D177, 'Vending_Machine Errors'!D177, 'Vending_Machine_Sum Errors'!D177, 'MazeComplete Errors'!D177, 'MazeSolve Errors'!D177, 'Hamiltonian Errors'!D177)</f>
        <v>9.9777777777777761</v>
      </c>
      <c r="E177">
        <f>AVERAGE('PARITY Errors'!E177, 'Pattern_Matching Errors'!E177, 'Reversal Errors'!E177, 'Stack Errors'!E177, 'Vending_Machine Errors'!E177, 'Vending_Machine_Sum Errors'!E177, 'MazeComplete Errors'!E177, 'MazeSolve Errors'!E177, 'Hamiltonian Errors'!E177)</f>
        <v>0</v>
      </c>
      <c r="F177">
        <f>AVERAGE('PARITY Errors'!F177, 'Pattern_Matching Errors'!F177, 'Reversal Errors'!F177, 'Stack Errors'!F177, 'Vending_Machine Errors'!F177, 'Vending_Machine_Sum Errors'!F177, 'MazeComplete Errors'!F177, 'MazeSolve Errors'!F177, 'Hamiltonian Errors'!F177)</f>
        <v>1.3888888888888888</v>
      </c>
      <c r="G177">
        <f>AVERAGE('PARITY Errors'!G177, 'Pattern_Matching Errors'!G177, 'Reversal Errors'!G177, 'Stack Errors'!G177, 'Vending_Machine Errors'!G177, 'Vending_Machine_Sum Errors'!G177, 'MazeComplete Errors'!G177, 'MazeSolve Errors'!G177, 'Hamiltonian Errors'!G177)</f>
        <v>11.233333333333333</v>
      </c>
      <c r="H177" t="str">
        <f t="shared" si="4"/>
        <v>100 (δ=0.85)</v>
      </c>
    </row>
    <row r="181" spans="1:8" x14ac:dyDescent="0.45">
      <c r="A181" s="1">
        <v>0</v>
      </c>
      <c r="B181" t="s">
        <v>12</v>
      </c>
    </row>
    <row r="183" spans="1:8" x14ac:dyDescent="0.45"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4</v>
      </c>
      <c r="G183" s="1" t="s">
        <v>5</v>
      </c>
      <c r="H183" s="1" t="s">
        <v>7</v>
      </c>
    </row>
    <row r="184" spans="1:8" x14ac:dyDescent="0.45">
      <c r="A184" s="1">
        <v>0</v>
      </c>
      <c r="B184">
        <v>0</v>
      </c>
      <c r="C184">
        <v>0</v>
      </c>
      <c r="D184">
        <f>AVERAGE('PARITY Errors'!D184, 'Pattern_Matching Errors'!D184, 'Reversal Errors'!D184, 'Stack Errors'!D184, 'Vending_Machine Errors'!D184, 'Vending_Machine_Sum Errors'!D184, 'MazeComplete Errors'!D184, 'MazeSolve Errors'!D184, 'Hamiltonian Errors'!D184)</f>
        <v>28.922222222222224</v>
      </c>
      <c r="E184">
        <f>AVERAGE('PARITY Errors'!E184, 'Pattern_Matching Errors'!E184, 'Reversal Errors'!E184, 'Stack Errors'!E184, 'Vending_Machine Errors'!E184, 'Vending_Machine_Sum Errors'!E184, 'MazeComplete Errors'!E184, 'MazeSolve Errors'!E184, 'Hamiltonian Errors'!E184)</f>
        <v>13.744444444444444</v>
      </c>
      <c r="F184">
        <f>AVERAGE('PARITY Errors'!F184, 'Pattern_Matching Errors'!F184, 'Reversal Errors'!F184, 'Stack Errors'!F184, 'Vending_Machine Errors'!F184, 'Vending_Machine_Sum Errors'!F184, 'MazeComplete Errors'!F184, 'MazeSolve Errors'!F184, 'Hamiltonian Errors'!F184)</f>
        <v>12.255555555555556</v>
      </c>
      <c r="G184">
        <f>AVERAGE('PARITY Errors'!G184, 'Pattern_Matching Errors'!G184, 'Reversal Errors'!G184, 'Stack Errors'!G184, 'Vending_Machine Errors'!G184, 'Vending_Machine_Sum Errors'!G184, 'MazeComplete Errors'!G184, 'MazeSolve Errors'!G184, 'Hamiltonian Errors'!G184)</f>
        <v>83.622222222222206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AVERAGE('PARITY Errors'!D185, 'Pattern_Matching Errors'!D185, 'Reversal Errors'!D185, 'Stack Errors'!D185, 'Vending_Machine Errors'!D185, 'Vending_Machine_Sum Errors'!D185, 'MazeComplete Errors'!D185, 'MazeSolve Errors'!D185, 'Hamiltonian Errors'!D185)</f>
        <v>31.233333333333334</v>
      </c>
      <c r="E185">
        <f>AVERAGE('PARITY Errors'!E185, 'Pattern_Matching Errors'!E185, 'Reversal Errors'!E185, 'Stack Errors'!E185, 'Vending_Machine Errors'!E185, 'Vending_Machine_Sum Errors'!E185, 'MazeComplete Errors'!E185, 'MazeSolve Errors'!E185, 'Hamiltonian Errors'!E185)</f>
        <v>14.466666666666665</v>
      </c>
      <c r="F185">
        <f>AVERAGE('PARITY Errors'!F185, 'Pattern_Matching Errors'!F185, 'Reversal Errors'!F185, 'Stack Errors'!F185, 'Vending_Machine Errors'!F185, 'Vending_Machine_Sum Errors'!F185, 'MazeComplete Errors'!F185, 'MazeSolve Errors'!F185, 'Hamiltonian Errors'!F185)</f>
        <v>12.133333333333333</v>
      </c>
      <c r="G185">
        <f>AVERAGE('PARITY Errors'!G185, 'Pattern_Matching Errors'!G185, 'Reversal Errors'!G185, 'Stack Errors'!G185, 'Vending_Machine Errors'!G185, 'Vending_Machine_Sum Errors'!G185, 'MazeComplete Errors'!G185, 'MazeSolve Errors'!G185, 'Hamiltonian Errors'!G185)</f>
        <v>83.066666666666663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AVERAGE('PARITY Errors'!D186, 'Pattern_Matching Errors'!D186, 'Reversal Errors'!D186, 'Stack Errors'!D186, 'Vending_Machine Errors'!D186, 'Vending_Machine_Sum Errors'!D186, 'MazeComplete Errors'!D186, 'MazeSolve Errors'!D186, 'Hamiltonian Errors'!D186)</f>
        <v>31.788888888888884</v>
      </c>
      <c r="E186">
        <f>AVERAGE('PARITY Errors'!E186, 'Pattern_Matching Errors'!E186, 'Reversal Errors'!E186, 'Stack Errors'!E186, 'Vending_Machine Errors'!E186, 'Vending_Machine_Sum Errors'!E186, 'MazeComplete Errors'!E186, 'MazeSolve Errors'!E186, 'Hamiltonian Errors'!E186)</f>
        <v>14.966666666666665</v>
      </c>
      <c r="F186">
        <f>AVERAGE('PARITY Errors'!F186, 'Pattern_Matching Errors'!F186, 'Reversal Errors'!F186, 'Stack Errors'!F186, 'Vending_Machine Errors'!F186, 'Vending_Machine_Sum Errors'!F186, 'MazeComplete Errors'!F186, 'MazeSolve Errors'!F186, 'Hamiltonian Errors'!F186)</f>
        <v>13</v>
      </c>
      <c r="G186">
        <f>AVERAGE('PARITY Errors'!G186, 'Pattern_Matching Errors'!G186, 'Reversal Errors'!G186, 'Stack Errors'!G186, 'Vending_Machine Errors'!G186, 'Vending_Machine_Sum Errors'!G186, 'MazeComplete Errors'!G186, 'MazeSolve Errors'!G186, 'Hamiltonian Errors'!G186)</f>
        <v>83.088888888888889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AVERAGE('PARITY Errors'!D187, 'Pattern_Matching Errors'!D187, 'Reversal Errors'!D187, 'Stack Errors'!D187, 'Vending_Machine Errors'!D187, 'Vending_Machine_Sum Errors'!D187, 'MazeComplete Errors'!D187, 'MazeSolve Errors'!D187, 'Hamiltonian Errors'!D187)</f>
        <v>32.43333333333333</v>
      </c>
      <c r="E187">
        <f>AVERAGE('PARITY Errors'!E187, 'Pattern_Matching Errors'!E187, 'Reversal Errors'!E187, 'Stack Errors'!E187, 'Vending_Machine Errors'!E187, 'Vending_Machine_Sum Errors'!E187, 'MazeComplete Errors'!E187, 'MazeSolve Errors'!E187, 'Hamiltonian Errors'!E187)</f>
        <v>15.377777777777775</v>
      </c>
      <c r="F187">
        <f>AVERAGE('PARITY Errors'!F187, 'Pattern_Matching Errors'!F187, 'Reversal Errors'!F187, 'Stack Errors'!F187, 'Vending_Machine Errors'!F187, 'Vending_Machine_Sum Errors'!F187, 'MazeComplete Errors'!F187, 'MazeSolve Errors'!F187, 'Hamiltonian Errors'!F187)</f>
        <v>13.444444444444445</v>
      </c>
      <c r="G187">
        <f>AVERAGE('PARITY Errors'!G187, 'Pattern_Matching Errors'!G187, 'Reversal Errors'!G187, 'Stack Errors'!G187, 'Vending_Machine Errors'!G187, 'Vending_Machine_Sum Errors'!G187, 'MazeComplete Errors'!G187, 'MazeSolve Errors'!G187, 'Hamiltonian Errors'!G187)</f>
        <v>82.922222222222231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AVERAGE('PARITY Errors'!D188, 'Pattern_Matching Errors'!D188, 'Reversal Errors'!D188, 'Stack Errors'!D188, 'Vending_Machine Errors'!D188, 'Vending_Machine_Sum Errors'!D188, 'MazeComplete Errors'!D188, 'MazeSolve Errors'!D188, 'Hamiltonian Errors'!D188)</f>
        <v>32.922222222222224</v>
      </c>
      <c r="E188">
        <f>AVERAGE('PARITY Errors'!E188, 'Pattern_Matching Errors'!E188, 'Reversal Errors'!E188, 'Stack Errors'!E188, 'Vending_Machine Errors'!E188, 'Vending_Machine_Sum Errors'!E188, 'MazeComplete Errors'!E188, 'MazeSolve Errors'!E188, 'Hamiltonian Errors'!E188)</f>
        <v>14.922222222222224</v>
      </c>
      <c r="F188">
        <f>AVERAGE('PARITY Errors'!F188, 'Pattern_Matching Errors'!F188, 'Reversal Errors'!F188, 'Stack Errors'!F188, 'Vending_Machine Errors'!F188, 'Vending_Machine_Sum Errors'!F188, 'MazeComplete Errors'!F188, 'MazeSolve Errors'!F188, 'Hamiltonian Errors'!F188)</f>
        <v>14.100000000000001</v>
      </c>
      <c r="G188">
        <f>AVERAGE('PARITY Errors'!G188, 'Pattern_Matching Errors'!G188, 'Reversal Errors'!G188, 'Stack Errors'!G188, 'Vending_Machine Errors'!G188, 'Vending_Machine_Sum Errors'!G188, 'MazeComplete Errors'!G188, 'MazeSolve Errors'!G188, 'Hamiltonian Errors'!G188)</f>
        <v>82.844444444444449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AVERAGE('PARITY Errors'!D189, 'Pattern_Matching Errors'!D189, 'Reversal Errors'!D189, 'Stack Errors'!D189, 'Vending_Machine Errors'!D189, 'Vending_Machine_Sum Errors'!D189, 'MazeComplete Errors'!D189, 'MazeSolve Errors'!D189, 'Hamiltonian Errors'!D189)</f>
        <v>23.867777777777782</v>
      </c>
      <c r="E189">
        <f>AVERAGE('PARITY Errors'!E189, 'Pattern_Matching Errors'!E189, 'Reversal Errors'!E189, 'Stack Errors'!E189, 'Vending_Machine Errors'!E189, 'Vending_Machine_Sum Errors'!E189, 'MazeComplete Errors'!E189, 'MazeSolve Errors'!E189, 'Hamiltonian Errors'!E189)</f>
        <v>7.866666666666668</v>
      </c>
      <c r="F189">
        <f>AVERAGE('PARITY Errors'!F189, 'Pattern_Matching Errors'!F189, 'Reversal Errors'!F189, 'Stack Errors'!F189, 'Vending_Machine Errors'!F189, 'Vending_Machine_Sum Errors'!F189, 'MazeComplete Errors'!F189, 'MazeSolve Errors'!F189, 'Hamiltonian Errors'!F189)</f>
        <v>15.033333333333331</v>
      </c>
      <c r="G189">
        <f>AVERAGE('PARITY Errors'!G189, 'Pattern_Matching Errors'!G189, 'Reversal Errors'!G189, 'Stack Errors'!G189, 'Vending_Machine Errors'!G189, 'Vending_Machine_Sum Errors'!G189, 'MazeComplete Errors'!G189, 'MazeSolve Errors'!G189, 'Hamiltonian Errors'!G189)</f>
        <v>19.766666666666666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AVERAGE('PARITY Errors'!D190, 'Pattern_Matching Errors'!D190, 'Reversal Errors'!D190, 'Stack Errors'!D190, 'Vending_Machine Errors'!D190, 'Vending_Machine_Sum Errors'!D190, 'MazeComplete Errors'!D190, 'MazeSolve Errors'!D190, 'Hamiltonian Errors'!D190)</f>
        <v>25.588888888888889</v>
      </c>
      <c r="E190">
        <f>AVERAGE('PARITY Errors'!E190, 'Pattern_Matching Errors'!E190, 'Reversal Errors'!E190, 'Stack Errors'!E190, 'Vending_Machine Errors'!E190, 'Vending_Machine_Sum Errors'!E190, 'MazeComplete Errors'!E190, 'MazeSolve Errors'!E190, 'Hamiltonian Errors'!E190)</f>
        <v>10.511111111111113</v>
      </c>
      <c r="F190">
        <f>AVERAGE('PARITY Errors'!F190, 'Pattern_Matching Errors'!F190, 'Reversal Errors'!F190, 'Stack Errors'!F190, 'Vending_Machine Errors'!F190, 'Vending_Machine_Sum Errors'!F190, 'MazeComplete Errors'!F190, 'MazeSolve Errors'!F190, 'Hamiltonian Errors'!F190)</f>
        <v>16.455555555555556</v>
      </c>
      <c r="G190">
        <f>AVERAGE('PARITY Errors'!G190, 'Pattern_Matching Errors'!G190, 'Reversal Errors'!G190, 'Stack Errors'!G190, 'Vending_Machine Errors'!G190, 'Vending_Machine_Sum Errors'!G190, 'MazeComplete Errors'!G190, 'MazeSolve Errors'!G190, 'Hamiltonian Errors'!G190)</f>
        <v>22.411111111111111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AVERAGE('PARITY Errors'!D191, 'Pattern_Matching Errors'!D191, 'Reversal Errors'!D191, 'Stack Errors'!D191, 'Vending_Machine Errors'!D191, 'Vending_Machine_Sum Errors'!D191, 'MazeComplete Errors'!D191, 'MazeSolve Errors'!D191, 'Hamiltonian Errors'!D191)</f>
        <v>26.285555555555554</v>
      </c>
      <c r="E191">
        <f>AVERAGE('PARITY Errors'!E191, 'Pattern_Matching Errors'!E191, 'Reversal Errors'!E191, 'Stack Errors'!E191, 'Vending_Machine Errors'!E191, 'Vending_Machine_Sum Errors'!E191, 'MazeComplete Errors'!E191, 'MazeSolve Errors'!E191, 'Hamiltonian Errors'!E191)</f>
        <v>11.744444444444445</v>
      </c>
      <c r="F191">
        <f>AVERAGE('PARITY Errors'!F191, 'Pattern_Matching Errors'!F191, 'Reversal Errors'!F191, 'Stack Errors'!F191, 'Vending_Machine Errors'!F191, 'Vending_Machine_Sum Errors'!F191, 'MazeComplete Errors'!F191, 'MazeSolve Errors'!F191, 'Hamiltonian Errors'!F191)</f>
        <v>17.533333333333335</v>
      </c>
      <c r="G191">
        <f>AVERAGE('PARITY Errors'!G191, 'Pattern_Matching Errors'!G191, 'Reversal Errors'!G191, 'Stack Errors'!G191, 'Vending_Machine Errors'!G191, 'Vending_Machine_Sum Errors'!G191, 'MazeComplete Errors'!G191, 'MazeSolve Errors'!G191, 'Hamiltonian Errors'!G191)</f>
        <v>22.711111111111112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AVERAGE('PARITY Errors'!D192, 'Pattern_Matching Errors'!D192, 'Reversal Errors'!D192, 'Stack Errors'!D192, 'Vending_Machine Errors'!D192, 'Vending_Machine_Sum Errors'!D192, 'MazeComplete Errors'!D192, 'MazeSolve Errors'!D192, 'Hamiltonian Errors'!D192)</f>
        <v>26.833333333333332</v>
      </c>
      <c r="E192">
        <f>AVERAGE('PARITY Errors'!E192, 'Pattern_Matching Errors'!E192, 'Reversal Errors'!E192, 'Stack Errors'!E192, 'Vending_Machine Errors'!E192, 'Vending_Machine_Sum Errors'!E192, 'MazeComplete Errors'!E192, 'MazeSolve Errors'!E192, 'Hamiltonian Errors'!E192)</f>
        <v>14.166666666666666</v>
      </c>
      <c r="F192">
        <f>AVERAGE('PARITY Errors'!F192, 'Pattern_Matching Errors'!F192, 'Reversal Errors'!F192, 'Stack Errors'!F192, 'Vending_Machine Errors'!F192, 'Vending_Machine_Sum Errors'!F192, 'MazeComplete Errors'!F192, 'MazeSolve Errors'!F192, 'Hamiltonian Errors'!F192)</f>
        <v>19.111111111111111</v>
      </c>
      <c r="G192">
        <f>AVERAGE('PARITY Errors'!G192, 'Pattern_Matching Errors'!G192, 'Reversal Errors'!G192, 'Stack Errors'!G192, 'Vending_Machine Errors'!G192, 'Vending_Machine_Sum Errors'!G192, 'MazeComplete Errors'!G192, 'MazeSolve Errors'!G192, 'Hamiltonian Errors'!G192)</f>
        <v>24.622222222222224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AVERAGE('PARITY Errors'!D193, 'Pattern_Matching Errors'!D193, 'Reversal Errors'!D193, 'Stack Errors'!D193, 'Vending_Machine Errors'!D193, 'Vending_Machine_Sum Errors'!D193, 'MazeComplete Errors'!D193, 'MazeSolve Errors'!D193, 'Hamiltonian Errors'!D193)</f>
        <v>26.311111111111114</v>
      </c>
      <c r="E193">
        <f>AVERAGE('PARITY Errors'!E193, 'Pattern_Matching Errors'!E193, 'Reversal Errors'!E193, 'Stack Errors'!E193, 'Vending_Machine Errors'!E193, 'Vending_Machine_Sum Errors'!E193, 'MazeComplete Errors'!E193, 'MazeSolve Errors'!E193, 'Hamiltonian Errors'!E193)</f>
        <v>15.891111111111108</v>
      </c>
      <c r="F193">
        <f>AVERAGE('PARITY Errors'!F193, 'Pattern_Matching Errors'!F193, 'Reversal Errors'!F193, 'Stack Errors'!F193, 'Vending_Machine Errors'!F193, 'Vending_Machine_Sum Errors'!F193, 'MazeComplete Errors'!F193, 'MazeSolve Errors'!F193, 'Hamiltonian Errors'!F193)</f>
        <v>21.488888888888887</v>
      </c>
      <c r="G193">
        <f>AVERAGE('PARITY Errors'!G193, 'Pattern_Matching Errors'!G193, 'Reversal Errors'!G193, 'Stack Errors'!G193, 'Vending_Machine Errors'!G193, 'Vending_Machine_Sum Errors'!G193, 'MazeComplete Errors'!G193, 'MazeSolve Errors'!G193, 'Hamiltonian Errors'!G193)</f>
        <v>26.666666666666661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AVERAGE('PARITY Errors'!D194, 'Pattern_Matching Errors'!D194, 'Reversal Errors'!D194, 'Stack Errors'!D194, 'Vending_Machine Errors'!D194, 'Vending_Machine_Sum Errors'!D194, 'MazeComplete Errors'!D194, 'MazeSolve Errors'!D194, 'Hamiltonian Errors'!D194)</f>
        <v>18.976666666666667</v>
      </c>
      <c r="E194">
        <f>AVERAGE('PARITY Errors'!E194, 'Pattern_Matching Errors'!E194, 'Reversal Errors'!E194, 'Stack Errors'!E194, 'Vending_Machine Errors'!E194, 'Vending_Machine_Sum Errors'!E194, 'MazeComplete Errors'!E194, 'MazeSolve Errors'!E194, 'Hamiltonian Errors'!E194)</f>
        <v>8.9333333333333336</v>
      </c>
      <c r="F194">
        <f>AVERAGE('PARITY Errors'!F194, 'Pattern_Matching Errors'!F194, 'Reversal Errors'!F194, 'Stack Errors'!F194, 'Vending_Machine Errors'!F194, 'Vending_Machine_Sum Errors'!F194, 'MazeComplete Errors'!F194, 'MazeSolve Errors'!F194, 'Hamiltonian Errors'!F194)</f>
        <v>13.088888888888889</v>
      </c>
      <c r="G194">
        <f>AVERAGE('PARITY Errors'!G194, 'Pattern_Matching Errors'!G194, 'Reversal Errors'!G194, 'Stack Errors'!G194, 'Vending_Machine Errors'!G194, 'Vending_Machine_Sum Errors'!G194, 'MazeComplete Errors'!G194, 'MazeSolve Errors'!G194, 'Hamiltonian Errors'!G194)</f>
        <v>20.911111111111111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AVERAGE('PARITY Errors'!D195, 'Pattern_Matching Errors'!D195, 'Reversal Errors'!D195, 'Stack Errors'!D195, 'Vending_Machine Errors'!D195, 'Vending_Machine_Sum Errors'!D195, 'MazeComplete Errors'!D195, 'MazeSolve Errors'!D195, 'Hamiltonian Errors'!D195)</f>
        <v>18.71777777777778</v>
      </c>
      <c r="E195">
        <f>AVERAGE('PARITY Errors'!E195, 'Pattern_Matching Errors'!E195, 'Reversal Errors'!E195, 'Stack Errors'!E195, 'Vending_Machine Errors'!E195, 'Vending_Machine_Sum Errors'!E195, 'MazeComplete Errors'!E195, 'MazeSolve Errors'!E195, 'Hamiltonian Errors'!E195)</f>
        <v>11.888888888888889</v>
      </c>
      <c r="F195">
        <f>AVERAGE('PARITY Errors'!F195, 'Pattern_Matching Errors'!F195, 'Reversal Errors'!F195, 'Stack Errors'!F195, 'Vending_Machine Errors'!F195, 'Vending_Machine_Sum Errors'!F195, 'MazeComplete Errors'!F195, 'MazeSolve Errors'!F195, 'Hamiltonian Errors'!F195)</f>
        <v>14.777777777777779</v>
      </c>
      <c r="G195">
        <f>AVERAGE('PARITY Errors'!G195, 'Pattern_Matching Errors'!G195, 'Reversal Errors'!G195, 'Stack Errors'!G195, 'Vending_Machine Errors'!G195, 'Vending_Machine_Sum Errors'!G195, 'MazeComplete Errors'!G195, 'MazeSolve Errors'!G195, 'Hamiltonian Errors'!G195)</f>
        <v>24.266666666666666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AVERAGE('PARITY Errors'!D196, 'Pattern_Matching Errors'!D196, 'Reversal Errors'!D196, 'Stack Errors'!D196, 'Vending_Machine Errors'!D196, 'Vending_Machine_Sum Errors'!D196, 'MazeComplete Errors'!D196, 'MazeSolve Errors'!D196, 'Hamiltonian Errors'!D196)</f>
        <v>18.577777777777776</v>
      </c>
      <c r="E196">
        <f>AVERAGE('PARITY Errors'!E196, 'Pattern_Matching Errors'!E196, 'Reversal Errors'!E196, 'Stack Errors'!E196, 'Vending_Machine Errors'!E196, 'Vending_Machine_Sum Errors'!E196, 'MazeComplete Errors'!E196, 'MazeSolve Errors'!E196, 'Hamiltonian Errors'!E196)</f>
        <v>13.677777777777777</v>
      </c>
      <c r="F196">
        <f>AVERAGE('PARITY Errors'!F196, 'Pattern_Matching Errors'!F196, 'Reversal Errors'!F196, 'Stack Errors'!F196, 'Vending_Machine Errors'!F196, 'Vending_Machine_Sum Errors'!F196, 'MazeComplete Errors'!F196, 'MazeSolve Errors'!F196, 'Hamiltonian Errors'!F196)</f>
        <v>14.922222222222221</v>
      </c>
      <c r="G196">
        <f>AVERAGE('PARITY Errors'!G196, 'Pattern_Matching Errors'!G196, 'Reversal Errors'!G196, 'Stack Errors'!G196, 'Vending_Machine Errors'!G196, 'Vending_Machine_Sum Errors'!G196, 'MazeComplete Errors'!G196, 'MazeSolve Errors'!G196, 'Hamiltonian Errors'!G196)</f>
        <v>25.333333333333332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AVERAGE('PARITY Errors'!D197, 'Pattern_Matching Errors'!D197, 'Reversal Errors'!D197, 'Stack Errors'!D197, 'Vending_Machine Errors'!D197, 'Vending_Machine_Sum Errors'!D197, 'MazeComplete Errors'!D197, 'MazeSolve Errors'!D197, 'Hamiltonian Errors'!D197)</f>
        <v>19.333333333333332</v>
      </c>
      <c r="E197">
        <f>AVERAGE('PARITY Errors'!E197, 'Pattern_Matching Errors'!E197, 'Reversal Errors'!E197, 'Stack Errors'!E197, 'Vending_Machine Errors'!E197, 'Vending_Machine_Sum Errors'!E197, 'MazeComplete Errors'!E197, 'MazeSolve Errors'!E197, 'Hamiltonian Errors'!E197)</f>
        <v>15.977777777777776</v>
      </c>
      <c r="F197">
        <f>AVERAGE('PARITY Errors'!F197, 'Pattern_Matching Errors'!F197, 'Reversal Errors'!F197, 'Stack Errors'!F197, 'Vending_Machine Errors'!F197, 'Vending_Machine_Sum Errors'!F197, 'MazeComplete Errors'!F197, 'MazeSolve Errors'!F197, 'Hamiltonian Errors'!F197)</f>
        <v>16.477777777777778</v>
      </c>
      <c r="G197">
        <f>AVERAGE('PARITY Errors'!G197, 'Pattern_Matching Errors'!G197, 'Reversal Errors'!G197, 'Stack Errors'!G197, 'Vending_Machine Errors'!G197, 'Vending_Machine_Sum Errors'!G197, 'MazeComplete Errors'!G197, 'MazeSolve Errors'!G197, 'Hamiltonian Errors'!G197)</f>
        <v>27.87777777777778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AVERAGE('PARITY Errors'!D198, 'Pattern_Matching Errors'!D198, 'Reversal Errors'!D198, 'Stack Errors'!D198, 'Vending_Machine Errors'!D198, 'Vending_Machine_Sum Errors'!D198, 'MazeComplete Errors'!D198, 'MazeSolve Errors'!D198, 'Hamiltonian Errors'!D198)</f>
        <v>20.144444444444442</v>
      </c>
      <c r="E198">
        <f>AVERAGE('PARITY Errors'!E198, 'Pattern_Matching Errors'!E198, 'Reversal Errors'!E198, 'Stack Errors'!E198, 'Vending_Machine Errors'!E198, 'Vending_Machine_Sum Errors'!E198, 'MazeComplete Errors'!E198, 'MazeSolve Errors'!E198, 'Hamiltonian Errors'!E198)</f>
        <v>17.724444444444444</v>
      </c>
      <c r="F198">
        <f>AVERAGE('PARITY Errors'!F198, 'Pattern_Matching Errors'!F198, 'Reversal Errors'!F198, 'Stack Errors'!F198, 'Vending_Machine Errors'!F198, 'Vending_Machine_Sum Errors'!F198, 'MazeComplete Errors'!F198, 'MazeSolve Errors'!F198, 'Hamiltonian Errors'!F198)</f>
        <v>19.577777777777776</v>
      </c>
      <c r="G198">
        <f>AVERAGE('PARITY Errors'!G198, 'Pattern_Matching Errors'!G198, 'Reversal Errors'!G198, 'Stack Errors'!G198, 'Vending_Machine Errors'!G198, 'Vending_Machine_Sum Errors'!G198, 'MazeComplete Errors'!G198, 'MazeSolve Errors'!G198, 'Hamiltonian Errors'!G198)</f>
        <v>29.777777777777779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AVERAGE('PARITY Errors'!D199, 'Pattern_Matching Errors'!D199, 'Reversal Errors'!D199, 'Stack Errors'!D199, 'Vending_Machine Errors'!D199, 'Vending_Machine_Sum Errors'!D199, 'MazeComplete Errors'!D199, 'MazeSolve Errors'!D199, 'Hamiltonian Errors'!D199)</f>
        <v>16.244444444444444</v>
      </c>
      <c r="E199">
        <f>AVERAGE('PARITY Errors'!E199, 'Pattern_Matching Errors'!E199, 'Reversal Errors'!E199, 'Stack Errors'!E199, 'Vending_Machine Errors'!E199, 'Vending_Machine_Sum Errors'!E199, 'MazeComplete Errors'!E199, 'MazeSolve Errors'!E199, 'Hamiltonian Errors'!E199)</f>
        <v>10.100000000000001</v>
      </c>
      <c r="F199">
        <f>AVERAGE('PARITY Errors'!F199, 'Pattern_Matching Errors'!F199, 'Reversal Errors'!F199, 'Stack Errors'!F199, 'Vending_Machine Errors'!F199, 'Vending_Machine_Sum Errors'!F199, 'MazeComplete Errors'!F199, 'MazeSolve Errors'!F199, 'Hamiltonian Errors'!F199)</f>
        <v>16.266666666666666</v>
      </c>
      <c r="G199">
        <f>AVERAGE('PARITY Errors'!G199, 'Pattern_Matching Errors'!G199, 'Reversal Errors'!G199, 'Stack Errors'!G199, 'Vending_Machine Errors'!G199, 'Vending_Machine_Sum Errors'!G199, 'MazeComplete Errors'!G199, 'MazeSolve Errors'!G199, 'Hamiltonian Errors'!G199)</f>
        <v>38.477777777777781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AVERAGE('PARITY Errors'!D200, 'Pattern_Matching Errors'!D200, 'Reversal Errors'!D200, 'Stack Errors'!D200, 'Vending_Machine Errors'!D200, 'Vending_Machine_Sum Errors'!D200, 'MazeComplete Errors'!D200, 'MazeSolve Errors'!D200, 'Hamiltonian Errors'!D200)</f>
        <v>14.455555555555556</v>
      </c>
      <c r="E200">
        <f>AVERAGE('PARITY Errors'!E200, 'Pattern_Matching Errors'!E200, 'Reversal Errors'!E200, 'Stack Errors'!E200, 'Vending_Machine Errors'!E200, 'Vending_Machine_Sum Errors'!E200, 'MazeComplete Errors'!E200, 'MazeSolve Errors'!E200, 'Hamiltonian Errors'!E200)</f>
        <v>13.333333333333334</v>
      </c>
      <c r="F200">
        <f>AVERAGE('PARITY Errors'!F200, 'Pattern_Matching Errors'!F200, 'Reversal Errors'!F200, 'Stack Errors'!F200, 'Vending_Machine Errors'!F200, 'Vending_Machine_Sum Errors'!F200, 'MazeComplete Errors'!F200, 'MazeSolve Errors'!F200, 'Hamiltonian Errors'!F200)</f>
        <v>17.37777777777778</v>
      </c>
      <c r="G200">
        <f>AVERAGE('PARITY Errors'!G200, 'Pattern_Matching Errors'!G200, 'Reversal Errors'!G200, 'Stack Errors'!G200, 'Vending_Machine Errors'!G200, 'Vending_Machine_Sum Errors'!G200, 'MazeComplete Errors'!G200, 'MazeSolve Errors'!G200, 'Hamiltonian Errors'!G200)</f>
        <v>41.75555555555556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AVERAGE('PARITY Errors'!D201, 'Pattern_Matching Errors'!D201, 'Reversal Errors'!D201, 'Stack Errors'!D201, 'Vending_Machine Errors'!D201, 'Vending_Machine_Sum Errors'!D201, 'MazeComplete Errors'!D201, 'MazeSolve Errors'!D201, 'Hamiltonian Errors'!D201)</f>
        <v>15.450000000000001</v>
      </c>
      <c r="E201">
        <f>AVERAGE('PARITY Errors'!E201, 'Pattern_Matching Errors'!E201, 'Reversal Errors'!E201, 'Stack Errors'!E201, 'Vending_Machine Errors'!E201, 'Vending_Machine_Sum Errors'!E201, 'MazeComplete Errors'!E201, 'MazeSolve Errors'!E201, 'Hamiltonian Errors'!E201)</f>
        <v>14.955555555555556</v>
      </c>
      <c r="F201">
        <f>AVERAGE('PARITY Errors'!F201, 'Pattern_Matching Errors'!F201, 'Reversal Errors'!F201, 'Stack Errors'!F201, 'Vending_Machine Errors'!F201, 'Vending_Machine_Sum Errors'!F201, 'MazeComplete Errors'!F201, 'MazeSolve Errors'!F201, 'Hamiltonian Errors'!F201)</f>
        <v>18.133333333333336</v>
      </c>
      <c r="G201">
        <f>AVERAGE('PARITY Errors'!G201, 'Pattern_Matching Errors'!G201, 'Reversal Errors'!G201, 'Stack Errors'!G201, 'Vending_Machine Errors'!G201, 'Vending_Machine_Sum Errors'!G201, 'MazeComplete Errors'!G201, 'MazeSolve Errors'!G201, 'Hamiltonian Errors'!G201)</f>
        <v>42.5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AVERAGE('PARITY Errors'!D202, 'Pattern_Matching Errors'!D202, 'Reversal Errors'!D202, 'Stack Errors'!D202, 'Vending_Machine Errors'!D202, 'Vending_Machine_Sum Errors'!D202, 'MazeComplete Errors'!D202, 'MazeSolve Errors'!D202, 'Hamiltonian Errors'!D202)</f>
        <v>17.316666666666666</v>
      </c>
      <c r="E202">
        <f>AVERAGE('PARITY Errors'!E202, 'Pattern_Matching Errors'!E202, 'Reversal Errors'!E202, 'Stack Errors'!E202, 'Vending_Machine Errors'!E202, 'Vending_Machine_Sum Errors'!E202, 'MazeComplete Errors'!E202, 'MazeSolve Errors'!E202, 'Hamiltonian Errors'!E202)</f>
        <v>17.911111111111111</v>
      </c>
      <c r="F202">
        <f>AVERAGE('PARITY Errors'!F202, 'Pattern_Matching Errors'!F202, 'Reversal Errors'!F202, 'Stack Errors'!F202, 'Vending_Machine Errors'!F202, 'Vending_Machine_Sum Errors'!F202, 'MazeComplete Errors'!F202, 'MazeSolve Errors'!F202, 'Hamiltonian Errors'!F202)</f>
        <v>19.366666666666667</v>
      </c>
      <c r="G202">
        <f>AVERAGE('PARITY Errors'!G202, 'Pattern_Matching Errors'!G202, 'Reversal Errors'!G202, 'Stack Errors'!G202, 'Vending_Machine Errors'!G202, 'Vending_Machine_Sum Errors'!G202, 'MazeComplete Errors'!G202, 'MazeSolve Errors'!G202, 'Hamiltonian Errors'!G202)</f>
        <v>44.400000000000006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AVERAGE('PARITY Errors'!D203, 'Pattern_Matching Errors'!D203, 'Reversal Errors'!D203, 'Stack Errors'!D203, 'Vending_Machine Errors'!D203, 'Vending_Machine_Sum Errors'!D203, 'MazeComplete Errors'!D203, 'MazeSolve Errors'!D203, 'Hamiltonian Errors'!D203)</f>
        <v>19.677777777777777</v>
      </c>
      <c r="E203">
        <f>AVERAGE('PARITY Errors'!E203, 'Pattern_Matching Errors'!E203, 'Reversal Errors'!E203, 'Stack Errors'!E203, 'Vending_Machine Errors'!E203, 'Vending_Machine_Sum Errors'!E203, 'MazeComplete Errors'!E203, 'MazeSolve Errors'!E203, 'Hamiltonian Errors'!E203)</f>
        <v>20.288888888888888</v>
      </c>
      <c r="F203">
        <f>AVERAGE('PARITY Errors'!F203, 'Pattern_Matching Errors'!F203, 'Reversal Errors'!F203, 'Stack Errors'!F203, 'Vending_Machine Errors'!F203, 'Vending_Machine_Sum Errors'!F203, 'MazeComplete Errors'!F203, 'MazeSolve Errors'!F203, 'Hamiltonian Errors'!F203)</f>
        <v>21.766666666666666</v>
      </c>
      <c r="G203">
        <f>AVERAGE('PARITY Errors'!G203, 'Pattern_Matching Errors'!G203, 'Reversal Errors'!G203, 'Stack Errors'!G203, 'Vending_Machine Errors'!G203, 'Vending_Machine_Sum Errors'!G203, 'MazeComplete Errors'!G203, 'MazeSolve Errors'!G203, 'Hamiltonian Errors'!G203)</f>
        <v>45.977777777777781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AVERAGE('PARITY Errors'!D204, 'Pattern_Matching Errors'!D204, 'Reversal Errors'!D204, 'Stack Errors'!D204, 'Vending_Machine Errors'!D204, 'Vending_Machine_Sum Errors'!D204, 'MazeComplete Errors'!D204, 'MazeSolve Errors'!D204, 'Hamiltonian Errors'!D204)</f>
        <v>23.826666666666668</v>
      </c>
      <c r="E204">
        <f>AVERAGE('PARITY Errors'!E204, 'Pattern_Matching Errors'!E204, 'Reversal Errors'!E204, 'Stack Errors'!E204, 'Vending_Machine Errors'!E204, 'Vending_Machine_Sum Errors'!E204, 'MazeComplete Errors'!E204, 'MazeSolve Errors'!E204, 'Hamiltonian Errors'!E204)</f>
        <v>19.955555555555556</v>
      </c>
      <c r="F204">
        <f>AVERAGE('PARITY Errors'!F204, 'Pattern_Matching Errors'!F204, 'Reversal Errors'!F204, 'Stack Errors'!F204, 'Vending_Machine Errors'!F204, 'Vending_Machine_Sum Errors'!F204, 'MazeComplete Errors'!F204, 'MazeSolve Errors'!F204, 'Hamiltonian Errors'!F204)</f>
        <v>25.544444444444444</v>
      </c>
      <c r="G204">
        <f>AVERAGE('PARITY Errors'!G204, 'Pattern_Matching Errors'!G204, 'Reversal Errors'!G204, 'Stack Errors'!G204, 'Vending_Machine Errors'!G204, 'Vending_Machine_Sum Errors'!G204, 'MazeComplete Errors'!G204, 'MazeSolve Errors'!G204, 'Hamiltonian Errors'!G204)</f>
        <v>69.233333333333334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AVERAGE('PARITY Errors'!D205, 'Pattern_Matching Errors'!D205, 'Reversal Errors'!D205, 'Stack Errors'!D205, 'Vending_Machine Errors'!D205, 'Vending_Machine_Sum Errors'!D205, 'MazeComplete Errors'!D205, 'MazeSolve Errors'!D205, 'Hamiltonian Errors'!D205)</f>
        <v>24.37222222222222</v>
      </c>
      <c r="E205">
        <f>AVERAGE('PARITY Errors'!E205, 'Pattern_Matching Errors'!E205, 'Reversal Errors'!E205, 'Stack Errors'!E205, 'Vending_Machine Errors'!E205, 'Vending_Machine_Sum Errors'!E205, 'MazeComplete Errors'!E205, 'MazeSolve Errors'!E205, 'Hamiltonian Errors'!E205)</f>
        <v>23.39</v>
      </c>
      <c r="F205">
        <f>AVERAGE('PARITY Errors'!F205, 'Pattern_Matching Errors'!F205, 'Reversal Errors'!F205, 'Stack Errors'!F205, 'Vending_Machine Errors'!F205, 'Vending_Machine_Sum Errors'!F205, 'MazeComplete Errors'!F205, 'MazeSolve Errors'!F205, 'Hamiltonian Errors'!F205)</f>
        <v>27.033333333333331</v>
      </c>
      <c r="G205">
        <f>AVERAGE('PARITY Errors'!G205, 'Pattern_Matching Errors'!G205, 'Reversal Errors'!G205, 'Stack Errors'!G205, 'Vending_Machine Errors'!G205, 'Vending_Machine_Sum Errors'!G205, 'MazeComplete Errors'!G205, 'MazeSolve Errors'!G205, 'Hamiltonian Errors'!G205)</f>
        <v>71.233333333333334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AVERAGE('PARITY Errors'!D206, 'Pattern_Matching Errors'!D206, 'Reversal Errors'!D206, 'Stack Errors'!D206, 'Vending_Machine Errors'!D206, 'Vending_Machine_Sum Errors'!D206, 'MazeComplete Errors'!D206, 'MazeSolve Errors'!D206, 'Hamiltonian Errors'!D206)</f>
        <v>25.558888888888891</v>
      </c>
      <c r="E206">
        <f>AVERAGE('PARITY Errors'!E206, 'Pattern_Matching Errors'!E206, 'Reversal Errors'!E206, 'Stack Errors'!E206, 'Vending_Machine Errors'!E206, 'Vending_Machine_Sum Errors'!E206, 'MazeComplete Errors'!E206, 'MazeSolve Errors'!E206, 'Hamiltonian Errors'!E206)</f>
        <v>25.124444444444446</v>
      </c>
      <c r="F206">
        <f>AVERAGE('PARITY Errors'!F206, 'Pattern_Matching Errors'!F206, 'Reversal Errors'!F206, 'Stack Errors'!F206, 'Vending_Machine Errors'!F206, 'Vending_Machine_Sum Errors'!F206, 'MazeComplete Errors'!F206, 'MazeSolve Errors'!F206, 'Hamiltonian Errors'!F206)</f>
        <v>28.188888888888886</v>
      </c>
      <c r="G206">
        <f>AVERAGE('PARITY Errors'!G206, 'Pattern_Matching Errors'!G206, 'Reversal Errors'!G206, 'Stack Errors'!G206, 'Vending_Machine Errors'!G206, 'Vending_Machine_Sum Errors'!G206, 'MazeComplete Errors'!G206, 'MazeSolve Errors'!G206, 'Hamiltonian Errors'!G206)</f>
        <v>72.199999999999989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AVERAGE('PARITY Errors'!D207, 'Pattern_Matching Errors'!D207, 'Reversal Errors'!D207, 'Stack Errors'!D207, 'Vending_Machine Errors'!D207, 'Vending_Machine_Sum Errors'!D207, 'MazeComplete Errors'!D207, 'MazeSolve Errors'!D207, 'Hamiltonian Errors'!D207)</f>
        <v>26.946666666666669</v>
      </c>
      <c r="E207">
        <f>AVERAGE('PARITY Errors'!E207, 'Pattern_Matching Errors'!E207, 'Reversal Errors'!E207, 'Stack Errors'!E207, 'Vending_Machine Errors'!E207, 'Vending_Machine_Sum Errors'!E207, 'MazeComplete Errors'!E207, 'MazeSolve Errors'!E207, 'Hamiltonian Errors'!E207)</f>
        <v>28.37777777777778</v>
      </c>
      <c r="F207">
        <f>AVERAGE('PARITY Errors'!F207, 'Pattern_Matching Errors'!F207, 'Reversal Errors'!F207, 'Stack Errors'!F207, 'Vending_Machine Errors'!F207, 'Vending_Machine_Sum Errors'!F207, 'MazeComplete Errors'!F207, 'MazeSolve Errors'!F207, 'Hamiltonian Errors'!F207)</f>
        <v>29.900000000000002</v>
      </c>
      <c r="G207">
        <f>AVERAGE('PARITY Errors'!G207, 'Pattern_Matching Errors'!G207, 'Reversal Errors'!G207, 'Stack Errors'!G207, 'Vending_Machine Errors'!G207, 'Vending_Machine_Sum Errors'!G207, 'MazeComplete Errors'!G207, 'MazeSolve Errors'!G207, 'Hamiltonian Errors'!G207)</f>
        <v>73.066666666666663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AVERAGE('PARITY Errors'!D208, 'Pattern_Matching Errors'!D208, 'Reversal Errors'!D208, 'Stack Errors'!D208, 'Vending_Machine Errors'!D208, 'Vending_Machine_Sum Errors'!D208, 'MazeComplete Errors'!D208, 'MazeSolve Errors'!D208, 'Hamiltonian Errors'!D208)</f>
        <v>28.650000000000002</v>
      </c>
      <c r="E208">
        <f>AVERAGE('PARITY Errors'!E208, 'Pattern_Matching Errors'!E208, 'Reversal Errors'!E208, 'Stack Errors'!E208, 'Vending_Machine Errors'!E208, 'Vending_Machine_Sum Errors'!E208, 'MazeComplete Errors'!E208, 'MazeSolve Errors'!E208, 'Hamiltonian Errors'!E208)</f>
        <v>31.488888888888887</v>
      </c>
      <c r="F208">
        <f>AVERAGE('PARITY Errors'!F208, 'Pattern_Matching Errors'!F208, 'Reversal Errors'!F208, 'Stack Errors'!F208, 'Vending_Machine Errors'!F208, 'Vending_Machine_Sum Errors'!F208, 'MazeComplete Errors'!F208, 'MazeSolve Errors'!F208, 'Hamiltonian Errors'!F208)</f>
        <v>33.25555555555556</v>
      </c>
      <c r="G208">
        <f>AVERAGE('PARITY Errors'!G208, 'Pattern_Matching Errors'!G208, 'Reversal Errors'!G208, 'Stack Errors'!G208, 'Vending_Machine Errors'!G208, 'Vending_Machine_Sum Errors'!G208, 'MazeComplete Errors'!G208, 'MazeSolve Errors'!G208, 'Hamiltonian Errors'!G208)</f>
        <v>74.900000000000006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AVERAGE('PARITY Errors'!D209, 'Pattern_Matching Errors'!D209, 'Reversal Errors'!D209, 'Stack Errors'!D209, 'Vending_Machine Errors'!D209, 'Vending_Machine_Sum Errors'!D209, 'MazeComplete Errors'!D209, 'MazeSolve Errors'!D209, 'Hamiltonian Errors'!D209)</f>
        <v>30.233333333333334</v>
      </c>
      <c r="E209">
        <f>AVERAGE('PARITY Errors'!E209, 'Pattern_Matching Errors'!E209, 'Reversal Errors'!E209, 'Stack Errors'!E209, 'Vending_Machine Errors'!E209, 'Vending_Machine_Sum Errors'!E209, 'MazeComplete Errors'!E209, 'MazeSolve Errors'!E209, 'Hamiltonian Errors'!E209)</f>
        <v>28.755555555555556</v>
      </c>
      <c r="F209">
        <f>AVERAGE('PARITY Errors'!F209, 'Pattern_Matching Errors'!F209, 'Reversal Errors'!F209, 'Stack Errors'!F209, 'Vending_Machine Errors'!F209, 'Vending_Machine_Sum Errors'!F209, 'MazeComplete Errors'!F209, 'MazeSolve Errors'!F209, 'Hamiltonian Errors'!F209)</f>
        <v>32.955555555555556</v>
      </c>
      <c r="G209">
        <f>AVERAGE('PARITY Errors'!G209, 'Pattern_Matching Errors'!G209, 'Reversal Errors'!G209, 'Stack Errors'!G209, 'Vending_Machine Errors'!G209, 'Vending_Machine_Sum Errors'!G209, 'MazeComplete Errors'!G209, 'MazeSolve Errors'!G209, 'Hamiltonian Errors'!G209)</f>
        <v>88.888888888888886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AVERAGE('PARITY Errors'!D210, 'Pattern_Matching Errors'!D210, 'Reversal Errors'!D210, 'Stack Errors'!D210, 'Vending_Machine Errors'!D210, 'Vending_Machine_Sum Errors'!D210, 'MazeComplete Errors'!D210, 'MazeSolve Errors'!D210, 'Hamiltonian Errors'!D210)</f>
        <v>32</v>
      </c>
      <c r="E210">
        <f>AVERAGE('PARITY Errors'!E210, 'Pattern_Matching Errors'!E210, 'Reversal Errors'!E210, 'Stack Errors'!E210, 'Vending_Machine Errors'!E210, 'Vending_Machine_Sum Errors'!E210, 'MazeComplete Errors'!E210, 'MazeSolve Errors'!E210, 'Hamiltonian Errors'!E210)</f>
        <v>31.211111111111109</v>
      </c>
      <c r="F210">
        <f>AVERAGE('PARITY Errors'!F210, 'Pattern_Matching Errors'!F210, 'Reversal Errors'!F210, 'Stack Errors'!F210, 'Vending_Machine Errors'!F210, 'Vending_Machine_Sum Errors'!F210, 'MazeComplete Errors'!F210, 'MazeSolve Errors'!F210, 'Hamiltonian Errors'!F210)</f>
        <v>34.31111111111111</v>
      </c>
      <c r="G210">
        <f>AVERAGE('PARITY Errors'!G210, 'Pattern_Matching Errors'!G210, 'Reversal Errors'!G210, 'Stack Errors'!G210, 'Vending_Machine Errors'!G210, 'Vending_Machine_Sum Errors'!G210, 'MazeComplete Errors'!G210, 'MazeSolve Errors'!G210, 'Hamiltonian Errors'!G210)</f>
        <v>88.888888888888886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AVERAGE('PARITY Errors'!D211, 'Pattern_Matching Errors'!D211, 'Reversal Errors'!D211, 'Stack Errors'!D211, 'Vending_Machine Errors'!D211, 'Vending_Machine_Sum Errors'!D211, 'MazeComplete Errors'!D211, 'MazeSolve Errors'!D211, 'Hamiltonian Errors'!D211)</f>
        <v>33.577777777777776</v>
      </c>
      <c r="E211">
        <f>AVERAGE('PARITY Errors'!E211, 'Pattern_Matching Errors'!E211, 'Reversal Errors'!E211, 'Stack Errors'!E211, 'Vending_Machine Errors'!E211, 'Vending_Machine_Sum Errors'!E211, 'MazeComplete Errors'!E211, 'MazeSolve Errors'!E211, 'Hamiltonian Errors'!E211)</f>
        <v>32.871111111111112</v>
      </c>
      <c r="F211">
        <f>AVERAGE('PARITY Errors'!F211, 'Pattern_Matching Errors'!F211, 'Reversal Errors'!F211, 'Stack Errors'!F211, 'Vending_Machine Errors'!F211, 'Vending_Machine_Sum Errors'!F211, 'MazeComplete Errors'!F211, 'MazeSolve Errors'!F211, 'Hamiltonian Errors'!F211)</f>
        <v>35.099999999999994</v>
      </c>
      <c r="G211">
        <f>AVERAGE('PARITY Errors'!G211, 'Pattern_Matching Errors'!G211, 'Reversal Errors'!G211, 'Stack Errors'!G211, 'Vending_Machine Errors'!G211, 'Vending_Machine_Sum Errors'!G211, 'MazeComplete Errors'!G211, 'MazeSolve Errors'!G211, 'Hamiltonian Errors'!G211)</f>
        <v>88.888888888888886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AVERAGE('PARITY Errors'!D212, 'Pattern_Matching Errors'!D212, 'Reversal Errors'!D212, 'Stack Errors'!D212, 'Vending_Machine Errors'!D212, 'Vending_Machine_Sum Errors'!D212, 'MazeComplete Errors'!D212, 'MazeSolve Errors'!D212, 'Hamiltonian Errors'!D212)</f>
        <v>35.311111111111103</v>
      </c>
      <c r="E212">
        <f>AVERAGE('PARITY Errors'!E212, 'Pattern_Matching Errors'!E212, 'Reversal Errors'!E212, 'Stack Errors'!E212, 'Vending_Machine Errors'!E212, 'Vending_Machine_Sum Errors'!E212, 'MazeComplete Errors'!E212, 'MazeSolve Errors'!E212, 'Hamiltonian Errors'!E212)</f>
        <v>35.955555555555556</v>
      </c>
      <c r="F212">
        <f>AVERAGE('PARITY Errors'!F212, 'Pattern_Matching Errors'!F212, 'Reversal Errors'!F212, 'Stack Errors'!F212, 'Vending_Machine Errors'!F212, 'Vending_Machine_Sum Errors'!F212, 'MazeComplete Errors'!F212, 'MazeSolve Errors'!F212, 'Hamiltonian Errors'!F212)</f>
        <v>37.18888888888889</v>
      </c>
      <c r="G212">
        <f>AVERAGE('PARITY Errors'!G212, 'Pattern_Matching Errors'!G212, 'Reversal Errors'!G212, 'Stack Errors'!G212, 'Vending_Machine Errors'!G212, 'Vending_Machine_Sum Errors'!G212, 'MazeComplete Errors'!G212, 'MazeSolve Errors'!G212, 'Hamiltonian Errors'!G212)</f>
        <v>88.888888888888886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AVERAGE('PARITY Errors'!D213, 'Pattern_Matching Errors'!D213, 'Reversal Errors'!D213, 'Stack Errors'!D213, 'Vending_Machine Errors'!D213, 'Vending_Machine_Sum Errors'!D213, 'MazeComplete Errors'!D213, 'MazeSolve Errors'!D213, 'Hamiltonian Errors'!D213)</f>
        <v>37.700000000000003</v>
      </c>
      <c r="E213">
        <f>AVERAGE('PARITY Errors'!E213, 'Pattern_Matching Errors'!E213, 'Reversal Errors'!E213, 'Stack Errors'!E213, 'Vending_Machine Errors'!E213, 'Vending_Machine_Sum Errors'!E213, 'MazeComplete Errors'!E213, 'MazeSolve Errors'!E213, 'Hamiltonian Errors'!E213)</f>
        <v>39.011111111111113</v>
      </c>
      <c r="F213">
        <f>AVERAGE('PARITY Errors'!F213, 'Pattern_Matching Errors'!F213, 'Reversal Errors'!F213, 'Stack Errors'!F213, 'Vending_Machine Errors'!F213, 'Vending_Machine_Sum Errors'!F213, 'MazeComplete Errors'!F213, 'MazeSolve Errors'!F213, 'Hamiltonian Errors'!F213)</f>
        <v>39.555555555555557</v>
      </c>
      <c r="G213">
        <f>AVERAGE('PARITY Errors'!G213, 'Pattern_Matching Errors'!G213, 'Reversal Errors'!G213, 'Stack Errors'!G213, 'Vending_Machine Errors'!G213, 'Vending_Machine_Sum Errors'!G213, 'MazeComplete Errors'!G213, 'MazeSolve Errors'!G213, 'Hamiltonian Errors'!G213)</f>
        <v>88.888888888888886</v>
      </c>
      <c r="H213" t="str">
        <f t="shared" si="5"/>
        <v>100 (δ=0.85)</v>
      </c>
    </row>
    <row r="217" spans="1:8" x14ac:dyDescent="0.45">
      <c r="A217" s="1">
        <v>0</v>
      </c>
      <c r="B217" t="s">
        <v>13</v>
      </c>
    </row>
    <row r="219" spans="1:8" x14ac:dyDescent="0.45"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4</v>
      </c>
      <c r="G219" s="1" t="s">
        <v>5</v>
      </c>
      <c r="H219" s="1" t="s">
        <v>7</v>
      </c>
    </row>
    <row r="220" spans="1:8" x14ac:dyDescent="0.45">
      <c r="A220" s="1">
        <v>0</v>
      </c>
      <c r="B220">
        <v>0</v>
      </c>
      <c r="C220">
        <v>0</v>
      </c>
      <c r="D220">
        <f>AVERAGE('PARITY Errors'!D220, 'Pattern_Matching Errors'!D220, 'Reversal Errors'!D220, 'Stack Errors'!D220, 'Vending_Machine Errors'!D220, 'Vending_Machine_Sum Errors'!D220, 'MazeComplete Errors'!D220, 'MazeSolve Errors'!D220, 'Hamiltonian Errors'!D220)</f>
        <v>58.355555555555547</v>
      </c>
      <c r="E220">
        <f>AVERAGE('PARITY Errors'!E220, 'Pattern_Matching Errors'!E220, 'Reversal Errors'!E220, 'Stack Errors'!E220, 'Vending_Machine Errors'!E220, 'Vending_Machine_Sum Errors'!E220, 'MazeComplete Errors'!E220, 'MazeSolve Errors'!E220, 'Hamiltonian Errors'!E220)</f>
        <v>74.166666666666671</v>
      </c>
      <c r="F220">
        <f>AVERAGE('PARITY Errors'!F220, 'Pattern_Matching Errors'!F220, 'Reversal Errors'!F220, 'Stack Errors'!F220, 'Vending_Machine Errors'!F220, 'Vending_Machine_Sum Errors'!F220, 'MazeComplete Errors'!F220, 'MazeSolve Errors'!F220, 'Hamiltonian Errors'!F220)</f>
        <v>57.988888888888887</v>
      </c>
      <c r="G220">
        <f>AVERAGE('PARITY Errors'!G220, 'Pattern_Matching Errors'!G220, 'Reversal Errors'!G220, 'Stack Errors'!G220, 'Vending_Machine Errors'!G220, 'Vending_Machine_Sum Errors'!G220, 'MazeComplete Errors'!G220, 'MazeSolve Errors'!G220, 'Hamiltonian Errors'!G220)</f>
        <v>69.566666666666663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AVERAGE('PARITY Errors'!D221, 'Pattern_Matching Errors'!D221, 'Reversal Errors'!D221, 'Stack Errors'!D221, 'Vending_Machine Errors'!D221, 'Vending_Machine_Sum Errors'!D221, 'MazeComplete Errors'!D221, 'MazeSolve Errors'!D221, 'Hamiltonian Errors'!D221)</f>
        <v>57.411111111111104</v>
      </c>
      <c r="E221">
        <f>AVERAGE('PARITY Errors'!E221, 'Pattern_Matching Errors'!E221, 'Reversal Errors'!E221, 'Stack Errors'!E221, 'Vending_Machine Errors'!E221, 'Vending_Machine_Sum Errors'!E221, 'MazeComplete Errors'!E221, 'MazeSolve Errors'!E221, 'Hamiltonian Errors'!E221)</f>
        <v>73.033333333333346</v>
      </c>
      <c r="F221">
        <f>AVERAGE('PARITY Errors'!F221, 'Pattern_Matching Errors'!F221, 'Reversal Errors'!F221, 'Stack Errors'!F221, 'Vending_Machine Errors'!F221, 'Vending_Machine_Sum Errors'!F221, 'MazeComplete Errors'!F221, 'MazeSolve Errors'!F221, 'Hamiltonian Errors'!F221)</f>
        <v>60.533333333333331</v>
      </c>
      <c r="G221">
        <f>AVERAGE('PARITY Errors'!G221, 'Pattern_Matching Errors'!G221, 'Reversal Errors'!G221, 'Stack Errors'!G221, 'Vending_Machine Errors'!G221, 'Vending_Machine_Sum Errors'!G221, 'MazeComplete Errors'!G221, 'MazeSolve Errors'!G221, 'Hamiltonian Errors'!G221)</f>
        <v>70.411111111111111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AVERAGE('PARITY Errors'!D222, 'Pattern_Matching Errors'!D222, 'Reversal Errors'!D222, 'Stack Errors'!D222, 'Vending_Machine Errors'!D222, 'Vending_Machine_Sum Errors'!D222, 'MazeComplete Errors'!D222, 'MazeSolve Errors'!D222, 'Hamiltonian Errors'!D222)</f>
        <v>57.06333333333334</v>
      </c>
      <c r="E222">
        <f>AVERAGE('PARITY Errors'!E222, 'Pattern_Matching Errors'!E222, 'Reversal Errors'!E222, 'Stack Errors'!E222, 'Vending_Machine Errors'!E222, 'Vending_Machine_Sum Errors'!E222, 'MazeComplete Errors'!E222, 'MazeSolve Errors'!E222, 'Hamiltonian Errors'!E222)</f>
        <v>71.555555555555557</v>
      </c>
      <c r="F222">
        <f>AVERAGE('PARITY Errors'!F222, 'Pattern_Matching Errors'!F222, 'Reversal Errors'!F222, 'Stack Errors'!F222, 'Vending_Machine Errors'!F222, 'Vending_Machine_Sum Errors'!F222, 'MazeComplete Errors'!F222, 'MazeSolve Errors'!F222, 'Hamiltonian Errors'!F222)</f>
        <v>60.144444444444439</v>
      </c>
      <c r="G222">
        <f>AVERAGE('PARITY Errors'!G222, 'Pattern_Matching Errors'!G222, 'Reversal Errors'!G222, 'Stack Errors'!G222, 'Vending_Machine Errors'!G222, 'Vending_Machine_Sum Errors'!G222, 'MazeComplete Errors'!G222, 'MazeSolve Errors'!G222, 'Hamiltonian Errors'!G222)</f>
        <v>70.966666666666669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AVERAGE('PARITY Errors'!D223, 'Pattern_Matching Errors'!D223, 'Reversal Errors'!D223, 'Stack Errors'!D223, 'Vending_Machine Errors'!D223, 'Vending_Machine_Sum Errors'!D223, 'MazeComplete Errors'!D223, 'MazeSolve Errors'!D223, 'Hamiltonian Errors'!D223)</f>
        <v>61.712222222222216</v>
      </c>
      <c r="E223">
        <f>AVERAGE('PARITY Errors'!E223, 'Pattern_Matching Errors'!E223, 'Reversal Errors'!E223, 'Stack Errors'!E223, 'Vending_Machine Errors'!E223, 'Vending_Machine_Sum Errors'!E223, 'MazeComplete Errors'!E223, 'MazeSolve Errors'!E223, 'Hamiltonian Errors'!E223)</f>
        <v>71.188888888888897</v>
      </c>
      <c r="F223">
        <f>AVERAGE('PARITY Errors'!F223, 'Pattern_Matching Errors'!F223, 'Reversal Errors'!F223, 'Stack Errors'!F223, 'Vending_Machine Errors'!F223, 'Vending_Machine_Sum Errors'!F223, 'MazeComplete Errors'!F223, 'MazeSolve Errors'!F223, 'Hamiltonian Errors'!F223)</f>
        <v>60.077777777777783</v>
      </c>
      <c r="G223">
        <f>AVERAGE('PARITY Errors'!G223, 'Pattern_Matching Errors'!G223, 'Reversal Errors'!G223, 'Stack Errors'!G223, 'Vending_Machine Errors'!G223, 'Vending_Machine_Sum Errors'!G223, 'MazeComplete Errors'!G223, 'MazeSolve Errors'!G223, 'Hamiltonian Errors'!G223)</f>
        <v>71.477777777777774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AVERAGE('PARITY Errors'!D224, 'Pattern_Matching Errors'!D224, 'Reversal Errors'!D224, 'Stack Errors'!D224, 'Vending_Machine Errors'!D224, 'Vending_Machine_Sum Errors'!D224, 'MazeComplete Errors'!D224, 'MazeSolve Errors'!D224, 'Hamiltonian Errors'!D224)</f>
        <v>66.288888888888891</v>
      </c>
      <c r="E224">
        <f>AVERAGE('PARITY Errors'!E224, 'Pattern_Matching Errors'!E224, 'Reversal Errors'!E224, 'Stack Errors'!E224, 'Vending_Machine Errors'!E224, 'Vending_Machine_Sum Errors'!E224, 'MazeComplete Errors'!E224, 'MazeSolve Errors'!E224, 'Hamiltonian Errors'!E224)</f>
        <v>70.311111111111117</v>
      </c>
      <c r="F224">
        <f>AVERAGE('PARITY Errors'!F224, 'Pattern_Matching Errors'!F224, 'Reversal Errors'!F224, 'Stack Errors'!F224, 'Vending_Machine Errors'!F224, 'Vending_Machine_Sum Errors'!F224, 'MazeComplete Errors'!F224, 'MazeSolve Errors'!F224, 'Hamiltonian Errors'!F224)</f>
        <v>58.122222222222227</v>
      </c>
      <c r="G224">
        <f>AVERAGE('PARITY Errors'!G224, 'Pattern_Matching Errors'!G224, 'Reversal Errors'!G224, 'Stack Errors'!G224, 'Vending_Machine Errors'!G224, 'Vending_Machine_Sum Errors'!G224, 'MazeComplete Errors'!G224, 'MazeSolve Errors'!G224, 'Hamiltonian Errors'!G224)</f>
        <v>72.3888888888889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AVERAGE('PARITY Errors'!D225, 'Pattern_Matching Errors'!D225, 'Reversal Errors'!D225, 'Stack Errors'!D225, 'Vending_Machine Errors'!D225, 'Vending_Machine_Sum Errors'!D225, 'MazeComplete Errors'!D225, 'MazeSolve Errors'!D225, 'Hamiltonian Errors'!D225)</f>
        <v>65.788888888888877</v>
      </c>
      <c r="E225">
        <f>AVERAGE('PARITY Errors'!E225, 'Pattern_Matching Errors'!E225, 'Reversal Errors'!E225, 'Stack Errors'!E225, 'Vending_Machine Errors'!E225, 'Vending_Machine_Sum Errors'!E225, 'MazeComplete Errors'!E225, 'MazeSolve Errors'!E225, 'Hamiltonian Errors'!E225)</f>
        <v>53.5</v>
      </c>
      <c r="F225">
        <f>AVERAGE('PARITY Errors'!F225, 'Pattern_Matching Errors'!F225, 'Reversal Errors'!F225, 'Stack Errors'!F225, 'Vending_Machine Errors'!F225, 'Vending_Machine_Sum Errors'!F225, 'MazeComplete Errors'!F225, 'MazeSolve Errors'!F225, 'Hamiltonian Errors'!F225)</f>
        <v>34.077777777777783</v>
      </c>
      <c r="G225">
        <f>AVERAGE('PARITY Errors'!G225, 'Pattern_Matching Errors'!G225, 'Reversal Errors'!G225, 'Stack Errors'!G225, 'Vending_Machine Errors'!G225, 'Vending_Machine_Sum Errors'!G225, 'MazeComplete Errors'!G225, 'MazeSolve Errors'!G225, 'Hamiltonian Errors'!G225)</f>
        <v>38.5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AVERAGE('PARITY Errors'!D226, 'Pattern_Matching Errors'!D226, 'Reversal Errors'!D226, 'Stack Errors'!D226, 'Vending_Machine Errors'!D226, 'Vending_Machine_Sum Errors'!D226, 'MazeComplete Errors'!D226, 'MazeSolve Errors'!D226, 'Hamiltonian Errors'!D226)</f>
        <v>64.588888888888903</v>
      </c>
      <c r="E226">
        <f>AVERAGE('PARITY Errors'!E226, 'Pattern_Matching Errors'!E226, 'Reversal Errors'!E226, 'Stack Errors'!E226, 'Vending_Machine Errors'!E226, 'Vending_Machine_Sum Errors'!E226, 'MazeComplete Errors'!E226, 'MazeSolve Errors'!E226, 'Hamiltonian Errors'!E226)</f>
        <v>54.455555555555549</v>
      </c>
      <c r="F226">
        <f>AVERAGE('PARITY Errors'!F226, 'Pattern_Matching Errors'!F226, 'Reversal Errors'!F226, 'Stack Errors'!F226, 'Vending_Machine Errors'!F226, 'Vending_Machine_Sum Errors'!F226, 'MazeComplete Errors'!F226, 'MazeSolve Errors'!F226, 'Hamiltonian Errors'!F226)</f>
        <v>36.74444444444444</v>
      </c>
      <c r="G226">
        <f>AVERAGE('PARITY Errors'!G226, 'Pattern_Matching Errors'!G226, 'Reversal Errors'!G226, 'Stack Errors'!G226, 'Vending_Machine Errors'!G226, 'Vending_Machine_Sum Errors'!G226, 'MazeComplete Errors'!G226, 'MazeSolve Errors'!G226, 'Hamiltonian Errors'!G226)</f>
        <v>38.055555555555557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AVERAGE('PARITY Errors'!D227, 'Pattern_Matching Errors'!D227, 'Reversal Errors'!D227, 'Stack Errors'!D227, 'Vending_Machine Errors'!D227, 'Vending_Machine_Sum Errors'!D227, 'MazeComplete Errors'!D227, 'MazeSolve Errors'!D227, 'Hamiltonian Errors'!D227)</f>
        <v>65.24222222222221</v>
      </c>
      <c r="E227">
        <f>AVERAGE('PARITY Errors'!E227, 'Pattern_Matching Errors'!E227, 'Reversal Errors'!E227, 'Stack Errors'!E227, 'Vending_Machine Errors'!E227, 'Vending_Machine_Sum Errors'!E227, 'MazeComplete Errors'!E227, 'MazeSolve Errors'!E227, 'Hamiltonian Errors'!E227)</f>
        <v>53.811111111111103</v>
      </c>
      <c r="F227">
        <f>AVERAGE('PARITY Errors'!F227, 'Pattern_Matching Errors'!F227, 'Reversal Errors'!F227, 'Stack Errors'!F227, 'Vending_Machine Errors'!F227, 'Vending_Machine_Sum Errors'!F227, 'MazeComplete Errors'!F227, 'MazeSolve Errors'!F227, 'Hamiltonian Errors'!F227)</f>
        <v>35.788888888888891</v>
      </c>
      <c r="G227">
        <f>AVERAGE('PARITY Errors'!G227, 'Pattern_Matching Errors'!G227, 'Reversal Errors'!G227, 'Stack Errors'!G227, 'Vending_Machine Errors'!G227, 'Vending_Machine_Sum Errors'!G227, 'MazeComplete Errors'!G227, 'MazeSolve Errors'!G227, 'Hamiltonian Errors'!G227)</f>
        <v>38.799999999999997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AVERAGE('PARITY Errors'!D228, 'Pattern_Matching Errors'!D228, 'Reversal Errors'!D228, 'Stack Errors'!D228, 'Vending_Machine Errors'!D228, 'Vending_Machine_Sum Errors'!D228, 'MazeComplete Errors'!D228, 'MazeSolve Errors'!D228, 'Hamiltonian Errors'!D228)</f>
        <v>64.959999999999994</v>
      </c>
      <c r="E228">
        <f>AVERAGE('PARITY Errors'!E228, 'Pattern_Matching Errors'!E228, 'Reversal Errors'!E228, 'Stack Errors'!E228, 'Vending_Machine Errors'!E228, 'Vending_Machine_Sum Errors'!E228, 'MazeComplete Errors'!E228, 'MazeSolve Errors'!E228, 'Hamiltonian Errors'!E228)</f>
        <v>55.666666666666664</v>
      </c>
      <c r="F228">
        <f>AVERAGE('PARITY Errors'!F228, 'Pattern_Matching Errors'!F228, 'Reversal Errors'!F228, 'Stack Errors'!F228, 'Vending_Machine Errors'!F228, 'Vending_Machine_Sum Errors'!F228, 'MazeComplete Errors'!F228, 'MazeSolve Errors'!F228, 'Hamiltonian Errors'!F228)</f>
        <v>36.5</v>
      </c>
      <c r="G228">
        <f>AVERAGE('PARITY Errors'!G228, 'Pattern_Matching Errors'!G228, 'Reversal Errors'!G228, 'Stack Errors'!G228, 'Vending_Machine Errors'!G228, 'Vending_Machine_Sum Errors'!G228, 'MazeComplete Errors'!G228, 'MazeSolve Errors'!G228, 'Hamiltonian Errors'!G228)</f>
        <v>38.800000000000004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AVERAGE('PARITY Errors'!D229, 'Pattern_Matching Errors'!D229, 'Reversal Errors'!D229, 'Stack Errors'!D229, 'Vending_Machine Errors'!D229, 'Vending_Machine_Sum Errors'!D229, 'MazeComplete Errors'!D229, 'MazeSolve Errors'!D229, 'Hamiltonian Errors'!D229)</f>
        <v>65.412222222222212</v>
      </c>
      <c r="E229">
        <f>AVERAGE('PARITY Errors'!E229, 'Pattern_Matching Errors'!E229, 'Reversal Errors'!E229, 'Stack Errors'!E229, 'Vending_Machine Errors'!E229, 'Vending_Machine_Sum Errors'!E229, 'MazeComplete Errors'!E229, 'MazeSolve Errors'!E229, 'Hamiltonian Errors'!E229)</f>
        <v>55.611111111111114</v>
      </c>
      <c r="F229">
        <f>AVERAGE('PARITY Errors'!F229, 'Pattern_Matching Errors'!F229, 'Reversal Errors'!F229, 'Stack Errors'!F229, 'Vending_Machine Errors'!F229, 'Vending_Machine_Sum Errors'!F229, 'MazeComplete Errors'!F229, 'MazeSolve Errors'!F229, 'Hamiltonian Errors'!F229)</f>
        <v>39.18888888888889</v>
      </c>
      <c r="G229">
        <f>AVERAGE('PARITY Errors'!G229, 'Pattern_Matching Errors'!G229, 'Reversal Errors'!G229, 'Stack Errors'!G229, 'Vending_Machine Errors'!G229, 'Vending_Machine_Sum Errors'!G229, 'MazeComplete Errors'!G229, 'MazeSolve Errors'!G229, 'Hamiltonian Errors'!G229)</f>
        <v>39.277777777777779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AVERAGE('PARITY Errors'!D230, 'Pattern_Matching Errors'!D230, 'Reversal Errors'!D230, 'Stack Errors'!D230, 'Vending_Machine Errors'!D230, 'Vending_Machine_Sum Errors'!D230, 'MazeComplete Errors'!D230, 'MazeSolve Errors'!D230, 'Hamiltonian Errors'!D230)</f>
        <v>70.822222222222223</v>
      </c>
      <c r="E230">
        <f>AVERAGE('PARITY Errors'!E230, 'Pattern_Matching Errors'!E230, 'Reversal Errors'!E230, 'Stack Errors'!E230, 'Vending_Machine Errors'!E230, 'Vending_Machine_Sum Errors'!E230, 'MazeComplete Errors'!E230, 'MazeSolve Errors'!E230, 'Hamiltonian Errors'!E230)</f>
        <v>44.910000000000004</v>
      </c>
      <c r="F230">
        <f>AVERAGE('PARITY Errors'!F230, 'Pattern_Matching Errors'!F230, 'Reversal Errors'!F230, 'Stack Errors'!F230, 'Vending_Machine Errors'!F230, 'Vending_Machine_Sum Errors'!F230, 'MazeComplete Errors'!F230, 'MazeSolve Errors'!F230, 'Hamiltonian Errors'!F230)</f>
        <v>39.233333333333327</v>
      </c>
      <c r="G230">
        <f>AVERAGE('PARITY Errors'!G230, 'Pattern_Matching Errors'!G230, 'Reversal Errors'!G230, 'Stack Errors'!G230, 'Vending_Machine Errors'!G230, 'Vending_Machine_Sum Errors'!G230, 'MazeComplete Errors'!G230, 'MazeSolve Errors'!G230, 'Hamiltonian Errors'!G230)</f>
        <v>53.099999999999994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AVERAGE('PARITY Errors'!D231, 'Pattern_Matching Errors'!D231, 'Reversal Errors'!D231, 'Stack Errors'!D231, 'Vending_Machine Errors'!D231, 'Vending_Machine_Sum Errors'!D231, 'MazeComplete Errors'!D231, 'MazeSolve Errors'!D231, 'Hamiltonian Errors'!D231)</f>
        <v>72.507777777777775</v>
      </c>
      <c r="E231">
        <f>AVERAGE('PARITY Errors'!E231, 'Pattern_Matching Errors'!E231, 'Reversal Errors'!E231, 'Stack Errors'!E231, 'Vending_Machine Errors'!E231, 'Vending_Machine_Sum Errors'!E231, 'MazeComplete Errors'!E231, 'MazeSolve Errors'!E231, 'Hamiltonian Errors'!E231)</f>
        <v>46.322222222222223</v>
      </c>
      <c r="F231">
        <f>AVERAGE('PARITY Errors'!F231, 'Pattern_Matching Errors'!F231, 'Reversal Errors'!F231, 'Stack Errors'!F231, 'Vending_Machine Errors'!F231, 'Vending_Machine_Sum Errors'!F231, 'MazeComplete Errors'!F231, 'MazeSolve Errors'!F231, 'Hamiltonian Errors'!F231)</f>
        <v>40.522222222222219</v>
      </c>
      <c r="G231">
        <f>AVERAGE('PARITY Errors'!G231, 'Pattern_Matching Errors'!G231, 'Reversal Errors'!G231, 'Stack Errors'!G231, 'Vending_Machine Errors'!G231, 'Vending_Machine_Sum Errors'!G231, 'MazeComplete Errors'!G231, 'MazeSolve Errors'!G231, 'Hamiltonian Errors'!G231)</f>
        <v>53.522222222222226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AVERAGE('PARITY Errors'!D232, 'Pattern_Matching Errors'!D232, 'Reversal Errors'!D232, 'Stack Errors'!D232, 'Vending_Machine Errors'!D232, 'Vending_Machine_Sum Errors'!D232, 'MazeComplete Errors'!D232, 'MazeSolve Errors'!D232, 'Hamiltonian Errors'!D232)</f>
        <v>71.888888888888886</v>
      </c>
      <c r="E232">
        <f>AVERAGE('PARITY Errors'!E232, 'Pattern_Matching Errors'!E232, 'Reversal Errors'!E232, 'Stack Errors'!E232, 'Vending_Machine Errors'!E232, 'Vending_Machine_Sum Errors'!E232, 'MazeComplete Errors'!E232, 'MazeSolve Errors'!E232, 'Hamiltonian Errors'!E232)</f>
        <v>47.002222222222223</v>
      </c>
      <c r="F232">
        <f>AVERAGE('PARITY Errors'!F232, 'Pattern_Matching Errors'!F232, 'Reversal Errors'!F232, 'Stack Errors'!F232, 'Vending_Machine Errors'!F232, 'Vending_Machine_Sum Errors'!F232, 'MazeComplete Errors'!F232, 'MazeSolve Errors'!F232, 'Hamiltonian Errors'!F232)</f>
        <v>40.355555555555554</v>
      </c>
      <c r="G232">
        <f>AVERAGE('PARITY Errors'!G232, 'Pattern_Matching Errors'!G232, 'Reversal Errors'!G232, 'Stack Errors'!G232, 'Vending_Machine Errors'!G232, 'Vending_Machine_Sum Errors'!G232, 'MazeComplete Errors'!G232, 'MazeSolve Errors'!G232, 'Hamiltonian Errors'!G232)</f>
        <v>54.255555555555553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AVERAGE('PARITY Errors'!D233, 'Pattern_Matching Errors'!D233, 'Reversal Errors'!D233, 'Stack Errors'!D233, 'Vending_Machine Errors'!D233, 'Vending_Machine_Sum Errors'!D233, 'MazeComplete Errors'!D233, 'MazeSolve Errors'!D233, 'Hamiltonian Errors'!D233)</f>
        <v>72.62222222222222</v>
      </c>
      <c r="E233">
        <f>AVERAGE('PARITY Errors'!E233, 'Pattern_Matching Errors'!E233, 'Reversal Errors'!E233, 'Stack Errors'!E233, 'Vending_Machine Errors'!E233, 'Vending_Machine_Sum Errors'!E233, 'MazeComplete Errors'!E233, 'MazeSolve Errors'!E233, 'Hamiltonian Errors'!E233)</f>
        <v>47.62222222222222</v>
      </c>
      <c r="F233">
        <f>AVERAGE('PARITY Errors'!F233, 'Pattern_Matching Errors'!F233, 'Reversal Errors'!F233, 'Stack Errors'!F233, 'Vending_Machine Errors'!F233, 'Vending_Machine_Sum Errors'!F233, 'MazeComplete Errors'!F233, 'MazeSolve Errors'!F233, 'Hamiltonian Errors'!F233)</f>
        <v>40.444444444444443</v>
      </c>
      <c r="G233">
        <f>AVERAGE('PARITY Errors'!G233, 'Pattern_Matching Errors'!G233, 'Reversal Errors'!G233, 'Stack Errors'!G233, 'Vending_Machine Errors'!G233, 'Vending_Machine_Sum Errors'!G233, 'MazeComplete Errors'!G233, 'MazeSolve Errors'!G233, 'Hamiltonian Errors'!G233)</f>
        <v>54.722222222222221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AVERAGE('PARITY Errors'!D234, 'Pattern_Matching Errors'!D234, 'Reversal Errors'!D234, 'Stack Errors'!D234, 'Vending_Machine Errors'!D234, 'Vending_Machine_Sum Errors'!D234, 'MazeComplete Errors'!D234, 'MazeSolve Errors'!D234, 'Hamiltonian Errors'!D234)</f>
        <v>73.311111111111103</v>
      </c>
      <c r="E234">
        <f>AVERAGE('PARITY Errors'!E234, 'Pattern_Matching Errors'!E234, 'Reversal Errors'!E234, 'Stack Errors'!E234, 'Vending_Machine Errors'!E234, 'Vending_Machine_Sum Errors'!E234, 'MazeComplete Errors'!E234, 'MazeSolve Errors'!E234, 'Hamiltonian Errors'!E234)</f>
        <v>47.8</v>
      </c>
      <c r="F234">
        <f>AVERAGE('PARITY Errors'!F234, 'Pattern_Matching Errors'!F234, 'Reversal Errors'!F234, 'Stack Errors'!F234, 'Vending_Machine Errors'!F234, 'Vending_Machine_Sum Errors'!F234, 'MazeComplete Errors'!F234, 'MazeSolve Errors'!F234, 'Hamiltonian Errors'!F234)</f>
        <v>41.122222222222227</v>
      </c>
      <c r="G234">
        <f>AVERAGE('PARITY Errors'!G234, 'Pattern_Matching Errors'!G234, 'Reversal Errors'!G234, 'Stack Errors'!G234, 'Vending_Machine Errors'!G234, 'Vending_Machine_Sum Errors'!G234, 'MazeComplete Errors'!G234, 'MazeSolve Errors'!G234, 'Hamiltonian Errors'!G234)</f>
        <v>55.322222222222223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AVERAGE('PARITY Errors'!D235, 'Pattern_Matching Errors'!D235, 'Reversal Errors'!D235, 'Stack Errors'!D235, 'Vending_Machine Errors'!D235, 'Vending_Machine_Sum Errors'!D235, 'MazeComplete Errors'!D235, 'MazeSolve Errors'!D235, 'Hamiltonian Errors'!D235)</f>
        <v>71.021111111111111</v>
      </c>
      <c r="E235">
        <f>AVERAGE('PARITY Errors'!E235, 'Pattern_Matching Errors'!E235, 'Reversal Errors'!E235, 'Stack Errors'!E235, 'Vending_Machine Errors'!E235, 'Vending_Machine_Sum Errors'!E235, 'MazeComplete Errors'!E235, 'MazeSolve Errors'!E235, 'Hamiltonian Errors'!E235)</f>
        <v>36.588888888888881</v>
      </c>
      <c r="F235">
        <f>AVERAGE('PARITY Errors'!F235, 'Pattern_Matching Errors'!F235, 'Reversal Errors'!F235, 'Stack Errors'!F235, 'Vending_Machine Errors'!F235, 'Vending_Machine_Sum Errors'!F235, 'MazeComplete Errors'!F235, 'MazeSolve Errors'!F235, 'Hamiltonian Errors'!F235)</f>
        <v>42.555555555555564</v>
      </c>
      <c r="G235">
        <f>AVERAGE('PARITY Errors'!G235, 'Pattern_Matching Errors'!G235, 'Reversal Errors'!G235, 'Stack Errors'!G235, 'Vending_Machine Errors'!G235, 'Vending_Machine_Sum Errors'!G235, 'MazeComplete Errors'!G235, 'MazeSolve Errors'!G235, 'Hamiltonian Errors'!G235)</f>
        <v>67.36666666666666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AVERAGE('PARITY Errors'!D236, 'Pattern_Matching Errors'!D236, 'Reversal Errors'!D236, 'Stack Errors'!D236, 'Vending_Machine Errors'!D236, 'Vending_Machine_Sum Errors'!D236, 'MazeComplete Errors'!D236, 'MazeSolve Errors'!D236, 'Hamiltonian Errors'!D236)</f>
        <v>71.966666666666669</v>
      </c>
      <c r="E236">
        <f>AVERAGE('PARITY Errors'!E236, 'Pattern_Matching Errors'!E236, 'Reversal Errors'!E236, 'Stack Errors'!E236, 'Vending_Machine Errors'!E236, 'Vending_Machine_Sum Errors'!E236, 'MazeComplete Errors'!E236, 'MazeSolve Errors'!E236, 'Hamiltonian Errors'!E236)</f>
        <v>38.711111111111116</v>
      </c>
      <c r="F236">
        <f>AVERAGE('PARITY Errors'!F236, 'Pattern_Matching Errors'!F236, 'Reversal Errors'!F236, 'Stack Errors'!F236, 'Vending_Machine Errors'!F236, 'Vending_Machine_Sum Errors'!F236, 'MazeComplete Errors'!F236, 'MazeSolve Errors'!F236, 'Hamiltonian Errors'!F236)</f>
        <v>43.24444444444444</v>
      </c>
      <c r="G236">
        <f>AVERAGE('PARITY Errors'!G236, 'Pattern_Matching Errors'!G236, 'Reversal Errors'!G236, 'Stack Errors'!G236, 'Vending_Machine Errors'!G236, 'Vending_Machine_Sum Errors'!G236, 'MazeComplete Errors'!G236, 'MazeSolve Errors'!G236, 'Hamiltonian Errors'!G236)</f>
        <v>67.577777777777783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AVERAGE('PARITY Errors'!D237, 'Pattern_Matching Errors'!D237, 'Reversal Errors'!D237, 'Stack Errors'!D237, 'Vending_Machine Errors'!D237, 'Vending_Machine_Sum Errors'!D237, 'MazeComplete Errors'!D237, 'MazeSolve Errors'!D237, 'Hamiltonian Errors'!D237)</f>
        <v>72.564444444444447</v>
      </c>
      <c r="E237">
        <f>AVERAGE('PARITY Errors'!E237, 'Pattern_Matching Errors'!E237, 'Reversal Errors'!E237, 'Stack Errors'!E237, 'Vending_Machine Errors'!E237, 'Vending_Machine_Sum Errors'!E237, 'MazeComplete Errors'!E237, 'MazeSolve Errors'!E237, 'Hamiltonian Errors'!E237)</f>
        <v>38.723333333333329</v>
      </c>
      <c r="F237">
        <f>AVERAGE('PARITY Errors'!F237, 'Pattern_Matching Errors'!F237, 'Reversal Errors'!F237, 'Stack Errors'!F237, 'Vending_Machine Errors'!F237, 'Vending_Machine_Sum Errors'!F237, 'MazeComplete Errors'!F237, 'MazeSolve Errors'!F237, 'Hamiltonian Errors'!F237)</f>
        <v>42.333333333333336</v>
      </c>
      <c r="G237">
        <f>AVERAGE('PARITY Errors'!G237, 'Pattern_Matching Errors'!G237, 'Reversal Errors'!G237, 'Stack Errors'!G237, 'Vending_Machine Errors'!G237, 'Vending_Machine_Sum Errors'!G237, 'MazeComplete Errors'!G237, 'MazeSolve Errors'!G237, 'Hamiltonian Errors'!G237)</f>
        <v>67.566666666666663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AVERAGE('PARITY Errors'!D238, 'Pattern_Matching Errors'!D238, 'Reversal Errors'!D238, 'Stack Errors'!D238, 'Vending_Machine Errors'!D238, 'Vending_Machine_Sum Errors'!D238, 'MazeComplete Errors'!D238, 'MazeSolve Errors'!D238, 'Hamiltonian Errors'!D238)</f>
        <v>73.955555555555549</v>
      </c>
      <c r="E238">
        <f>AVERAGE('PARITY Errors'!E238, 'Pattern_Matching Errors'!E238, 'Reversal Errors'!E238, 'Stack Errors'!E238, 'Vending_Machine Errors'!E238, 'Vending_Machine_Sum Errors'!E238, 'MazeComplete Errors'!E238, 'MazeSolve Errors'!E238, 'Hamiltonian Errors'!E238)</f>
        <v>40.876666666666672</v>
      </c>
      <c r="F238">
        <f>AVERAGE('PARITY Errors'!F238, 'Pattern_Matching Errors'!F238, 'Reversal Errors'!F238, 'Stack Errors'!F238, 'Vending_Machine Errors'!F238, 'Vending_Machine_Sum Errors'!F238, 'MazeComplete Errors'!F238, 'MazeSolve Errors'!F238, 'Hamiltonian Errors'!F238)</f>
        <v>43.4</v>
      </c>
      <c r="G238">
        <f>AVERAGE('PARITY Errors'!G238, 'Pattern_Matching Errors'!G238, 'Reversal Errors'!G238, 'Stack Errors'!G238, 'Vending_Machine Errors'!G238, 'Vending_Machine_Sum Errors'!G238, 'MazeComplete Errors'!G238, 'MazeSolve Errors'!G238, 'Hamiltonian Errors'!G238)</f>
        <v>67.444444444444443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AVERAGE('PARITY Errors'!D239, 'Pattern_Matching Errors'!D239, 'Reversal Errors'!D239, 'Stack Errors'!D239, 'Vending_Machine Errors'!D239, 'Vending_Machine_Sum Errors'!D239, 'MazeComplete Errors'!D239, 'MazeSolve Errors'!D239, 'Hamiltonian Errors'!D239)</f>
        <v>75.766666666666666</v>
      </c>
      <c r="E239">
        <f>AVERAGE('PARITY Errors'!E239, 'Pattern_Matching Errors'!E239, 'Reversal Errors'!E239, 'Stack Errors'!E239, 'Vending_Machine Errors'!E239, 'Vending_Machine_Sum Errors'!E239, 'MazeComplete Errors'!E239, 'MazeSolve Errors'!E239, 'Hamiltonian Errors'!E239)</f>
        <v>41.788888888888884</v>
      </c>
      <c r="F239">
        <f>AVERAGE('PARITY Errors'!F239, 'Pattern_Matching Errors'!F239, 'Reversal Errors'!F239, 'Stack Errors'!F239, 'Vending_Machine Errors'!F239, 'Vending_Machine_Sum Errors'!F239, 'MazeComplete Errors'!F239, 'MazeSolve Errors'!F239, 'Hamiltonian Errors'!F239)</f>
        <v>43.477777777777774</v>
      </c>
      <c r="G239">
        <f>AVERAGE('PARITY Errors'!G239, 'Pattern_Matching Errors'!G239, 'Reversal Errors'!G239, 'Stack Errors'!G239, 'Vending_Machine Errors'!G239, 'Vending_Machine_Sum Errors'!G239, 'MazeComplete Errors'!G239, 'MazeSolve Errors'!G239, 'Hamiltonian Errors'!G239)</f>
        <v>67.855555555555554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AVERAGE('PARITY Errors'!D240, 'Pattern_Matching Errors'!D240, 'Reversal Errors'!D240, 'Stack Errors'!D240, 'Vending_Machine Errors'!D240, 'Vending_Machine_Sum Errors'!D240, 'MazeComplete Errors'!D240, 'MazeSolve Errors'!D240, 'Hamiltonian Errors'!D240)</f>
        <v>78.378888888888895</v>
      </c>
      <c r="E240">
        <f>AVERAGE('PARITY Errors'!E240, 'Pattern_Matching Errors'!E240, 'Reversal Errors'!E240, 'Stack Errors'!E240, 'Vending_Machine Errors'!E240, 'Vending_Machine_Sum Errors'!E240, 'MazeComplete Errors'!E240, 'MazeSolve Errors'!E240, 'Hamiltonian Errors'!E240)</f>
        <v>50.5</v>
      </c>
      <c r="F240">
        <f>AVERAGE('PARITY Errors'!F240, 'Pattern_Matching Errors'!F240, 'Reversal Errors'!F240, 'Stack Errors'!F240, 'Vending_Machine Errors'!F240, 'Vending_Machine_Sum Errors'!F240, 'MazeComplete Errors'!F240, 'MazeSolve Errors'!F240, 'Hamiltonian Errors'!F240)</f>
        <v>77.311111111111103</v>
      </c>
      <c r="G240">
        <f>AVERAGE('PARITY Errors'!G240, 'Pattern_Matching Errors'!G240, 'Reversal Errors'!G240, 'Stack Errors'!G240, 'Vending_Machine Errors'!G240, 'Vending_Machine_Sum Errors'!G240, 'MazeComplete Errors'!G240, 'MazeSolve Errors'!G240, 'Hamiltonian Errors'!G240)</f>
        <v>89.455555555555563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AVERAGE('PARITY Errors'!D241, 'Pattern_Matching Errors'!D241, 'Reversal Errors'!D241, 'Stack Errors'!D241, 'Vending_Machine Errors'!D241, 'Vending_Machine_Sum Errors'!D241, 'MazeComplete Errors'!D241, 'MazeSolve Errors'!D241, 'Hamiltonian Errors'!D241)</f>
        <v>78.055555555555557</v>
      </c>
      <c r="E241">
        <f>AVERAGE('PARITY Errors'!E241, 'Pattern_Matching Errors'!E241, 'Reversal Errors'!E241, 'Stack Errors'!E241, 'Vending_Machine Errors'!E241, 'Vending_Machine_Sum Errors'!E241, 'MazeComplete Errors'!E241, 'MazeSolve Errors'!E241, 'Hamiltonian Errors'!E241)</f>
        <v>53.522222222222226</v>
      </c>
      <c r="F241">
        <f>AVERAGE('PARITY Errors'!F241, 'Pattern_Matching Errors'!F241, 'Reversal Errors'!F241, 'Stack Errors'!F241, 'Vending_Machine Errors'!F241, 'Vending_Machine_Sum Errors'!F241, 'MazeComplete Errors'!F241, 'MazeSolve Errors'!F241, 'Hamiltonian Errors'!F241)</f>
        <v>77.63333333333334</v>
      </c>
      <c r="G241">
        <f>AVERAGE('PARITY Errors'!G241, 'Pattern_Matching Errors'!G241, 'Reversal Errors'!G241, 'Stack Errors'!G241, 'Vending_Machine Errors'!G241, 'Vending_Machine_Sum Errors'!G241, 'MazeComplete Errors'!G241, 'MazeSolve Errors'!G241, 'Hamiltonian Errors'!G241)</f>
        <v>89.577777777777783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AVERAGE('PARITY Errors'!D242, 'Pattern_Matching Errors'!D242, 'Reversal Errors'!D242, 'Stack Errors'!D242, 'Vending_Machine Errors'!D242, 'Vending_Machine_Sum Errors'!D242, 'MazeComplete Errors'!D242, 'MazeSolve Errors'!D242, 'Hamiltonian Errors'!D242)</f>
        <v>79.433333333333337</v>
      </c>
      <c r="E242">
        <f>AVERAGE('PARITY Errors'!E242, 'Pattern_Matching Errors'!E242, 'Reversal Errors'!E242, 'Stack Errors'!E242, 'Vending_Machine Errors'!E242, 'Vending_Machine_Sum Errors'!E242, 'MazeComplete Errors'!E242, 'MazeSolve Errors'!E242, 'Hamiltonian Errors'!E242)</f>
        <v>54.955555555555556</v>
      </c>
      <c r="F242">
        <f>AVERAGE('PARITY Errors'!F242, 'Pattern_Matching Errors'!F242, 'Reversal Errors'!F242, 'Stack Errors'!F242, 'Vending_Machine Errors'!F242, 'Vending_Machine_Sum Errors'!F242, 'MazeComplete Errors'!F242, 'MazeSolve Errors'!F242, 'Hamiltonian Errors'!F242)</f>
        <v>77.455555555555563</v>
      </c>
      <c r="G242">
        <f>AVERAGE('PARITY Errors'!G242, 'Pattern_Matching Errors'!G242, 'Reversal Errors'!G242, 'Stack Errors'!G242, 'Vending_Machine Errors'!G242, 'Vending_Machine_Sum Errors'!G242, 'MazeComplete Errors'!G242, 'MazeSolve Errors'!G242, 'Hamiltonian Errors'!G242)</f>
        <v>89.477777777777774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AVERAGE('PARITY Errors'!D243, 'Pattern_Matching Errors'!D243, 'Reversal Errors'!D243, 'Stack Errors'!D243, 'Vending_Machine Errors'!D243, 'Vending_Machine_Sum Errors'!D243, 'MazeComplete Errors'!D243, 'MazeSolve Errors'!D243, 'Hamiltonian Errors'!D243)</f>
        <v>79.244444444444454</v>
      </c>
      <c r="E243">
        <f>AVERAGE('PARITY Errors'!E243, 'Pattern_Matching Errors'!E243, 'Reversal Errors'!E243, 'Stack Errors'!E243, 'Vending_Machine Errors'!E243, 'Vending_Machine_Sum Errors'!E243, 'MazeComplete Errors'!E243, 'MazeSolve Errors'!E243, 'Hamiltonian Errors'!E243)</f>
        <v>56.13111111111111</v>
      </c>
      <c r="F243">
        <f>AVERAGE('PARITY Errors'!F243, 'Pattern_Matching Errors'!F243, 'Reversal Errors'!F243, 'Stack Errors'!F243, 'Vending_Machine Errors'!F243, 'Vending_Machine_Sum Errors'!F243, 'MazeComplete Errors'!F243, 'MazeSolve Errors'!F243, 'Hamiltonian Errors'!F243)</f>
        <v>76.222222222222229</v>
      </c>
      <c r="G243">
        <f>AVERAGE('PARITY Errors'!G243, 'Pattern_Matching Errors'!G243, 'Reversal Errors'!G243, 'Stack Errors'!G243, 'Vending_Machine Errors'!G243, 'Vending_Machine_Sum Errors'!G243, 'MazeComplete Errors'!G243, 'MazeSolve Errors'!G243, 'Hamiltonian Errors'!G243)</f>
        <v>89.388888888888886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AVERAGE('PARITY Errors'!D244, 'Pattern_Matching Errors'!D244, 'Reversal Errors'!D244, 'Stack Errors'!D244, 'Vending_Machine Errors'!D244, 'Vending_Machine_Sum Errors'!D244, 'MazeComplete Errors'!D244, 'MazeSolve Errors'!D244, 'Hamiltonian Errors'!D244)</f>
        <v>78.933333333333337</v>
      </c>
      <c r="E244">
        <f>AVERAGE('PARITY Errors'!E244, 'Pattern_Matching Errors'!E244, 'Reversal Errors'!E244, 'Stack Errors'!E244, 'Vending_Machine Errors'!E244, 'Vending_Machine_Sum Errors'!E244, 'MazeComplete Errors'!E244, 'MazeSolve Errors'!E244, 'Hamiltonian Errors'!E244)</f>
        <v>58.199999999999996</v>
      </c>
      <c r="F244">
        <f>AVERAGE('PARITY Errors'!F244, 'Pattern_Matching Errors'!F244, 'Reversal Errors'!F244, 'Stack Errors'!F244, 'Vending_Machine Errors'!F244, 'Vending_Machine_Sum Errors'!F244, 'MazeComplete Errors'!F244, 'MazeSolve Errors'!F244, 'Hamiltonian Errors'!F244)</f>
        <v>76.822222222222237</v>
      </c>
      <c r="G244">
        <f>AVERAGE('PARITY Errors'!G244, 'Pattern_Matching Errors'!G244, 'Reversal Errors'!G244, 'Stack Errors'!G244, 'Vending_Machine Errors'!G244, 'Vending_Machine_Sum Errors'!G244, 'MazeComplete Errors'!G244, 'MazeSolve Errors'!G244, 'Hamiltonian Errors'!G244)</f>
        <v>89.444444444444443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AVERAGE('PARITY Errors'!D245, 'Pattern_Matching Errors'!D245, 'Reversal Errors'!D245, 'Stack Errors'!D245, 'Vending_Machine Errors'!D245, 'Vending_Machine_Sum Errors'!D245, 'MazeComplete Errors'!D245, 'MazeSolve Errors'!D245, 'Hamiltonian Errors'!D245)</f>
        <v>86.522222222222226</v>
      </c>
      <c r="E245">
        <f>AVERAGE('PARITY Errors'!E245, 'Pattern_Matching Errors'!E245, 'Reversal Errors'!E245, 'Stack Errors'!E245, 'Vending_Machine Errors'!E245, 'Vending_Machine_Sum Errors'!E245, 'MazeComplete Errors'!E245, 'MazeSolve Errors'!E245, 'Hamiltonian Errors'!E245)</f>
        <v>80.588888888888889</v>
      </c>
      <c r="F245">
        <f>AVERAGE('PARITY Errors'!F245, 'Pattern_Matching Errors'!F245, 'Reversal Errors'!F245, 'Stack Errors'!F245, 'Vending_Machine Errors'!F245, 'Vending_Machine_Sum Errors'!F245, 'MazeComplete Errors'!F245, 'MazeSolve Errors'!F245, 'Hamiltonian Errors'!F245)</f>
        <v>90.177777777777777</v>
      </c>
      <c r="G245">
        <f>AVERAGE('PARITY Errors'!G245, 'Pattern_Matching Errors'!G245, 'Reversal Errors'!G245, 'Stack Errors'!G245, 'Vending_Machine Errors'!G245, 'Vending_Machine_Sum Errors'!G245, 'MazeComplete Errors'!G245, 'MazeSolve Errors'!G245, 'Hamiltonian Errors'!G245)</f>
        <v>100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AVERAGE('PARITY Errors'!D246, 'Pattern_Matching Errors'!D246, 'Reversal Errors'!D246, 'Stack Errors'!D246, 'Vending_Machine Errors'!D246, 'Vending_Machine_Sum Errors'!D246, 'MazeComplete Errors'!D246, 'MazeSolve Errors'!D246, 'Hamiltonian Errors'!D246)</f>
        <v>86.566666666666663</v>
      </c>
      <c r="E246">
        <f>AVERAGE('PARITY Errors'!E246, 'Pattern_Matching Errors'!E246, 'Reversal Errors'!E246, 'Stack Errors'!E246, 'Vending_Machine Errors'!E246, 'Vending_Machine_Sum Errors'!E246, 'MazeComplete Errors'!E246, 'MazeSolve Errors'!E246, 'Hamiltonian Errors'!E246)</f>
        <v>83.566666666666663</v>
      </c>
      <c r="F246">
        <f>AVERAGE('PARITY Errors'!F246, 'Pattern_Matching Errors'!F246, 'Reversal Errors'!F246, 'Stack Errors'!F246, 'Vending_Machine Errors'!F246, 'Vending_Machine_Sum Errors'!F246, 'MazeComplete Errors'!F246, 'MazeSolve Errors'!F246, 'Hamiltonian Errors'!F246)</f>
        <v>90.244444444444454</v>
      </c>
      <c r="G246">
        <f>AVERAGE('PARITY Errors'!G246, 'Pattern_Matching Errors'!G246, 'Reversal Errors'!G246, 'Stack Errors'!G246, 'Vending_Machine Errors'!G246, 'Vending_Machine_Sum Errors'!G246, 'MazeComplete Errors'!G246, 'MazeSolve Errors'!G246, 'Hamiltonian Errors'!G246)</f>
        <v>100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AVERAGE('PARITY Errors'!D247, 'Pattern_Matching Errors'!D247, 'Reversal Errors'!D247, 'Stack Errors'!D247, 'Vending_Machine Errors'!D247, 'Vending_Machine_Sum Errors'!D247, 'MazeComplete Errors'!D247, 'MazeSolve Errors'!D247, 'Hamiltonian Errors'!D247)</f>
        <v>87.044444444444437</v>
      </c>
      <c r="E247">
        <f>AVERAGE('PARITY Errors'!E247, 'Pattern_Matching Errors'!E247, 'Reversal Errors'!E247, 'Stack Errors'!E247, 'Vending_Machine Errors'!E247, 'Vending_Machine_Sum Errors'!E247, 'MazeComplete Errors'!E247, 'MazeSolve Errors'!E247, 'Hamiltonian Errors'!E247)</f>
        <v>83.98888888888888</v>
      </c>
      <c r="F247">
        <f>AVERAGE('PARITY Errors'!F247, 'Pattern_Matching Errors'!F247, 'Reversal Errors'!F247, 'Stack Errors'!F247, 'Vending_Machine Errors'!F247, 'Vending_Machine_Sum Errors'!F247, 'MazeComplete Errors'!F247, 'MazeSolve Errors'!F247, 'Hamiltonian Errors'!F247)</f>
        <v>90.066666666666663</v>
      </c>
      <c r="G247">
        <f>AVERAGE('PARITY Errors'!G247, 'Pattern_Matching Errors'!G247, 'Reversal Errors'!G247, 'Stack Errors'!G247, 'Vending_Machine Errors'!G247, 'Vending_Machine_Sum Errors'!G247, 'MazeComplete Errors'!G247, 'MazeSolve Errors'!G247, 'Hamiltonian Errors'!G247)</f>
        <v>100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AVERAGE('PARITY Errors'!D248, 'Pattern_Matching Errors'!D248, 'Reversal Errors'!D248, 'Stack Errors'!D248, 'Vending_Machine Errors'!D248, 'Vending_Machine_Sum Errors'!D248, 'MazeComplete Errors'!D248, 'MazeSolve Errors'!D248, 'Hamiltonian Errors'!D248)</f>
        <v>87.377777777777794</v>
      </c>
      <c r="E248">
        <f>AVERAGE('PARITY Errors'!E248, 'Pattern_Matching Errors'!E248, 'Reversal Errors'!E248, 'Stack Errors'!E248, 'Vending_Machine Errors'!E248, 'Vending_Machine_Sum Errors'!E248, 'MazeComplete Errors'!E248, 'MazeSolve Errors'!E248, 'Hamiltonian Errors'!E248)</f>
        <v>84.688888888888897</v>
      </c>
      <c r="F248">
        <f>AVERAGE('PARITY Errors'!F248, 'Pattern_Matching Errors'!F248, 'Reversal Errors'!F248, 'Stack Errors'!F248, 'Vending_Machine Errors'!F248, 'Vending_Machine_Sum Errors'!F248, 'MazeComplete Errors'!F248, 'MazeSolve Errors'!F248, 'Hamiltonian Errors'!F248)</f>
        <v>90.144444444444446</v>
      </c>
      <c r="G248">
        <f>AVERAGE('PARITY Errors'!G248, 'Pattern_Matching Errors'!G248, 'Reversal Errors'!G248, 'Stack Errors'!G248, 'Vending_Machine Errors'!G248, 'Vending_Machine_Sum Errors'!G248, 'MazeComplete Errors'!G248, 'MazeSolve Errors'!G248, 'Hamiltonian Errors'!G248)</f>
        <v>100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AVERAGE('PARITY Errors'!D249, 'Pattern_Matching Errors'!D249, 'Reversal Errors'!D249, 'Stack Errors'!D249, 'Vending_Machine Errors'!D249, 'Vending_Machine_Sum Errors'!D249, 'MazeComplete Errors'!D249, 'MazeSolve Errors'!D249, 'Hamiltonian Errors'!D249)</f>
        <v>87.411111111111111</v>
      </c>
      <c r="E249">
        <f>AVERAGE('PARITY Errors'!E249, 'Pattern_Matching Errors'!E249, 'Reversal Errors'!E249, 'Stack Errors'!E249, 'Vending_Machine Errors'!E249, 'Vending_Machine_Sum Errors'!E249, 'MazeComplete Errors'!E249, 'MazeSolve Errors'!E249, 'Hamiltonian Errors'!E249)</f>
        <v>85.811111111111103</v>
      </c>
      <c r="F249">
        <f>AVERAGE('PARITY Errors'!F249, 'Pattern_Matching Errors'!F249, 'Reversal Errors'!F249, 'Stack Errors'!F249, 'Vending_Machine Errors'!F249, 'Vending_Machine_Sum Errors'!F249, 'MazeComplete Errors'!F249, 'MazeSolve Errors'!F249, 'Hamiltonian Errors'!F249)</f>
        <v>90.044444444444437</v>
      </c>
      <c r="G249">
        <f>AVERAGE('PARITY Errors'!G249, 'Pattern_Matching Errors'!G249, 'Reversal Errors'!G249, 'Stack Errors'!G249, 'Vending_Machine Errors'!G249, 'Vending_Machine_Sum Errors'!G249, 'MazeComplete Errors'!G249, 'MazeSolve Errors'!G249, 'Hamiltonian Errors'!G249)</f>
        <v>100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249"/>
  <sheetViews>
    <sheetView zoomScale="88" workbookViewId="0">
      <selection activeCell="D9" sqref="D9"/>
    </sheetView>
  </sheetViews>
  <sheetFormatPr defaultRowHeight="14.25" x14ac:dyDescent="0.45"/>
  <cols>
    <col min="1" max="4" width="8.73046875" customWidth="1"/>
    <col min="5" max="5" width="8.19921875" customWidth="1"/>
  </cols>
  <sheetData>
    <row r="1" spans="1:8" x14ac:dyDescent="0.45">
      <c r="A1" s="1">
        <v>0</v>
      </c>
      <c r="B1" t="s">
        <v>6</v>
      </c>
      <c r="D1">
        <v>9</v>
      </c>
    </row>
    <row r="3" spans="1:8" x14ac:dyDescent="0.45">
      <c r="B3" s="1" t="s">
        <v>0</v>
      </c>
      <c r="C3" s="1" t="s">
        <v>1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7</v>
      </c>
    </row>
    <row r="4" spans="1:8" x14ac:dyDescent="0.4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3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3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45">
      <c r="A37" s="1">
        <v>0</v>
      </c>
      <c r="B37" t="s">
        <v>8</v>
      </c>
      <c r="D37">
        <v>9</v>
      </c>
    </row>
    <row r="39" spans="1:8" x14ac:dyDescent="0.45">
      <c r="B39" s="1" t="s">
        <v>0</v>
      </c>
      <c r="C39" s="1" t="s">
        <v>1</v>
      </c>
      <c r="D39" s="1" t="s">
        <v>14</v>
      </c>
      <c r="E39" s="1" t="s">
        <v>15</v>
      </c>
      <c r="F39" s="1" t="s">
        <v>16</v>
      </c>
      <c r="G39" s="1" t="s">
        <v>17</v>
      </c>
      <c r="H39" s="1" t="s">
        <v>7</v>
      </c>
    </row>
    <row r="40" spans="1:8" x14ac:dyDescent="0.4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1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0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45">
      <c r="A73" s="1">
        <v>0</v>
      </c>
      <c r="B73" t="s">
        <v>9</v>
      </c>
      <c r="D73">
        <v>9</v>
      </c>
    </row>
    <row r="75" spans="1:8" x14ac:dyDescent="0.45">
      <c r="B75" s="1" t="s">
        <v>0</v>
      </c>
      <c r="C75" s="1" t="s">
        <v>1</v>
      </c>
      <c r="D75" s="1" t="s">
        <v>14</v>
      </c>
      <c r="E75" s="1" t="s">
        <v>15</v>
      </c>
      <c r="F75" s="1" t="s">
        <v>16</v>
      </c>
      <c r="G75" s="1" t="s">
        <v>17</v>
      </c>
      <c r="H75" s="1" t="s">
        <v>7</v>
      </c>
    </row>
    <row r="76" spans="1:8" x14ac:dyDescent="0.4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1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0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45">
      <c r="A109" s="1">
        <v>0</v>
      </c>
      <c r="B109" t="s">
        <v>10</v>
      </c>
      <c r="D109">
        <v>9</v>
      </c>
    </row>
    <row r="111" spans="1:8" x14ac:dyDescent="0.45">
      <c r="B111" s="1" t="s">
        <v>0</v>
      </c>
      <c r="C111" s="1" t="s">
        <v>1</v>
      </c>
      <c r="D111" s="1" t="s">
        <v>14</v>
      </c>
      <c r="E111" s="1" t="s">
        <v>15</v>
      </c>
      <c r="F111" s="1" t="s">
        <v>16</v>
      </c>
      <c r="G111" s="1" t="s">
        <v>17</v>
      </c>
      <c r="H111" s="1" t="s">
        <v>7</v>
      </c>
    </row>
    <row r="112" spans="1:8" x14ac:dyDescent="0.4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9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9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45">
      <c r="A145" s="1">
        <v>0</v>
      </c>
      <c r="B145" t="s">
        <v>11</v>
      </c>
      <c r="D145">
        <v>9</v>
      </c>
    </row>
    <row r="147" spans="1:8" x14ac:dyDescent="0.45">
      <c r="B147" s="1" t="s">
        <v>0</v>
      </c>
      <c r="C147" s="1" t="s">
        <v>1</v>
      </c>
      <c r="D147" s="1" t="s">
        <v>14</v>
      </c>
      <c r="E147" s="1" t="s">
        <v>15</v>
      </c>
      <c r="F147" s="1" t="s">
        <v>16</v>
      </c>
      <c r="G147" s="1" t="s">
        <v>17</v>
      </c>
      <c r="H147" s="1" t="s">
        <v>7</v>
      </c>
    </row>
    <row r="148" spans="1:8" x14ac:dyDescent="0.4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2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3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3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3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45">
      <c r="A181" s="1">
        <v>0</v>
      </c>
      <c r="B181" t="s">
        <v>12</v>
      </c>
      <c r="D181">
        <v>9</v>
      </c>
    </row>
    <row r="183" spans="1:8" x14ac:dyDescent="0.45">
      <c r="B183" s="1" t="s">
        <v>0</v>
      </c>
      <c r="C183" s="1" t="s">
        <v>1</v>
      </c>
      <c r="D183" s="1" t="s">
        <v>14</v>
      </c>
      <c r="E183" s="1" t="s">
        <v>15</v>
      </c>
      <c r="F183" s="1" t="s">
        <v>16</v>
      </c>
      <c r="G183" s="1" t="s">
        <v>17</v>
      </c>
      <c r="H183" s="1" t="s">
        <v>7</v>
      </c>
    </row>
    <row r="184" spans="1:8" x14ac:dyDescent="0.4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45">
      <c r="A217" s="1">
        <v>0</v>
      </c>
      <c r="B217" t="s">
        <v>13</v>
      </c>
      <c r="D217">
        <v>9</v>
      </c>
    </row>
    <row r="219" spans="1:8" x14ac:dyDescent="0.45">
      <c r="B219" s="1" t="s">
        <v>0</v>
      </c>
      <c r="C219" s="1" t="s">
        <v>1</v>
      </c>
      <c r="D219" s="1" t="s">
        <v>14</v>
      </c>
      <c r="E219" s="1" t="s">
        <v>15</v>
      </c>
      <c r="F219" s="1" t="s">
        <v>16</v>
      </c>
      <c r="G219" s="1" t="s">
        <v>17</v>
      </c>
      <c r="H219" s="1" t="s">
        <v>7</v>
      </c>
    </row>
    <row r="220" spans="1:8" x14ac:dyDescent="0.4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1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1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1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1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4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4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4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5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49"/>
  <sheetViews>
    <sheetView workbookViewId="0">
      <selection activeCell="D8" sqref="D8"/>
    </sheetView>
  </sheetViews>
  <sheetFormatPr defaultRowHeight="14.25" x14ac:dyDescent="0.45"/>
  <sheetData>
    <row r="1" spans="1:8" x14ac:dyDescent="0.45">
      <c r="A1" s="1">
        <v>0</v>
      </c>
      <c r="B1" t="s">
        <v>6</v>
      </c>
      <c r="D1">
        <v>9</v>
      </c>
    </row>
    <row r="3" spans="1:8" x14ac:dyDescent="0.4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7</v>
      </c>
    </row>
    <row r="4" spans="1:8" x14ac:dyDescent="0.4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3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3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45">
      <c r="A37" s="1">
        <v>0</v>
      </c>
      <c r="B37" t="s">
        <v>8</v>
      </c>
      <c r="D37">
        <v>9</v>
      </c>
    </row>
    <row r="39" spans="1:8" x14ac:dyDescent="0.45"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7</v>
      </c>
    </row>
    <row r="40" spans="1:8" x14ac:dyDescent="0.4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1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0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45">
      <c r="A73" s="1">
        <v>0</v>
      </c>
      <c r="B73" t="s">
        <v>9</v>
      </c>
      <c r="D73">
        <v>9</v>
      </c>
    </row>
    <row r="75" spans="1:8" x14ac:dyDescent="0.45">
      <c r="B75" s="1" t="s">
        <v>0</v>
      </c>
      <c r="C75" s="1" t="s">
        <v>1</v>
      </c>
      <c r="D75" s="1" t="s">
        <v>2</v>
      </c>
      <c r="E75" s="1" t="s">
        <v>3</v>
      </c>
      <c r="F75" s="1" t="s">
        <v>4</v>
      </c>
      <c r="G75" s="1" t="s">
        <v>5</v>
      </c>
      <c r="H75" s="1" t="s">
        <v>7</v>
      </c>
    </row>
    <row r="76" spans="1:8" x14ac:dyDescent="0.4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1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0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45">
      <c r="A109" s="1">
        <v>0</v>
      </c>
      <c r="B109" t="s">
        <v>10</v>
      </c>
      <c r="D109">
        <v>9</v>
      </c>
    </row>
    <row r="111" spans="1:8" x14ac:dyDescent="0.45"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7</v>
      </c>
    </row>
    <row r="112" spans="1:8" x14ac:dyDescent="0.4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9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9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45">
      <c r="A145" s="1">
        <v>0</v>
      </c>
      <c r="B145" t="s">
        <v>11</v>
      </c>
      <c r="D145">
        <v>9</v>
      </c>
    </row>
    <row r="147" spans="1:8" x14ac:dyDescent="0.45"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4</v>
      </c>
      <c r="G147" s="1" t="s">
        <v>5</v>
      </c>
      <c r="H147" s="1" t="s">
        <v>7</v>
      </c>
    </row>
    <row r="148" spans="1:8" x14ac:dyDescent="0.4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2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3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3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3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45">
      <c r="A181" s="1">
        <v>0</v>
      </c>
      <c r="B181" t="s">
        <v>12</v>
      </c>
      <c r="D181">
        <v>9</v>
      </c>
    </row>
    <row r="183" spans="1:8" x14ac:dyDescent="0.45"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4</v>
      </c>
      <c r="G183" s="1" t="s">
        <v>5</v>
      </c>
      <c r="H183" s="1" t="s">
        <v>7</v>
      </c>
    </row>
    <row r="184" spans="1:8" x14ac:dyDescent="0.4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45">
      <c r="A217" s="1">
        <v>0</v>
      </c>
      <c r="B217" t="s">
        <v>13</v>
      </c>
      <c r="D217">
        <v>9</v>
      </c>
    </row>
    <row r="219" spans="1:8" x14ac:dyDescent="0.45"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4</v>
      </c>
      <c r="G219" s="1" t="s">
        <v>5</v>
      </c>
      <c r="H219" s="1" t="s">
        <v>7</v>
      </c>
    </row>
    <row r="220" spans="1:8" x14ac:dyDescent="0.4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1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1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1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1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4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4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4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5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49"/>
  <sheetViews>
    <sheetView workbookViewId="0">
      <selection activeCell="D9" sqref="D9"/>
    </sheetView>
  </sheetViews>
  <sheetFormatPr defaultRowHeight="14.25" x14ac:dyDescent="0.45"/>
  <sheetData>
    <row r="1" spans="1:8" x14ac:dyDescent="0.45">
      <c r="A1" s="1">
        <v>0</v>
      </c>
      <c r="B1" t="s">
        <v>6</v>
      </c>
    </row>
    <row r="3" spans="1:8" x14ac:dyDescent="0.4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7</v>
      </c>
    </row>
    <row r="4" spans="1:8" x14ac:dyDescent="0.45">
      <c r="A4" s="1">
        <v>0</v>
      </c>
      <c r="B4">
        <v>2</v>
      </c>
      <c r="C4">
        <v>0</v>
      </c>
      <c r="D4">
        <f>IFERROR(SUM('PARITY Errors'!D4, 'Pattern_Matching Errors'!D4, 'Reversal Errors'!D4, 'Stack Errors'!D4, 'Vending_Machine Errors'!D4, 'Vending_Machine_Sum Errors'!D4, 'MazeComplete Errors'!D4, 'MazeSolve Errors'!D4, 'Hamiltonian Errors'!D4)/('Failure Counts Errors'!D1-'Failure Counts Errors'!D4),0)</f>
        <v>0</v>
      </c>
      <c r="E4">
        <f>IFERROR(SUM('PARITY Errors'!E4, 'Pattern_Matching Errors'!E4, 'Reversal Errors'!E4, 'Stack Errors'!E4, 'Vending_Machine Errors'!E4, 'Vending_Machine_Sum Errors'!E4, 'MazeComplete Errors'!E4, 'MazeSolve Errors'!E4, 'Hamiltonian Errors'!E4)/('Failure Counts Errors'!D1-'Failure Counts Errors'!E4),0)</f>
        <v>126.13333333333334</v>
      </c>
      <c r="F4">
        <f>IFERROR(SUM('PARITY Errors'!F4, 'Pattern_Matching Errors'!F4, 'Reversal Errors'!F4, 'Stack Errors'!F4, 'Vending_Machine Errors'!F4, 'Vending_Machine_Sum Errors'!F4, 'MazeComplete Errors'!F4, 'MazeSolve Errors'!F4, 'Hamiltonian Errors'!F4)/('Failure Counts Errors'!D1-'Failure Counts Errors'!F4),0)</f>
        <v>15.111111111111107</v>
      </c>
      <c r="G4">
        <f>IFERROR(SUM('PARITY Errors'!G4, 'Pattern_Matching Errors'!G4, 'Reversal Errors'!G4, 'Stack Errors'!G4, 'Vending_Machine Errors'!G4, 'Vending_Machine_Sum Errors'!G4, 'MazeComplete Errors'!G4, 'MazeSolve Errors'!G4, 'Hamiltonian Errors'!G4)/('Failure Counts Errors'!D1-'Failure Counts Errors'!G4),0)</f>
        <v>5.6888888888888891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IFERROR(SUM('PARITY Errors'!D5, 'Pattern_Matching Errors'!D5, 'Reversal Errors'!D5, 'Stack Errors'!D5, 'Vending_Machine Errors'!D5, 'Vending_Machine_Sum Errors'!D5, 'MazeComplete Errors'!D5, 'MazeSolve Errors'!D5, 'Hamiltonian Errors'!D5)/('Failure Counts Errors'!D1-'Failure Counts Errors'!D5),0)</f>
        <v>0</v>
      </c>
      <c r="E5">
        <f>IFERROR(SUM('PARITY Errors'!E5, 'Pattern_Matching Errors'!E5, 'Reversal Errors'!E5, 'Stack Errors'!E5, 'Vending_Machine Errors'!E5, 'Vending_Machine_Sum Errors'!E5, 'MazeComplete Errors'!E5, 'MazeSolve Errors'!E5, 'Hamiltonian Errors'!E5)/('Failure Counts Errors'!D1-'Failure Counts Errors'!E5),0)</f>
        <v>125.2</v>
      </c>
      <c r="F5">
        <f>IFERROR(SUM('PARITY Errors'!F5, 'Pattern_Matching Errors'!F5, 'Reversal Errors'!F5, 'Stack Errors'!F5, 'Vending_Machine Errors'!F5, 'Vending_Machine_Sum Errors'!F5, 'MazeComplete Errors'!F5, 'MazeSolve Errors'!F5, 'Hamiltonian Errors'!F5)/('Failure Counts Errors'!D1-'Failure Counts Errors'!F5),0)</f>
        <v>17</v>
      </c>
      <c r="G5">
        <f>IFERROR(SUM('PARITY Errors'!G5, 'Pattern_Matching Errors'!G5, 'Reversal Errors'!G5, 'Stack Errors'!G5, 'Vending_Machine Errors'!G5, 'Vending_Machine_Sum Errors'!G5, 'MazeComplete Errors'!G5, 'MazeSolve Errors'!G5, 'Hamiltonian Errors'!G5)/('Failure Counts Errors'!D1-'Failure Counts Errors'!G5),0)</f>
        <v>5.7333333333333334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IFERROR(SUM('PARITY Errors'!D6, 'Pattern_Matching Errors'!D6, 'Reversal Errors'!D6, 'Stack Errors'!D6, 'Vending_Machine Errors'!D6, 'Vending_Machine_Sum Errors'!D6, 'MazeComplete Errors'!D6, 'MazeSolve Errors'!D6, 'Hamiltonian Errors'!D6)/('Failure Counts Errors'!D1-'Failure Counts Errors'!D6),0)</f>
        <v>0</v>
      </c>
      <c r="E6">
        <f>IFERROR(SUM('PARITY Errors'!E6, 'Pattern_Matching Errors'!E6, 'Reversal Errors'!E6, 'Stack Errors'!E6, 'Vending_Machine Errors'!E6, 'Vending_Machine_Sum Errors'!E6, 'MazeComplete Errors'!E6, 'MazeSolve Errors'!E6, 'Hamiltonian Errors'!E6)/('Failure Counts Errors'!D1-'Failure Counts Errors'!E6),0)</f>
        <v>126.05</v>
      </c>
      <c r="F6">
        <f>IFERROR(SUM('PARITY Errors'!F6, 'Pattern_Matching Errors'!F6, 'Reversal Errors'!F6, 'Stack Errors'!F6, 'Vending_Machine Errors'!F6, 'Vending_Machine_Sum Errors'!F6, 'MazeComplete Errors'!F6, 'MazeSolve Errors'!F6, 'Hamiltonian Errors'!F6)/('Failure Counts Errors'!D1-'Failure Counts Errors'!F6),0)</f>
        <v>16.688888888888886</v>
      </c>
      <c r="G6">
        <f>IFERROR(SUM('PARITY Errors'!G6, 'Pattern_Matching Errors'!G6, 'Reversal Errors'!G6, 'Stack Errors'!G6, 'Vending_Machine Errors'!G6, 'Vending_Machine_Sum Errors'!G6, 'MazeComplete Errors'!G6, 'MazeSolve Errors'!G6, 'Hamiltonian Errors'!G6)/('Failure Counts Errors'!D1-'Failure Counts Errors'!G6),0)</f>
        <v>5.822222222222222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IFERROR(SUM('PARITY Errors'!D7, 'Pattern_Matching Errors'!D7, 'Reversal Errors'!D7, 'Stack Errors'!D7, 'Vending_Machine Errors'!D7, 'Vending_Machine_Sum Errors'!D7, 'MazeComplete Errors'!D7, 'MazeSolve Errors'!D7, 'Hamiltonian Errors'!D7)/('Failure Counts Errors'!D1-'Failure Counts Errors'!D7),0)</f>
        <v>0</v>
      </c>
      <c r="E7">
        <f>IFERROR(SUM('PARITY Errors'!E7, 'Pattern_Matching Errors'!E7, 'Reversal Errors'!E7, 'Stack Errors'!E7, 'Vending_Machine Errors'!E7, 'Vending_Machine_Sum Errors'!E7, 'MazeComplete Errors'!E7, 'MazeSolve Errors'!E7, 'Hamiltonian Errors'!E7)/('Failure Counts Errors'!D1-'Failure Counts Errors'!E7),0)</f>
        <v>127.7</v>
      </c>
      <c r="F7">
        <f>IFERROR(SUM('PARITY Errors'!F7, 'Pattern_Matching Errors'!F7, 'Reversal Errors'!F7, 'Stack Errors'!F7, 'Vending_Machine Errors'!F7, 'Vending_Machine_Sum Errors'!F7, 'MazeComplete Errors'!F7, 'MazeSolve Errors'!F7, 'Hamiltonian Errors'!F7)/('Failure Counts Errors'!D1-'Failure Counts Errors'!F7),0)</f>
        <v>16.12222222222222</v>
      </c>
      <c r="G7">
        <f>IFERROR(SUM('PARITY Errors'!G7, 'Pattern_Matching Errors'!G7, 'Reversal Errors'!G7, 'Stack Errors'!G7, 'Vending_Machine Errors'!G7, 'Vending_Machine_Sum Errors'!G7, 'MazeComplete Errors'!G7, 'MazeSolve Errors'!G7, 'Hamiltonian Errors'!G7)/('Failure Counts Errors'!D1-'Failure Counts Errors'!G7),0)</f>
        <v>5.7666666666666666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IFERROR(SUM('PARITY Errors'!D8, 'Pattern_Matching Errors'!D8, 'Reversal Errors'!D8, 'Stack Errors'!D8, 'Vending_Machine Errors'!D8, 'Vending_Machine_Sum Errors'!D8, 'MazeComplete Errors'!D8, 'MazeSolve Errors'!D8, 'Hamiltonian Errors'!D8)/('Failure Counts Errors'!D1-'Failure Counts Errors'!D8),0)</f>
        <v>0</v>
      </c>
      <c r="E8">
        <f>IFERROR(SUM('PARITY Errors'!E8, 'Pattern_Matching Errors'!E8, 'Reversal Errors'!E8, 'Stack Errors'!E8, 'Vending_Machine Errors'!E8, 'Vending_Machine_Sum Errors'!E8, 'MazeComplete Errors'!E8, 'MazeSolve Errors'!E8, 'Hamiltonian Errors'!E8)/('Failure Counts Errors'!D1-'Failure Counts Errors'!E8),0)</f>
        <v>155.42000000000002</v>
      </c>
      <c r="F8">
        <f>IFERROR(SUM('PARITY Errors'!F8, 'Pattern_Matching Errors'!F8, 'Reversal Errors'!F8, 'Stack Errors'!F8, 'Vending_Machine Errors'!F8, 'Vending_Machine_Sum Errors'!F8, 'MazeComplete Errors'!F8, 'MazeSolve Errors'!F8, 'Hamiltonian Errors'!F8)/('Failure Counts Errors'!D1-'Failure Counts Errors'!F8),0)</f>
        <v>17.466666666666665</v>
      </c>
      <c r="G8">
        <f>IFERROR(SUM('PARITY Errors'!G8, 'Pattern_Matching Errors'!G8, 'Reversal Errors'!G8, 'Stack Errors'!G8, 'Vending_Machine Errors'!G8, 'Vending_Machine_Sum Errors'!G8, 'MazeComplete Errors'!G8, 'MazeSolve Errors'!G8, 'Hamiltonian Errors'!G8)/('Failure Counts Errors'!D1-'Failure Counts Errors'!G8),0)</f>
        <v>5.9666666666666668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IFERROR(SUM('PARITY Errors'!D9, 'Pattern_Matching Errors'!D9, 'Reversal Errors'!D9, 'Stack Errors'!D9, 'Vending_Machine Errors'!D9, 'Vending_Machine_Sum Errors'!D9, 'MazeComplete Errors'!D9, 'MazeSolve Errors'!D9, 'Hamiltonian Errors'!D9)/('Failure Counts Errors'!D1-'Failure Counts Errors'!D9),0)</f>
        <v>268.13333333333333</v>
      </c>
      <c r="E9">
        <f>IFERROR(SUM('PARITY Errors'!E9, 'Pattern_Matching Errors'!E9, 'Reversal Errors'!E9, 'Stack Errors'!E9, 'Vending_Machine Errors'!E9, 'Vending_Machine_Sum Errors'!E9, 'MazeComplete Errors'!E9, 'MazeSolve Errors'!E9, 'Hamiltonian Errors'!E9)/('Failure Counts Errors'!D1-'Failure Counts Errors'!E9),0)</f>
        <v>61.699999999999996</v>
      </c>
      <c r="F9">
        <f>IFERROR(SUM('PARITY Errors'!F9, 'Pattern_Matching Errors'!F9, 'Reversal Errors'!F9, 'Stack Errors'!F9, 'Vending_Machine Errors'!F9, 'Vending_Machine_Sum Errors'!F9, 'MazeComplete Errors'!F9, 'MazeSolve Errors'!F9, 'Hamiltonian Errors'!F9)/('Failure Counts Errors'!D1-'Failure Counts Errors'!F9),0)</f>
        <v>7.1555555555555559</v>
      </c>
      <c r="G9">
        <f>IFERROR(SUM('PARITY Errors'!G9, 'Pattern_Matching Errors'!G9, 'Reversal Errors'!G9, 'Stack Errors'!G9, 'Vending_Machine Errors'!G9, 'Vending_Machine_Sum Errors'!G9, 'MazeComplete Errors'!G9, 'MazeSolve Errors'!G9, 'Hamiltonian Errors'!G9)/('Failure Counts Errors'!D1-'Failure Counts Errors'!G9),0)</f>
        <v>1.0444444444444445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IFERROR(SUM('PARITY Errors'!D10, 'Pattern_Matching Errors'!D10, 'Reversal Errors'!D10, 'Stack Errors'!D10, 'Vending_Machine Errors'!D10, 'Vending_Machine_Sum Errors'!D10, 'MazeComplete Errors'!D10, 'MazeSolve Errors'!D10, 'Hamiltonian Errors'!D10)/('Failure Counts Errors'!D1-'Failure Counts Errors'!D10),0)</f>
        <v>267.2</v>
      </c>
      <c r="E10">
        <f>IFERROR(SUM('PARITY Errors'!E10, 'Pattern_Matching Errors'!E10, 'Reversal Errors'!E10, 'Stack Errors'!E10, 'Vending_Machine Errors'!E10, 'Vending_Machine_Sum Errors'!E10, 'MazeComplete Errors'!E10, 'MazeSolve Errors'!E10, 'Hamiltonian Errors'!E10)/('Failure Counts Errors'!D1-'Failure Counts Errors'!E10),0)</f>
        <v>66.085714285714289</v>
      </c>
      <c r="F10">
        <f>IFERROR(SUM('PARITY Errors'!F10, 'Pattern_Matching Errors'!F10, 'Reversal Errors'!F10, 'Stack Errors'!F10, 'Vending_Machine Errors'!F10, 'Vending_Machine_Sum Errors'!F10, 'MazeComplete Errors'!F10, 'MazeSolve Errors'!F10, 'Hamiltonian Errors'!F10)/('Failure Counts Errors'!D1-'Failure Counts Errors'!F10),0)</f>
        <v>11.444444444444443</v>
      </c>
      <c r="G10">
        <f>IFERROR(SUM('PARITY Errors'!G10, 'Pattern_Matching Errors'!G10, 'Reversal Errors'!G10, 'Stack Errors'!G10, 'Vending_Machine Errors'!G10, 'Vending_Machine_Sum Errors'!G10, 'MazeComplete Errors'!G10, 'MazeSolve Errors'!G10, 'Hamiltonian Errors'!G10)/('Failure Counts Errors'!D1-'Failure Counts Errors'!G10),0)</f>
        <v>0.71111111111111114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IFERROR(SUM('PARITY Errors'!D11, 'Pattern_Matching Errors'!D11, 'Reversal Errors'!D11, 'Stack Errors'!D11, 'Vending_Machine Errors'!D11, 'Vending_Machine_Sum Errors'!D11, 'MazeComplete Errors'!D11, 'MazeSolve Errors'!D11, 'Hamiltonian Errors'!D11)/('Failure Counts Errors'!D1-'Failure Counts Errors'!D11),0)</f>
        <v>274.36666666666667</v>
      </c>
      <c r="E11">
        <f>IFERROR(SUM('PARITY Errors'!E11, 'Pattern_Matching Errors'!E11, 'Reversal Errors'!E11, 'Stack Errors'!E11, 'Vending_Machine Errors'!E11, 'Vending_Machine_Sum Errors'!E11, 'MazeComplete Errors'!E11, 'MazeSolve Errors'!E11, 'Hamiltonian Errors'!E11)/('Failure Counts Errors'!D1-'Failure Counts Errors'!E11),0)</f>
        <v>68.371428571428567</v>
      </c>
      <c r="F11">
        <f>IFERROR(SUM('PARITY Errors'!F11, 'Pattern_Matching Errors'!F11, 'Reversal Errors'!F11, 'Stack Errors'!F11, 'Vending_Machine Errors'!F11, 'Vending_Machine_Sum Errors'!F11, 'MazeComplete Errors'!F11, 'MazeSolve Errors'!F11, 'Hamiltonian Errors'!F11)/('Failure Counts Errors'!D1-'Failure Counts Errors'!F11),0)</f>
        <v>11.31111111111111</v>
      </c>
      <c r="G11">
        <f>IFERROR(SUM('PARITY Errors'!G11, 'Pattern_Matching Errors'!G11, 'Reversal Errors'!G11, 'Stack Errors'!G11, 'Vending_Machine Errors'!G11, 'Vending_Machine_Sum Errors'!G11, 'MazeComplete Errors'!G11, 'MazeSolve Errors'!G11, 'Hamiltonian Errors'!G11)/('Failure Counts Errors'!D1-'Failure Counts Errors'!G11),0)</f>
        <v>0.81111111111111112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IFERROR(SUM('PARITY Errors'!D12, 'Pattern_Matching Errors'!D12, 'Reversal Errors'!D12, 'Stack Errors'!D12, 'Vending_Machine Errors'!D12, 'Vending_Machine_Sum Errors'!D12, 'MazeComplete Errors'!D12, 'MazeSolve Errors'!D12, 'Hamiltonian Errors'!D12)/('Failure Counts Errors'!D1-'Failure Counts Errors'!D12),0)</f>
        <v>275.2</v>
      </c>
      <c r="E12">
        <f>IFERROR(SUM('PARITY Errors'!E12, 'Pattern_Matching Errors'!E12, 'Reversal Errors'!E12, 'Stack Errors'!E12, 'Vending_Machine Errors'!E12, 'Vending_Machine_Sum Errors'!E12, 'MazeComplete Errors'!E12, 'MazeSolve Errors'!E12, 'Hamiltonian Errors'!E12)/('Failure Counts Errors'!D1-'Failure Counts Errors'!E12),0)</f>
        <v>68.485714285714295</v>
      </c>
      <c r="F12">
        <f>IFERROR(SUM('PARITY Errors'!F12, 'Pattern_Matching Errors'!F12, 'Reversal Errors'!F12, 'Stack Errors'!F12, 'Vending_Machine Errors'!F12, 'Vending_Machine_Sum Errors'!F12, 'MazeComplete Errors'!F12, 'MazeSolve Errors'!F12, 'Hamiltonian Errors'!F12)/('Failure Counts Errors'!D1-'Failure Counts Errors'!F12),0)</f>
        <v>10.41111111111111</v>
      </c>
      <c r="G12">
        <f>IFERROR(SUM('PARITY Errors'!G12, 'Pattern_Matching Errors'!G12, 'Reversal Errors'!G12, 'Stack Errors'!G12, 'Vending_Machine Errors'!G12, 'Vending_Machine_Sum Errors'!G12, 'MazeComplete Errors'!G12, 'MazeSolve Errors'!G12, 'Hamiltonian Errors'!G12)/('Failure Counts Errors'!D1-'Failure Counts Errors'!G12),0)</f>
        <v>0.96666666666666656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IFERROR(SUM('PARITY Errors'!D13, 'Pattern_Matching Errors'!D13, 'Reversal Errors'!D13, 'Stack Errors'!D13, 'Vending_Machine Errors'!D13, 'Vending_Machine_Sum Errors'!D13, 'MazeComplete Errors'!D13, 'MazeSolve Errors'!D13, 'Hamiltonian Errors'!D13)/('Failure Counts Errors'!D1-'Failure Counts Errors'!D13),0)</f>
        <v>275.3</v>
      </c>
      <c r="E13">
        <f>IFERROR(SUM('PARITY Errors'!E13, 'Pattern_Matching Errors'!E13, 'Reversal Errors'!E13, 'Stack Errors'!E13, 'Vending_Machine Errors'!E13, 'Vending_Machine_Sum Errors'!E13, 'MazeComplete Errors'!E13, 'MazeSolve Errors'!E13, 'Hamiltonian Errors'!E13)/('Failure Counts Errors'!D1-'Failure Counts Errors'!E13),0)</f>
        <v>70.328571428571436</v>
      </c>
      <c r="F13">
        <f>IFERROR(SUM('PARITY Errors'!F13, 'Pattern_Matching Errors'!F13, 'Reversal Errors'!F13, 'Stack Errors'!F13, 'Vending_Machine Errors'!F13, 'Vending_Machine_Sum Errors'!F13, 'MazeComplete Errors'!F13, 'MazeSolve Errors'!F13, 'Hamiltonian Errors'!F13)/('Failure Counts Errors'!D1-'Failure Counts Errors'!F13),0)</f>
        <v>9.5333333333333314</v>
      </c>
      <c r="G13">
        <f>IFERROR(SUM('PARITY Errors'!G13, 'Pattern_Matching Errors'!G13, 'Reversal Errors'!G13, 'Stack Errors'!G13, 'Vending_Machine Errors'!G13, 'Vending_Machine_Sum Errors'!G13, 'MazeComplete Errors'!G13, 'MazeSolve Errors'!G13, 'Hamiltonian Errors'!G13)/('Failure Counts Errors'!D1-'Failure Counts Errors'!G13),0)</f>
        <v>0.94444444444444442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IFERROR(SUM('PARITY Errors'!D14, 'Pattern_Matching Errors'!D14, 'Reversal Errors'!D14, 'Stack Errors'!D14, 'Vending_Machine Errors'!D14, 'Vending_Machine_Sum Errors'!D14, 'MazeComplete Errors'!D14, 'MazeSolve Errors'!D14, 'Hamiltonian Errors'!D14)/('Failure Counts Errors'!D1-'Failure Counts Errors'!D14),0)</f>
        <v>127.88</v>
      </c>
      <c r="E14">
        <f>IFERROR(SUM('PARITY Errors'!E14, 'Pattern_Matching Errors'!E14, 'Reversal Errors'!E14, 'Stack Errors'!E14, 'Vending_Machine Errors'!E14, 'Vending_Machine_Sum Errors'!E14, 'MazeComplete Errors'!E14, 'MazeSolve Errors'!E14, 'Hamiltonian Errors'!E14)/('Failure Counts Errors'!D1-'Failure Counts Errors'!E14),0)</f>
        <v>20.577777777777776</v>
      </c>
      <c r="F14">
        <f>IFERROR(SUM('PARITY Errors'!F14, 'Pattern_Matching Errors'!F14, 'Reversal Errors'!F14, 'Stack Errors'!F14, 'Vending_Machine Errors'!F14, 'Vending_Machine_Sum Errors'!F14, 'MazeComplete Errors'!F14, 'MazeSolve Errors'!F14, 'Hamiltonian Errors'!F14)/('Failure Counts Errors'!D1-'Failure Counts Errors'!F14),0)</f>
        <v>12.077777777777778</v>
      </c>
      <c r="G14">
        <f>IFERROR(SUM('PARITY Errors'!G14, 'Pattern_Matching Errors'!G14, 'Reversal Errors'!G14, 'Stack Errors'!G14, 'Vending_Machine Errors'!G14, 'Vending_Machine_Sum Errors'!G14, 'MazeComplete Errors'!G14, 'MazeSolve Errors'!G14, 'Hamiltonian Errors'!G14)/('Failure Counts Errors'!D1-'Failure Counts Errors'!G14),0)</f>
        <v>3.3333333333333333E-2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IFERROR(SUM('PARITY Errors'!D15, 'Pattern_Matching Errors'!D15, 'Reversal Errors'!D15, 'Stack Errors'!D15, 'Vending_Machine Errors'!D15, 'Vending_Machine_Sum Errors'!D15, 'MazeComplete Errors'!D15, 'MazeSolve Errors'!D15, 'Hamiltonian Errors'!D15)/('Failure Counts Errors'!D1-'Failure Counts Errors'!D15),0)</f>
        <v>114.61666666666666</v>
      </c>
      <c r="E15">
        <f>IFERROR(SUM('PARITY Errors'!E15, 'Pattern_Matching Errors'!E15, 'Reversal Errors'!E15, 'Stack Errors'!E15, 'Vending_Machine Errors'!E15, 'Vending_Machine_Sum Errors'!E15, 'MazeComplete Errors'!E15, 'MazeSolve Errors'!E15, 'Hamiltonian Errors'!E15)/('Failure Counts Errors'!D1-'Failure Counts Errors'!E15),0)</f>
        <v>23.311111111111114</v>
      </c>
      <c r="F15">
        <f>IFERROR(SUM('PARITY Errors'!F15, 'Pattern_Matching Errors'!F15, 'Reversal Errors'!F15, 'Stack Errors'!F15, 'Vending_Machine Errors'!F15, 'Vending_Machine_Sum Errors'!F15, 'MazeComplete Errors'!F15, 'MazeSolve Errors'!F15, 'Hamiltonian Errors'!F15)/('Failure Counts Errors'!D1-'Failure Counts Errors'!F15),0)</f>
        <v>11.244444444444444</v>
      </c>
      <c r="G15">
        <f>IFERROR(SUM('PARITY Errors'!G15, 'Pattern_Matching Errors'!G15, 'Reversal Errors'!G15, 'Stack Errors'!G15, 'Vending_Machine Errors'!G15, 'Vending_Machine_Sum Errors'!G15, 'MazeComplete Errors'!G15, 'MazeSolve Errors'!G15, 'Hamiltonian Errors'!G15)/('Failure Counts Errors'!D1-'Failure Counts Errors'!G15),0)</f>
        <v>5.5555555555555552E-2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IFERROR(SUM('PARITY Errors'!D16, 'Pattern_Matching Errors'!D16, 'Reversal Errors'!D16, 'Stack Errors'!D16, 'Vending_Machine Errors'!D16, 'Vending_Machine_Sum Errors'!D16, 'MazeComplete Errors'!D16, 'MazeSolve Errors'!D16, 'Hamiltonian Errors'!D16)/('Failure Counts Errors'!D1-'Failure Counts Errors'!D16),0)</f>
        <v>118.11666666666666</v>
      </c>
      <c r="E16">
        <f>IFERROR(SUM('PARITY Errors'!E16, 'Pattern_Matching Errors'!E16, 'Reversal Errors'!E16, 'Stack Errors'!E16, 'Vending_Machine Errors'!E16, 'Vending_Machine_Sum Errors'!E16, 'MazeComplete Errors'!E16, 'MazeSolve Errors'!E16, 'Hamiltonian Errors'!E16)/('Failure Counts Errors'!D1-'Failure Counts Errors'!E16),0)</f>
        <v>24.222222222222218</v>
      </c>
      <c r="F16">
        <f>IFERROR(SUM('PARITY Errors'!F16, 'Pattern_Matching Errors'!F16, 'Reversal Errors'!F16, 'Stack Errors'!F16, 'Vending_Machine Errors'!F16, 'Vending_Machine_Sum Errors'!F16, 'MazeComplete Errors'!F16, 'MazeSolve Errors'!F16, 'Hamiltonian Errors'!F16)/('Failure Counts Errors'!D1-'Failure Counts Errors'!F16),0)</f>
        <v>11.366666666666667</v>
      </c>
      <c r="G16">
        <f>IFERROR(SUM('PARITY Errors'!G16, 'Pattern_Matching Errors'!G16, 'Reversal Errors'!G16, 'Stack Errors'!G16, 'Vending_Machine Errors'!G16, 'Vending_Machine_Sum Errors'!G16, 'MazeComplete Errors'!G16, 'MazeSolve Errors'!G16, 'Hamiltonian Errors'!G16)/('Failure Counts Errors'!D1-'Failure Counts Errors'!G16),0)</f>
        <v>3.3333333333333333E-2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IFERROR(SUM('PARITY Errors'!D17, 'Pattern_Matching Errors'!D17, 'Reversal Errors'!D17, 'Stack Errors'!D17, 'Vending_Machine Errors'!D17, 'Vending_Machine_Sum Errors'!D17, 'MazeComplete Errors'!D17, 'MazeSolve Errors'!D17, 'Hamiltonian Errors'!D17)/('Failure Counts Errors'!D1-'Failure Counts Errors'!D17),0)</f>
        <v>119.98333333333333</v>
      </c>
      <c r="E17">
        <f>IFERROR(SUM('PARITY Errors'!E17, 'Pattern_Matching Errors'!E17, 'Reversal Errors'!E17, 'Stack Errors'!E17, 'Vending_Machine Errors'!E17, 'Vending_Machine_Sum Errors'!E17, 'MazeComplete Errors'!E17, 'MazeSolve Errors'!E17, 'Hamiltonian Errors'!E17)/('Failure Counts Errors'!D1-'Failure Counts Errors'!E17),0)</f>
        <v>24.3</v>
      </c>
      <c r="F17">
        <f>IFERROR(SUM('PARITY Errors'!F17, 'Pattern_Matching Errors'!F17, 'Reversal Errors'!F17, 'Stack Errors'!F17, 'Vending_Machine Errors'!F17, 'Vending_Machine_Sum Errors'!F17, 'MazeComplete Errors'!F17, 'MazeSolve Errors'!F17, 'Hamiltonian Errors'!F17)/('Failure Counts Errors'!D1-'Failure Counts Errors'!F17),0)</f>
        <v>11.433333333333334</v>
      </c>
      <c r="G17">
        <f>IFERROR(SUM('PARITY Errors'!G17, 'Pattern_Matching Errors'!G17, 'Reversal Errors'!G17, 'Stack Errors'!G17, 'Vending_Machine Errors'!G17, 'Vending_Machine_Sum Errors'!G17, 'MazeComplete Errors'!G17, 'MazeSolve Errors'!G17, 'Hamiltonian Errors'!G17)/('Failure Counts Errors'!D1-'Failure Counts Errors'!G17),0)</f>
        <v>6.6666666666666666E-2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IFERROR(SUM('PARITY Errors'!D18, 'Pattern_Matching Errors'!D18, 'Reversal Errors'!D18, 'Stack Errors'!D18, 'Vending_Machine Errors'!D18, 'Vending_Machine_Sum Errors'!D18, 'MazeComplete Errors'!D18, 'MazeSolve Errors'!D18, 'Hamiltonian Errors'!D18)/('Failure Counts Errors'!D1-'Failure Counts Errors'!D18),0)</f>
        <v>121.00000000000001</v>
      </c>
      <c r="E18">
        <f>IFERROR(SUM('PARITY Errors'!E18, 'Pattern_Matching Errors'!E18, 'Reversal Errors'!E18, 'Stack Errors'!E18, 'Vending_Machine Errors'!E18, 'Vending_Machine_Sum Errors'!E18, 'MazeComplete Errors'!E18, 'MazeSolve Errors'!E18, 'Hamiltonian Errors'!E18)/('Failure Counts Errors'!D1-'Failure Counts Errors'!E18),0)</f>
        <v>25.366666666666667</v>
      </c>
      <c r="F18">
        <f>IFERROR(SUM('PARITY Errors'!F18, 'Pattern_Matching Errors'!F18, 'Reversal Errors'!F18, 'Stack Errors'!F18, 'Vending_Machine Errors'!F18, 'Vending_Machine_Sum Errors'!F18, 'MazeComplete Errors'!F18, 'MazeSolve Errors'!F18, 'Hamiltonian Errors'!F18)/('Failure Counts Errors'!D1-'Failure Counts Errors'!F18),0)</f>
        <v>11.177777777777777</v>
      </c>
      <c r="G18">
        <f>IFERROR(SUM('PARITY Errors'!G18, 'Pattern_Matching Errors'!G18, 'Reversal Errors'!G18, 'Stack Errors'!G18, 'Vending_Machine Errors'!G18, 'Vending_Machine_Sum Errors'!G18, 'MazeComplete Errors'!G18, 'MazeSolve Errors'!G18, 'Hamiltonian Errors'!G18)/('Failure Counts Errors'!D1-'Failure Counts Errors'!G18),0)</f>
        <v>1.1111111111111112E-2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IFERROR(SUM('PARITY Errors'!D19, 'Pattern_Matching Errors'!D19, 'Reversal Errors'!D19, 'Stack Errors'!D19, 'Vending_Machine Errors'!D19, 'Vending_Machine_Sum Errors'!D19, 'MazeComplete Errors'!D19, 'MazeSolve Errors'!D19, 'Hamiltonian Errors'!D19)/('Failure Counts Errors'!D1-'Failure Counts Errors'!D19),0)</f>
        <v>26.922222222222224</v>
      </c>
      <c r="E19">
        <f>IFERROR(SUM('PARITY Errors'!E19, 'Pattern_Matching Errors'!E19, 'Reversal Errors'!E19, 'Stack Errors'!E19, 'Vending_Machine Errors'!E19, 'Vending_Machine_Sum Errors'!E19, 'MazeComplete Errors'!E19, 'MazeSolve Errors'!E19, 'Hamiltonian Errors'!E19)/('Failure Counts Errors'!D1-'Failure Counts Errors'!E19),0)</f>
        <v>0.82222222222222219</v>
      </c>
      <c r="F19">
        <f>IFERROR(SUM('PARITY Errors'!F19, 'Pattern_Matching Errors'!F19, 'Reversal Errors'!F19, 'Stack Errors'!F19, 'Vending_Machine Errors'!F19, 'Vending_Machine_Sum Errors'!F19, 'MazeComplete Errors'!F19, 'MazeSolve Errors'!F19, 'Hamiltonian Errors'!F19)/('Failure Counts Errors'!D1-'Failure Counts Errors'!F19),0)</f>
        <v>15.611111111111111</v>
      </c>
      <c r="G19">
        <f>IFERROR(SUM('PARITY Errors'!G19, 'Pattern_Matching Errors'!G19, 'Reversal Errors'!G19, 'Stack Errors'!G19, 'Vending_Machine Errors'!G19, 'Vending_Machine_Sum Errors'!G19, 'MazeComplete Errors'!G19, 'MazeSolve Errors'!G19, 'Hamiltonian Errors'!G19)/('Failure Counts Errors'!D1-'Failure Counts Errors'!G19),0)</f>
        <v>1.9888888888888887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IFERROR(SUM('PARITY Errors'!D20, 'Pattern_Matching Errors'!D20, 'Reversal Errors'!D20, 'Stack Errors'!D20, 'Vending_Machine Errors'!D20, 'Vending_Machine_Sum Errors'!D20, 'MazeComplete Errors'!D20, 'MazeSolve Errors'!D20, 'Hamiltonian Errors'!D20)/('Failure Counts Errors'!D1-'Failure Counts Errors'!D20),0)</f>
        <v>27.855555555555554</v>
      </c>
      <c r="E20">
        <f>IFERROR(SUM('PARITY Errors'!E20, 'Pattern_Matching Errors'!E20, 'Reversal Errors'!E20, 'Stack Errors'!E20, 'Vending_Machine Errors'!E20, 'Vending_Machine_Sum Errors'!E20, 'MazeComplete Errors'!E20, 'MazeSolve Errors'!E20, 'Hamiltonian Errors'!E20)/('Failure Counts Errors'!D1-'Failure Counts Errors'!E20),0)</f>
        <v>1.4222222222222223</v>
      </c>
      <c r="F20">
        <f>IFERROR(SUM('PARITY Errors'!F20, 'Pattern_Matching Errors'!F20, 'Reversal Errors'!F20, 'Stack Errors'!F20, 'Vending_Machine Errors'!F20, 'Vending_Machine_Sum Errors'!F20, 'MazeComplete Errors'!F20, 'MazeSolve Errors'!F20, 'Hamiltonian Errors'!F20)/('Failure Counts Errors'!D1-'Failure Counts Errors'!F20),0)</f>
        <v>13.066666666666668</v>
      </c>
      <c r="G20">
        <f>IFERROR(SUM('PARITY Errors'!G20, 'Pattern_Matching Errors'!G20, 'Reversal Errors'!G20, 'Stack Errors'!G20, 'Vending_Machine Errors'!G20, 'Vending_Machine_Sum Errors'!G20, 'MazeComplete Errors'!G20, 'MazeSolve Errors'!G20, 'Hamiltonian Errors'!G20)/('Failure Counts Errors'!D1-'Failure Counts Errors'!G20),0)</f>
        <v>2.1111111111111112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IFERROR(SUM('PARITY Errors'!D21, 'Pattern_Matching Errors'!D21, 'Reversal Errors'!D21, 'Stack Errors'!D21, 'Vending_Machine Errors'!D21, 'Vending_Machine_Sum Errors'!D21, 'MazeComplete Errors'!D21, 'MazeSolve Errors'!D21, 'Hamiltonian Errors'!D21)/('Failure Counts Errors'!D1-'Failure Counts Errors'!D21),0)</f>
        <v>29.294444444444448</v>
      </c>
      <c r="E21">
        <f>IFERROR(SUM('PARITY Errors'!E21, 'Pattern_Matching Errors'!E21, 'Reversal Errors'!E21, 'Stack Errors'!E21, 'Vending_Machine Errors'!E21, 'Vending_Machine_Sum Errors'!E21, 'MazeComplete Errors'!E21, 'MazeSolve Errors'!E21, 'Hamiltonian Errors'!E21)/('Failure Counts Errors'!D1-'Failure Counts Errors'!E21),0)</f>
        <v>1.4777777777777779</v>
      </c>
      <c r="F21">
        <f>IFERROR(SUM('PARITY Errors'!F21, 'Pattern_Matching Errors'!F21, 'Reversal Errors'!F21, 'Stack Errors'!F21, 'Vending_Machine Errors'!F21, 'Vending_Machine_Sum Errors'!F21, 'MazeComplete Errors'!F21, 'MazeSolve Errors'!F21, 'Hamiltonian Errors'!F21)/('Failure Counts Errors'!D1-'Failure Counts Errors'!F21),0)</f>
        <v>14.766666666666667</v>
      </c>
      <c r="G21">
        <f>IFERROR(SUM('PARITY Errors'!G21, 'Pattern_Matching Errors'!G21, 'Reversal Errors'!G21, 'Stack Errors'!G21, 'Vending_Machine Errors'!G21, 'Vending_Machine_Sum Errors'!G21, 'MazeComplete Errors'!G21, 'MazeSolve Errors'!G21, 'Hamiltonian Errors'!G21)/('Failure Counts Errors'!D1-'Failure Counts Errors'!G21),0)</f>
        <v>1.9444444444444444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IFERROR(SUM('PARITY Errors'!D22, 'Pattern_Matching Errors'!D22, 'Reversal Errors'!D22, 'Stack Errors'!D22, 'Vending_Machine Errors'!D22, 'Vending_Machine_Sum Errors'!D22, 'MazeComplete Errors'!D22, 'MazeSolve Errors'!D22, 'Hamiltonian Errors'!D22)/('Failure Counts Errors'!D1-'Failure Counts Errors'!D22),0)</f>
        <v>29.600000000000005</v>
      </c>
      <c r="E22">
        <f>IFERROR(SUM('PARITY Errors'!E22, 'Pattern_Matching Errors'!E22, 'Reversal Errors'!E22, 'Stack Errors'!E22, 'Vending_Machine Errors'!E22, 'Vending_Machine_Sum Errors'!E22, 'MazeComplete Errors'!E22, 'MazeSolve Errors'!E22, 'Hamiltonian Errors'!E22)/('Failure Counts Errors'!D1-'Failure Counts Errors'!E22),0)</f>
        <v>1.6666666666666667</v>
      </c>
      <c r="F22">
        <f>IFERROR(SUM('PARITY Errors'!F22, 'Pattern_Matching Errors'!F22, 'Reversal Errors'!F22, 'Stack Errors'!F22, 'Vending_Machine Errors'!F22, 'Vending_Machine_Sum Errors'!F22, 'MazeComplete Errors'!F22, 'MazeSolve Errors'!F22, 'Hamiltonian Errors'!F22)/('Failure Counts Errors'!D1-'Failure Counts Errors'!F22),0)</f>
        <v>15.055555555555555</v>
      </c>
      <c r="G22">
        <f>IFERROR(SUM('PARITY Errors'!G22, 'Pattern_Matching Errors'!G22, 'Reversal Errors'!G22, 'Stack Errors'!G22, 'Vending_Machine Errors'!G22, 'Vending_Machine_Sum Errors'!G22, 'MazeComplete Errors'!G22, 'MazeSolve Errors'!G22, 'Hamiltonian Errors'!G22)/('Failure Counts Errors'!D1-'Failure Counts Errors'!G22),0)</f>
        <v>2.0555555555555554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IFERROR(SUM('PARITY Errors'!D23, 'Pattern_Matching Errors'!D23, 'Reversal Errors'!D23, 'Stack Errors'!D23, 'Vending_Machine Errors'!D23, 'Vending_Machine_Sum Errors'!D23, 'MazeComplete Errors'!D23, 'MazeSolve Errors'!D23, 'Hamiltonian Errors'!D23)/('Failure Counts Errors'!D1-'Failure Counts Errors'!D23),0)</f>
        <v>31.977777777777778</v>
      </c>
      <c r="E23">
        <f>IFERROR(SUM('PARITY Errors'!E23, 'Pattern_Matching Errors'!E23, 'Reversal Errors'!E23, 'Stack Errors'!E23, 'Vending_Machine Errors'!E23, 'Vending_Machine_Sum Errors'!E23, 'MazeComplete Errors'!E23, 'MazeSolve Errors'!E23, 'Hamiltonian Errors'!E23)/('Failure Counts Errors'!D1-'Failure Counts Errors'!E23),0)</f>
        <v>2.5666666666666664</v>
      </c>
      <c r="F23">
        <f>IFERROR(SUM('PARITY Errors'!F23, 'Pattern_Matching Errors'!F23, 'Reversal Errors'!F23, 'Stack Errors'!F23, 'Vending_Machine Errors'!F23, 'Vending_Machine_Sum Errors'!F23, 'MazeComplete Errors'!F23, 'MazeSolve Errors'!F23, 'Hamiltonian Errors'!F23)/('Failure Counts Errors'!D1-'Failure Counts Errors'!F23),0)</f>
        <v>15.533333333333335</v>
      </c>
      <c r="G23">
        <f>IFERROR(SUM('PARITY Errors'!G23, 'Pattern_Matching Errors'!G23, 'Reversal Errors'!G23, 'Stack Errors'!G23, 'Vending_Machine Errors'!G23, 'Vending_Machine_Sum Errors'!G23, 'MazeComplete Errors'!G23, 'MazeSolve Errors'!G23, 'Hamiltonian Errors'!G23)/('Failure Counts Errors'!D1-'Failure Counts Errors'!G23),0)</f>
        <v>2.2222222222222223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IFERROR(SUM('PARITY Errors'!D24, 'Pattern_Matching Errors'!D24, 'Reversal Errors'!D24, 'Stack Errors'!D24, 'Vending_Machine Errors'!D24, 'Vending_Machine_Sum Errors'!D24, 'MazeComplete Errors'!D24, 'MazeSolve Errors'!D24, 'Hamiltonian Errors'!D24)/('Failure Counts Errors'!D1-'Failure Counts Errors'!D24),0)</f>
        <v>13.411111111111111</v>
      </c>
      <c r="E24">
        <f>IFERROR(SUM('PARITY Errors'!E24, 'Pattern_Matching Errors'!E24, 'Reversal Errors'!E24, 'Stack Errors'!E24, 'Vending_Machine Errors'!E24, 'Vending_Machine_Sum Errors'!E24, 'MazeComplete Errors'!E24, 'MazeSolve Errors'!E24, 'Hamiltonian Errors'!E24)/('Failure Counts Errors'!D1-'Failure Counts Errors'!E24),0)</f>
        <v>0.37777777777777782</v>
      </c>
      <c r="F24">
        <f>IFERROR(SUM('PARITY Errors'!F24, 'Pattern_Matching Errors'!F24, 'Reversal Errors'!F24, 'Stack Errors'!F24, 'Vending_Machine Errors'!F24, 'Vending_Machine_Sum Errors'!F24, 'MazeComplete Errors'!F24, 'MazeSolve Errors'!F24, 'Hamiltonian Errors'!F24)/('Failure Counts Errors'!D1-'Failure Counts Errors'!F24),0)</f>
        <v>10.199999999999999</v>
      </c>
      <c r="G24">
        <f>IFERROR(SUM('PARITY Errors'!G24, 'Pattern_Matching Errors'!G24, 'Reversal Errors'!G24, 'Stack Errors'!G24, 'Vending_Machine Errors'!G24, 'Vending_Machine_Sum Errors'!G24, 'MazeComplete Errors'!G24, 'MazeSolve Errors'!G24, 'Hamiltonian Errors'!G24)/('Failure Counts Errors'!D1-'Failure Counts Errors'!G24),0)</f>
        <v>13.0875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IFERROR(SUM('PARITY Errors'!D25, 'Pattern_Matching Errors'!D25, 'Reversal Errors'!D25, 'Stack Errors'!D25, 'Vending_Machine Errors'!D25, 'Vending_Machine_Sum Errors'!D25, 'MazeComplete Errors'!D25, 'MazeSolve Errors'!D25, 'Hamiltonian Errors'!D25)/('Failure Counts Errors'!D1-'Failure Counts Errors'!D25),0)</f>
        <v>13.97777777777778</v>
      </c>
      <c r="E25">
        <f>IFERROR(SUM('PARITY Errors'!E25, 'Pattern_Matching Errors'!E25, 'Reversal Errors'!E25, 'Stack Errors'!E25, 'Vending_Machine Errors'!E25, 'Vending_Machine_Sum Errors'!E25, 'MazeComplete Errors'!E25, 'MazeSolve Errors'!E25, 'Hamiltonian Errors'!E25)/('Failure Counts Errors'!D1-'Failure Counts Errors'!E25),0)</f>
        <v>0.30000000000000004</v>
      </c>
      <c r="F25">
        <f>IFERROR(SUM('PARITY Errors'!F25, 'Pattern_Matching Errors'!F25, 'Reversal Errors'!F25, 'Stack Errors'!F25, 'Vending_Machine Errors'!F25, 'Vending_Machine_Sum Errors'!F25, 'MazeComplete Errors'!F25, 'MazeSolve Errors'!F25, 'Hamiltonian Errors'!F25)/('Failure Counts Errors'!D1-'Failure Counts Errors'!F25),0)</f>
        <v>9.9777777777777796</v>
      </c>
      <c r="G25">
        <f>IFERROR(SUM('PARITY Errors'!G25, 'Pattern_Matching Errors'!G25, 'Reversal Errors'!G25, 'Stack Errors'!G25, 'Vending_Machine Errors'!G25, 'Vending_Machine_Sum Errors'!G25, 'MazeComplete Errors'!G25, 'MazeSolve Errors'!G25, 'Hamiltonian Errors'!G25)/('Failure Counts Errors'!D1-'Failure Counts Errors'!G25),0)</f>
        <v>13.4125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IFERROR(SUM('PARITY Errors'!D26, 'Pattern_Matching Errors'!D26, 'Reversal Errors'!D26, 'Stack Errors'!D26, 'Vending_Machine Errors'!D26, 'Vending_Machine_Sum Errors'!D26, 'MazeComplete Errors'!D26, 'MazeSolve Errors'!D26, 'Hamiltonian Errors'!D26)/('Failure Counts Errors'!D1-'Failure Counts Errors'!D26),0)</f>
        <v>14.911111111111113</v>
      </c>
      <c r="E26">
        <f>IFERROR(SUM('PARITY Errors'!E26, 'Pattern_Matching Errors'!E26, 'Reversal Errors'!E26, 'Stack Errors'!E26, 'Vending_Machine Errors'!E26, 'Vending_Machine_Sum Errors'!E26, 'MazeComplete Errors'!E26, 'MazeSolve Errors'!E26, 'Hamiltonian Errors'!E26)/('Failure Counts Errors'!D1-'Failure Counts Errors'!E26),0)</f>
        <v>0.41111111111111115</v>
      </c>
      <c r="F26">
        <f>IFERROR(SUM('PARITY Errors'!F26, 'Pattern_Matching Errors'!F26, 'Reversal Errors'!F26, 'Stack Errors'!F26, 'Vending_Machine Errors'!F26, 'Vending_Machine_Sum Errors'!F26, 'MazeComplete Errors'!F26, 'MazeSolve Errors'!F26, 'Hamiltonian Errors'!F26)/('Failure Counts Errors'!D1-'Failure Counts Errors'!F26),0)</f>
        <v>10.177777777777777</v>
      </c>
      <c r="G26">
        <f>IFERROR(SUM('PARITY Errors'!G26, 'Pattern_Matching Errors'!G26, 'Reversal Errors'!G26, 'Stack Errors'!G26, 'Vending_Machine Errors'!G26, 'Vending_Machine_Sum Errors'!G26, 'MazeComplete Errors'!G26, 'MazeSolve Errors'!G26, 'Hamiltonian Errors'!G26)/('Failure Counts Errors'!D1-'Failure Counts Errors'!G26),0)</f>
        <v>13.3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IFERROR(SUM('PARITY Errors'!D27, 'Pattern_Matching Errors'!D27, 'Reversal Errors'!D27, 'Stack Errors'!D27, 'Vending_Machine Errors'!D27, 'Vending_Machine_Sum Errors'!D27, 'MazeComplete Errors'!D27, 'MazeSolve Errors'!D27, 'Hamiltonian Errors'!D27)/('Failure Counts Errors'!D1-'Failure Counts Errors'!D27),0)</f>
        <v>14.611111111111111</v>
      </c>
      <c r="E27">
        <f>IFERROR(SUM('PARITY Errors'!E27, 'Pattern_Matching Errors'!E27, 'Reversal Errors'!E27, 'Stack Errors'!E27, 'Vending_Machine Errors'!E27, 'Vending_Machine_Sum Errors'!E27, 'MazeComplete Errors'!E27, 'MazeSolve Errors'!E27, 'Hamiltonian Errors'!E27)/('Failure Counts Errors'!D1-'Failure Counts Errors'!E27),0)</f>
        <v>0.66666666666666652</v>
      </c>
      <c r="F27">
        <f>IFERROR(SUM('PARITY Errors'!F27, 'Pattern_Matching Errors'!F27, 'Reversal Errors'!F27, 'Stack Errors'!F27, 'Vending_Machine Errors'!F27, 'Vending_Machine_Sum Errors'!F27, 'MazeComplete Errors'!F27, 'MazeSolve Errors'!F27, 'Hamiltonian Errors'!F27)/('Failure Counts Errors'!D1-'Failure Counts Errors'!F27),0)</f>
        <v>10.68888888888889</v>
      </c>
      <c r="G27">
        <f>IFERROR(SUM('PARITY Errors'!G27, 'Pattern_Matching Errors'!G27, 'Reversal Errors'!G27, 'Stack Errors'!G27, 'Vending_Machine Errors'!G27, 'Vending_Machine_Sum Errors'!G27, 'MazeComplete Errors'!G27, 'MazeSolve Errors'!G27, 'Hamiltonian Errors'!G27)/('Failure Counts Errors'!D1-'Failure Counts Errors'!G27),0)</f>
        <v>13.1875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IFERROR(SUM('PARITY Errors'!D28, 'Pattern_Matching Errors'!D28, 'Reversal Errors'!D28, 'Stack Errors'!D28, 'Vending_Machine Errors'!D28, 'Vending_Machine_Sum Errors'!D28, 'MazeComplete Errors'!D28, 'MazeSolve Errors'!D28, 'Hamiltonian Errors'!D28)/('Failure Counts Errors'!D1-'Failure Counts Errors'!D28),0)</f>
        <v>15.5</v>
      </c>
      <c r="E28">
        <f>IFERROR(SUM('PARITY Errors'!E28, 'Pattern_Matching Errors'!E28, 'Reversal Errors'!E28, 'Stack Errors'!E28, 'Vending_Machine Errors'!E28, 'Vending_Machine_Sum Errors'!E28, 'MazeComplete Errors'!E28, 'MazeSolve Errors'!E28, 'Hamiltonian Errors'!E28)/('Failure Counts Errors'!D1-'Failure Counts Errors'!E28),0)</f>
        <v>1.2555555555555555</v>
      </c>
      <c r="F28">
        <f>IFERROR(SUM('PARITY Errors'!F28, 'Pattern_Matching Errors'!F28, 'Reversal Errors'!F28, 'Stack Errors'!F28, 'Vending_Machine Errors'!F28, 'Vending_Machine_Sum Errors'!F28, 'MazeComplete Errors'!F28, 'MazeSolve Errors'!F28, 'Hamiltonian Errors'!F28)/('Failure Counts Errors'!D1-'Failure Counts Errors'!F28),0)</f>
        <v>9.9777777777777779</v>
      </c>
      <c r="G28">
        <f>IFERROR(SUM('PARITY Errors'!G28, 'Pattern_Matching Errors'!G28, 'Reversal Errors'!G28, 'Stack Errors'!G28, 'Vending_Machine Errors'!G28, 'Vending_Machine_Sum Errors'!G28, 'MazeComplete Errors'!G28, 'MazeSolve Errors'!G28, 'Hamiltonian Errors'!G28)/('Failure Counts Errors'!D1-'Failure Counts Errors'!G28),0)</f>
        <v>13.237500000000001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IFERROR(SUM('PARITY Errors'!D29, 'Pattern_Matching Errors'!D29, 'Reversal Errors'!D29, 'Stack Errors'!D29, 'Vending_Machine Errors'!D29, 'Vending_Machine_Sum Errors'!D29, 'MazeComplete Errors'!D29, 'MazeSolve Errors'!D29, 'Hamiltonian Errors'!D29)/('Failure Counts Errors'!D1-'Failure Counts Errors'!D29),0)</f>
        <v>10.455555555555556</v>
      </c>
      <c r="E29">
        <f>IFERROR(SUM('PARITY Errors'!E29, 'Pattern_Matching Errors'!E29, 'Reversal Errors'!E29, 'Stack Errors'!E29, 'Vending_Machine Errors'!E29, 'Vending_Machine_Sum Errors'!E29, 'MazeComplete Errors'!E29, 'MazeSolve Errors'!E29, 'Hamiltonian Errors'!E29)/('Failure Counts Errors'!D1-'Failure Counts Errors'!E29),0)</f>
        <v>5.5555555555555552E-2</v>
      </c>
      <c r="F29">
        <f>IFERROR(SUM('PARITY Errors'!F29, 'Pattern_Matching Errors'!F29, 'Reversal Errors'!F29, 'Stack Errors'!F29, 'Vending_Machine Errors'!F29, 'Vending_Machine_Sum Errors'!F29, 'MazeComplete Errors'!F29, 'MazeSolve Errors'!F29, 'Hamiltonian Errors'!F29)/('Failure Counts Errors'!D1-'Failure Counts Errors'!F29),0)</f>
        <v>5.4555555555555557</v>
      </c>
      <c r="G29">
        <f>IFERROR(SUM('PARITY Errors'!G29, 'Pattern_Matching Errors'!G29, 'Reversal Errors'!G29, 'Stack Errors'!G29, 'Vending_Machine Errors'!G29, 'Vending_Machine_Sum Errors'!G29, 'MazeComplete Errors'!G29, 'MazeSolve Errors'!G29, 'Hamiltonian Errors'!G29)/('Failure Counts Errors'!D1-'Failure Counts Errors'!G29),0)</f>
        <v>14.5375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IFERROR(SUM('PARITY Errors'!D30, 'Pattern_Matching Errors'!D30, 'Reversal Errors'!D30, 'Stack Errors'!D30, 'Vending_Machine Errors'!D30, 'Vending_Machine_Sum Errors'!D30, 'MazeComplete Errors'!D30, 'MazeSolve Errors'!D30, 'Hamiltonian Errors'!D30)/('Failure Counts Errors'!D1-'Failure Counts Errors'!D30),0)</f>
        <v>12.477777777777776</v>
      </c>
      <c r="E30">
        <f>IFERROR(SUM('PARITY Errors'!E30, 'Pattern_Matching Errors'!E30, 'Reversal Errors'!E30, 'Stack Errors'!E30, 'Vending_Machine Errors'!E30, 'Vending_Machine_Sum Errors'!E30, 'MazeComplete Errors'!E30, 'MazeSolve Errors'!E30, 'Hamiltonian Errors'!E30)/('Failure Counts Errors'!D1-'Failure Counts Errors'!E30),0)</f>
        <v>2.2222222222222223E-2</v>
      </c>
      <c r="F30">
        <f>IFERROR(SUM('PARITY Errors'!F30, 'Pattern_Matching Errors'!F30, 'Reversal Errors'!F30, 'Stack Errors'!F30, 'Vending_Machine Errors'!F30, 'Vending_Machine_Sum Errors'!F30, 'MazeComplete Errors'!F30, 'MazeSolve Errors'!F30, 'Hamiltonian Errors'!F30)/('Failure Counts Errors'!D1-'Failure Counts Errors'!F30),0)</f>
        <v>5.2888888888888888</v>
      </c>
      <c r="G30">
        <f>IFERROR(SUM('PARITY Errors'!G30, 'Pattern_Matching Errors'!G30, 'Reversal Errors'!G30, 'Stack Errors'!G30, 'Vending_Machine Errors'!G30, 'Vending_Machine_Sum Errors'!G30, 'MazeComplete Errors'!G30, 'MazeSolve Errors'!G30, 'Hamiltonian Errors'!G30)/('Failure Counts Errors'!D1-'Failure Counts Errors'!G30),0)</f>
        <v>14.45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IFERROR(SUM('PARITY Errors'!D31, 'Pattern_Matching Errors'!D31, 'Reversal Errors'!D31, 'Stack Errors'!D31, 'Vending_Machine Errors'!D31, 'Vending_Machine_Sum Errors'!D31, 'MazeComplete Errors'!D31, 'MazeSolve Errors'!D31, 'Hamiltonian Errors'!D31)/('Failure Counts Errors'!D1-'Failure Counts Errors'!D31),0)</f>
        <v>13.547777777777778</v>
      </c>
      <c r="E31">
        <f>IFERROR(SUM('PARITY Errors'!E31, 'Pattern_Matching Errors'!E31, 'Reversal Errors'!E31, 'Stack Errors'!E31, 'Vending_Machine Errors'!E31, 'Vending_Machine_Sum Errors'!E31, 'MazeComplete Errors'!E31, 'MazeSolve Errors'!E31, 'Hamiltonian Errors'!E31)/('Failure Counts Errors'!D1-'Failure Counts Errors'!E31),0)</f>
        <v>0.2</v>
      </c>
      <c r="F31">
        <f>IFERROR(SUM('PARITY Errors'!F31, 'Pattern_Matching Errors'!F31, 'Reversal Errors'!F31, 'Stack Errors'!F31, 'Vending_Machine Errors'!F31, 'Vending_Machine_Sum Errors'!F31, 'MazeComplete Errors'!F31, 'MazeSolve Errors'!F31, 'Hamiltonian Errors'!F31)/('Failure Counts Errors'!D1-'Failure Counts Errors'!F31),0)</f>
        <v>5.6888888888888891</v>
      </c>
      <c r="G31">
        <f>IFERROR(SUM('PARITY Errors'!G31, 'Pattern_Matching Errors'!G31, 'Reversal Errors'!G31, 'Stack Errors'!G31, 'Vending_Machine Errors'!G31, 'Vending_Machine_Sum Errors'!G31, 'MazeComplete Errors'!G31, 'MazeSolve Errors'!G31, 'Hamiltonian Errors'!G31)/('Failure Counts Errors'!D1-'Failure Counts Errors'!G31),0)</f>
        <v>14.4125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IFERROR(SUM('PARITY Errors'!D32, 'Pattern_Matching Errors'!D32, 'Reversal Errors'!D32, 'Stack Errors'!D32, 'Vending_Machine Errors'!D32, 'Vending_Machine_Sum Errors'!D32, 'MazeComplete Errors'!D32, 'MazeSolve Errors'!D32, 'Hamiltonian Errors'!D32)/('Failure Counts Errors'!D1-'Failure Counts Errors'!D32),0)</f>
        <v>14.225555555555555</v>
      </c>
      <c r="E32">
        <f>IFERROR(SUM('PARITY Errors'!E32, 'Pattern_Matching Errors'!E32, 'Reversal Errors'!E32, 'Stack Errors'!E32, 'Vending_Machine Errors'!E32, 'Vending_Machine_Sum Errors'!E32, 'MazeComplete Errors'!E32, 'MazeSolve Errors'!E32, 'Hamiltonian Errors'!E32)/('Failure Counts Errors'!D1-'Failure Counts Errors'!E32),0)</f>
        <v>0.28888888888888892</v>
      </c>
      <c r="F32">
        <f>IFERROR(SUM('PARITY Errors'!F32, 'Pattern_Matching Errors'!F32, 'Reversal Errors'!F32, 'Stack Errors'!F32, 'Vending_Machine Errors'!F32, 'Vending_Machine_Sum Errors'!F32, 'MazeComplete Errors'!F32, 'MazeSolve Errors'!F32, 'Hamiltonian Errors'!F32)/('Failure Counts Errors'!D1-'Failure Counts Errors'!F32),0)</f>
        <v>5.822222222222222</v>
      </c>
      <c r="G32">
        <f>IFERROR(SUM('PARITY Errors'!G32, 'Pattern_Matching Errors'!G32, 'Reversal Errors'!G32, 'Stack Errors'!G32, 'Vending_Machine Errors'!G32, 'Vending_Machine_Sum Errors'!G32, 'MazeComplete Errors'!G32, 'MazeSolve Errors'!G32, 'Hamiltonian Errors'!G32)/('Failure Counts Errors'!D1-'Failure Counts Errors'!G32),0)</f>
        <v>14.7125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IFERROR(SUM('PARITY Errors'!D33, 'Pattern_Matching Errors'!D33, 'Reversal Errors'!D33, 'Stack Errors'!D33, 'Vending_Machine Errors'!D33, 'Vending_Machine_Sum Errors'!D33, 'MazeComplete Errors'!D33, 'MazeSolve Errors'!D33, 'Hamiltonian Errors'!D33)/('Failure Counts Errors'!D1-'Failure Counts Errors'!D33),0)</f>
        <v>15.899999999999999</v>
      </c>
      <c r="E33">
        <f>IFERROR(SUM('PARITY Errors'!E33, 'Pattern_Matching Errors'!E33, 'Reversal Errors'!E33, 'Stack Errors'!E33, 'Vending_Machine Errors'!E33, 'Vending_Machine_Sum Errors'!E33, 'MazeComplete Errors'!E33, 'MazeSolve Errors'!E33, 'Hamiltonian Errors'!E33)/('Failure Counts Errors'!D1-'Failure Counts Errors'!E33),0)</f>
        <v>0.95555555555555549</v>
      </c>
      <c r="F33">
        <f>IFERROR(SUM('PARITY Errors'!F33, 'Pattern_Matching Errors'!F33, 'Reversal Errors'!F33, 'Stack Errors'!F33, 'Vending_Machine Errors'!F33, 'Vending_Machine_Sum Errors'!F33, 'MazeComplete Errors'!F33, 'MazeSolve Errors'!F33, 'Hamiltonian Errors'!F33)/('Failure Counts Errors'!D1-'Failure Counts Errors'!F33),0)</f>
        <v>5.4111111111111114</v>
      </c>
      <c r="G33">
        <f>IFERROR(SUM('PARITY Errors'!G33, 'Pattern_Matching Errors'!G33, 'Reversal Errors'!G33, 'Stack Errors'!G33, 'Vending_Machine Errors'!G33, 'Vending_Machine_Sum Errors'!G33, 'MazeComplete Errors'!G33, 'MazeSolve Errors'!G33, 'Hamiltonian Errors'!G33)/('Failure Counts Errors'!D1-'Failure Counts Errors'!G33),0)</f>
        <v>14.3125</v>
      </c>
      <c r="H33" t="str">
        <f t="shared" si="0"/>
        <v>100 (δ=0.85)</v>
      </c>
    </row>
    <row r="37" spans="1:8" x14ac:dyDescent="0.45">
      <c r="A37" s="1">
        <v>0</v>
      </c>
      <c r="B37" t="s">
        <v>8</v>
      </c>
    </row>
    <row r="39" spans="1:8" x14ac:dyDescent="0.45"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7</v>
      </c>
    </row>
    <row r="40" spans="1:8" x14ac:dyDescent="0.45">
      <c r="A40" s="1">
        <v>0</v>
      </c>
      <c r="B40">
        <v>0</v>
      </c>
      <c r="C40">
        <v>0</v>
      </c>
      <c r="D40">
        <f>IFERROR(SUM('PARITY Errors'!D40, 'Pattern_Matching Errors'!D40, 'Reversal Errors'!D40, 'Stack Errors'!D40, 'Vending_Machine Errors'!D40, 'Vending_Machine_Sum Errors'!D40, 'MazeComplete Errors'!D40, 'MazeSolve Errors'!D40, 'Hamiltonian Errors'!D40)/('Failure Counts Errors'!D1-'Failure Counts Errors'!D40),0)</f>
        <v>22.537500000000001</v>
      </c>
      <c r="E40">
        <f>IFERROR(SUM('PARITY Errors'!E40, 'Pattern_Matching Errors'!E40, 'Reversal Errors'!E40, 'Stack Errors'!E40, 'Vending_Machine Errors'!E40, 'Vending_Machine_Sum Errors'!E40, 'MazeComplete Errors'!E40, 'MazeSolve Errors'!E40, 'Hamiltonian Errors'!E40)/('Failure Counts Errors'!D1-'Failure Counts Errors'!E40),0)</f>
        <v>10.944444444444443</v>
      </c>
      <c r="F40">
        <f>IFERROR(SUM('PARITY Errors'!F40, 'Pattern_Matching Errors'!F40, 'Reversal Errors'!F40, 'Stack Errors'!F40, 'Vending_Machine Errors'!F40, 'Vending_Machine_Sum Errors'!F40, 'MazeComplete Errors'!F40, 'MazeSolve Errors'!F40, 'Hamiltonian Errors'!F40)/('Failure Counts Errors'!D1-'Failure Counts Errors'!F40),0)</f>
        <v>13.71111111111111</v>
      </c>
      <c r="G40">
        <f>IFERROR(SUM('PARITY Errors'!G40, 'Pattern_Matching Errors'!G40, 'Reversal Errors'!G40, 'Stack Errors'!G40, 'Vending_Machine Errors'!G40, 'Vending_Machine_Sum Errors'!G40, 'MazeComplete Errors'!G40, 'MazeSolve Errors'!G40, 'Hamiltonian Errors'!G40)/('Failure Counts Errors'!D1-'Failure Counts Errors'!G40),0)</f>
        <v>265.56666666666666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IFERROR(SUM('PARITY Errors'!D41, 'Pattern_Matching Errors'!D41, 'Reversal Errors'!D41, 'Stack Errors'!D41, 'Vending_Machine Errors'!D41, 'Vending_Machine_Sum Errors'!D41, 'MazeComplete Errors'!D41, 'MazeSolve Errors'!D41, 'Hamiltonian Errors'!D41)/('Failure Counts Errors'!D1-'Failure Counts Errors'!D41),0)</f>
        <v>20.224444444444444</v>
      </c>
      <c r="E41">
        <f>IFERROR(SUM('PARITY Errors'!E41, 'Pattern_Matching Errors'!E41, 'Reversal Errors'!E41, 'Stack Errors'!E41, 'Vending_Machine Errors'!E41, 'Vending_Machine_Sum Errors'!E41, 'MazeComplete Errors'!E41, 'MazeSolve Errors'!E41, 'Hamiltonian Errors'!E41)/('Failure Counts Errors'!D1-'Failure Counts Errors'!E41),0)</f>
        <v>11.222222222222221</v>
      </c>
      <c r="F41">
        <f>IFERROR(SUM('PARITY Errors'!F41, 'Pattern_Matching Errors'!F41, 'Reversal Errors'!F41, 'Stack Errors'!F41, 'Vending_Machine Errors'!F41, 'Vending_Machine_Sum Errors'!F41, 'MazeComplete Errors'!F41, 'MazeSolve Errors'!F41, 'Hamiltonian Errors'!F41)/('Failure Counts Errors'!D1-'Failure Counts Errors'!F41),0)</f>
        <v>14.900000000000002</v>
      </c>
      <c r="G41">
        <f>IFERROR(SUM('PARITY Errors'!G41, 'Pattern_Matching Errors'!G41, 'Reversal Errors'!G41, 'Stack Errors'!G41, 'Vending_Machine Errors'!G41, 'Vending_Machine_Sum Errors'!G41, 'MazeComplete Errors'!G41, 'MazeSolve Errors'!G41, 'Hamiltonian Errors'!G41)/('Failure Counts Errors'!D1-'Failure Counts Errors'!G41),0)</f>
        <v>264.43333333333334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IFERROR(SUM('PARITY Errors'!D42, 'Pattern_Matching Errors'!D42, 'Reversal Errors'!D42, 'Stack Errors'!D42, 'Vending_Machine Errors'!D42, 'Vending_Machine_Sum Errors'!D42, 'MazeComplete Errors'!D42, 'MazeSolve Errors'!D42, 'Hamiltonian Errors'!D42)/('Failure Counts Errors'!D1-'Failure Counts Errors'!D42),0)</f>
        <v>20.022222222222222</v>
      </c>
      <c r="E42">
        <f>IFERROR(SUM('PARITY Errors'!E42, 'Pattern_Matching Errors'!E42, 'Reversal Errors'!E42, 'Stack Errors'!E42, 'Vending_Machine Errors'!E42, 'Vending_Machine_Sum Errors'!E42, 'MazeComplete Errors'!E42, 'MazeSolve Errors'!E42, 'Hamiltonian Errors'!E42)/('Failure Counts Errors'!D1-'Failure Counts Errors'!E42),0)</f>
        <v>10.81111111111111</v>
      </c>
      <c r="F42">
        <f>IFERROR(SUM('PARITY Errors'!F42, 'Pattern_Matching Errors'!F42, 'Reversal Errors'!F42, 'Stack Errors'!F42, 'Vending_Machine Errors'!F42, 'Vending_Machine_Sum Errors'!F42, 'MazeComplete Errors'!F42, 'MazeSolve Errors'!F42, 'Hamiltonian Errors'!F42)/('Failure Counts Errors'!D1-'Failure Counts Errors'!F42),0)</f>
        <v>15.533333333333335</v>
      </c>
      <c r="G42">
        <f>IFERROR(SUM('PARITY Errors'!G42, 'Pattern_Matching Errors'!G42, 'Reversal Errors'!G42, 'Stack Errors'!G42, 'Vending_Machine Errors'!G42, 'Vending_Machine_Sum Errors'!G42, 'MazeComplete Errors'!G42, 'MazeSolve Errors'!G42, 'Hamiltonian Errors'!G42)/('Failure Counts Errors'!D1-'Failure Counts Errors'!G42),0)</f>
        <v>264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IFERROR(SUM('PARITY Errors'!D43, 'Pattern_Matching Errors'!D43, 'Reversal Errors'!D43, 'Stack Errors'!D43, 'Vending_Machine Errors'!D43, 'Vending_Machine_Sum Errors'!D43, 'MazeComplete Errors'!D43, 'MazeSolve Errors'!D43, 'Hamiltonian Errors'!D43)/('Failure Counts Errors'!D1-'Failure Counts Errors'!D43),0)</f>
        <v>20.288888888888884</v>
      </c>
      <c r="E43">
        <f>IFERROR(SUM('PARITY Errors'!E43, 'Pattern_Matching Errors'!E43, 'Reversal Errors'!E43, 'Stack Errors'!E43, 'Vending_Machine Errors'!E43, 'Vending_Machine_Sum Errors'!E43, 'MazeComplete Errors'!E43, 'MazeSolve Errors'!E43, 'Hamiltonian Errors'!E43)/('Failure Counts Errors'!D1-'Failure Counts Errors'!E43),0)</f>
        <v>11.233333333333333</v>
      </c>
      <c r="F43">
        <f>IFERROR(SUM('PARITY Errors'!F43, 'Pattern_Matching Errors'!F43, 'Reversal Errors'!F43, 'Stack Errors'!F43, 'Vending_Machine Errors'!F43, 'Vending_Machine_Sum Errors'!F43, 'MazeComplete Errors'!F43, 'MazeSolve Errors'!F43, 'Hamiltonian Errors'!F43)/('Failure Counts Errors'!D1-'Failure Counts Errors'!F43),0)</f>
        <v>15.41111111111111</v>
      </c>
      <c r="G43">
        <f>IFERROR(SUM('PARITY Errors'!G43, 'Pattern_Matching Errors'!G43, 'Reversal Errors'!G43, 'Stack Errors'!G43, 'Vending_Machine Errors'!G43, 'Vending_Machine_Sum Errors'!G43, 'MazeComplete Errors'!G43, 'MazeSolve Errors'!G43, 'Hamiltonian Errors'!G43)/('Failure Counts Errors'!D1-'Failure Counts Errors'!G43),0)</f>
        <v>263.39999999999998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IFERROR(SUM('PARITY Errors'!D44, 'Pattern_Matching Errors'!D44, 'Reversal Errors'!D44, 'Stack Errors'!D44, 'Vending_Machine Errors'!D44, 'Vending_Machine_Sum Errors'!D44, 'MazeComplete Errors'!D44, 'MazeSolve Errors'!D44, 'Hamiltonian Errors'!D44)/('Failure Counts Errors'!D1-'Failure Counts Errors'!D44),0)</f>
        <v>23.35</v>
      </c>
      <c r="E44">
        <f>IFERROR(SUM('PARITY Errors'!E44, 'Pattern_Matching Errors'!E44, 'Reversal Errors'!E44, 'Stack Errors'!E44, 'Vending_Machine Errors'!E44, 'Vending_Machine_Sum Errors'!E44, 'MazeComplete Errors'!E44, 'MazeSolve Errors'!E44, 'Hamiltonian Errors'!E44)/('Failure Counts Errors'!D1-'Failure Counts Errors'!E44),0)</f>
        <v>11.544444444444444</v>
      </c>
      <c r="F44">
        <f>IFERROR(SUM('PARITY Errors'!F44, 'Pattern_Matching Errors'!F44, 'Reversal Errors'!F44, 'Stack Errors'!F44, 'Vending_Machine Errors'!F44, 'Vending_Machine_Sum Errors'!F44, 'MazeComplete Errors'!F44, 'MazeSolve Errors'!F44, 'Hamiltonian Errors'!F44)/('Failure Counts Errors'!D1-'Failure Counts Errors'!F44),0)</f>
        <v>17.522222222222222</v>
      </c>
      <c r="G44">
        <f>IFERROR(SUM('PARITY Errors'!G44, 'Pattern_Matching Errors'!G44, 'Reversal Errors'!G44, 'Stack Errors'!G44, 'Vending_Machine Errors'!G44, 'Vending_Machine_Sum Errors'!G44, 'MazeComplete Errors'!G44, 'MazeSolve Errors'!G44, 'Hamiltonian Errors'!G44)/('Failure Counts Errors'!D1-'Failure Counts Errors'!G44),0)</f>
        <v>262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IFERROR(SUM('PARITY Errors'!D45, 'Pattern_Matching Errors'!D45, 'Reversal Errors'!D45, 'Stack Errors'!D45, 'Vending_Machine Errors'!D45, 'Vending_Machine_Sum Errors'!D45, 'MazeComplete Errors'!D45, 'MazeSolve Errors'!D45, 'Hamiltonian Errors'!D45)/('Failure Counts Errors'!D1-'Failure Counts Errors'!D45),0)</f>
        <v>14.366666666666665</v>
      </c>
      <c r="E45">
        <f>IFERROR(SUM('PARITY Errors'!E45, 'Pattern_Matching Errors'!E45, 'Reversal Errors'!E45, 'Stack Errors'!E45, 'Vending_Machine Errors'!E45, 'Vending_Machine_Sum Errors'!E45, 'MazeComplete Errors'!E45, 'MazeSolve Errors'!E45, 'Hamiltonian Errors'!E45)/('Failure Counts Errors'!D1-'Failure Counts Errors'!E45),0)</f>
        <v>0</v>
      </c>
      <c r="F45">
        <f>IFERROR(SUM('PARITY Errors'!F45, 'Pattern_Matching Errors'!F45, 'Reversal Errors'!F45, 'Stack Errors'!F45, 'Vending_Machine Errors'!F45, 'Vending_Machine_Sum Errors'!F45, 'MazeComplete Errors'!F45, 'MazeSolve Errors'!F45, 'Hamiltonian Errors'!F45)/('Failure Counts Errors'!D1-'Failure Counts Errors'!F45),0)</f>
        <v>15.855555555555554</v>
      </c>
      <c r="G45">
        <f>IFERROR(SUM('PARITY Errors'!G45, 'Pattern_Matching Errors'!G45, 'Reversal Errors'!G45, 'Stack Errors'!G45, 'Vending_Machine Errors'!G45, 'Vending_Machine_Sum Errors'!G45, 'MazeComplete Errors'!G45, 'MazeSolve Errors'!G45, 'Hamiltonian Errors'!G45)/('Failure Counts Errors'!D1-'Failure Counts Errors'!G45),0)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IFERROR(SUM('PARITY Errors'!D46, 'Pattern_Matching Errors'!D46, 'Reversal Errors'!D46, 'Stack Errors'!D46, 'Vending_Machine Errors'!D46, 'Vending_Machine_Sum Errors'!D46, 'MazeComplete Errors'!D46, 'MazeSolve Errors'!D46, 'Hamiltonian Errors'!D46)/('Failure Counts Errors'!D1-'Failure Counts Errors'!D46),0)</f>
        <v>13.71111111111111</v>
      </c>
      <c r="E46">
        <f>IFERROR(SUM('PARITY Errors'!E46, 'Pattern_Matching Errors'!E46, 'Reversal Errors'!E46, 'Stack Errors'!E46, 'Vending_Machine Errors'!E46, 'Vending_Machine_Sum Errors'!E46, 'MazeComplete Errors'!E46, 'MazeSolve Errors'!E46, 'Hamiltonian Errors'!E46)/('Failure Counts Errors'!D1-'Failure Counts Errors'!E46),0)</f>
        <v>0</v>
      </c>
      <c r="F46">
        <f>IFERROR(SUM('PARITY Errors'!F46, 'Pattern_Matching Errors'!F46, 'Reversal Errors'!F46, 'Stack Errors'!F46, 'Vending_Machine Errors'!F46, 'Vending_Machine_Sum Errors'!F46, 'MazeComplete Errors'!F46, 'MazeSolve Errors'!F46, 'Hamiltonian Errors'!F46)/('Failure Counts Errors'!D1-'Failure Counts Errors'!F46),0)</f>
        <v>17.188888888888886</v>
      </c>
      <c r="G46">
        <f>IFERROR(SUM('PARITY Errors'!G46, 'Pattern_Matching Errors'!G46, 'Reversal Errors'!G46, 'Stack Errors'!G46, 'Vending_Machine Errors'!G46, 'Vending_Machine_Sum Errors'!G46, 'MazeComplete Errors'!G46, 'MazeSolve Errors'!G46, 'Hamiltonian Errors'!G46)/('Failure Counts Errors'!D1-'Failure Counts Errors'!G46),0)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IFERROR(SUM('PARITY Errors'!D47, 'Pattern_Matching Errors'!D47, 'Reversal Errors'!D47, 'Stack Errors'!D47, 'Vending_Machine Errors'!D47, 'Vending_Machine_Sum Errors'!D47, 'MazeComplete Errors'!D47, 'MazeSolve Errors'!D47, 'Hamiltonian Errors'!D47)/('Failure Counts Errors'!D1-'Failure Counts Errors'!D47),0)</f>
        <v>13.466666666666667</v>
      </c>
      <c r="E47">
        <f>IFERROR(SUM('PARITY Errors'!E47, 'Pattern_Matching Errors'!E47, 'Reversal Errors'!E47, 'Stack Errors'!E47, 'Vending_Machine Errors'!E47, 'Vending_Machine_Sum Errors'!E47, 'MazeComplete Errors'!E47, 'MazeSolve Errors'!E47, 'Hamiltonian Errors'!E47)/('Failure Counts Errors'!D1-'Failure Counts Errors'!E47),0)</f>
        <v>0</v>
      </c>
      <c r="F47">
        <f>IFERROR(SUM('PARITY Errors'!F47, 'Pattern_Matching Errors'!F47, 'Reversal Errors'!F47, 'Stack Errors'!F47, 'Vending_Machine Errors'!F47, 'Vending_Machine_Sum Errors'!F47, 'MazeComplete Errors'!F47, 'MazeSolve Errors'!F47, 'Hamiltonian Errors'!F47)/('Failure Counts Errors'!D1-'Failure Counts Errors'!F47),0)</f>
        <v>18.088888888888889</v>
      </c>
      <c r="G47">
        <f>IFERROR(SUM('PARITY Errors'!G47, 'Pattern_Matching Errors'!G47, 'Reversal Errors'!G47, 'Stack Errors'!G47, 'Vending_Machine Errors'!G47, 'Vending_Machine_Sum Errors'!G47, 'MazeComplete Errors'!G47, 'MazeSolve Errors'!G47, 'Hamiltonian Errors'!G47)/('Failure Counts Errors'!D1-'Failure Counts Errors'!G47),0)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IFERROR(SUM('PARITY Errors'!D48, 'Pattern_Matching Errors'!D48, 'Reversal Errors'!D48, 'Stack Errors'!D48, 'Vending_Machine Errors'!D48, 'Vending_Machine_Sum Errors'!D48, 'MazeComplete Errors'!D48, 'MazeSolve Errors'!D48, 'Hamiltonian Errors'!D48)/('Failure Counts Errors'!D1-'Failure Counts Errors'!D48),0)</f>
        <v>13.933333333333332</v>
      </c>
      <c r="E48">
        <f>IFERROR(SUM('PARITY Errors'!E48, 'Pattern_Matching Errors'!E48, 'Reversal Errors'!E48, 'Stack Errors'!E48, 'Vending_Machine Errors'!E48, 'Vending_Machine_Sum Errors'!E48, 'MazeComplete Errors'!E48, 'MazeSolve Errors'!E48, 'Hamiltonian Errors'!E48)/('Failure Counts Errors'!D1-'Failure Counts Errors'!E48),0)</f>
        <v>0</v>
      </c>
      <c r="F48">
        <f>IFERROR(SUM('PARITY Errors'!F48, 'Pattern_Matching Errors'!F48, 'Reversal Errors'!F48, 'Stack Errors'!F48, 'Vending_Machine Errors'!F48, 'Vending_Machine_Sum Errors'!F48, 'MazeComplete Errors'!F48, 'MazeSolve Errors'!F48, 'Hamiltonian Errors'!F48)/('Failure Counts Errors'!D1-'Failure Counts Errors'!F48),0)</f>
        <v>17.644444444444446</v>
      </c>
      <c r="G48">
        <f>IFERROR(SUM('PARITY Errors'!G48, 'Pattern_Matching Errors'!G48, 'Reversal Errors'!G48, 'Stack Errors'!G48, 'Vending_Machine Errors'!G48, 'Vending_Machine_Sum Errors'!G48, 'MazeComplete Errors'!G48, 'MazeSolve Errors'!G48, 'Hamiltonian Errors'!G48)/('Failure Counts Errors'!D1-'Failure Counts Errors'!G48),0)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IFERROR(SUM('PARITY Errors'!D49, 'Pattern_Matching Errors'!D49, 'Reversal Errors'!D49, 'Stack Errors'!D49, 'Vending_Machine Errors'!D49, 'Vending_Machine_Sum Errors'!D49, 'MazeComplete Errors'!D49, 'MazeSolve Errors'!D49, 'Hamiltonian Errors'!D49)/('Failure Counts Errors'!D1-'Failure Counts Errors'!D49),0)</f>
        <v>14.017777777777777</v>
      </c>
      <c r="E49">
        <f>IFERROR(SUM('PARITY Errors'!E49, 'Pattern_Matching Errors'!E49, 'Reversal Errors'!E49, 'Stack Errors'!E49, 'Vending_Machine Errors'!E49, 'Vending_Machine_Sum Errors'!E49, 'MazeComplete Errors'!E49, 'MazeSolve Errors'!E49, 'Hamiltonian Errors'!E49)/('Failure Counts Errors'!D1-'Failure Counts Errors'!E49),0)</f>
        <v>0</v>
      </c>
      <c r="F49">
        <f>IFERROR(SUM('PARITY Errors'!F49, 'Pattern_Matching Errors'!F49, 'Reversal Errors'!F49, 'Stack Errors'!F49, 'Vending_Machine Errors'!F49, 'Vending_Machine_Sum Errors'!F49, 'MazeComplete Errors'!F49, 'MazeSolve Errors'!F49, 'Hamiltonian Errors'!F49)/('Failure Counts Errors'!D1-'Failure Counts Errors'!F49),0)</f>
        <v>18.555555555555557</v>
      </c>
      <c r="G49">
        <f>IFERROR(SUM('PARITY Errors'!G49, 'Pattern_Matching Errors'!G49, 'Reversal Errors'!G49, 'Stack Errors'!G49, 'Vending_Machine Errors'!G49, 'Vending_Machine_Sum Errors'!G49, 'MazeComplete Errors'!G49, 'MazeSolve Errors'!G49, 'Hamiltonian Errors'!G49)/('Failure Counts Errors'!D1-'Failure Counts Errors'!G49),0)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IFERROR(SUM('PARITY Errors'!D50, 'Pattern_Matching Errors'!D50, 'Reversal Errors'!D50, 'Stack Errors'!D50, 'Vending_Machine Errors'!D50, 'Vending_Machine_Sum Errors'!D50, 'MazeComplete Errors'!D50, 'MazeSolve Errors'!D50, 'Hamiltonian Errors'!D50)/('Failure Counts Errors'!D1-'Failure Counts Errors'!D50),0)</f>
        <v>10.68888888888889</v>
      </c>
      <c r="E50">
        <f>IFERROR(SUM('PARITY Errors'!E50, 'Pattern_Matching Errors'!E50, 'Reversal Errors'!E50, 'Stack Errors'!E50, 'Vending_Machine Errors'!E50, 'Vending_Machine_Sum Errors'!E50, 'MazeComplete Errors'!E50, 'MazeSolve Errors'!E50, 'Hamiltonian Errors'!E50)/('Failure Counts Errors'!D1-'Failure Counts Errors'!E50),0)</f>
        <v>0</v>
      </c>
      <c r="F50">
        <f>IFERROR(SUM('PARITY Errors'!F50, 'Pattern_Matching Errors'!F50, 'Reversal Errors'!F50, 'Stack Errors'!F50, 'Vending_Machine Errors'!F50, 'Vending_Machine_Sum Errors'!F50, 'MazeComplete Errors'!F50, 'MazeSolve Errors'!F50, 'Hamiltonian Errors'!F50)/('Failure Counts Errors'!D1-'Failure Counts Errors'!F50),0)</f>
        <v>17.355555555555554</v>
      </c>
      <c r="G50">
        <f>IFERROR(SUM('PARITY Errors'!G50, 'Pattern_Matching Errors'!G50, 'Reversal Errors'!G50, 'Stack Errors'!G50, 'Vending_Machine Errors'!G50, 'Vending_Machine_Sum Errors'!G50, 'MazeComplete Errors'!G50, 'MazeSolve Errors'!G50, 'Hamiltonian Errors'!G50)/('Failure Counts Errors'!D1-'Failure Counts Errors'!G50),0)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IFERROR(SUM('PARITY Errors'!D51, 'Pattern_Matching Errors'!D51, 'Reversal Errors'!D51, 'Stack Errors'!D51, 'Vending_Machine Errors'!D51, 'Vending_Machine_Sum Errors'!D51, 'MazeComplete Errors'!D51, 'MazeSolve Errors'!D51, 'Hamiltonian Errors'!D51)/('Failure Counts Errors'!D1-'Failure Counts Errors'!D51),0)</f>
        <v>10.8</v>
      </c>
      <c r="E51">
        <f>IFERROR(SUM('PARITY Errors'!E51, 'Pattern_Matching Errors'!E51, 'Reversal Errors'!E51, 'Stack Errors'!E51, 'Vending_Machine Errors'!E51, 'Vending_Machine_Sum Errors'!E51, 'MazeComplete Errors'!E51, 'MazeSolve Errors'!E51, 'Hamiltonian Errors'!E51)/('Failure Counts Errors'!D1-'Failure Counts Errors'!E51),0)</f>
        <v>2.2222222222222223E-2</v>
      </c>
      <c r="F51">
        <f>IFERROR(SUM('PARITY Errors'!F51, 'Pattern_Matching Errors'!F51, 'Reversal Errors'!F51, 'Stack Errors'!F51, 'Vending_Machine Errors'!F51, 'Vending_Machine_Sum Errors'!F51, 'MazeComplete Errors'!F51, 'MazeSolve Errors'!F51, 'Hamiltonian Errors'!F51)/('Failure Counts Errors'!D1-'Failure Counts Errors'!F51),0)</f>
        <v>18.899999999999995</v>
      </c>
      <c r="G51">
        <f>IFERROR(SUM('PARITY Errors'!G51, 'Pattern_Matching Errors'!G51, 'Reversal Errors'!G51, 'Stack Errors'!G51, 'Vending_Machine Errors'!G51, 'Vending_Machine_Sum Errors'!G51, 'MazeComplete Errors'!G51, 'MazeSolve Errors'!G51, 'Hamiltonian Errors'!G51)/('Failure Counts Errors'!D1-'Failure Counts Errors'!G51),0)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IFERROR(SUM('PARITY Errors'!D52, 'Pattern_Matching Errors'!D52, 'Reversal Errors'!D52, 'Stack Errors'!D52, 'Vending_Machine Errors'!D52, 'Vending_Machine_Sum Errors'!D52, 'MazeComplete Errors'!D52, 'MazeSolve Errors'!D52, 'Hamiltonian Errors'!D52)/('Failure Counts Errors'!D1-'Failure Counts Errors'!D52),0)</f>
        <v>10.833333333333332</v>
      </c>
      <c r="E52">
        <f>IFERROR(SUM('PARITY Errors'!E52, 'Pattern_Matching Errors'!E52, 'Reversal Errors'!E52, 'Stack Errors'!E52, 'Vending_Machine Errors'!E52, 'Vending_Machine_Sum Errors'!E52, 'MazeComplete Errors'!E52, 'MazeSolve Errors'!E52, 'Hamiltonian Errors'!E52)/('Failure Counts Errors'!D1-'Failure Counts Errors'!E52),0)</f>
        <v>0</v>
      </c>
      <c r="F52">
        <f>IFERROR(SUM('PARITY Errors'!F52, 'Pattern_Matching Errors'!F52, 'Reversal Errors'!F52, 'Stack Errors'!F52, 'Vending_Machine Errors'!F52, 'Vending_Machine_Sum Errors'!F52, 'MazeComplete Errors'!F52, 'MazeSolve Errors'!F52, 'Hamiltonian Errors'!F52)/('Failure Counts Errors'!D1-'Failure Counts Errors'!F52),0)</f>
        <v>19.799999999999997</v>
      </c>
      <c r="G52">
        <f>IFERROR(SUM('PARITY Errors'!G52, 'Pattern_Matching Errors'!G52, 'Reversal Errors'!G52, 'Stack Errors'!G52, 'Vending_Machine Errors'!G52, 'Vending_Machine_Sum Errors'!G52, 'MazeComplete Errors'!G52, 'MazeSolve Errors'!G52, 'Hamiltonian Errors'!G52)/('Failure Counts Errors'!D1-'Failure Counts Errors'!G52),0)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IFERROR(SUM('PARITY Errors'!D53, 'Pattern_Matching Errors'!D53, 'Reversal Errors'!D53, 'Stack Errors'!D53, 'Vending_Machine Errors'!D53, 'Vending_Machine_Sum Errors'!D53, 'MazeComplete Errors'!D53, 'MazeSolve Errors'!D53, 'Hamiltonian Errors'!D53)/('Failure Counts Errors'!D1-'Failure Counts Errors'!D53),0)</f>
        <v>10.644444444444444</v>
      </c>
      <c r="E53">
        <f>IFERROR(SUM('PARITY Errors'!E53, 'Pattern_Matching Errors'!E53, 'Reversal Errors'!E53, 'Stack Errors'!E53, 'Vending_Machine Errors'!E53, 'Vending_Machine_Sum Errors'!E53, 'MazeComplete Errors'!E53, 'MazeSolve Errors'!E53, 'Hamiltonian Errors'!E53)/('Failure Counts Errors'!D1-'Failure Counts Errors'!E53),0)</f>
        <v>0</v>
      </c>
      <c r="F53">
        <f>IFERROR(SUM('PARITY Errors'!F53, 'Pattern_Matching Errors'!F53, 'Reversal Errors'!F53, 'Stack Errors'!F53, 'Vending_Machine Errors'!F53, 'Vending_Machine_Sum Errors'!F53, 'MazeComplete Errors'!F53, 'MazeSolve Errors'!F53, 'Hamiltonian Errors'!F53)/('Failure Counts Errors'!D1-'Failure Counts Errors'!F53),0)</f>
        <v>18.844444444444445</v>
      </c>
      <c r="G53">
        <f>IFERROR(SUM('PARITY Errors'!G53, 'Pattern_Matching Errors'!G53, 'Reversal Errors'!G53, 'Stack Errors'!G53, 'Vending_Machine Errors'!G53, 'Vending_Machine_Sum Errors'!G53, 'MazeComplete Errors'!G53, 'MazeSolve Errors'!G53, 'Hamiltonian Errors'!G53)/('Failure Counts Errors'!D1-'Failure Counts Errors'!G53),0)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IFERROR(SUM('PARITY Errors'!D54, 'Pattern_Matching Errors'!D54, 'Reversal Errors'!D54, 'Stack Errors'!D54, 'Vending_Machine Errors'!D54, 'Vending_Machine_Sum Errors'!D54, 'MazeComplete Errors'!D54, 'MazeSolve Errors'!D54, 'Hamiltonian Errors'!D54)/('Failure Counts Errors'!D1-'Failure Counts Errors'!D54),0)</f>
        <v>10.7</v>
      </c>
      <c r="E54">
        <f>IFERROR(SUM('PARITY Errors'!E54, 'Pattern_Matching Errors'!E54, 'Reversal Errors'!E54, 'Stack Errors'!E54, 'Vending_Machine Errors'!E54, 'Vending_Machine_Sum Errors'!E54, 'MazeComplete Errors'!E54, 'MazeSolve Errors'!E54, 'Hamiltonian Errors'!E54)/('Failure Counts Errors'!D1-'Failure Counts Errors'!E54),0)</f>
        <v>0</v>
      </c>
      <c r="F54">
        <f>IFERROR(SUM('PARITY Errors'!F54, 'Pattern_Matching Errors'!F54, 'Reversal Errors'!F54, 'Stack Errors'!F54, 'Vending_Machine Errors'!F54, 'Vending_Machine_Sum Errors'!F54, 'MazeComplete Errors'!F54, 'MazeSolve Errors'!F54, 'Hamiltonian Errors'!F54)/('Failure Counts Errors'!D1-'Failure Counts Errors'!F54),0)</f>
        <v>19.588888888888889</v>
      </c>
      <c r="G54">
        <f>IFERROR(SUM('PARITY Errors'!G54, 'Pattern_Matching Errors'!G54, 'Reversal Errors'!G54, 'Stack Errors'!G54, 'Vending_Machine Errors'!G54, 'Vending_Machine_Sum Errors'!G54, 'MazeComplete Errors'!G54, 'MazeSolve Errors'!G54, 'Hamiltonian Errors'!G54)/('Failure Counts Errors'!D1-'Failure Counts Errors'!G54),0)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IFERROR(SUM('PARITY Errors'!D55, 'Pattern_Matching Errors'!D55, 'Reversal Errors'!D55, 'Stack Errors'!D55, 'Vending_Machine Errors'!D55, 'Vending_Machine_Sum Errors'!D55, 'MazeComplete Errors'!D55, 'MazeSolve Errors'!D55, 'Hamiltonian Errors'!D55)/('Failure Counts Errors'!D1-'Failure Counts Errors'!D55),0)</f>
        <v>8.2999999999999989</v>
      </c>
      <c r="E55">
        <f>IFERROR(SUM('PARITY Errors'!E55, 'Pattern_Matching Errors'!E55, 'Reversal Errors'!E55, 'Stack Errors'!E55, 'Vending_Machine Errors'!E55, 'Vending_Machine_Sum Errors'!E55, 'MazeComplete Errors'!E55, 'MazeSolve Errors'!E55, 'Hamiltonian Errors'!E55)/('Failure Counts Errors'!D1-'Failure Counts Errors'!E55),0)</f>
        <v>0</v>
      </c>
      <c r="F55">
        <f>IFERROR(SUM('PARITY Errors'!F55, 'Pattern_Matching Errors'!F55, 'Reversal Errors'!F55, 'Stack Errors'!F55, 'Vending_Machine Errors'!F55, 'Vending_Machine_Sum Errors'!F55, 'MazeComplete Errors'!F55, 'MazeSolve Errors'!F55, 'Hamiltonian Errors'!F55)/('Failure Counts Errors'!D1-'Failure Counts Errors'!F55),0)</f>
        <v>16.766666666666666</v>
      </c>
      <c r="G55">
        <f>IFERROR(SUM('PARITY Errors'!G55, 'Pattern_Matching Errors'!G55, 'Reversal Errors'!G55, 'Stack Errors'!G55, 'Vending_Machine Errors'!G55, 'Vending_Machine_Sum Errors'!G55, 'MazeComplete Errors'!G55, 'MazeSolve Errors'!G55, 'Hamiltonian Errors'!G55)/('Failure Counts Errors'!D1-'Failure Counts Errors'!G55),0)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IFERROR(SUM('PARITY Errors'!D56, 'Pattern_Matching Errors'!D56, 'Reversal Errors'!D56, 'Stack Errors'!D56, 'Vending_Machine Errors'!D56, 'Vending_Machine_Sum Errors'!D56, 'MazeComplete Errors'!D56, 'MazeSolve Errors'!D56, 'Hamiltonian Errors'!D56)/('Failure Counts Errors'!D1-'Failure Counts Errors'!D56),0)</f>
        <v>8.1111111111111089</v>
      </c>
      <c r="E56">
        <f>IFERROR(SUM('PARITY Errors'!E56, 'Pattern_Matching Errors'!E56, 'Reversal Errors'!E56, 'Stack Errors'!E56, 'Vending_Machine Errors'!E56, 'Vending_Machine_Sum Errors'!E56, 'MazeComplete Errors'!E56, 'MazeSolve Errors'!E56, 'Hamiltonian Errors'!E56)/('Failure Counts Errors'!D1-'Failure Counts Errors'!E56),0)</f>
        <v>0</v>
      </c>
      <c r="F56">
        <f>IFERROR(SUM('PARITY Errors'!F56, 'Pattern_Matching Errors'!F56, 'Reversal Errors'!F56, 'Stack Errors'!F56, 'Vending_Machine Errors'!F56, 'Vending_Machine_Sum Errors'!F56, 'MazeComplete Errors'!F56, 'MazeSolve Errors'!F56, 'Hamiltonian Errors'!F56)/('Failure Counts Errors'!D1-'Failure Counts Errors'!F56),0)</f>
        <v>16.966666666666665</v>
      </c>
      <c r="G56">
        <f>IFERROR(SUM('PARITY Errors'!G56, 'Pattern_Matching Errors'!G56, 'Reversal Errors'!G56, 'Stack Errors'!G56, 'Vending_Machine Errors'!G56, 'Vending_Machine_Sum Errors'!G56, 'MazeComplete Errors'!G56, 'MazeSolve Errors'!G56, 'Hamiltonian Errors'!G56)/('Failure Counts Errors'!D1-'Failure Counts Errors'!G56),0)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IFERROR(SUM('PARITY Errors'!D57, 'Pattern_Matching Errors'!D57, 'Reversal Errors'!D57, 'Stack Errors'!D57, 'Vending_Machine Errors'!D57, 'Vending_Machine_Sum Errors'!D57, 'MazeComplete Errors'!D57, 'MazeSolve Errors'!D57, 'Hamiltonian Errors'!D57)/('Failure Counts Errors'!D1-'Failure Counts Errors'!D57),0)</f>
        <v>8.2111111111111121</v>
      </c>
      <c r="E57">
        <f>IFERROR(SUM('PARITY Errors'!E57, 'Pattern_Matching Errors'!E57, 'Reversal Errors'!E57, 'Stack Errors'!E57, 'Vending_Machine Errors'!E57, 'Vending_Machine_Sum Errors'!E57, 'MazeComplete Errors'!E57, 'MazeSolve Errors'!E57, 'Hamiltonian Errors'!E57)/('Failure Counts Errors'!D1-'Failure Counts Errors'!E57),0)</f>
        <v>0</v>
      </c>
      <c r="F57">
        <f>IFERROR(SUM('PARITY Errors'!F57, 'Pattern_Matching Errors'!F57, 'Reversal Errors'!F57, 'Stack Errors'!F57, 'Vending_Machine Errors'!F57, 'Vending_Machine_Sum Errors'!F57, 'MazeComplete Errors'!F57, 'MazeSolve Errors'!F57, 'Hamiltonian Errors'!F57)/('Failure Counts Errors'!D1-'Failure Counts Errors'!F57),0)</f>
        <v>17.799999999999997</v>
      </c>
      <c r="G57">
        <f>IFERROR(SUM('PARITY Errors'!G57, 'Pattern_Matching Errors'!G57, 'Reversal Errors'!G57, 'Stack Errors'!G57, 'Vending_Machine Errors'!G57, 'Vending_Machine_Sum Errors'!G57, 'MazeComplete Errors'!G57, 'MazeSolve Errors'!G57, 'Hamiltonian Errors'!G57)/('Failure Counts Errors'!D1-'Failure Counts Errors'!G57),0)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IFERROR(SUM('PARITY Errors'!D58, 'Pattern_Matching Errors'!D58, 'Reversal Errors'!D58, 'Stack Errors'!D58, 'Vending_Machine Errors'!D58, 'Vending_Machine_Sum Errors'!D58, 'MazeComplete Errors'!D58, 'MazeSolve Errors'!D58, 'Hamiltonian Errors'!D58)/('Failure Counts Errors'!D1-'Failure Counts Errors'!D58),0)</f>
        <v>7.8222222222222229</v>
      </c>
      <c r="E58">
        <f>IFERROR(SUM('PARITY Errors'!E58, 'Pattern_Matching Errors'!E58, 'Reversal Errors'!E58, 'Stack Errors'!E58, 'Vending_Machine Errors'!E58, 'Vending_Machine_Sum Errors'!E58, 'MazeComplete Errors'!E58, 'MazeSolve Errors'!E58, 'Hamiltonian Errors'!E58)/('Failure Counts Errors'!D1-'Failure Counts Errors'!E58),0)</f>
        <v>0</v>
      </c>
      <c r="F58">
        <f>IFERROR(SUM('PARITY Errors'!F58, 'Pattern_Matching Errors'!F58, 'Reversal Errors'!F58, 'Stack Errors'!F58, 'Vending_Machine Errors'!F58, 'Vending_Machine_Sum Errors'!F58, 'MazeComplete Errors'!F58, 'MazeSolve Errors'!F58, 'Hamiltonian Errors'!F58)/('Failure Counts Errors'!D1-'Failure Counts Errors'!F58),0)</f>
        <v>18.788888888888888</v>
      </c>
      <c r="G58">
        <f>IFERROR(SUM('PARITY Errors'!G58, 'Pattern_Matching Errors'!G58, 'Reversal Errors'!G58, 'Stack Errors'!G58, 'Vending_Machine Errors'!G58, 'Vending_Machine_Sum Errors'!G58, 'MazeComplete Errors'!G58, 'MazeSolve Errors'!G58, 'Hamiltonian Errors'!G58)/('Failure Counts Errors'!D1-'Failure Counts Errors'!G58),0)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IFERROR(SUM('PARITY Errors'!D59, 'Pattern_Matching Errors'!D59, 'Reversal Errors'!D59, 'Stack Errors'!D59, 'Vending_Machine Errors'!D59, 'Vending_Machine_Sum Errors'!D59, 'MazeComplete Errors'!D59, 'MazeSolve Errors'!D59, 'Hamiltonian Errors'!D59)/('Failure Counts Errors'!D1-'Failure Counts Errors'!D59),0)</f>
        <v>7.8555555555555543</v>
      </c>
      <c r="E59">
        <f>IFERROR(SUM('PARITY Errors'!E59, 'Pattern_Matching Errors'!E59, 'Reversal Errors'!E59, 'Stack Errors'!E59, 'Vending_Machine Errors'!E59, 'Vending_Machine_Sum Errors'!E59, 'MazeComplete Errors'!E59, 'MazeSolve Errors'!E59, 'Hamiltonian Errors'!E59)/('Failure Counts Errors'!D1-'Failure Counts Errors'!E59),0)</f>
        <v>0</v>
      </c>
      <c r="F59">
        <f>IFERROR(SUM('PARITY Errors'!F59, 'Pattern_Matching Errors'!F59, 'Reversal Errors'!F59, 'Stack Errors'!F59, 'Vending_Machine Errors'!F59, 'Vending_Machine_Sum Errors'!F59, 'MazeComplete Errors'!F59, 'MazeSolve Errors'!F59, 'Hamiltonian Errors'!F59)/('Failure Counts Errors'!D1-'Failure Counts Errors'!F59),0)</f>
        <v>18.244444444444444</v>
      </c>
      <c r="G59">
        <f>IFERROR(SUM('PARITY Errors'!G59, 'Pattern_Matching Errors'!G59, 'Reversal Errors'!G59, 'Stack Errors'!G59, 'Vending_Machine Errors'!G59, 'Vending_Machine_Sum Errors'!G59, 'MazeComplete Errors'!G59, 'MazeSolve Errors'!G59, 'Hamiltonian Errors'!G59)/('Failure Counts Errors'!D1-'Failure Counts Errors'!G59),0)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IFERROR(SUM('PARITY Errors'!D60, 'Pattern_Matching Errors'!D60, 'Reversal Errors'!D60, 'Stack Errors'!D60, 'Vending_Machine Errors'!D60, 'Vending_Machine_Sum Errors'!D60, 'MazeComplete Errors'!D60, 'MazeSolve Errors'!D60, 'Hamiltonian Errors'!D60)/('Failure Counts Errors'!D1-'Failure Counts Errors'!D60),0)</f>
        <v>8.3222222222222211</v>
      </c>
      <c r="E60">
        <f>IFERROR(SUM('PARITY Errors'!E60, 'Pattern_Matching Errors'!E60, 'Reversal Errors'!E60, 'Stack Errors'!E60, 'Vending_Machine Errors'!E60, 'Vending_Machine_Sum Errors'!E60, 'MazeComplete Errors'!E60, 'MazeSolve Errors'!E60, 'Hamiltonian Errors'!E60)/('Failure Counts Errors'!D1-'Failure Counts Errors'!E60),0)</f>
        <v>0</v>
      </c>
      <c r="F60">
        <f>IFERROR(SUM('PARITY Errors'!F60, 'Pattern_Matching Errors'!F60, 'Reversal Errors'!F60, 'Stack Errors'!F60, 'Vending_Machine Errors'!F60, 'Vending_Machine_Sum Errors'!F60, 'MazeComplete Errors'!F60, 'MazeSolve Errors'!F60, 'Hamiltonian Errors'!F60)/('Failure Counts Errors'!D1-'Failure Counts Errors'!F60),0)</f>
        <v>5.8888888888888893</v>
      </c>
      <c r="G60">
        <f>IFERROR(SUM('PARITY Errors'!G60, 'Pattern_Matching Errors'!G60, 'Reversal Errors'!G60, 'Stack Errors'!G60, 'Vending_Machine Errors'!G60, 'Vending_Machine_Sum Errors'!G60, 'MazeComplete Errors'!G60, 'MazeSolve Errors'!G60, 'Hamiltonian Errors'!G60)/('Failure Counts Errors'!D1-'Failure Counts Errors'!G60),0)</f>
        <v>12.5875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IFERROR(SUM('PARITY Errors'!D61, 'Pattern_Matching Errors'!D61, 'Reversal Errors'!D61, 'Stack Errors'!D61, 'Vending_Machine Errors'!D61, 'Vending_Machine_Sum Errors'!D61, 'MazeComplete Errors'!D61, 'MazeSolve Errors'!D61, 'Hamiltonian Errors'!D61)/('Failure Counts Errors'!D1-'Failure Counts Errors'!D61),0)</f>
        <v>8.1111111111111089</v>
      </c>
      <c r="E61">
        <f>IFERROR(SUM('PARITY Errors'!E61, 'Pattern_Matching Errors'!E61, 'Reversal Errors'!E61, 'Stack Errors'!E61, 'Vending_Machine Errors'!E61, 'Vending_Machine_Sum Errors'!E61, 'MazeComplete Errors'!E61, 'MazeSolve Errors'!E61, 'Hamiltonian Errors'!E61)/('Failure Counts Errors'!D1-'Failure Counts Errors'!E61),0)</f>
        <v>0</v>
      </c>
      <c r="F61">
        <f>IFERROR(SUM('PARITY Errors'!F61, 'Pattern_Matching Errors'!F61, 'Reversal Errors'!F61, 'Stack Errors'!F61, 'Vending_Machine Errors'!F61, 'Vending_Machine_Sum Errors'!F61, 'MazeComplete Errors'!F61, 'MazeSolve Errors'!F61, 'Hamiltonian Errors'!F61)/('Failure Counts Errors'!D1-'Failure Counts Errors'!F61),0)</f>
        <v>7.7888888888888879</v>
      </c>
      <c r="G61">
        <f>IFERROR(SUM('PARITY Errors'!G61, 'Pattern_Matching Errors'!G61, 'Reversal Errors'!G61, 'Stack Errors'!G61, 'Vending_Machine Errors'!G61, 'Vending_Machine_Sum Errors'!G61, 'MazeComplete Errors'!G61, 'MazeSolve Errors'!G61, 'Hamiltonian Errors'!G61)/('Failure Counts Errors'!D1-'Failure Counts Errors'!G61),0)</f>
        <v>12.5875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IFERROR(SUM('PARITY Errors'!D62, 'Pattern_Matching Errors'!D62, 'Reversal Errors'!D62, 'Stack Errors'!D62, 'Vending_Machine Errors'!D62, 'Vending_Machine_Sum Errors'!D62, 'MazeComplete Errors'!D62, 'MazeSolve Errors'!D62, 'Hamiltonian Errors'!D62)/('Failure Counts Errors'!D1-'Failure Counts Errors'!D62),0)</f>
        <v>8.2444444444444454</v>
      </c>
      <c r="E62">
        <f>IFERROR(SUM('PARITY Errors'!E62, 'Pattern_Matching Errors'!E62, 'Reversal Errors'!E62, 'Stack Errors'!E62, 'Vending_Machine Errors'!E62, 'Vending_Machine_Sum Errors'!E62, 'MazeComplete Errors'!E62, 'MazeSolve Errors'!E62, 'Hamiltonian Errors'!E62)/('Failure Counts Errors'!D1-'Failure Counts Errors'!E62),0)</f>
        <v>0</v>
      </c>
      <c r="F62">
        <f>IFERROR(SUM('PARITY Errors'!F62, 'Pattern_Matching Errors'!F62, 'Reversal Errors'!F62, 'Stack Errors'!F62, 'Vending_Machine Errors'!F62, 'Vending_Machine_Sum Errors'!F62, 'MazeComplete Errors'!F62, 'MazeSolve Errors'!F62, 'Hamiltonian Errors'!F62)/('Failure Counts Errors'!D1-'Failure Counts Errors'!F62),0)</f>
        <v>7.7555555555555555</v>
      </c>
      <c r="G62">
        <f>IFERROR(SUM('PARITY Errors'!G62, 'Pattern_Matching Errors'!G62, 'Reversal Errors'!G62, 'Stack Errors'!G62, 'Vending_Machine Errors'!G62, 'Vending_Machine_Sum Errors'!G62, 'MazeComplete Errors'!G62, 'MazeSolve Errors'!G62, 'Hamiltonian Errors'!G62)/('Failure Counts Errors'!D1-'Failure Counts Errors'!G62),0)</f>
        <v>12.625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IFERROR(SUM('PARITY Errors'!D63, 'Pattern_Matching Errors'!D63, 'Reversal Errors'!D63, 'Stack Errors'!D63, 'Vending_Machine Errors'!D63, 'Vending_Machine_Sum Errors'!D63, 'MazeComplete Errors'!D63, 'MazeSolve Errors'!D63, 'Hamiltonian Errors'!D63)/('Failure Counts Errors'!D1-'Failure Counts Errors'!D63),0)</f>
        <v>7.7111111111111104</v>
      </c>
      <c r="E63">
        <f>IFERROR(SUM('PARITY Errors'!E63, 'Pattern_Matching Errors'!E63, 'Reversal Errors'!E63, 'Stack Errors'!E63, 'Vending_Machine Errors'!E63, 'Vending_Machine_Sum Errors'!E63, 'MazeComplete Errors'!E63, 'MazeSolve Errors'!E63, 'Hamiltonian Errors'!E63)/('Failure Counts Errors'!D1-'Failure Counts Errors'!E63),0)</f>
        <v>0</v>
      </c>
      <c r="F63">
        <f>IFERROR(SUM('PARITY Errors'!F63, 'Pattern_Matching Errors'!F63, 'Reversal Errors'!F63, 'Stack Errors'!F63, 'Vending_Machine Errors'!F63, 'Vending_Machine_Sum Errors'!F63, 'MazeComplete Errors'!F63, 'MazeSolve Errors'!F63, 'Hamiltonian Errors'!F63)/('Failure Counts Errors'!D1-'Failure Counts Errors'!F63),0)</f>
        <v>6.9555555555555548</v>
      </c>
      <c r="G63">
        <f>IFERROR(SUM('PARITY Errors'!G63, 'Pattern_Matching Errors'!G63, 'Reversal Errors'!G63, 'Stack Errors'!G63, 'Vending_Machine Errors'!G63, 'Vending_Machine_Sum Errors'!G63, 'MazeComplete Errors'!G63, 'MazeSolve Errors'!G63, 'Hamiltonian Errors'!G63)/('Failure Counts Errors'!D1-'Failure Counts Errors'!G63),0)</f>
        <v>12.5625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IFERROR(SUM('PARITY Errors'!D64, 'Pattern_Matching Errors'!D64, 'Reversal Errors'!D64, 'Stack Errors'!D64, 'Vending_Machine Errors'!D64, 'Vending_Machine_Sum Errors'!D64, 'MazeComplete Errors'!D64, 'MazeSolve Errors'!D64, 'Hamiltonian Errors'!D64)/('Failure Counts Errors'!D1-'Failure Counts Errors'!D64),0)</f>
        <v>7.8777777777777764</v>
      </c>
      <c r="E64">
        <f>IFERROR(SUM('PARITY Errors'!E64, 'Pattern_Matching Errors'!E64, 'Reversal Errors'!E64, 'Stack Errors'!E64, 'Vending_Machine Errors'!E64, 'Vending_Machine_Sum Errors'!E64, 'MazeComplete Errors'!E64, 'MazeSolve Errors'!E64, 'Hamiltonian Errors'!E64)/('Failure Counts Errors'!D1-'Failure Counts Errors'!E64),0)</f>
        <v>0</v>
      </c>
      <c r="F64">
        <f>IFERROR(SUM('PARITY Errors'!F64, 'Pattern_Matching Errors'!F64, 'Reversal Errors'!F64, 'Stack Errors'!F64, 'Vending_Machine Errors'!F64, 'Vending_Machine_Sum Errors'!F64, 'MazeComplete Errors'!F64, 'MazeSolve Errors'!F64, 'Hamiltonian Errors'!F64)/('Failure Counts Errors'!D1-'Failure Counts Errors'!F64),0)</f>
        <v>6.1333333333333337</v>
      </c>
      <c r="G64">
        <f>IFERROR(SUM('PARITY Errors'!G64, 'Pattern_Matching Errors'!G64, 'Reversal Errors'!G64, 'Stack Errors'!G64, 'Vending_Machine Errors'!G64, 'Vending_Machine_Sum Errors'!G64, 'MazeComplete Errors'!G64, 'MazeSolve Errors'!G64, 'Hamiltonian Errors'!G64)/('Failure Counts Errors'!D1-'Failure Counts Errors'!G64),0)</f>
        <v>12.5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IFERROR(SUM('PARITY Errors'!D65, 'Pattern_Matching Errors'!D65, 'Reversal Errors'!D65, 'Stack Errors'!D65, 'Vending_Machine Errors'!D65, 'Vending_Machine_Sum Errors'!D65, 'MazeComplete Errors'!D65, 'MazeSolve Errors'!D65, 'Hamiltonian Errors'!D65)/('Failure Counts Errors'!D1-'Failure Counts Errors'!D65),0)</f>
        <v>8.5222222222222204</v>
      </c>
      <c r="E65">
        <f>IFERROR(SUM('PARITY Errors'!E65, 'Pattern_Matching Errors'!E65, 'Reversal Errors'!E65, 'Stack Errors'!E65, 'Vending_Machine Errors'!E65, 'Vending_Machine_Sum Errors'!E65, 'MazeComplete Errors'!E65, 'MazeSolve Errors'!E65, 'Hamiltonian Errors'!E65)/('Failure Counts Errors'!D1-'Failure Counts Errors'!E65),0)</f>
        <v>0</v>
      </c>
      <c r="F65">
        <f>IFERROR(SUM('PARITY Errors'!F65, 'Pattern_Matching Errors'!F65, 'Reversal Errors'!F65, 'Stack Errors'!F65, 'Vending_Machine Errors'!F65, 'Vending_Machine_Sum Errors'!F65, 'MazeComplete Errors'!F65, 'MazeSolve Errors'!F65, 'Hamiltonian Errors'!F65)/('Failure Counts Errors'!D1-'Failure Counts Errors'!F65),0)</f>
        <v>2.0999999999999996</v>
      </c>
      <c r="G65">
        <f>IFERROR(SUM('PARITY Errors'!G65, 'Pattern_Matching Errors'!G65, 'Reversal Errors'!G65, 'Stack Errors'!G65, 'Vending_Machine Errors'!G65, 'Vending_Machine_Sum Errors'!G65, 'MazeComplete Errors'!G65, 'MazeSolve Errors'!G65, 'Hamiltonian Errors'!G65)/('Failure Counts Errors'!D1-'Failure Counts Errors'!G65),0)</f>
        <v>12.637499999999999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IFERROR(SUM('PARITY Errors'!D66, 'Pattern_Matching Errors'!D66, 'Reversal Errors'!D66, 'Stack Errors'!D66, 'Vending_Machine Errors'!D66, 'Vending_Machine_Sum Errors'!D66, 'MazeComplete Errors'!D66, 'MazeSolve Errors'!D66, 'Hamiltonian Errors'!D66)/('Failure Counts Errors'!D1-'Failure Counts Errors'!D66),0)</f>
        <v>9.3000000000000007</v>
      </c>
      <c r="E66">
        <f>IFERROR(SUM('PARITY Errors'!E66, 'Pattern_Matching Errors'!E66, 'Reversal Errors'!E66, 'Stack Errors'!E66, 'Vending_Machine Errors'!E66, 'Vending_Machine_Sum Errors'!E66, 'MazeComplete Errors'!E66, 'MazeSolve Errors'!E66, 'Hamiltonian Errors'!E66)/('Failure Counts Errors'!D1-'Failure Counts Errors'!E66),0)</f>
        <v>0</v>
      </c>
      <c r="F66">
        <f>IFERROR(SUM('PARITY Errors'!F66, 'Pattern_Matching Errors'!F66, 'Reversal Errors'!F66, 'Stack Errors'!F66, 'Vending_Machine Errors'!F66, 'Vending_Machine_Sum Errors'!F66, 'MazeComplete Errors'!F66, 'MazeSolve Errors'!F66, 'Hamiltonian Errors'!F66)/('Failure Counts Errors'!D1-'Failure Counts Errors'!F66),0)</f>
        <v>1.7111111111111112</v>
      </c>
      <c r="G66">
        <f>IFERROR(SUM('PARITY Errors'!G66, 'Pattern_Matching Errors'!G66, 'Reversal Errors'!G66, 'Stack Errors'!G66, 'Vending_Machine Errors'!G66, 'Vending_Machine_Sum Errors'!G66, 'MazeComplete Errors'!G66, 'MazeSolve Errors'!G66, 'Hamiltonian Errors'!G66)/('Failure Counts Errors'!D1-'Failure Counts Errors'!G66),0)</f>
        <v>12.6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IFERROR(SUM('PARITY Errors'!D67, 'Pattern_Matching Errors'!D67, 'Reversal Errors'!D67, 'Stack Errors'!D67, 'Vending_Machine Errors'!D67, 'Vending_Machine_Sum Errors'!D67, 'MazeComplete Errors'!D67, 'MazeSolve Errors'!D67, 'Hamiltonian Errors'!D67)/('Failure Counts Errors'!D1-'Failure Counts Errors'!D67),0)</f>
        <v>9.0455555555555556</v>
      </c>
      <c r="E67">
        <f>IFERROR(SUM('PARITY Errors'!E67, 'Pattern_Matching Errors'!E67, 'Reversal Errors'!E67, 'Stack Errors'!E67, 'Vending_Machine Errors'!E67, 'Vending_Machine_Sum Errors'!E67, 'MazeComplete Errors'!E67, 'MazeSolve Errors'!E67, 'Hamiltonian Errors'!E67)/('Failure Counts Errors'!D1-'Failure Counts Errors'!E67),0)</f>
        <v>0</v>
      </c>
      <c r="F67">
        <f>IFERROR(SUM('PARITY Errors'!F67, 'Pattern_Matching Errors'!F67, 'Reversal Errors'!F67, 'Stack Errors'!F67, 'Vending_Machine Errors'!F67, 'Vending_Machine_Sum Errors'!F67, 'MazeComplete Errors'!F67, 'MazeSolve Errors'!F67, 'Hamiltonian Errors'!F67)/('Failure Counts Errors'!D1-'Failure Counts Errors'!F67),0)</f>
        <v>1.7444444444444445</v>
      </c>
      <c r="G67">
        <f>IFERROR(SUM('PARITY Errors'!G67, 'Pattern_Matching Errors'!G67, 'Reversal Errors'!G67, 'Stack Errors'!G67, 'Vending_Machine Errors'!G67, 'Vending_Machine_Sum Errors'!G67, 'MazeComplete Errors'!G67, 'MazeSolve Errors'!G67, 'Hamiltonian Errors'!G67)/('Failure Counts Errors'!D1-'Failure Counts Errors'!G67),0)</f>
        <v>12.612500000000001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IFERROR(SUM('PARITY Errors'!D68, 'Pattern_Matching Errors'!D68, 'Reversal Errors'!D68, 'Stack Errors'!D68, 'Vending_Machine Errors'!D68, 'Vending_Machine_Sum Errors'!D68, 'MazeComplete Errors'!D68, 'MazeSolve Errors'!D68, 'Hamiltonian Errors'!D68)/('Failure Counts Errors'!D1-'Failure Counts Errors'!D68),0)</f>
        <v>9.18888888888889</v>
      </c>
      <c r="E68">
        <f>IFERROR(SUM('PARITY Errors'!E68, 'Pattern_Matching Errors'!E68, 'Reversal Errors'!E68, 'Stack Errors'!E68, 'Vending_Machine Errors'!E68, 'Vending_Machine_Sum Errors'!E68, 'MazeComplete Errors'!E68, 'MazeSolve Errors'!E68, 'Hamiltonian Errors'!E68)/('Failure Counts Errors'!D1-'Failure Counts Errors'!E68),0)</f>
        <v>0</v>
      </c>
      <c r="F68">
        <f>IFERROR(SUM('PARITY Errors'!F68, 'Pattern_Matching Errors'!F68, 'Reversal Errors'!F68, 'Stack Errors'!F68, 'Vending_Machine Errors'!F68, 'Vending_Machine_Sum Errors'!F68, 'MazeComplete Errors'!F68, 'MazeSolve Errors'!F68, 'Hamiltonian Errors'!F68)/('Failure Counts Errors'!D1-'Failure Counts Errors'!F68),0)</f>
        <v>1.6777777777777778</v>
      </c>
      <c r="G68">
        <f>IFERROR(SUM('PARITY Errors'!G68, 'Pattern_Matching Errors'!G68, 'Reversal Errors'!G68, 'Stack Errors'!G68, 'Vending_Machine Errors'!G68, 'Vending_Machine_Sum Errors'!G68, 'MazeComplete Errors'!G68, 'MazeSolve Errors'!G68, 'Hamiltonian Errors'!G68)/('Failure Counts Errors'!D1-'Failure Counts Errors'!G68),0)</f>
        <v>12.55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IFERROR(SUM('PARITY Errors'!D69, 'Pattern_Matching Errors'!D69, 'Reversal Errors'!D69, 'Stack Errors'!D69, 'Vending_Machine Errors'!D69, 'Vending_Machine_Sum Errors'!D69, 'MazeComplete Errors'!D69, 'MazeSolve Errors'!D69, 'Hamiltonian Errors'!D69)/('Failure Counts Errors'!D1-'Failure Counts Errors'!D69),0)</f>
        <v>9.1333333333333329</v>
      </c>
      <c r="E69">
        <f>IFERROR(SUM('PARITY Errors'!E69, 'Pattern_Matching Errors'!E69, 'Reversal Errors'!E69, 'Stack Errors'!E69, 'Vending_Machine Errors'!E69, 'Vending_Machine_Sum Errors'!E69, 'MazeComplete Errors'!E69, 'MazeSolve Errors'!E69, 'Hamiltonian Errors'!E69)/('Failure Counts Errors'!D1-'Failure Counts Errors'!E69),0)</f>
        <v>0</v>
      </c>
      <c r="F69">
        <f>IFERROR(SUM('PARITY Errors'!F69, 'Pattern_Matching Errors'!F69, 'Reversal Errors'!F69, 'Stack Errors'!F69, 'Vending_Machine Errors'!F69, 'Vending_Machine_Sum Errors'!F69, 'MazeComplete Errors'!F69, 'MazeSolve Errors'!F69, 'Hamiltonian Errors'!F69)/('Failure Counts Errors'!D1-'Failure Counts Errors'!F69),0)</f>
        <v>1.3888888888888888</v>
      </c>
      <c r="G69">
        <f>IFERROR(SUM('PARITY Errors'!G69, 'Pattern_Matching Errors'!G69, 'Reversal Errors'!G69, 'Stack Errors'!G69, 'Vending_Machine Errors'!G69, 'Vending_Machine_Sum Errors'!G69, 'MazeComplete Errors'!G69, 'MazeSolve Errors'!G69, 'Hamiltonian Errors'!G69)/('Failure Counts Errors'!D1-'Failure Counts Errors'!G69),0)</f>
        <v>12.637499999999999</v>
      </c>
      <c r="H69" t="str">
        <f t="shared" si="1"/>
        <v>100 (δ=0.85)</v>
      </c>
    </row>
    <row r="73" spans="1:8" x14ac:dyDescent="0.45">
      <c r="A73" s="1">
        <v>0</v>
      </c>
      <c r="B73" t="s">
        <v>9</v>
      </c>
    </row>
    <row r="75" spans="1:8" x14ac:dyDescent="0.45">
      <c r="B75" s="1" t="s">
        <v>0</v>
      </c>
      <c r="C75" s="1" t="s">
        <v>1</v>
      </c>
      <c r="D75" s="1" t="s">
        <v>2</v>
      </c>
      <c r="E75" s="1" t="s">
        <v>3</v>
      </c>
      <c r="F75" s="1" t="s">
        <v>4</v>
      </c>
      <c r="G75" s="1" t="s">
        <v>5</v>
      </c>
      <c r="H75" s="1" t="s">
        <v>7</v>
      </c>
    </row>
    <row r="76" spans="1:8" x14ac:dyDescent="0.45">
      <c r="A76" s="1">
        <v>0</v>
      </c>
      <c r="B76">
        <v>0</v>
      </c>
      <c r="C76">
        <v>0</v>
      </c>
      <c r="D76">
        <f>IFERROR(SUM('PARITY Errors'!D76, 'Pattern_Matching Errors'!D76, 'Reversal Errors'!D76, 'Stack Errors'!D76, 'Vending_Machine Errors'!D76, 'Vending_Machine_Sum Errors'!D76, 'MazeComplete Errors'!D76, 'MazeSolve Errors'!D76, 'Hamiltonian Errors'!D76)/('Failure Counts Errors'!D1-'Failure Counts Errors'!D76),0)</f>
        <v>22.077777777777776</v>
      </c>
      <c r="E76">
        <f>IFERROR(SUM('PARITY Errors'!E76, 'Pattern_Matching Errors'!E76, 'Reversal Errors'!E76, 'Stack Errors'!E76, 'Vending_Machine Errors'!E76, 'Vending_Machine_Sum Errors'!E76, 'MazeComplete Errors'!E76, 'MazeSolve Errors'!E76, 'Hamiltonian Errors'!E76)/('Failure Counts Errors'!D1-'Failure Counts Errors'!E76),0)</f>
        <v>13.5625</v>
      </c>
      <c r="F76">
        <f>IFERROR(SUM('PARITY Errors'!F76, 'Pattern_Matching Errors'!F76, 'Reversal Errors'!F76, 'Stack Errors'!F76, 'Vending_Machine Errors'!F76, 'Vending_Machine_Sum Errors'!F76, 'MazeComplete Errors'!F76, 'MazeSolve Errors'!F76, 'Hamiltonian Errors'!F76)/('Failure Counts Errors'!D1-'Failure Counts Errors'!F76),0)</f>
        <v>21.244444444444447</v>
      </c>
      <c r="G76">
        <f>IFERROR(SUM('PARITY Errors'!G76, 'Pattern_Matching Errors'!G76, 'Reversal Errors'!G76, 'Stack Errors'!G76, 'Vending_Machine Errors'!G76, 'Vending_Machine_Sum Errors'!G76, 'MazeComplete Errors'!G76, 'MazeSolve Errors'!G76, 'Hamiltonian Errors'!G76)/('Failure Counts Errors'!D1-'Failure Counts Errors'!G76),0)</f>
        <v>285.23333333333329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IFERROR(SUM('PARITY Errors'!D77, 'Pattern_Matching Errors'!D77, 'Reversal Errors'!D77, 'Stack Errors'!D77, 'Vending_Machine Errors'!D77, 'Vending_Machine_Sum Errors'!D77, 'MazeComplete Errors'!D77, 'MazeSolve Errors'!D77, 'Hamiltonian Errors'!D77)/('Failure Counts Errors'!D1-'Failure Counts Errors'!D77),0)</f>
        <v>22.222222222222221</v>
      </c>
      <c r="E77">
        <f>IFERROR(SUM('PARITY Errors'!E77, 'Pattern_Matching Errors'!E77, 'Reversal Errors'!E77, 'Stack Errors'!E77, 'Vending_Machine Errors'!E77, 'Vending_Machine_Sum Errors'!E77, 'MazeComplete Errors'!E77, 'MazeSolve Errors'!E77, 'Hamiltonian Errors'!E77)/('Failure Counts Errors'!D1-'Failure Counts Errors'!E77),0)</f>
        <v>13.5</v>
      </c>
      <c r="F77">
        <f>IFERROR(SUM('PARITY Errors'!F77, 'Pattern_Matching Errors'!F77, 'Reversal Errors'!F77, 'Stack Errors'!F77, 'Vending_Machine Errors'!F77, 'Vending_Machine_Sum Errors'!F77, 'MazeComplete Errors'!F77, 'MazeSolve Errors'!F77, 'Hamiltonian Errors'!F77)/('Failure Counts Errors'!D1-'Failure Counts Errors'!F77),0)</f>
        <v>23.022222222222222</v>
      </c>
      <c r="G77">
        <f>IFERROR(SUM('PARITY Errors'!G77, 'Pattern_Matching Errors'!G77, 'Reversal Errors'!G77, 'Stack Errors'!G77, 'Vending_Machine Errors'!G77, 'Vending_Machine_Sum Errors'!G77, 'MazeComplete Errors'!G77, 'MazeSolve Errors'!G77, 'Hamiltonian Errors'!G77)/('Failure Counts Errors'!D1-'Failure Counts Errors'!G77),0)</f>
        <v>282.5333333333333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IFERROR(SUM('PARITY Errors'!D78, 'Pattern_Matching Errors'!D78, 'Reversal Errors'!D78, 'Stack Errors'!D78, 'Vending_Machine Errors'!D78, 'Vending_Machine_Sum Errors'!D78, 'MazeComplete Errors'!D78, 'MazeSolve Errors'!D78, 'Hamiltonian Errors'!D78)/('Failure Counts Errors'!D1-'Failure Counts Errors'!D78),0)</f>
        <v>22.060000000000002</v>
      </c>
      <c r="E78">
        <f>IFERROR(SUM('PARITY Errors'!E78, 'Pattern_Matching Errors'!E78, 'Reversal Errors'!E78, 'Stack Errors'!E78, 'Vending_Machine Errors'!E78, 'Vending_Machine_Sum Errors'!E78, 'MazeComplete Errors'!E78, 'MazeSolve Errors'!E78, 'Hamiltonian Errors'!E78)/('Failure Counts Errors'!D1-'Failure Counts Errors'!E78),0)</f>
        <v>12.088888888888889</v>
      </c>
      <c r="F78">
        <f>IFERROR(SUM('PARITY Errors'!F78, 'Pattern_Matching Errors'!F78, 'Reversal Errors'!F78, 'Stack Errors'!F78, 'Vending_Machine Errors'!F78, 'Vending_Machine_Sum Errors'!F78, 'MazeComplete Errors'!F78, 'MazeSolve Errors'!F78, 'Hamiltonian Errors'!F78)/('Failure Counts Errors'!D1-'Failure Counts Errors'!F78),0)</f>
        <v>23.222222222222218</v>
      </c>
      <c r="G78">
        <f>IFERROR(SUM('PARITY Errors'!G78, 'Pattern_Matching Errors'!G78, 'Reversal Errors'!G78, 'Stack Errors'!G78, 'Vending_Machine Errors'!G78, 'Vending_Machine_Sum Errors'!G78, 'MazeComplete Errors'!G78, 'MazeSolve Errors'!G78, 'Hamiltonian Errors'!G78)/('Failure Counts Errors'!D1-'Failure Counts Errors'!G78),0)</f>
        <v>282.76666666666671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IFERROR(SUM('PARITY Errors'!D79, 'Pattern_Matching Errors'!D79, 'Reversal Errors'!D79, 'Stack Errors'!D79, 'Vending_Machine Errors'!D79, 'Vending_Machine_Sum Errors'!D79, 'MazeComplete Errors'!D79, 'MazeSolve Errors'!D79, 'Hamiltonian Errors'!D79)/('Failure Counts Errors'!D1-'Failure Counts Errors'!D79),0)</f>
        <v>21.926666666666666</v>
      </c>
      <c r="E79">
        <f>IFERROR(SUM('PARITY Errors'!E79, 'Pattern_Matching Errors'!E79, 'Reversal Errors'!E79, 'Stack Errors'!E79, 'Vending_Machine Errors'!E79, 'Vending_Machine_Sum Errors'!E79, 'MazeComplete Errors'!E79, 'MazeSolve Errors'!E79, 'Hamiltonian Errors'!E79)/('Failure Counts Errors'!D1-'Failure Counts Errors'!E79),0)</f>
        <v>13.975</v>
      </c>
      <c r="F79">
        <f>IFERROR(SUM('PARITY Errors'!F79, 'Pattern_Matching Errors'!F79, 'Reversal Errors'!F79, 'Stack Errors'!F79, 'Vending_Machine Errors'!F79, 'Vending_Machine_Sum Errors'!F79, 'MazeComplete Errors'!F79, 'MazeSolve Errors'!F79, 'Hamiltonian Errors'!F79)/('Failure Counts Errors'!D1-'Failure Counts Errors'!F79),0)</f>
        <v>23.711111111111112</v>
      </c>
      <c r="G79">
        <f>IFERROR(SUM('PARITY Errors'!G79, 'Pattern_Matching Errors'!G79, 'Reversal Errors'!G79, 'Stack Errors'!G79, 'Vending_Machine Errors'!G79, 'Vending_Machine_Sum Errors'!G79, 'MazeComplete Errors'!G79, 'MazeSolve Errors'!G79, 'Hamiltonian Errors'!G79)/('Failure Counts Errors'!D1-'Failure Counts Errors'!G79),0)</f>
        <v>282.26666666666671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IFERROR(SUM('PARITY Errors'!D80, 'Pattern_Matching Errors'!D80, 'Reversal Errors'!D80, 'Stack Errors'!D80, 'Vending_Machine Errors'!D80, 'Vending_Machine_Sum Errors'!D80, 'MazeComplete Errors'!D80, 'MazeSolve Errors'!D80, 'Hamiltonian Errors'!D80)/('Failure Counts Errors'!D1-'Failure Counts Errors'!D80),0)</f>
        <v>22</v>
      </c>
      <c r="E80">
        <f>IFERROR(SUM('PARITY Errors'!E80, 'Pattern_Matching Errors'!E80, 'Reversal Errors'!E80, 'Stack Errors'!E80, 'Vending_Machine Errors'!E80, 'Vending_Machine_Sum Errors'!E80, 'MazeComplete Errors'!E80, 'MazeSolve Errors'!E80, 'Hamiltonian Errors'!E80)/('Failure Counts Errors'!D1-'Failure Counts Errors'!E80),0)</f>
        <v>13.862499999999999</v>
      </c>
      <c r="F80">
        <f>IFERROR(SUM('PARITY Errors'!F80, 'Pattern_Matching Errors'!F80, 'Reversal Errors'!F80, 'Stack Errors'!F80, 'Vending_Machine Errors'!F80, 'Vending_Machine_Sum Errors'!F80, 'MazeComplete Errors'!F80, 'MazeSolve Errors'!F80, 'Hamiltonian Errors'!F80)/('Failure Counts Errors'!D1-'Failure Counts Errors'!F80),0)</f>
        <v>23.166666666666668</v>
      </c>
      <c r="G80">
        <f>IFERROR(SUM('PARITY Errors'!G80, 'Pattern_Matching Errors'!G80, 'Reversal Errors'!G80, 'Stack Errors'!G80, 'Vending_Machine Errors'!G80, 'Vending_Machine_Sum Errors'!G80, 'MazeComplete Errors'!G80, 'MazeSolve Errors'!G80, 'Hamiltonian Errors'!G80)/('Failure Counts Errors'!D1-'Failure Counts Errors'!G80),0)</f>
        <v>281.46666666666664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IFERROR(SUM('PARITY Errors'!D81, 'Pattern_Matching Errors'!D81, 'Reversal Errors'!D81, 'Stack Errors'!D81, 'Vending_Machine Errors'!D81, 'Vending_Machine_Sum Errors'!D81, 'MazeComplete Errors'!D81, 'MazeSolve Errors'!D81, 'Hamiltonian Errors'!D81)/('Failure Counts Errors'!D1-'Failure Counts Errors'!D81),0)</f>
        <v>22.37777777777778</v>
      </c>
      <c r="E81">
        <f>IFERROR(SUM('PARITY Errors'!E81, 'Pattern_Matching Errors'!E81, 'Reversal Errors'!E81, 'Stack Errors'!E81, 'Vending_Machine Errors'!E81, 'Vending_Machine_Sum Errors'!E81, 'MazeComplete Errors'!E81, 'MazeSolve Errors'!E81, 'Hamiltonian Errors'!E81)/('Failure Counts Errors'!D1-'Failure Counts Errors'!E81),0)</f>
        <v>4.4444444444444446E-2</v>
      </c>
      <c r="F81">
        <f>IFERROR(SUM('PARITY Errors'!F81, 'Pattern_Matching Errors'!F81, 'Reversal Errors'!F81, 'Stack Errors'!F81, 'Vending_Machine Errors'!F81, 'Vending_Machine_Sum Errors'!F81, 'MazeComplete Errors'!F81, 'MazeSolve Errors'!F81, 'Hamiltonian Errors'!F81)/('Failure Counts Errors'!D1-'Failure Counts Errors'!F81),0)</f>
        <v>14.155555555555557</v>
      </c>
      <c r="G81">
        <f>IFERROR(SUM('PARITY Errors'!G81, 'Pattern_Matching Errors'!G81, 'Reversal Errors'!G81, 'Stack Errors'!G81, 'Vending_Machine Errors'!G81, 'Vending_Machine_Sum Errors'!G81, 'MazeComplete Errors'!G81, 'MazeSolve Errors'!G81, 'Hamiltonian Errors'!G81)/('Failure Counts Errors'!D1-'Failure Counts Errors'!G81),0)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IFERROR(SUM('PARITY Errors'!D82, 'Pattern_Matching Errors'!D82, 'Reversal Errors'!D82, 'Stack Errors'!D82, 'Vending_Machine Errors'!D82, 'Vending_Machine_Sum Errors'!D82, 'MazeComplete Errors'!D82, 'MazeSolve Errors'!D82, 'Hamiltonian Errors'!D82)/('Failure Counts Errors'!D1-'Failure Counts Errors'!D82),0)</f>
        <v>25</v>
      </c>
      <c r="E82">
        <f>IFERROR(SUM('PARITY Errors'!E82, 'Pattern_Matching Errors'!E82, 'Reversal Errors'!E82, 'Stack Errors'!E82, 'Vending_Machine Errors'!E82, 'Vending_Machine_Sum Errors'!E82, 'MazeComplete Errors'!E82, 'MazeSolve Errors'!E82, 'Hamiltonian Errors'!E82)/('Failure Counts Errors'!D1-'Failure Counts Errors'!E82),0)</f>
        <v>8.8888888888888892E-2</v>
      </c>
      <c r="F82">
        <f>IFERROR(SUM('PARITY Errors'!F82, 'Pattern_Matching Errors'!F82, 'Reversal Errors'!F82, 'Stack Errors'!F82, 'Vending_Machine Errors'!F82, 'Vending_Machine_Sum Errors'!F82, 'MazeComplete Errors'!F82, 'MazeSolve Errors'!F82, 'Hamiltonian Errors'!F82)/('Failure Counts Errors'!D1-'Failure Counts Errors'!F82),0)</f>
        <v>15.922222222222221</v>
      </c>
      <c r="G82">
        <f>IFERROR(SUM('PARITY Errors'!G82, 'Pattern_Matching Errors'!G82, 'Reversal Errors'!G82, 'Stack Errors'!G82, 'Vending_Machine Errors'!G82, 'Vending_Machine_Sum Errors'!G82, 'MazeComplete Errors'!G82, 'MazeSolve Errors'!G82, 'Hamiltonian Errors'!G82)/('Failure Counts Errors'!D1-'Failure Counts Errors'!G82),0)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IFERROR(SUM('PARITY Errors'!D83, 'Pattern_Matching Errors'!D83, 'Reversal Errors'!D83, 'Stack Errors'!D83, 'Vending_Machine Errors'!D83, 'Vending_Machine_Sum Errors'!D83, 'MazeComplete Errors'!D83, 'MazeSolve Errors'!D83, 'Hamiltonian Errors'!D83)/('Failure Counts Errors'!D1-'Failure Counts Errors'!D83),0)</f>
        <v>22.222222222222221</v>
      </c>
      <c r="E83">
        <f>IFERROR(SUM('PARITY Errors'!E83, 'Pattern_Matching Errors'!E83, 'Reversal Errors'!E83, 'Stack Errors'!E83, 'Vending_Machine Errors'!E83, 'Vending_Machine_Sum Errors'!E83, 'MazeComplete Errors'!E83, 'MazeSolve Errors'!E83, 'Hamiltonian Errors'!E83)/('Failure Counts Errors'!D1-'Failure Counts Errors'!E83),0)</f>
        <v>7.7777777777777779E-2</v>
      </c>
      <c r="F83">
        <f>IFERROR(SUM('PARITY Errors'!F83, 'Pattern_Matching Errors'!F83, 'Reversal Errors'!F83, 'Stack Errors'!F83, 'Vending_Machine Errors'!F83, 'Vending_Machine_Sum Errors'!F83, 'MazeComplete Errors'!F83, 'MazeSolve Errors'!F83, 'Hamiltonian Errors'!F83)/('Failure Counts Errors'!D1-'Failure Counts Errors'!F83),0)</f>
        <v>15.499999999999996</v>
      </c>
      <c r="G83">
        <f>IFERROR(SUM('PARITY Errors'!G83, 'Pattern_Matching Errors'!G83, 'Reversal Errors'!G83, 'Stack Errors'!G83, 'Vending_Machine Errors'!G83, 'Vending_Machine_Sum Errors'!G83, 'MazeComplete Errors'!G83, 'MazeSolve Errors'!G83, 'Hamiltonian Errors'!G83)/('Failure Counts Errors'!D1-'Failure Counts Errors'!G83),0)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IFERROR(SUM('PARITY Errors'!D84, 'Pattern_Matching Errors'!D84, 'Reversal Errors'!D84, 'Stack Errors'!D84, 'Vending_Machine Errors'!D84, 'Vending_Machine_Sum Errors'!D84, 'MazeComplete Errors'!D84, 'MazeSolve Errors'!D84, 'Hamiltonian Errors'!D84)/('Failure Counts Errors'!D1-'Failure Counts Errors'!D84),0)</f>
        <v>22.358888888888888</v>
      </c>
      <c r="E84">
        <f>IFERROR(SUM('PARITY Errors'!E84, 'Pattern_Matching Errors'!E84, 'Reversal Errors'!E84, 'Stack Errors'!E84, 'Vending_Machine Errors'!E84, 'Vending_Machine_Sum Errors'!E84, 'MazeComplete Errors'!E84, 'MazeSolve Errors'!E84, 'Hamiltonian Errors'!E84)/('Failure Counts Errors'!D1-'Failure Counts Errors'!E84),0)</f>
        <v>0.12222222222222223</v>
      </c>
      <c r="F84">
        <f>IFERROR(SUM('PARITY Errors'!F84, 'Pattern_Matching Errors'!F84, 'Reversal Errors'!F84, 'Stack Errors'!F84, 'Vending_Machine Errors'!F84, 'Vending_Machine_Sum Errors'!F84, 'MazeComplete Errors'!F84, 'MazeSolve Errors'!F84, 'Hamiltonian Errors'!F84)/('Failure Counts Errors'!D1-'Failure Counts Errors'!F84),0)</f>
        <v>14.555555555555555</v>
      </c>
      <c r="G84">
        <f>IFERROR(SUM('PARITY Errors'!G84, 'Pattern_Matching Errors'!G84, 'Reversal Errors'!G84, 'Stack Errors'!G84, 'Vending_Machine Errors'!G84, 'Vending_Machine_Sum Errors'!G84, 'MazeComplete Errors'!G84, 'MazeSolve Errors'!G84, 'Hamiltonian Errors'!G84)/('Failure Counts Errors'!D1-'Failure Counts Errors'!G84),0)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IFERROR(SUM('PARITY Errors'!D85, 'Pattern_Matching Errors'!D85, 'Reversal Errors'!D85, 'Stack Errors'!D85, 'Vending_Machine Errors'!D85, 'Vending_Machine_Sum Errors'!D85, 'MazeComplete Errors'!D85, 'MazeSolve Errors'!D85, 'Hamiltonian Errors'!D85)/('Failure Counts Errors'!D1-'Failure Counts Errors'!D85),0)</f>
        <v>22.288888888888888</v>
      </c>
      <c r="E85">
        <f>IFERROR(SUM('PARITY Errors'!E85, 'Pattern_Matching Errors'!E85, 'Reversal Errors'!E85, 'Stack Errors'!E85, 'Vending_Machine Errors'!E85, 'Vending_Machine_Sum Errors'!E85, 'MazeComplete Errors'!E85, 'MazeSolve Errors'!E85, 'Hamiltonian Errors'!E85)/('Failure Counts Errors'!D1-'Failure Counts Errors'!E85),0)</f>
        <v>0.17777777777777778</v>
      </c>
      <c r="F85">
        <f>IFERROR(SUM('PARITY Errors'!F85, 'Pattern_Matching Errors'!F85, 'Reversal Errors'!F85, 'Stack Errors'!F85, 'Vending_Machine Errors'!F85, 'Vending_Machine_Sum Errors'!F85, 'MazeComplete Errors'!F85, 'MazeSolve Errors'!F85, 'Hamiltonian Errors'!F85)/('Failure Counts Errors'!D1-'Failure Counts Errors'!F85),0)</f>
        <v>14.466666666666665</v>
      </c>
      <c r="G85">
        <f>IFERROR(SUM('PARITY Errors'!G85, 'Pattern_Matching Errors'!G85, 'Reversal Errors'!G85, 'Stack Errors'!G85, 'Vending_Machine Errors'!G85, 'Vending_Machine_Sum Errors'!G85, 'MazeComplete Errors'!G85, 'MazeSolve Errors'!G85, 'Hamiltonian Errors'!G85)/('Failure Counts Errors'!D1-'Failure Counts Errors'!G85),0)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IFERROR(SUM('PARITY Errors'!D86, 'Pattern_Matching Errors'!D86, 'Reversal Errors'!D86, 'Stack Errors'!D86, 'Vending_Machine Errors'!D86, 'Vending_Machine_Sum Errors'!D86, 'MazeComplete Errors'!D86, 'MazeSolve Errors'!D86, 'Hamiltonian Errors'!D86)/('Failure Counts Errors'!D1-'Failure Counts Errors'!D86),0)</f>
        <v>16.733333333333334</v>
      </c>
      <c r="E86">
        <f>IFERROR(SUM('PARITY Errors'!E86, 'Pattern_Matching Errors'!E86, 'Reversal Errors'!E86, 'Stack Errors'!E86, 'Vending_Machine Errors'!E86, 'Vending_Machine_Sum Errors'!E86, 'MazeComplete Errors'!E86, 'MazeSolve Errors'!E86, 'Hamiltonian Errors'!E86)/('Failure Counts Errors'!D1-'Failure Counts Errors'!E86),0)</f>
        <v>0</v>
      </c>
      <c r="F86">
        <f>IFERROR(SUM('PARITY Errors'!F86, 'Pattern_Matching Errors'!F86, 'Reversal Errors'!F86, 'Stack Errors'!F86, 'Vending_Machine Errors'!F86, 'Vending_Machine_Sum Errors'!F86, 'MazeComplete Errors'!F86, 'MazeSolve Errors'!F86, 'Hamiltonian Errors'!F86)/('Failure Counts Errors'!D1-'Failure Counts Errors'!F86),0)</f>
        <v>18.666666666666668</v>
      </c>
      <c r="G86">
        <f>IFERROR(SUM('PARITY Errors'!G86, 'Pattern_Matching Errors'!G86, 'Reversal Errors'!G86, 'Stack Errors'!G86, 'Vending_Machine Errors'!G86, 'Vending_Machine_Sum Errors'!G86, 'MazeComplete Errors'!G86, 'MazeSolve Errors'!G86, 'Hamiltonian Errors'!G86)/('Failure Counts Errors'!D1-'Failure Counts Errors'!G86),0)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IFERROR(SUM('PARITY Errors'!D87, 'Pattern_Matching Errors'!D87, 'Reversal Errors'!D87, 'Stack Errors'!D87, 'Vending_Machine Errors'!D87, 'Vending_Machine_Sum Errors'!D87, 'MazeComplete Errors'!D87, 'MazeSolve Errors'!D87, 'Hamiltonian Errors'!D87)/('Failure Counts Errors'!D1-'Failure Counts Errors'!D87),0)</f>
        <v>16.677777777777781</v>
      </c>
      <c r="E87">
        <f>IFERROR(SUM('PARITY Errors'!E87, 'Pattern_Matching Errors'!E87, 'Reversal Errors'!E87, 'Stack Errors'!E87, 'Vending_Machine Errors'!E87, 'Vending_Machine_Sum Errors'!E87, 'MazeComplete Errors'!E87, 'MazeSolve Errors'!E87, 'Hamiltonian Errors'!E87)/('Failure Counts Errors'!D1-'Failure Counts Errors'!E87),0)</f>
        <v>0</v>
      </c>
      <c r="F87">
        <f>IFERROR(SUM('PARITY Errors'!F87, 'Pattern_Matching Errors'!F87, 'Reversal Errors'!F87, 'Stack Errors'!F87, 'Vending_Machine Errors'!F87, 'Vending_Machine_Sum Errors'!F87, 'MazeComplete Errors'!F87, 'MazeSolve Errors'!F87, 'Hamiltonian Errors'!F87)/('Failure Counts Errors'!D1-'Failure Counts Errors'!F87),0)</f>
        <v>17.933333333333334</v>
      </c>
      <c r="G87">
        <f>IFERROR(SUM('PARITY Errors'!G87, 'Pattern_Matching Errors'!G87, 'Reversal Errors'!G87, 'Stack Errors'!G87, 'Vending_Machine Errors'!G87, 'Vending_Machine_Sum Errors'!G87, 'MazeComplete Errors'!G87, 'MazeSolve Errors'!G87, 'Hamiltonian Errors'!G87)/('Failure Counts Errors'!D1-'Failure Counts Errors'!G87),0)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IFERROR(SUM('PARITY Errors'!D88, 'Pattern_Matching Errors'!D88, 'Reversal Errors'!D88, 'Stack Errors'!D88, 'Vending_Machine Errors'!D88, 'Vending_Machine_Sum Errors'!D88, 'MazeComplete Errors'!D88, 'MazeSolve Errors'!D88, 'Hamiltonian Errors'!D88)/('Failure Counts Errors'!D1-'Failure Counts Errors'!D88),0)</f>
        <v>16.833333333333332</v>
      </c>
      <c r="E88">
        <f>IFERROR(SUM('PARITY Errors'!E88, 'Pattern_Matching Errors'!E88, 'Reversal Errors'!E88, 'Stack Errors'!E88, 'Vending_Machine Errors'!E88, 'Vending_Machine_Sum Errors'!E88, 'MazeComplete Errors'!E88, 'MazeSolve Errors'!E88, 'Hamiltonian Errors'!E88)/('Failure Counts Errors'!D1-'Failure Counts Errors'!E88),0)</f>
        <v>0</v>
      </c>
      <c r="F88">
        <f>IFERROR(SUM('PARITY Errors'!F88, 'Pattern_Matching Errors'!F88, 'Reversal Errors'!F88, 'Stack Errors'!F88, 'Vending_Machine Errors'!F88, 'Vending_Machine_Sum Errors'!F88, 'MazeComplete Errors'!F88, 'MazeSolve Errors'!F88, 'Hamiltonian Errors'!F88)/('Failure Counts Errors'!D1-'Failure Counts Errors'!F88),0)</f>
        <v>16.355555555555554</v>
      </c>
      <c r="G88">
        <f>IFERROR(SUM('PARITY Errors'!G88, 'Pattern_Matching Errors'!G88, 'Reversal Errors'!G88, 'Stack Errors'!G88, 'Vending_Machine Errors'!G88, 'Vending_Machine_Sum Errors'!G88, 'MazeComplete Errors'!G88, 'MazeSolve Errors'!G88, 'Hamiltonian Errors'!G88)/('Failure Counts Errors'!D1-'Failure Counts Errors'!G88),0)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IFERROR(SUM('PARITY Errors'!D89, 'Pattern_Matching Errors'!D89, 'Reversal Errors'!D89, 'Stack Errors'!D89, 'Vending_Machine Errors'!D89, 'Vending_Machine_Sum Errors'!D89, 'MazeComplete Errors'!D89, 'MazeSolve Errors'!D89, 'Hamiltonian Errors'!D89)/('Failure Counts Errors'!D1-'Failure Counts Errors'!D89),0)</f>
        <v>17.011111111111109</v>
      </c>
      <c r="E89">
        <f>IFERROR(SUM('PARITY Errors'!E89, 'Pattern_Matching Errors'!E89, 'Reversal Errors'!E89, 'Stack Errors'!E89, 'Vending_Machine Errors'!E89, 'Vending_Machine_Sum Errors'!E89, 'MazeComplete Errors'!E89, 'MazeSolve Errors'!E89, 'Hamiltonian Errors'!E89)/('Failure Counts Errors'!D1-'Failure Counts Errors'!E89),0)</f>
        <v>0</v>
      </c>
      <c r="F89">
        <f>IFERROR(SUM('PARITY Errors'!F89, 'Pattern_Matching Errors'!F89, 'Reversal Errors'!F89, 'Stack Errors'!F89, 'Vending_Machine Errors'!F89, 'Vending_Machine_Sum Errors'!F89, 'MazeComplete Errors'!F89, 'MazeSolve Errors'!F89, 'Hamiltonian Errors'!F89)/('Failure Counts Errors'!D1-'Failure Counts Errors'!F89),0)</f>
        <v>16.422222222222224</v>
      </c>
      <c r="G89">
        <f>IFERROR(SUM('PARITY Errors'!G89, 'Pattern_Matching Errors'!G89, 'Reversal Errors'!G89, 'Stack Errors'!G89, 'Vending_Machine Errors'!G89, 'Vending_Machine_Sum Errors'!G89, 'MazeComplete Errors'!G89, 'MazeSolve Errors'!G89, 'Hamiltonian Errors'!G89)/('Failure Counts Errors'!D1-'Failure Counts Errors'!G89),0)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IFERROR(SUM('PARITY Errors'!D90, 'Pattern_Matching Errors'!D90, 'Reversal Errors'!D90, 'Stack Errors'!D90, 'Vending_Machine Errors'!D90, 'Vending_Machine_Sum Errors'!D90, 'MazeComplete Errors'!D90, 'MazeSolve Errors'!D90, 'Hamiltonian Errors'!D90)/('Failure Counts Errors'!D1-'Failure Counts Errors'!D90),0)</f>
        <v>17.022222222222222</v>
      </c>
      <c r="E90">
        <f>IFERROR(SUM('PARITY Errors'!E90, 'Pattern_Matching Errors'!E90, 'Reversal Errors'!E90, 'Stack Errors'!E90, 'Vending_Machine Errors'!E90, 'Vending_Machine_Sum Errors'!E90, 'MazeComplete Errors'!E90, 'MazeSolve Errors'!E90, 'Hamiltonian Errors'!E90)/('Failure Counts Errors'!D1-'Failure Counts Errors'!E90),0)</f>
        <v>0</v>
      </c>
      <c r="F90">
        <f>IFERROR(SUM('PARITY Errors'!F90, 'Pattern_Matching Errors'!F90, 'Reversal Errors'!F90, 'Stack Errors'!F90, 'Vending_Machine Errors'!F90, 'Vending_Machine_Sum Errors'!F90, 'MazeComplete Errors'!F90, 'MazeSolve Errors'!F90, 'Hamiltonian Errors'!F90)/('Failure Counts Errors'!D1-'Failure Counts Errors'!F90),0)</f>
        <v>14.744444444444444</v>
      </c>
      <c r="G90">
        <f>IFERROR(SUM('PARITY Errors'!G90, 'Pattern_Matching Errors'!G90, 'Reversal Errors'!G90, 'Stack Errors'!G90, 'Vending_Machine Errors'!G90, 'Vending_Machine_Sum Errors'!G90, 'MazeComplete Errors'!G90, 'MazeSolve Errors'!G90, 'Hamiltonian Errors'!G90)/('Failure Counts Errors'!D1-'Failure Counts Errors'!G90),0)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IFERROR(SUM('PARITY Errors'!D91, 'Pattern_Matching Errors'!D91, 'Reversal Errors'!D91, 'Stack Errors'!D91, 'Vending_Machine Errors'!D91, 'Vending_Machine_Sum Errors'!D91, 'MazeComplete Errors'!D91, 'MazeSolve Errors'!D91, 'Hamiltonian Errors'!D91)/('Failure Counts Errors'!D1-'Failure Counts Errors'!D91),0)</f>
        <v>16.288888888888891</v>
      </c>
      <c r="E91">
        <f>IFERROR(SUM('PARITY Errors'!E91, 'Pattern_Matching Errors'!E91, 'Reversal Errors'!E91, 'Stack Errors'!E91, 'Vending_Machine Errors'!E91, 'Vending_Machine_Sum Errors'!E91, 'MazeComplete Errors'!E91, 'MazeSolve Errors'!E91, 'Hamiltonian Errors'!E91)/('Failure Counts Errors'!D1-'Failure Counts Errors'!E91),0)</f>
        <v>1.1111111111111112E-2</v>
      </c>
      <c r="F91">
        <f>IFERROR(SUM('PARITY Errors'!F91, 'Pattern_Matching Errors'!F91, 'Reversal Errors'!F91, 'Stack Errors'!F91, 'Vending_Machine Errors'!F91, 'Vending_Machine_Sum Errors'!F91, 'MazeComplete Errors'!F91, 'MazeSolve Errors'!F91, 'Hamiltonian Errors'!F91)/('Failure Counts Errors'!D1-'Failure Counts Errors'!F91),0)</f>
        <v>19.033333333333335</v>
      </c>
      <c r="G91">
        <f>IFERROR(SUM('PARITY Errors'!G91, 'Pattern_Matching Errors'!G91, 'Reversal Errors'!G91, 'Stack Errors'!G91, 'Vending_Machine Errors'!G91, 'Vending_Machine_Sum Errors'!G91, 'MazeComplete Errors'!G91, 'MazeSolve Errors'!G91, 'Hamiltonian Errors'!G91)/('Failure Counts Errors'!D1-'Failure Counts Errors'!G91),0)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IFERROR(SUM('PARITY Errors'!D92, 'Pattern_Matching Errors'!D92, 'Reversal Errors'!D92, 'Stack Errors'!D92, 'Vending_Machine Errors'!D92, 'Vending_Machine_Sum Errors'!D92, 'MazeComplete Errors'!D92, 'MazeSolve Errors'!D92, 'Hamiltonian Errors'!D92)/('Failure Counts Errors'!D1-'Failure Counts Errors'!D92),0)</f>
        <v>15.988888888888889</v>
      </c>
      <c r="E92">
        <f>IFERROR(SUM('PARITY Errors'!E92, 'Pattern_Matching Errors'!E92, 'Reversal Errors'!E92, 'Stack Errors'!E92, 'Vending_Machine Errors'!E92, 'Vending_Machine_Sum Errors'!E92, 'MazeComplete Errors'!E92, 'MazeSolve Errors'!E92, 'Hamiltonian Errors'!E92)/('Failure Counts Errors'!D1-'Failure Counts Errors'!E92),0)</f>
        <v>0</v>
      </c>
      <c r="F92">
        <f>IFERROR(SUM('PARITY Errors'!F92, 'Pattern_Matching Errors'!F92, 'Reversal Errors'!F92, 'Stack Errors'!F92, 'Vending_Machine Errors'!F92, 'Vending_Machine_Sum Errors'!F92, 'MazeComplete Errors'!F92, 'MazeSolve Errors'!F92, 'Hamiltonian Errors'!F92)/('Failure Counts Errors'!D1-'Failure Counts Errors'!F92),0)</f>
        <v>19.066666666666663</v>
      </c>
      <c r="G92">
        <f>IFERROR(SUM('PARITY Errors'!G92, 'Pattern_Matching Errors'!G92, 'Reversal Errors'!G92, 'Stack Errors'!G92, 'Vending_Machine Errors'!G92, 'Vending_Machine_Sum Errors'!G92, 'MazeComplete Errors'!G92, 'MazeSolve Errors'!G92, 'Hamiltonian Errors'!G92)/('Failure Counts Errors'!D1-'Failure Counts Errors'!G92),0)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IFERROR(SUM('PARITY Errors'!D93, 'Pattern_Matching Errors'!D93, 'Reversal Errors'!D93, 'Stack Errors'!D93, 'Vending_Machine Errors'!D93, 'Vending_Machine_Sum Errors'!D93, 'MazeComplete Errors'!D93, 'MazeSolve Errors'!D93, 'Hamiltonian Errors'!D93)/('Failure Counts Errors'!D1-'Failure Counts Errors'!D93),0)</f>
        <v>16.200000000000003</v>
      </c>
      <c r="E93">
        <f>IFERROR(SUM('PARITY Errors'!E93, 'Pattern_Matching Errors'!E93, 'Reversal Errors'!E93, 'Stack Errors'!E93, 'Vending_Machine Errors'!E93, 'Vending_Machine_Sum Errors'!E93, 'MazeComplete Errors'!E93, 'MazeSolve Errors'!E93, 'Hamiltonian Errors'!E93)/('Failure Counts Errors'!D1-'Failure Counts Errors'!E93),0)</f>
        <v>1.1111111111111112E-2</v>
      </c>
      <c r="F93">
        <f>IFERROR(SUM('PARITY Errors'!F93, 'Pattern_Matching Errors'!F93, 'Reversal Errors'!F93, 'Stack Errors'!F93, 'Vending_Machine Errors'!F93, 'Vending_Machine_Sum Errors'!F93, 'MazeComplete Errors'!F93, 'MazeSolve Errors'!F93, 'Hamiltonian Errors'!F93)/('Failure Counts Errors'!D1-'Failure Counts Errors'!F93),0)</f>
        <v>19.466666666666665</v>
      </c>
      <c r="G93">
        <f>IFERROR(SUM('PARITY Errors'!G93, 'Pattern_Matching Errors'!G93, 'Reversal Errors'!G93, 'Stack Errors'!G93, 'Vending_Machine Errors'!G93, 'Vending_Machine_Sum Errors'!G93, 'MazeComplete Errors'!G93, 'MazeSolve Errors'!G93, 'Hamiltonian Errors'!G93)/('Failure Counts Errors'!D1-'Failure Counts Errors'!G93),0)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IFERROR(SUM('PARITY Errors'!D94, 'Pattern_Matching Errors'!D94, 'Reversal Errors'!D94, 'Stack Errors'!D94, 'Vending_Machine Errors'!D94, 'Vending_Machine_Sum Errors'!D94, 'MazeComplete Errors'!D94, 'MazeSolve Errors'!D94, 'Hamiltonian Errors'!D94)/('Failure Counts Errors'!D1-'Failure Counts Errors'!D94),0)</f>
        <v>16.277777777777779</v>
      </c>
      <c r="E94">
        <f>IFERROR(SUM('PARITY Errors'!E94, 'Pattern_Matching Errors'!E94, 'Reversal Errors'!E94, 'Stack Errors'!E94, 'Vending_Machine Errors'!E94, 'Vending_Machine_Sum Errors'!E94, 'MazeComplete Errors'!E94, 'MazeSolve Errors'!E94, 'Hamiltonian Errors'!E94)/('Failure Counts Errors'!D1-'Failure Counts Errors'!E94),0)</f>
        <v>1.1111111111111112E-2</v>
      </c>
      <c r="F94">
        <f>IFERROR(SUM('PARITY Errors'!F94, 'Pattern_Matching Errors'!F94, 'Reversal Errors'!F94, 'Stack Errors'!F94, 'Vending_Machine Errors'!F94, 'Vending_Machine_Sum Errors'!F94, 'MazeComplete Errors'!F94, 'MazeSolve Errors'!F94, 'Hamiltonian Errors'!F94)/('Failure Counts Errors'!D1-'Failure Counts Errors'!F94),0)</f>
        <v>18.255555555555553</v>
      </c>
      <c r="G94">
        <f>IFERROR(SUM('PARITY Errors'!G94, 'Pattern_Matching Errors'!G94, 'Reversal Errors'!G94, 'Stack Errors'!G94, 'Vending_Machine Errors'!G94, 'Vending_Machine_Sum Errors'!G94, 'MazeComplete Errors'!G94, 'MazeSolve Errors'!G94, 'Hamiltonian Errors'!G94)/('Failure Counts Errors'!D1-'Failure Counts Errors'!G94),0)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IFERROR(SUM('PARITY Errors'!D95, 'Pattern_Matching Errors'!D95, 'Reversal Errors'!D95, 'Stack Errors'!D95, 'Vending_Machine Errors'!D95, 'Vending_Machine_Sum Errors'!D95, 'MazeComplete Errors'!D95, 'MazeSolve Errors'!D95, 'Hamiltonian Errors'!D95)/('Failure Counts Errors'!D1-'Failure Counts Errors'!D95),0)</f>
        <v>15.988888888888889</v>
      </c>
      <c r="E95">
        <f>IFERROR(SUM('PARITY Errors'!E95, 'Pattern_Matching Errors'!E95, 'Reversal Errors'!E95, 'Stack Errors'!E95, 'Vending_Machine Errors'!E95, 'Vending_Machine_Sum Errors'!E95, 'MazeComplete Errors'!E95, 'MazeSolve Errors'!E95, 'Hamiltonian Errors'!E95)/('Failure Counts Errors'!D1-'Failure Counts Errors'!E95),0)</f>
        <v>0</v>
      </c>
      <c r="F95">
        <f>IFERROR(SUM('PARITY Errors'!F95, 'Pattern_Matching Errors'!F95, 'Reversal Errors'!F95, 'Stack Errors'!F95, 'Vending_Machine Errors'!F95, 'Vending_Machine_Sum Errors'!F95, 'MazeComplete Errors'!F95, 'MazeSolve Errors'!F95, 'Hamiltonian Errors'!F95)/('Failure Counts Errors'!D1-'Failure Counts Errors'!F95),0)</f>
        <v>17.966666666666669</v>
      </c>
      <c r="G95">
        <f>IFERROR(SUM('PARITY Errors'!G95, 'Pattern_Matching Errors'!G95, 'Reversal Errors'!G95, 'Stack Errors'!G95, 'Vending_Machine Errors'!G95, 'Vending_Machine_Sum Errors'!G95, 'MazeComplete Errors'!G95, 'MazeSolve Errors'!G95, 'Hamiltonian Errors'!G95)/('Failure Counts Errors'!D1-'Failure Counts Errors'!G95),0)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IFERROR(SUM('PARITY Errors'!D96, 'Pattern_Matching Errors'!D96, 'Reversal Errors'!D96, 'Stack Errors'!D96, 'Vending_Machine Errors'!D96, 'Vending_Machine_Sum Errors'!D96, 'MazeComplete Errors'!D96, 'MazeSolve Errors'!D96, 'Hamiltonian Errors'!D96)/('Failure Counts Errors'!D1-'Failure Counts Errors'!D96),0)</f>
        <v>16.922222222222221</v>
      </c>
      <c r="E96">
        <f>IFERROR(SUM('PARITY Errors'!E96, 'Pattern_Matching Errors'!E96, 'Reversal Errors'!E96, 'Stack Errors'!E96, 'Vending_Machine Errors'!E96, 'Vending_Machine_Sum Errors'!E96, 'MazeComplete Errors'!E96, 'MazeSolve Errors'!E96, 'Hamiltonian Errors'!E96)/('Failure Counts Errors'!D1-'Failure Counts Errors'!E96),0)</f>
        <v>0</v>
      </c>
      <c r="F96">
        <f>IFERROR(SUM('PARITY Errors'!F96, 'Pattern_Matching Errors'!F96, 'Reversal Errors'!F96, 'Stack Errors'!F96, 'Vending_Machine Errors'!F96, 'Vending_Machine_Sum Errors'!F96, 'MazeComplete Errors'!F96, 'MazeSolve Errors'!F96, 'Hamiltonian Errors'!F96)/('Failure Counts Errors'!D1-'Failure Counts Errors'!F96),0)</f>
        <v>9.0777777777777775</v>
      </c>
      <c r="G96">
        <f>IFERROR(SUM('PARITY Errors'!G96, 'Pattern_Matching Errors'!G96, 'Reversal Errors'!G96, 'Stack Errors'!G96, 'Vending_Machine Errors'!G96, 'Vending_Machine_Sum Errors'!G96, 'MazeComplete Errors'!G96, 'MazeSolve Errors'!G96, 'Hamiltonian Errors'!G96)/('Failure Counts Errors'!D1-'Failure Counts Errors'!G96),0)</f>
        <v>12.65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IFERROR(SUM('PARITY Errors'!D97, 'Pattern_Matching Errors'!D97, 'Reversal Errors'!D97, 'Stack Errors'!D97, 'Vending_Machine Errors'!D97, 'Vending_Machine_Sum Errors'!D97, 'MazeComplete Errors'!D97, 'MazeSolve Errors'!D97, 'Hamiltonian Errors'!D97)/('Failure Counts Errors'!D1-'Failure Counts Errors'!D97),0)</f>
        <v>11.399999999999999</v>
      </c>
      <c r="E97">
        <f>IFERROR(SUM('PARITY Errors'!E97, 'Pattern_Matching Errors'!E97, 'Reversal Errors'!E97, 'Stack Errors'!E97, 'Vending_Machine Errors'!E97, 'Vending_Machine_Sum Errors'!E97, 'MazeComplete Errors'!E97, 'MazeSolve Errors'!E97, 'Hamiltonian Errors'!E97)/('Failure Counts Errors'!D1-'Failure Counts Errors'!E97),0)</f>
        <v>1.1111111111111112E-2</v>
      </c>
      <c r="F97">
        <f>IFERROR(SUM('PARITY Errors'!F97, 'Pattern_Matching Errors'!F97, 'Reversal Errors'!F97, 'Stack Errors'!F97, 'Vending_Machine Errors'!F97, 'Vending_Machine_Sum Errors'!F97, 'MazeComplete Errors'!F97, 'MazeSolve Errors'!F97, 'Hamiltonian Errors'!F97)/('Failure Counts Errors'!D1-'Failure Counts Errors'!F97),0)</f>
        <v>8.7888888888888879</v>
      </c>
      <c r="G97">
        <f>IFERROR(SUM('PARITY Errors'!G97, 'Pattern_Matching Errors'!G97, 'Reversal Errors'!G97, 'Stack Errors'!G97, 'Vending_Machine Errors'!G97, 'Vending_Machine_Sum Errors'!G97, 'MazeComplete Errors'!G97, 'MazeSolve Errors'!G97, 'Hamiltonian Errors'!G97)/('Failure Counts Errors'!D1-'Failure Counts Errors'!G97),0)</f>
        <v>12.625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IFERROR(SUM('PARITY Errors'!D98, 'Pattern_Matching Errors'!D98, 'Reversal Errors'!D98, 'Stack Errors'!D98, 'Vending_Machine Errors'!D98, 'Vending_Machine_Sum Errors'!D98, 'MazeComplete Errors'!D98, 'MazeSolve Errors'!D98, 'Hamiltonian Errors'!D98)/('Failure Counts Errors'!D1-'Failure Counts Errors'!D98),0)</f>
        <v>11.244444444444444</v>
      </c>
      <c r="E98">
        <f>IFERROR(SUM('PARITY Errors'!E98, 'Pattern_Matching Errors'!E98, 'Reversal Errors'!E98, 'Stack Errors'!E98, 'Vending_Machine Errors'!E98, 'Vending_Machine_Sum Errors'!E98, 'MazeComplete Errors'!E98, 'MazeSolve Errors'!E98, 'Hamiltonian Errors'!E98)/('Failure Counts Errors'!D1-'Failure Counts Errors'!E98),0)</f>
        <v>2.2222222222222223E-2</v>
      </c>
      <c r="F98">
        <f>IFERROR(SUM('PARITY Errors'!F98, 'Pattern_Matching Errors'!F98, 'Reversal Errors'!F98, 'Stack Errors'!F98, 'Vending_Machine Errors'!F98, 'Vending_Machine_Sum Errors'!F98, 'MazeComplete Errors'!F98, 'MazeSolve Errors'!F98, 'Hamiltonian Errors'!F98)/('Failure Counts Errors'!D1-'Failure Counts Errors'!F98),0)</f>
        <v>9.4777777777777796</v>
      </c>
      <c r="G98">
        <f>IFERROR(SUM('PARITY Errors'!G98, 'Pattern_Matching Errors'!G98, 'Reversal Errors'!G98, 'Stack Errors'!G98, 'Vending_Machine Errors'!G98, 'Vending_Machine_Sum Errors'!G98, 'MazeComplete Errors'!G98, 'MazeSolve Errors'!G98, 'Hamiltonian Errors'!G98)/('Failure Counts Errors'!D1-'Failure Counts Errors'!G98),0)</f>
        <v>12.6625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IFERROR(SUM('PARITY Errors'!D99, 'Pattern_Matching Errors'!D99, 'Reversal Errors'!D99, 'Stack Errors'!D99, 'Vending_Machine Errors'!D99, 'Vending_Machine_Sum Errors'!D99, 'MazeComplete Errors'!D99, 'MazeSolve Errors'!D99, 'Hamiltonian Errors'!D99)/('Failure Counts Errors'!D1-'Failure Counts Errors'!D99),0)</f>
        <v>11.322222222222221</v>
      </c>
      <c r="E99">
        <f>IFERROR(SUM('PARITY Errors'!E99, 'Pattern_Matching Errors'!E99, 'Reversal Errors'!E99, 'Stack Errors'!E99, 'Vending_Machine Errors'!E99, 'Vending_Machine_Sum Errors'!E99, 'MazeComplete Errors'!E99, 'MazeSolve Errors'!E99, 'Hamiltonian Errors'!E99)/('Failure Counts Errors'!D1-'Failure Counts Errors'!E99),0)</f>
        <v>1.1111111111111112E-2</v>
      </c>
      <c r="F99">
        <f>IFERROR(SUM('PARITY Errors'!F99, 'Pattern_Matching Errors'!F99, 'Reversal Errors'!F99, 'Stack Errors'!F99, 'Vending_Machine Errors'!F99, 'Vending_Machine_Sum Errors'!F99, 'MazeComplete Errors'!F99, 'MazeSolve Errors'!F99, 'Hamiltonian Errors'!F99)/('Failure Counts Errors'!D1-'Failure Counts Errors'!F99),0)</f>
        <v>9.5555555555555554</v>
      </c>
      <c r="G99">
        <f>IFERROR(SUM('PARITY Errors'!G99, 'Pattern_Matching Errors'!G99, 'Reversal Errors'!G99, 'Stack Errors'!G99, 'Vending_Machine Errors'!G99, 'Vending_Machine_Sum Errors'!G99, 'MazeComplete Errors'!G99, 'MazeSolve Errors'!G99, 'Hamiltonian Errors'!G99)/('Failure Counts Errors'!D1-'Failure Counts Errors'!G99),0)</f>
        <v>12.612500000000001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IFERROR(SUM('PARITY Errors'!D100, 'Pattern_Matching Errors'!D100, 'Reversal Errors'!D100, 'Stack Errors'!D100, 'Vending_Machine Errors'!D100, 'Vending_Machine_Sum Errors'!D100, 'MazeComplete Errors'!D100, 'MazeSolve Errors'!D100, 'Hamiltonian Errors'!D100)/('Failure Counts Errors'!D1-'Failure Counts Errors'!D100),0)</f>
        <v>11.166666666666666</v>
      </c>
      <c r="E100">
        <f>IFERROR(SUM('PARITY Errors'!E100, 'Pattern_Matching Errors'!E100, 'Reversal Errors'!E100, 'Stack Errors'!E100, 'Vending_Machine Errors'!E100, 'Vending_Machine_Sum Errors'!E100, 'MazeComplete Errors'!E100, 'MazeSolve Errors'!E100, 'Hamiltonian Errors'!E100)/('Failure Counts Errors'!D1-'Failure Counts Errors'!E100),0)</f>
        <v>4.4444444444444446E-2</v>
      </c>
      <c r="F100">
        <f>IFERROR(SUM('PARITY Errors'!F100, 'Pattern_Matching Errors'!F100, 'Reversal Errors'!F100, 'Stack Errors'!F100, 'Vending_Machine Errors'!F100, 'Vending_Machine_Sum Errors'!F100, 'MazeComplete Errors'!F100, 'MazeSolve Errors'!F100, 'Hamiltonian Errors'!F100)/('Failure Counts Errors'!D1-'Failure Counts Errors'!F100),0)</f>
        <v>8.6777777777777771</v>
      </c>
      <c r="G100">
        <f>IFERROR(SUM('PARITY Errors'!G100, 'Pattern_Matching Errors'!G100, 'Reversal Errors'!G100, 'Stack Errors'!G100, 'Vending_Machine Errors'!G100, 'Vending_Machine_Sum Errors'!G100, 'MazeComplete Errors'!G100, 'MazeSolve Errors'!G100, 'Hamiltonian Errors'!G100)/('Failure Counts Errors'!D1-'Failure Counts Errors'!G100),0)</f>
        <v>12.512499999999999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IFERROR(SUM('PARITY Errors'!D101, 'Pattern_Matching Errors'!D101, 'Reversal Errors'!D101, 'Stack Errors'!D101, 'Vending_Machine Errors'!D101, 'Vending_Machine_Sum Errors'!D101, 'MazeComplete Errors'!D101, 'MazeSolve Errors'!D101, 'Hamiltonian Errors'!D101)/('Failure Counts Errors'!D1-'Failure Counts Errors'!D101),0)</f>
        <v>10.233333333333334</v>
      </c>
      <c r="E101">
        <f>IFERROR(SUM('PARITY Errors'!E101, 'Pattern_Matching Errors'!E101, 'Reversal Errors'!E101, 'Stack Errors'!E101, 'Vending_Machine Errors'!E101, 'Vending_Machine_Sum Errors'!E101, 'MazeComplete Errors'!E101, 'MazeSolve Errors'!E101, 'Hamiltonian Errors'!E101)/('Failure Counts Errors'!D1-'Failure Counts Errors'!E101),0)</f>
        <v>0</v>
      </c>
      <c r="F101">
        <f>IFERROR(SUM('PARITY Errors'!F101, 'Pattern_Matching Errors'!F101, 'Reversal Errors'!F101, 'Stack Errors'!F101, 'Vending_Machine Errors'!F101, 'Vending_Machine_Sum Errors'!F101, 'MazeComplete Errors'!F101, 'MazeSolve Errors'!F101, 'Hamiltonian Errors'!F101)/('Failure Counts Errors'!D1-'Failure Counts Errors'!F101),0)</f>
        <v>4.4666666666666668</v>
      </c>
      <c r="G101">
        <f>IFERROR(SUM('PARITY Errors'!G101, 'Pattern_Matching Errors'!G101, 'Reversal Errors'!G101, 'Stack Errors'!G101, 'Vending_Machine Errors'!G101, 'Vending_Machine_Sum Errors'!G101, 'MazeComplete Errors'!G101, 'MazeSolve Errors'!G101, 'Hamiltonian Errors'!G101)/('Failure Counts Errors'!D1-'Failure Counts Errors'!G101),0)</f>
        <v>12.5375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IFERROR(SUM('PARITY Errors'!D102, 'Pattern_Matching Errors'!D102, 'Reversal Errors'!D102, 'Stack Errors'!D102, 'Vending_Machine Errors'!D102, 'Vending_Machine_Sum Errors'!D102, 'MazeComplete Errors'!D102, 'MazeSolve Errors'!D102, 'Hamiltonian Errors'!D102)/('Failure Counts Errors'!D1-'Failure Counts Errors'!D102),0)</f>
        <v>10.101111111111111</v>
      </c>
      <c r="E102">
        <f>IFERROR(SUM('PARITY Errors'!E102, 'Pattern_Matching Errors'!E102, 'Reversal Errors'!E102, 'Stack Errors'!E102, 'Vending_Machine Errors'!E102, 'Vending_Machine_Sum Errors'!E102, 'MazeComplete Errors'!E102, 'MazeSolve Errors'!E102, 'Hamiltonian Errors'!E102)/('Failure Counts Errors'!D1-'Failure Counts Errors'!E102),0)</f>
        <v>0</v>
      </c>
      <c r="F102">
        <f>IFERROR(SUM('PARITY Errors'!F102, 'Pattern_Matching Errors'!F102, 'Reversal Errors'!F102, 'Stack Errors'!F102, 'Vending_Machine Errors'!F102, 'Vending_Machine_Sum Errors'!F102, 'MazeComplete Errors'!F102, 'MazeSolve Errors'!F102, 'Hamiltonian Errors'!F102)/('Failure Counts Errors'!D1-'Failure Counts Errors'!F102),0)</f>
        <v>4.5</v>
      </c>
      <c r="G102">
        <f>IFERROR(SUM('PARITY Errors'!G102, 'Pattern_Matching Errors'!G102, 'Reversal Errors'!G102, 'Stack Errors'!G102, 'Vending_Machine Errors'!G102, 'Vending_Machine_Sum Errors'!G102, 'MazeComplete Errors'!G102, 'MazeSolve Errors'!G102, 'Hamiltonian Errors'!G102)/('Failure Counts Errors'!D1-'Failure Counts Errors'!G102),0)</f>
        <v>12.5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IFERROR(SUM('PARITY Errors'!D103, 'Pattern_Matching Errors'!D103, 'Reversal Errors'!D103, 'Stack Errors'!D103, 'Vending_Machine Errors'!D103, 'Vending_Machine_Sum Errors'!D103, 'MazeComplete Errors'!D103, 'MazeSolve Errors'!D103, 'Hamiltonian Errors'!D103)/('Failure Counts Errors'!D1-'Failure Counts Errors'!D103),0)</f>
        <v>10.055555555555557</v>
      </c>
      <c r="E103">
        <f>IFERROR(SUM('PARITY Errors'!E103, 'Pattern_Matching Errors'!E103, 'Reversal Errors'!E103, 'Stack Errors'!E103, 'Vending_Machine Errors'!E103, 'Vending_Machine_Sum Errors'!E103, 'MazeComplete Errors'!E103, 'MazeSolve Errors'!E103, 'Hamiltonian Errors'!E103)/('Failure Counts Errors'!D1-'Failure Counts Errors'!E103),0)</f>
        <v>0</v>
      </c>
      <c r="F103">
        <f>IFERROR(SUM('PARITY Errors'!F103, 'Pattern_Matching Errors'!F103, 'Reversal Errors'!F103, 'Stack Errors'!F103, 'Vending_Machine Errors'!F103, 'Vending_Machine_Sum Errors'!F103, 'MazeComplete Errors'!F103, 'MazeSolve Errors'!F103, 'Hamiltonian Errors'!F103)/('Failure Counts Errors'!D1-'Failure Counts Errors'!F103),0)</f>
        <v>5.1444444444444448</v>
      </c>
      <c r="G103">
        <f>IFERROR(SUM('PARITY Errors'!G103, 'Pattern_Matching Errors'!G103, 'Reversal Errors'!G103, 'Stack Errors'!G103, 'Vending_Machine Errors'!G103, 'Vending_Machine_Sum Errors'!G103, 'MazeComplete Errors'!G103, 'MazeSolve Errors'!G103, 'Hamiltonian Errors'!G103)/('Failure Counts Errors'!D1-'Failure Counts Errors'!G103),0)</f>
        <v>12.512499999999999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IFERROR(SUM('PARITY Errors'!D104, 'Pattern_Matching Errors'!D104, 'Reversal Errors'!D104, 'Stack Errors'!D104, 'Vending_Machine Errors'!D104, 'Vending_Machine_Sum Errors'!D104, 'MazeComplete Errors'!D104, 'MazeSolve Errors'!D104, 'Hamiltonian Errors'!D104)/('Failure Counts Errors'!D1-'Failure Counts Errors'!D104),0)</f>
        <v>9.9777777777777761</v>
      </c>
      <c r="E104">
        <f>IFERROR(SUM('PARITY Errors'!E104, 'Pattern_Matching Errors'!E104, 'Reversal Errors'!E104, 'Stack Errors'!E104, 'Vending_Machine Errors'!E104, 'Vending_Machine_Sum Errors'!E104, 'MazeComplete Errors'!E104, 'MazeSolve Errors'!E104, 'Hamiltonian Errors'!E104)/('Failure Counts Errors'!D1-'Failure Counts Errors'!E104),0)</f>
        <v>1.1111111111111112E-2</v>
      </c>
      <c r="F104">
        <f>IFERROR(SUM('PARITY Errors'!F104, 'Pattern_Matching Errors'!F104, 'Reversal Errors'!F104, 'Stack Errors'!F104, 'Vending_Machine Errors'!F104, 'Vending_Machine_Sum Errors'!F104, 'MazeComplete Errors'!F104, 'MazeSolve Errors'!F104, 'Hamiltonian Errors'!F104)/('Failure Counts Errors'!D1-'Failure Counts Errors'!F104),0)</f>
        <v>5.2666666666666666</v>
      </c>
      <c r="G104">
        <f>IFERROR(SUM('PARITY Errors'!G104, 'Pattern_Matching Errors'!G104, 'Reversal Errors'!G104, 'Stack Errors'!G104, 'Vending_Machine Errors'!G104, 'Vending_Machine_Sum Errors'!G104, 'MazeComplete Errors'!G104, 'MazeSolve Errors'!G104, 'Hamiltonian Errors'!G104)/('Failure Counts Errors'!D1-'Failure Counts Errors'!G104),0)</f>
        <v>12.5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IFERROR(SUM('PARITY Errors'!D105, 'Pattern_Matching Errors'!D105, 'Reversal Errors'!D105, 'Stack Errors'!D105, 'Vending_Machine Errors'!D105, 'Vending_Machine_Sum Errors'!D105, 'MazeComplete Errors'!D105, 'MazeSolve Errors'!D105, 'Hamiltonian Errors'!D105)/('Failure Counts Errors'!D1-'Failure Counts Errors'!D105),0)</f>
        <v>10.18888888888889</v>
      </c>
      <c r="E105">
        <f>IFERROR(SUM('PARITY Errors'!E105, 'Pattern_Matching Errors'!E105, 'Reversal Errors'!E105, 'Stack Errors'!E105, 'Vending_Machine Errors'!E105, 'Vending_Machine_Sum Errors'!E105, 'MazeComplete Errors'!E105, 'MazeSolve Errors'!E105, 'Hamiltonian Errors'!E105)/('Failure Counts Errors'!D1-'Failure Counts Errors'!E105),0)</f>
        <v>6.6666666666666666E-2</v>
      </c>
      <c r="F105">
        <f>IFERROR(SUM('PARITY Errors'!F105, 'Pattern_Matching Errors'!F105, 'Reversal Errors'!F105, 'Stack Errors'!F105, 'Vending_Machine Errors'!F105, 'Vending_Machine_Sum Errors'!F105, 'MazeComplete Errors'!F105, 'MazeSolve Errors'!F105, 'Hamiltonian Errors'!F105)/('Failure Counts Errors'!D1-'Failure Counts Errors'!F105),0)</f>
        <v>5.4666666666666668</v>
      </c>
      <c r="G105">
        <f>IFERROR(SUM('PARITY Errors'!G105, 'Pattern_Matching Errors'!G105, 'Reversal Errors'!G105, 'Stack Errors'!G105, 'Vending_Machine Errors'!G105, 'Vending_Machine_Sum Errors'!G105, 'MazeComplete Errors'!G105, 'MazeSolve Errors'!G105, 'Hamiltonian Errors'!G105)/('Failure Counts Errors'!D1-'Failure Counts Errors'!G105),0)</f>
        <v>12.5</v>
      </c>
      <c r="H105" t="str">
        <f t="shared" si="2"/>
        <v>100 (δ=0.85)</v>
      </c>
    </row>
    <row r="109" spans="1:8" x14ac:dyDescent="0.45">
      <c r="A109" s="1">
        <v>0</v>
      </c>
      <c r="B109" t="s">
        <v>10</v>
      </c>
    </row>
    <row r="111" spans="1:8" x14ac:dyDescent="0.45"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7</v>
      </c>
    </row>
    <row r="112" spans="1:8" x14ac:dyDescent="0.45">
      <c r="A112" s="1">
        <v>0</v>
      </c>
      <c r="B112">
        <v>0</v>
      </c>
      <c r="C112">
        <v>0</v>
      </c>
      <c r="D112">
        <f>IFERROR(SUM('PARITY Errors'!D112, 'Pattern_Matching Errors'!D112, 'Reversal Errors'!D112, 'Stack Errors'!D112, 'Vending_Machine Errors'!D112, 'Vending_Machine_Sum Errors'!D112, 'MazeComplete Errors'!D112, 'MazeSolve Errors'!D112, 'Hamiltonian Errors'!D112)/('Failure Counts Errors'!D1-'Failure Counts Errors'!D112),0)</f>
        <v>800</v>
      </c>
      <c r="E112">
        <f>IFERROR(SUM('PARITY Errors'!E112, 'Pattern_Matching Errors'!E112, 'Reversal Errors'!E112, 'Stack Errors'!E112, 'Vending_Machine Errors'!E112, 'Vending_Machine_Sum Errors'!E112, 'MazeComplete Errors'!E112, 'MazeSolve Errors'!E112, 'Hamiltonian Errors'!E112)/('Failure Counts Errors'!D1-'Failure Counts Errors'!E112),0)</f>
        <v>0</v>
      </c>
      <c r="F112">
        <f>IFERROR(SUM('PARITY Errors'!F112, 'Pattern_Matching Errors'!F112, 'Reversal Errors'!F112, 'Stack Errors'!F112, 'Vending_Machine Errors'!F112, 'Vending_Machine_Sum Errors'!F112, 'MazeComplete Errors'!F112, 'MazeSolve Errors'!F112, 'Hamiltonian Errors'!F112)/('Failure Counts Errors'!D1-'Failure Counts Errors'!F112),0)</f>
        <v>0</v>
      </c>
      <c r="G112">
        <f>IFERROR(SUM('PARITY Errors'!G112, 'Pattern_Matching Errors'!G112, 'Reversal Errors'!G112, 'Stack Errors'!G112, 'Vending_Machine Errors'!G112, 'Vending_Machine_Sum Errors'!G112, 'MazeComplete Errors'!G112, 'MazeSolve Errors'!G112, 'Hamiltonian Errors'!G112)/('Failure Counts Errors'!D1-'Failure Counts Errors'!G112),0)</f>
        <v>886.2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IFERROR(SUM('PARITY Errors'!D113, 'Pattern_Matching Errors'!D113, 'Reversal Errors'!D113, 'Stack Errors'!D113, 'Vending_Machine Errors'!D113, 'Vending_Machine_Sum Errors'!D113, 'MazeComplete Errors'!D113, 'MazeSolve Errors'!D113, 'Hamiltonian Errors'!D113)/('Failure Counts Errors'!D1-'Failure Counts Errors'!D113),0)</f>
        <v>800</v>
      </c>
      <c r="E113">
        <f>IFERROR(SUM('PARITY Errors'!E113, 'Pattern_Matching Errors'!E113, 'Reversal Errors'!E113, 'Stack Errors'!E113, 'Vending_Machine Errors'!E113, 'Vending_Machine_Sum Errors'!E113, 'MazeComplete Errors'!E113, 'MazeSolve Errors'!E113, 'Hamiltonian Errors'!E113)/('Failure Counts Errors'!D1-'Failure Counts Errors'!E113),0)</f>
        <v>0</v>
      </c>
      <c r="F113">
        <f>IFERROR(SUM('PARITY Errors'!F113, 'Pattern_Matching Errors'!F113, 'Reversal Errors'!F113, 'Stack Errors'!F113, 'Vending_Machine Errors'!F113, 'Vending_Machine_Sum Errors'!F113, 'MazeComplete Errors'!F113, 'MazeSolve Errors'!F113, 'Hamiltonian Errors'!F113)/('Failure Counts Errors'!D1-'Failure Counts Errors'!F113),0)</f>
        <v>0</v>
      </c>
      <c r="G113">
        <f>IFERROR(SUM('PARITY Errors'!G113, 'Pattern_Matching Errors'!G113, 'Reversal Errors'!G113, 'Stack Errors'!G113, 'Vending_Machine Errors'!G113, 'Vending_Machine_Sum Errors'!G113, 'MazeComplete Errors'!G113, 'MazeSolve Errors'!G113, 'Hamiltonian Errors'!G113)/('Failure Counts Errors'!D1-'Failure Counts Errors'!G113),0)</f>
        <v>882.7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IFERROR(SUM('PARITY Errors'!D114, 'Pattern_Matching Errors'!D114, 'Reversal Errors'!D114, 'Stack Errors'!D114, 'Vending_Machine Errors'!D114, 'Vending_Machine_Sum Errors'!D114, 'MazeComplete Errors'!D114, 'MazeSolve Errors'!D114, 'Hamiltonian Errors'!D114)/('Failure Counts Errors'!D1-'Failure Counts Errors'!D114),0)</f>
        <v>800</v>
      </c>
      <c r="E114">
        <f>IFERROR(SUM('PARITY Errors'!E114, 'Pattern_Matching Errors'!E114, 'Reversal Errors'!E114, 'Stack Errors'!E114, 'Vending_Machine Errors'!E114, 'Vending_Machine_Sum Errors'!E114, 'MazeComplete Errors'!E114, 'MazeSolve Errors'!E114, 'Hamiltonian Errors'!E114)/('Failure Counts Errors'!D1-'Failure Counts Errors'!E114),0)</f>
        <v>0</v>
      </c>
      <c r="F114">
        <f>IFERROR(SUM('PARITY Errors'!F114, 'Pattern_Matching Errors'!F114, 'Reversal Errors'!F114, 'Stack Errors'!F114, 'Vending_Machine Errors'!F114, 'Vending_Machine_Sum Errors'!F114, 'MazeComplete Errors'!F114, 'MazeSolve Errors'!F114, 'Hamiltonian Errors'!F114)/('Failure Counts Errors'!D1-'Failure Counts Errors'!F114),0)</f>
        <v>0</v>
      </c>
      <c r="G114">
        <f>IFERROR(SUM('PARITY Errors'!G114, 'Pattern_Matching Errors'!G114, 'Reversal Errors'!G114, 'Stack Errors'!G114, 'Vending_Machine Errors'!G114, 'Vending_Machine_Sum Errors'!G114, 'MazeComplete Errors'!G114, 'MazeSolve Errors'!G114, 'Hamiltonian Errors'!G114)/('Failure Counts Errors'!D1-'Failure Counts Errors'!G114),0)</f>
        <v>886.6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IFERROR(SUM('PARITY Errors'!D115, 'Pattern_Matching Errors'!D115, 'Reversal Errors'!D115, 'Stack Errors'!D115, 'Vending_Machine Errors'!D115, 'Vending_Machine_Sum Errors'!D115, 'MazeComplete Errors'!D115, 'MazeSolve Errors'!D115, 'Hamiltonian Errors'!D115)/('Failure Counts Errors'!D1-'Failure Counts Errors'!D115),0)</f>
        <v>800</v>
      </c>
      <c r="E115">
        <f>IFERROR(SUM('PARITY Errors'!E115, 'Pattern_Matching Errors'!E115, 'Reversal Errors'!E115, 'Stack Errors'!E115, 'Vending_Machine Errors'!E115, 'Vending_Machine_Sum Errors'!E115, 'MazeComplete Errors'!E115, 'MazeSolve Errors'!E115, 'Hamiltonian Errors'!E115)/('Failure Counts Errors'!D1-'Failure Counts Errors'!E115),0)</f>
        <v>0</v>
      </c>
      <c r="F115">
        <f>IFERROR(SUM('PARITY Errors'!F115, 'Pattern_Matching Errors'!F115, 'Reversal Errors'!F115, 'Stack Errors'!F115, 'Vending_Machine Errors'!F115, 'Vending_Machine_Sum Errors'!F115, 'MazeComplete Errors'!F115, 'MazeSolve Errors'!F115, 'Hamiltonian Errors'!F115)/('Failure Counts Errors'!D1-'Failure Counts Errors'!F115),0)</f>
        <v>0</v>
      </c>
      <c r="G115">
        <f>IFERROR(SUM('PARITY Errors'!G115, 'Pattern_Matching Errors'!G115, 'Reversal Errors'!G115, 'Stack Errors'!G115, 'Vending_Machine Errors'!G115, 'Vending_Machine_Sum Errors'!G115, 'MazeComplete Errors'!G115, 'MazeSolve Errors'!G115, 'Hamiltonian Errors'!G115)/('Failure Counts Errors'!D1-'Failure Counts Errors'!G115),0)</f>
        <v>888.2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IFERROR(SUM('PARITY Errors'!D116, 'Pattern_Matching Errors'!D116, 'Reversal Errors'!D116, 'Stack Errors'!D116, 'Vending_Machine Errors'!D116, 'Vending_Machine_Sum Errors'!D116, 'MazeComplete Errors'!D116, 'MazeSolve Errors'!D116, 'Hamiltonian Errors'!D116)/('Failure Counts Errors'!D1-'Failure Counts Errors'!D116),0)</f>
        <v>800</v>
      </c>
      <c r="E116">
        <f>IFERROR(SUM('PARITY Errors'!E116, 'Pattern_Matching Errors'!E116, 'Reversal Errors'!E116, 'Stack Errors'!E116, 'Vending_Machine Errors'!E116, 'Vending_Machine_Sum Errors'!E116, 'MazeComplete Errors'!E116, 'MazeSolve Errors'!E116, 'Hamiltonian Errors'!E116)/('Failure Counts Errors'!D1-'Failure Counts Errors'!E116),0)</f>
        <v>0</v>
      </c>
      <c r="F116">
        <f>IFERROR(SUM('PARITY Errors'!F116, 'Pattern_Matching Errors'!F116, 'Reversal Errors'!F116, 'Stack Errors'!F116, 'Vending_Machine Errors'!F116, 'Vending_Machine_Sum Errors'!F116, 'MazeComplete Errors'!F116, 'MazeSolve Errors'!F116, 'Hamiltonian Errors'!F116)/('Failure Counts Errors'!D1-'Failure Counts Errors'!F116),0)</f>
        <v>0</v>
      </c>
      <c r="G116">
        <f>IFERROR(SUM('PARITY Errors'!G116, 'Pattern_Matching Errors'!G116, 'Reversal Errors'!G116, 'Stack Errors'!G116, 'Vending_Machine Errors'!G116, 'Vending_Machine_Sum Errors'!G116, 'MazeComplete Errors'!G116, 'MazeSolve Errors'!G116, 'Hamiltonian Errors'!G116)/('Failure Counts Errors'!D1-'Failure Counts Errors'!G116),0)</f>
        <v>888.8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IFERROR(SUM('PARITY Errors'!D117, 'Pattern_Matching Errors'!D117, 'Reversal Errors'!D117, 'Stack Errors'!D117, 'Vending_Machine Errors'!D117, 'Vending_Machine_Sum Errors'!D117, 'MazeComplete Errors'!D117, 'MazeSolve Errors'!D117, 'Hamiltonian Errors'!D117)/('Failure Counts Errors'!D1-'Failure Counts Errors'!D117),0)</f>
        <v>71.712500000000006</v>
      </c>
      <c r="E117">
        <f>IFERROR(SUM('PARITY Errors'!E117, 'Pattern_Matching Errors'!E117, 'Reversal Errors'!E117, 'Stack Errors'!E117, 'Vending_Machine Errors'!E117, 'Vending_Machine_Sum Errors'!E117, 'MazeComplete Errors'!E117, 'MazeSolve Errors'!E117, 'Hamiltonian Errors'!E117)/('Failure Counts Errors'!D1-'Failure Counts Errors'!E117),0)</f>
        <v>43.655555555555551</v>
      </c>
      <c r="F117">
        <f>IFERROR(SUM('PARITY Errors'!F117, 'Pattern_Matching Errors'!F117, 'Reversal Errors'!F117, 'Stack Errors'!F117, 'Vending_Machine Errors'!F117, 'Vending_Machine_Sum Errors'!F117, 'MazeComplete Errors'!F117, 'MazeSolve Errors'!F117, 'Hamiltonian Errors'!F117)/('Failure Counts Errors'!D1-'Failure Counts Errors'!F117),0)</f>
        <v>16.466666666666665</v>
      </c>
      <c r="G117">
        <f>IFERROR(SUM('PARITY Errors'!G117, 'Pattern_Matching Errors'!G117, 'Reversal Errors'!G117, 'Stack Errors'!G117, 'Vending_Machine Errors'!G117, 'Vending_Machine_Sum Errors'!G117, 'MazeComplete Errors'!G117, 'MazeSolve Errors'!G117, 'Hamiltonian Errors'!G117)/('Failure Counts Errors'!D1-'Failure Counts Errors'!G117),0)</f>
        <v>0.15555555555555556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IFERROR(SUM('PARITY Errors'!D118, 'Pattern_Matching Errors'!D118, 'Reversal Errors'!D118, 'Stack Errors'!D118, 'Vending_Machine Errors'!D118, 'Vending_Machine_Sum Errors'!D118, 'MazeComplete Errors'!D118, 'MazeSolve Errors'!D118, 'Hamiltonian Errors'!D118)/('Failure Counts Errors'!D1-'Failure Counts Errors'!D118),0)</f>
        <v>70.224999999999994</v>
      </c>
      <c r="E118">
        <f>IFERROR(SUM('PARITY Errors'!E118, 'Pattern_Matching Errors'!E118, 'Reversal Errors'!E118, 'Stack Errors'!E118, 'Vending_Machine Errors'!E118, 'Vending_Machine_Sum Errors'!E118, 'MazeComplete Errors'!E118, 'MazeSolve Errors'!E118, 'Hamiltonian Errors'!E118)/('Failure Counts Errors'!D1-'Failure Counts Errors'!E118),0)</f>
        <v>43.344444444444449</v>
      </c>
      <c r="F118">
        <f>IFERROR(SUM('PARITY Errors'!F118, 'Pattern_Matching Errors'!F118, 'Reversal Errors'!F118, 'Stack Errors'!F118, 'Vending_Machine Errors'!F118, 'Vending_Machine_Sum Errors'!F118, 'MazeComplete Errors'!F118, 'MazeSolve Errors'!F118, 'Hamiltonian Errors'!F118)/('Failure Counts Errors'!D1-'Failure Counts Errors'!F118),0)</f>
        <v>16.966666666666669</v>
      </c>
      <c r="G118">
        <f>IFERROR(SUM('PARITY Errors'!G118, 'Pattern_Matching Errors'!G118, 'Reversal Errors'!G118, 'Stack Errors'!G118, 'Vending_Machine Errors'!G118, 'Vending_Machine_Sum Errors'!G118, 'MazeComplete Errors'!G118, 'MazeSolve Errors'!G118, 'Hamiltonian Errors'!G118)/('Failure Counts Errors'!D1-'Failure Counts Errors'!G118),0)</f>
        <v>0.1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IFERROR(SUM('PARITY Errors'!D119, 'Pattern_Matching Errors'!D119, 'Reversal Errors'!D119, 'Stack Errors'!D119, 'Vending_Machine Errors'!D119, 'Vending_Machine_Sum Errors'!D119, 'MazeComplete Errors'!D119, 'MazeSolve Errors'!D119, 'Hamiltonian Errors'!D119)/('Failure Counts Errors'!D1-'Failure Counts Errors'!D119),0)</f>
        <v>73.349999999999994</v>
      </c>
      <c r="E119">
        <f>IFERROR(SUM('PARITY Errors'!E119, 'Pattern_Matching Errors'!E119, 'Reversal Errors'!E119, 'Stack Errors'!E119, 'Vending_Machine Errors'!E119, 'Vending_Machine_Sum Errors'!E119, 'MazeComplete Errors'!E119, 'MazeSolve Errors'!E119, 'Hamiltonian Errors'!E119)/('Failure Counts Errors'!D1-'Failure Counts Errors'!E119),0)</f>
        <v>43.266666666666666</v>
      </c>
      <c r="F119">
        <f>IFERROR(SUM('PARITY Errors'!F119, 'Pattern_Matching Errors'!F119, 'Reversal Errors'!F119, 'Stack Errors'!F119, 'Vending_Machine Errors'!F119, 'Vending_Machine_Sum Errors'!F119, 'MazeComplete Errors'!F119, 'MazeSolve Errors'!F119, 'Hamiltonian Errors'!F119)/('Failure Counts Errors'!D1-'Failure Counts Errors'!F119),0)</f>
        <v>17.277777777777779</v>
      </c>
      <c r="G119">
        <f>IFERROR(SUM('PARITY Errors'!G119, 'Pattern_Matching Errors'!G119, 'Reversal Errors'!G119, 'Stack Errors'!G119, 'Vending_Machine Errors'!G119, 'Vending_Machine_Sum Errors'!G119, 'MazeComplete Errors'!G119, 'MazeSolve Errors'!G119, 'Hamiltonian Errors'!G119)/('Failure Counts Errors'!D1-'Failure Counts Errors'!G119),0)</f>
        <v>0.13333333333333333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IFERROR(SUM('PARITY Errors'!D120, 'Pattern_Matching Errors'!D120, 'Reversal Errors'!D120, 'Stack Errors'!D120, 'Vending_Machine Errors'!D120, 'Vending_Machine_Sum Errors'!D120, 'MazeComplete Errors'!D120, 'MazeSolve Errors'!D120, 'Hamiltonian Errors'!D120)/('Failure Counts Errors'!D1-'Failure Counts Errors'!D120),0)</f>
        <v>74</v>
      </c>
      <c r="E120">
        <f>IFERROR(SUM('PARITY Errors'!E120, 'Pattern_Matching Errors'!E120, 'Reversal Errors'!E120, 'Stack Errors'!E120, 'Vending_Machine Errors'!E120, 'Vending_Machine_Sum Errors'!E120, 'MazeComplete Errors'!E120, 'MazeSolve Errors'!E120, 'Hamiltonian Errors'!E120)/('Failure Counts Errors'!D1-'Failure Counts Errors'!E120),0)</f>
        <v>42.599999999999994</v>
      </c>
      <c r="F120">
        <f>IFERROR(SUM('PARITY Errors'!F120, 'Pattern_Matching Errors'!F120, 'Reversal Errors'!F120, 'Stack Errors'!F120, 'Vending_Machine Errors'!F120, 'Vending_Machine_Sum Errors'!F120, 'MazeComplete Errors'!F120, 'MazeSolve Errors'!F120, 'Hamiltonian Errors'!F120)/('Failure Counts Errors'!D1-'Failure Counts Errors'!F120),0)</f>
        <v>17.233333333333334</v>
      </c>
      <c r="G120">
        <f>IFERROR(SUM('PARITY Errors'!G120, 'Pattern_Matching Errors'!G120, 'Reversal Errors'!G120, 'Stack Errors'!G120, 'Vending_Machine Errors'!G120, 'Vending_Machine_Sum Errors'!G120, 'MazeComplete Errors'!G120, 'MazeSolve Errors'!G120, 'Hamiltonian Errors'!G120)/('Failure Counts Errors'!D1-'Failure Counts Errors'!G120),0)</f>
        <v>5.5555555555555552E-2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IFERROR(SUM('PARITY Errors'!D121, 'Pattern_Matching Errors'!D121, 'Reversal Errors'!D121, 'Stack Errors'!D121, 'Vending_Machine Errors'!D121, 'Vending_Machine_Sum Errors'!D121, 'MazeComplete Errors'!D121, 'MazeSolve Errors'!D121, 'Hamiltonian Errors'!D121)/('Failure Counts Errors'!D1-'Failure Counts Errors'!D121),0)</f>
        <v>73.211249999999993</v>
      </c>
      <c r="E121">
        <f>IFERROR(SUM('PARITY Errors'!E121, 'Pattern_Matching Errors'!E121, 'Reversal Errors'!E121, 'Stack Errors'!E121, 'Vending_Machine Errors'!E121, 'Vending_Machine_Sum Errors'!E121, 'MazeComplete Errors'!E121, 'MazeSolve Errors'!E121, 'Hamiltonian Errors'!E121)/('Failure Counts Errors'!D1-'Failure Counts Errors'!E121),0)</f>
        <v>43.077777777777776</v>
      </c>
      <c r="F121">
        <f>IFERROR(SUM('PARITY Errors'!F121, 'Pattern_Matching Errors'!F121, 'Reversal Errors'!F121, 'Stack Errors'!F121, 'Vending_Machine Errors'!F121, 'Vending_Machine_Sum Errors'!F121, 'MazeComplete Errors'!F121, 'MazeSolve Errors'!F121, 'Hamiltonian Errors'!F121)/('Failure Counts Errors'!D1-'Failure Counts Errors'!F121),0)</f>
        <v>18.433333333333334</v>
      </c>
      <c r="G121">
        <f>IFERROR(SUM('PARITY Errors'!G121, 'Pattern_Matching Errors'!G121, 'Reversal Errors'!G121, 'Stack Errors'!G121, 'Vending_Machine Errors'!G121, 'Vending_Machine_Sum Errors'!G121, 'MazeComplete Errors'!G121, 'MazeSolve Errors'!G121, 'Hamiltonian Errors'!G121)/('Failure Counts Errors'!D1-'Failure Counts Errors'!G121),0)</f>
        <v>0.15555555555555556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IFERROR(SUM('PARITY Errors'!D122, 'Pattern_Matching Errors'!D122, 'Reversal Errors'!D122, 'Stack Errors'!D122, 'Vending_Machine Errors'!D122, 'Vending_Machine_Sum Errors'!D122, 'MazeComplete Errors'!D122, 'MazeSolve Errors'!D122, 'Hamiltonian Errors'!D122)/('Failure Counts Errors'!D1-'Failure Counts Errors'!D122),0)</f>
        <v>44.645555555555561</v>
      </c>
      <c r="E122">
        <f>IFERROR(SUM('PARITY Errors'!E122, 'Pattern_Matching Errors'!E122, 'Reversal Errors'!E122, 'Stack Errors'!E122, 'Vending_Machine Errors'!E122, 'Vending_Machine_Sum Errors'!E122, 'MazeComplete Errors'!E122, 'MazeSolve Errors'!E122, 'Hamiltonian Errors'!E122)/('Failure Counts Errors'!D1-'Failure Counts Errors'!E122),0)</f>
        <v>13.733333333333334</v>
      </c>
      <c r="F122">
        <f>IFERROR(SUM('PARITY Errors'!F122, 'Pattern_Matching Errors'!F122, 'Reversal Errors'!F122, 'Stack Errors'!F122, 'Vending_Machine Errors'!F122, 'Vending_Machine_Sum Errors'!F122, 'MazeComplete Errors'!F122, 'MazeSolve Errors'!F122, 'Hamiltonian Errors'!F122)/('Failure Counts Errors'!D1-'Failure Counts Errors'!F122),0)</f>
        <v>22.344444444444445</v>
      </c>
      <c r="G122">
        <f>IFERROR(SUM('PARITY Errors'!G122, 'Pattern_Matching Errors'!G122, 'Reversal Errors'!G122, 'Stack Errors'!G122, 'Vending_Machine Errors'!G122, 'Vending_Machine_Sum Errors'!G122, 'MazeComplete Errors'!G122, 'MazeSolve Errors'!G122, 'Hamiltonian Errors'!G122)/('Failure Counts Errors'!D1-'Failure Counts Errors'!G122),0)</f>
        <v>1.1111111111111112E-2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IFERROR(SUM('PARITY Errors'!D123, 'Pattern_Matching Errors'!D123, 'Reversal Errors'!D123, 'Stack Errors'!D123, 'Vending_Machine Errors'!D123, 'Vending_Machine_Sum Errors'!D123, 'MazeComplete Errors'!D123, 'MazeSolve Errors'!D123, 'Hamiltonian Errors'!D123)/('Failure Counts Errors'!D1-'Failure Counts Errors'!D123),0)</f>
        <v>45.368888888888883</v>
      </c>
      <c r="E123">
        <f>IFERROR(SUM('PARITY Errors'!E123, 'Pattern_Matching Errors'!E123, 'Reversal Errors'!E123, 'Stack Errors'!E123, 'Vending_Machine Errors'!E123, 'Vending_Machine_Sum Errors'!E123, 'MazeComplete Errors'!E123, 'MazeSolve Errors'!E123, 'Hamiltonian Errors'!E123)/('Failure Counts Errors'!D1-'Failure Counts Errors'!E123),0)</f>
        <v>13.455555555555556</v>
      </c>
      <c r="F123">
        <f>IFERROR(SUM('PARITY Errors'!F123, 'Pattern_Matching Errors'!F123, 'Reversal Errors'!F123, 'Stack Errors'!F123, 'Vending_Machine Errors'!F123, 'Vending_Machine_Sum Errors'!F123, 'MazeComplete Errors'!F123, 'MazeSolve Errors'!F123, 'Hamiltonian Errors'!F123)/('Failure Counts Errors'!D1-'Failure Counts Errors'!F123),0)</f>
        <v>23.133333333333336</v>
      </c>
      <c r="G123">
        <f>IFERROR(SUM('PARITY Errors'!G123, 'Pattern_Matching Errors'!G123, 'Reversal Errors'!G123, 'Stack Errors'!G123, 'Vending_Machine Errors'!G123, 'Vending_Machine_Sum Errors'!G123, 'MazeComplete Errors'!G123, 'MazeSolve Errors'!G123, 'Hamiltonian Errors'!G123)/('Failure Counts Errors'!D1-'Failure Counts Errors'!G123),0)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IFERROR(SUM('PARITY Errors'!D124, 'Pattern_Matching Errors'!D124, 'Reversal Errors'!D124, 'Stack Errors'!D124, 'Vending_Machine Errors'!D124, 'Vending_Machine_Sum Errors'!D124, 'MazeComplete Errors'!D124, 'MazeSolve Errors'!D124, 'Hamiltonian Errors'!D124)/('Failure Counts Errors'!D1-'Failure Counts Errors'!D124),0)</f>
        <v>46.888888888888893</v>
      </c>
      <c r="E124">
        <f>IFERROR(SUM('PARITY Errors'!E124, 'Pattern_Matching Errors'!E124, 'Reversal Errors'!E124, 'Stack Errors'!E124, 'Vending_Machine Errors'!E124, 'Vending_Machine_Sum Errors'!E124, 'MazeComplete Errors'!E124, 'MazeSolve Errors'!E124, 'Hamiltonian Errors'!E124)/('Failure Counts Errors'!D1-'Failure Counts Errors'!E124),0)</f>
        <v>14.400000000000002</v>
      </c>
      <c r="F124">
        <f>IFERROR(SUM('PARITY Errors'!F124, 'Pattern_Matching Errors'!F124, 'Reversal Errors'!F124, 'Stack Errors'!F124, 'Vending_Machine Errors'!F124, 'Vending_Machine_Sum Errors'!F124, 'MazeComplete Errors'!F124, 'MazeSolve Errors'!F124, 'Hamiltonian Errors'!F124)/('Failure Counts Errors'!D1-'Failure Counts Errors'!F124),0)</f>
        <v>22.200000000000003</v>
      </c>
      <c r="G124">
        <f>IFERROR(SUM('PARITY Errors'!G124, 'Pattern_Matching Errors'!G124, 'Reversal Errors'!G124, 'Stack Errors'!G124, 'Vending_Machine Errors'!G124, 'Vending_Machine_Sum Errors'!G124, 'MazeComplete Errors'!G124, 'MazeSolve Errors'!G124, 'Hamiltonian Errors'!G124)/('Failure Counts Errors'!D1-'Failure Counts Errors'!G124),0)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IFERROR(SUM('PARITY Errors'!D125, 'Pattern_Matching Errors'!D125, 'Reversal Errors'!D125, 'Stack Errors'!D125, 'Vending_Machine Errors'!D125, 'Vending_Machine_Sum Errors'!D125, 'MazeComplete Errors'!D125, 'MazeSolve Errors'!D125, 'Hamiltonian Errors'!D125)/('Failure Counts Errors'!D1-'Failure Counts Errors'!D125),0)</f>
        <v>49.177777777777777</v>
      </c>
      <c r="E125">
        <f>IFERROR(SUM('PARITY Errors'!E125, 'Pattern_Matching Errors'!E125, 'Reversal Errors'!E125, 'Stack Errors'!E125, 'Vending_Machine Errors'!E125, 'Vending_Machine_Sum Errors'!E125, 'MazeComplete Errors'!E125, 'MazeSolve Errors'!E125, 'Hamiltonian Errors'!E125)/('Failure Counts Errors'!D1-'Failure Counts Errors'!E125),0)</f>
        <v>14.18888888888889</v>
      </c>
      <c r="F125">
        <f>IFERROR(SUM('PARITY Errors'!F125, 'Pattern_Matching Errors'!F125, 'Reversal Errors'!F125, 'Stack Errors'!F125, 'Vending_Machine Errors'!F125, 'Vending_Machine_Sum Errors'!F125, 'MazeComplete Errors'!F125, 'MazeSolve Errors'!F125, 'Hamiltonian Errors'!F125)/('Failure Counts Errors'!D1-'Failure Counts Errors'!F125),0)</f>
        <v>21.366666666666664</v>
      </c>
      <c r="G125">
        <f>IFERROR(SUM('PARITY Errors'!G125, 'Pattern_Matching Errors'!G125, 'Reversal Errors'!G125, 'Stack Errors'!G125, 'Vending_Machine Errors'!G125, 'Vending_Machine_Sum Errors'!G125, 'MazeComplete Errors'!G125, 'MazeSolve Errors'!G125, 'Hamiltonian Errors'!G125)/('Failure Counts Errors'!D1-'Failure Counts Errors'!G125),0)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IFERROR(SUM('PARITY Errors'!D126, 'Pattern_Matching Errors'!D126, 'Reversal Errors'!D126, 'Stack Errors'!D126, 'Vending_Machine Errors'!D126, 'Vending_Machine_Sum Errors'!D126, 'MazeComplete Errors'!D126, 'MazeSolve Errors'!D126, 'Hamiltonian Errors'!D126)/('Failure Counts Errors'!D1-'Failure Counts Errors'!D126),0)</f>
        <v>50.633333333333333</v>
      </c>
      <c r="E126">
        <f>IFERROR(SUM('PARITY Errors'!E126, 'Pattern_Matching Errors'!E126, 'Reversal Errors'!E126, 'Stack Errors'!E126, 'Vending_Machine Errors'!E126, 'Vending_Machine_Sum Errors'!E126, 'MazeComplete Errors'!E126, 'MazeSolve Errors'!E126, 'Hamiltonian Errors'!E126)/('Failure Counts Errors'!D1-'Failure Counts Errors'!E126),0)</f>
        <v>14.577777777777776</v>
      </c>
      <c r="F126">
        <f>IFERROR(SUM('PARITY Errors'!F126, 'Pattern_Matching Errors'!F126, 'Reversal Errors'!F126, 'Stack Errors'!F126, 'Vending_Machine Errors'!F126, 'Vending_Machine_Sum Errors'!F126, 'MazeComplete Errors'!F126, 'MazeSolve Errors'!F126, 'Hamiltonian Errors'!F126)/('Failure Counts Errors'!D1-'Failure Counts Errors'!F126),0)</f>
        <v>21.244444444444444</v>
      </c>
      <c r="G126">
        <f>IFERROR(SUM('PARITY Errors'!G126, 'Pattern_Matching Errors'!G126, 'Reversal Errors'!G126, 'Stack Errors'!G126, 'Vending_Machine Errors'!G126, 'Vending_Machine_Sum Errors'!G126, 'MazeComplete Errors'!G126, 'MazeSolve Errors'!G126, 'Hamiltonian Errors'!G126)/('Failure Counts Errors'!D1-'Failure Counts Errors'!G126),0)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IFERROR(SUM('PARITY Errors'!D127, 'Pattern_Matching Errors'!D127, 'Reversal Errors'!D127, 'Stack Errors'!D127, 'Vending_Machine Errors'!D127, 'Vending_Machine_Sum Errors'!D127, 'MazeComplete Errors'!D127, 'MazeSolve Errors'!D127, 'Hamiltonian Errors'!D127)/('Failure Counts Errors'!D1-'Failure Counts Errors'!D127),0)</f>
        <v>12.822222222222221</v>
      </c>
      <c r="E127">
        <f>IFERROR(SUM('PARITY Errors'!E127, 'Pattern_Matching Errors'!E127, 'Reversal Errors'!E127, 'Stack Errors'!E127, 'Vending_Machine Errors'!E127, 'Vending_Machine_Sum Errors'!E127, 'MazeComplete Errors'!E127, 'MazeSolve Errors'!E127, 'Hamiltonian Errors'!E127)/('Failure Counts Errors'!D1-'Failure Counts Errors'!E127),0)</f>
        <v>0.58888888888888902</v>
      </c>
      <c r="F127">
        <f>IFERROR(SUM('PARITY Errors'!F127, 'Pattern_Matching Errors'!F127, 'Reversal Errors'!F127, 'Stack Errors'!F127, 'Vending_Machine Errors'!F127, 'Vending_Machine_Sum Errors'!F127, 'MazeComplete Errors'!F127, 'MazeSolve Errors'!F127, 'Hamiltonian Errors'!F127)/('Failure Counts Errors'!D1-'Failure Counts Errors'!F127),0)</f>
        <v>21.922222222222224</v>
      </c>
      <c r="G127">
        <f>IFERROR(SUM('PARITY Errors'!G127, 'Pattern_Matching Errors'!G127, 'Reversal Errors'!G127, 'Stack Errors'!G127, 'Vending_Machine Errors'!G127, 'Vending_Machine_Sum Errors'!G127, 'MazeComplete Errors'!G127, 'MazeSolve Errors'!G127, 'Hamiltonian Errors'!G127)/('Failure Counts Errors'!D1-'Failure Counts Errors'!G127),0)</f>
        <v>3.3333333333333333E-2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IFERROR(SUM('PARITY Errors'!D128, 'Pattern_Matching Errors'!D128, 'Reversal Errors'!D128, 'Stack Errors'!D128, 'Vending_Machine Errors'!D128, 'Vending_Machine_Sum Errors'!D128, 'MazeComplete Errors'!D128, 'MazeSolve Errors'!D128, 'Hamiltonian Errors'!D128)/('Failure Counts Errors'!D1-'Failure Counts Errors'!D128),0)</f>
        <v>12.113333333333333</v>
      </c>
      <c r="E128">
        <f>IFERROR(SUM('PARITY Errors'!E128, 'Pattern_Matching Errors'!E128, 'Reversal Errors'!E128, 'Stack Errors'!E128, 'Vending_Machine Errors'!E128, 'Vending_Machine_Sum Errors'!E128, 'MazeComplete Errors'!E128, 'MazeSolve Errors'!E128, 'Hamiltonian Errors'!E128)/('Failure Counts Errors'!D1-'Failure Counts Errors'!E128),0)</f>
        <v>0.64444444444444438</v>
      </c>
      <c r="F128">
        <f>IFERROR(SUM('PARITY Errors'!F128, 'Pattern_Matching Errors'!F128, 'Reversal Errors'!F128, 'Stack Errors'!F128, 'Vending_Machine Errors'!F128, 'Vending_Machine_Sum Errors'!F128, 'MazeComplete Errors'!F128, 'MazeSolve Errors'!F128, 'Hamiltonian Errors'!F128)/('Failure Counts Errors'!D1-'Failure Counts Errors'!F128),0)</f>
        <v>17.933333333333334</v>
      </c>
      <c r="G128">
        <f>IFERROR(SUM('PARITY Errors'!G128, 'Pattern_Matching Errors'!G128, 'Reversal Errors'!G128, 'Stack Errors'!G128, 'Vending_Machine Errors'!G128, 'Vending_Machine_Sum Errors'!G128, 'MazeComplete Errors'!G128, 'MazeSolve Errors'!G128, 'Hamiltonian Errors'!G128)/('Failure Counts Errors'!D1-'Failure Counts Errors'!G128),0)</f>
        <v>6.6666666666666666E-2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IFERROR(SUM('PARITY Errors'!D129, 'Pattern_Matching Errors'!D129, 'Reversal Errors'!D129, 'Stack Errors'!D129, 'Vending_Machine Errors'!D129, 'Vending_Machine_Sum Errors'!D129, 'MazeComplete Errors'!D129, 'MazeSolve Errors'!D129, 'Hamiltonian Errors'!D129)/('Failure Counts Errors'!D1-'Failure Counts Errors'!D129),0)</f>
        <v>12.438888888888888</v>
      </c>
      <c r="E129">
        <f>IFERROR(SUM('PARITY Errors'!E129, 'Pattern_Matching Errors'!E129, 'Reversal Errors'!E129, 'Stack Errors'!E129, 'Vending_Machine Errors'!E129, 'Vending_Machine_Sum Errors'!E129, 'MazeComplete Errors'!E129, 'MazeSolve Errors'!E129, 'Hamiltonian Errors'!E129)/('Failure Counts Errors'!D1-'Failure Counts Errors'!E129),0)</f>
        <v>0.77777777777777779</v>
      </c>
      <c r="F129">
        <f>IFERROR(SUM('PARITY Errors'!F129, 'Pattern_Matching Errors'!F129, 'Reversal Errors'!F129, 'Stack Errors'!F129, 'Vending_Machine Errors'!F129, 'Vending_Machine_Sum Errors'!F129, 'MazeComplete Errors'!F129, 'MazeSolve Errors'!F129, 'Hamiltonian Errors'!F129)/('Failure Counts Errors'!D1-'Failure Counts Errors'!F129),0)</f>
        <v>18.022222222222222</v>
      </c>
      <c r="G129">
        <f>IFERROR(SUM('PARITY Errors'!G129, 'Pattern_Matching Errors'!G129, 'Reversal Errors'!G129, 'Stack Errors'!G129, 'Vending_Machine Errors'!G129, 'Vending_Machine_Sum Errors'!G129, 'MazeComplete Errors'!G129, 'MazeSolve Errors'!G129, 'Hamiltonian Errors'!G129)/('Failure Counts Errors'!D1-'Failure Counts Errors'!G129),0)</f>
        <v>2.2222222222222223E-2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IFERROR(SUM('PARITY Errors'!D130, 'Pattern_Matching Errors'!D130, 'Reversal Errors'!D130, 'Stack Errors'!D130, 'Vending_Machine Errors'!D130, 'Vending_Machine_Sum Errors'!D130, 'MazeComplete Errors'!D130, 'MazeSolve Errors'!D130, 'Hamiltonian Errors'!D130)/('Failure Counts Errors'!D1-'Failure Counts Errors'!D130),0)</f>
        <v>12.766666666666667</v>
      </c>
      <c r="E130">
        <f>IFERROR(SUM('PARITY Errors'!E130, 'Pattern_Matching Errors'!E130, 'Reversal Errors'!E130, 'Stack Errors'!E130, 'Vending_Machine Errors'!E130, 'Vending_Machine_Sum Errors'!E130, 'MazeComplete Errors'!E130, 'MazeSolve Errors'!E130, 'Hamiltonian Errors'!E130)/('Failure Counts Errors'!D1-'Failure Counts Errors'!E130),0)</f>
        <v>0.78888888888888886</v>
      </c>
      <c r="F130">
        <f>IFERROR(SUM('PARITY Errors'!F130, 'Pattern_Matching Errors'!F130, 'Reversal Errors'!F130, 'Stack Errors'!F130, 'Vending_Machine Errors'!F130, 'Vending_Machine_Sum Errors'!F130, 'MazeComplete Errors'!F130, 'MazeSolve Errors'!F130, 'Hamiltonian Errors'!F130)/('Failure Counts Errors'!D1-'Failure Counts Errors'!F130),0)</f>
        <v>18.166666666666668</v>
      </c>
      <c r="G130">
        <f>IFERROR(SUM('PARITY Errors'!G130, 'Pattern_Matching Errors'!G130, 'Reversal Errors'!G130, 'Stack Errors'!G130, 'Vending_Machine Errors'!G130, 'Vending_Machine_Sum Errors'!G130, 'MazeComplete Errors'!G130, 'MazeSolve Errors'!G130, 'Hamiltonian Errors'!G130)/('Failure Counts Errors'!D1-'Failure Counts Errors'!G130),0)</f>
        <v>4.4444444444444446E-2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IFERROR(SUM('PARITY Errors'!D131, 'Pattern_Matching Errors'!D131, 'Reversal Errors'!D131, 'Stack Errors'!D131, 'Vending_Machine Errors'!D131, 'Vending_Machine_Sum Errors'!D131, 'MazeComplete Errors'!D131, 'MazeSolve Errors'!D131, 'Hamiltonian Errors'!D131)/('Failure Counts Errors'!D1-'Failure Counts Errors'!D131),0)</f>
        <v>13.822222222222223</v>
      </c>
      <c r="E131">
        <f>IFERROR(SUM('PARITY Errors'!E131, 'Pattern_Matching Errors'!E131, 'Reversal Errors'!E131, 'Stack Errors'!E131, 'Vending_Machine Errors'!E131, 'Vending_Machine_Sum Errors'!E131, 'MazeComplete Errors'!E131, 'MazeSolve Errors'!E131, 'Hamiltonian Errors'!E131)/('Failure Counts Errors'!D1-'Failure Counts Errors'!E131),0)</f>
        <v>1.5</v>
      </c>
      <c r="F131">
        <f>IFERROR(SUM('PARITY Errors'!F131, 'Pattern_Matching Errors'!F131, 'Reversal Errors'!F131, 'Stack Errors'!F131, 'Vending_Machine Errors'!F131, 'Vending_Machine_Sum Errors'!F131, 'MazeComplete Errors'!F131, 'MazeSolve Errors'!F131, 'Hamiltonian Errors'!F131)/('Failure Counts Errors'!D1-'Failure Counts Errors'!F131),0)</f>
        <v>19</v>
      </c>
      <c r="G131">
        <f>IFERROR(SUM('PARITY Errors'!G131, 'Pattern_Matching Errors'!G131, 'Reversal Errors'!G131, 'Stack Errors'!G131, 'Vending_Machine Errors'!G131, 'Vending_Machine_Sum Errors'!G131, 'MazeComplete Errors'!G131, 'MazeSolve Errors'!G131, 'Hamiltonian Errors'!G131)/('Failure Counts Errors'!D1-'Failure Counts Errors'!G131),0)</f>
        <v>2.2222222222222223E-2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IFERROR(SUM('PARITY Errors'!D132, 'Pattern_Matching Errors'!D132, 'Reversal Errors'!D132, 'Stack Errors'!D132, 'Vending_Machine Errors'!D132, 'Vending_Machine_Sum Errors'!D132, 'MazeComplete Errors'!D132, 'MazeSolve Errors'!D132, 'Hamiltonian Errors'!D132)/('Failure Counts Errors'!D1-'Failure Counts Errors'!D132),0)</f>
        <v>15.877777777777778</v>
      </c>
      <c r="E132">
        <f>IFERROR(SUM('PARITY Errors'!E132, 'Pattern_Matching Errors'!E132, 'Reversal Errors'!E132, 'Stack Errors'!E132, 'Vending_Machine Errors'!E132, 'Vending_Machine_Sum Errors'!E132, 'MazeComplete Errors'!E132, 'MazeSolve Errors'!E132, 'Hamiltonian Errors'!E132)/('Failure Counts Errors'!D1-'Failure Counts Errors'!E132),0)</f>
        <v>9.9999999999999992E-2</v>
      </c>
      <c r="F132">
        <f>IFERROR(SUM('PARITY Errors'!F132, 'Pattern_Matching Errors'!F132, 'Reversal Errors'!F132, 'Stack Errors'!F132, 'Vending_Machine Errors'!F132, 'Vending_Machine_Sum Errors'!F132, 'MazeComplete Errors'!F132, 'MazeSolve Errors'!F132, 'Hamiltonian Errors'!F132)/('Failure Counts Errors'!D1-'Failure Counts Errors'!F132),0)</f>
        <v>9.1333333333333329</v>
      </c>
      <c r="G132">
        <f>IFERROR(SUM('PARITY Errors'!G132, 'Pattern_Matching Errors'!G132, 'Reversal Errors'!G132, 'Stack Errors'!G132, 'Vending_Machine Errors'!G132, 'Vending_Machine_Sum Errors'!G132, 'MazeComplete Errors'!G132, 'MazeSolve Errors'!G132, 'Hamiltonian Errors'!G132)/('Failure Counts Errors'!D1-'Failure Counts Errors'!G132),0)</f>
        <v>12.55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IFERROR(SUM('PARITY Errors'!D133, 'Pattern_Matching Errors'!D133, 'Reversal Errors'!D133, 'Stack Errors'!D133, 'Vending_Machine Errors'!D133, 'Vending_Machine_Sum Errors'!D133, 'MazeComplete Errors'!D133, 'MazeSolve Errors'!D133, 'Hamiltonian Errors'!D133)/('Failure Counts Errors'!D1-'Failure Counts Errors'!D133),0)</f>
        <v>15.677777777777777</v>
      </c>
      <c r="E133">
        <f>IFERROR(SUM('PARITY Errors'!E133, 'Pattern_Matching Errors'!E133, 'Reversal Errors'!E133, 'Stack Errors'!E133, 'Vending_Machine Errors'!E133, 'Vending_Machine_Sum Errors'!E133, 'MazeComplete Errors'!E133, 'MazeSolve Errors'!E133, 'Hamiltonian Errors'!E133)/('Failure Counts Errors'!D1-'Failure Counts Errors'!E133),0)</f>
        <v>8.8888888888888878E-2</v>
      </c>
      <c r="F133">
        <f>IFERROR(SUM('PARITY Errors'!F133, 'Pattern_Matching Errors'!F133, 'Reversal Errors'!F133, 'Stack Errors'!F133, 'Vending_Machine Errors'!F133, 'Vending_Machine_Sum Errors'!F133, 'MazeComplete Errors'!F133, 'MazeSolve Errors'!F133, 'Hamiltonian Errors'!F133)/('Failure Counts Errors'!D1-'Failure Counts Errors'!F133),0)</f>
        <v>6.6222222222222218</v>
      </c>
      <c r="G133">
        <f>IFERROR(SUM('PARITY Errors'!G133, 'Pattern_Matching Errors'!G133, 'Reversal Errors'!G133, 'Stack Errors'!G133, 'Vending_Machine Errors'!G133, 'Vending_Machine_Sum Errors'!G133, 'MazeComplete Errors'!G133, 'MazeSolve Errors'!G133, 'Hamiltonian Errors'!G133)/('Failure Counts Errors'!D1-'Failure Counts Errors'!G133),0)</f>
        <v>12.574999999999999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IFERROR(SUM('PARITY Errors'!D134, 'Pattern_Matching Errors'!D134, 'Reversal Errors'!D134, 'Stack Errors'!D134, 'Vending_Machine Errors'!D134, 'Vending_Machine_Sum Errors'!D134, 'MazeComplete Errors'!D134, 'MazeSolve Errors'!D134, 'Hamiltonian Errors'!D134)/('Failure Counts Errors'!D1-'Failure Counts Errors'!D134),0)</f>
        <v>15.922222222222224</v>
      </c>
      <c r="E134">
        <f>IFERROR(SUM('PARITY Errors'!E134, 'Pattern_Matching Errors'!E134, 'Reversal Errors'!E134, 'Stack Errors'!E134, 'Vending_Machine Errors'!E134, 'Vending_Machine_Sum Errors'!E134, 'MazeComplete Errors'!E134, 'MazeSolve Errors'!E134, 'Hamiltonian Errors'!E134)/('Failure Counts Errors'!D1-'Failure Counts Errors'!E134),0)</f>
        <v>0.17777777777777778</v>
      </c>
      <c r="F134">
        <f>IFERROR(SUM('PARITY Errors'!F134, 'Pattern_Matching Errors'!F134, 'Reversal Errors'!F134, 'Stack Errors'!F134, 'Vending_Machine Errors'!F134, 'Vending_Machine_Sum Errors'!F134, 'MazeComplete Errors'!F134, 'MazeSolve Errors'!F134, 'Hamiltonian Errors'!F134)/('Failure Counts Errors'!D1-'Failure Counts Errors'!F134),0)</f>
        <v>6.7666666666666675</v>
      </c>
      <c r="G134">
        <f>IFERROR(SUM('PARITY Errors'!G134, 'Pattern_Matching Errors'!G134, 'Reversal Errors'!G134, 'Stack Errors'!G134, 'Vending_Machine Errors'!G134, 'Vending_Machine_Sum Errors'!G134, 'MazeComplete Errors'!G134, 'MazeSolve Errors'!G134, 'Hamiltonian Errors'!G134)/('Failure Counts Errors'!D1-'Failure Counts Errors'!G134),0)</f>
        <v>12.55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IFERROR(SUM('PARITY Errors'!D135, 'Pattern_Matching Errors'!D135, 'Reversal Errors'!D135, 'Stack Errors'!D135, 'Vending_Machine Errors'!D135, 'Vending_Machine_Sum Errors'!D135, 'MazeComplete Errors'!D135, 'MazeSolve Errors'!D135, 'Hamiltonian Errors'!D135)/('Failure Counts Errors'!D1-'Failure Counts Errors'!D135),0)</f>
        <v>15.52222222222222</v>
      </c>
      <c r="E135">
        <f>IFERROR(SUM('PARITY Errors'!E135, 'Pattern_Matching Errors'!E135, 'Reversal Errors'!E135, 'Stack Errors'!E135, 'Vending_Machine Errors'!E135, 'Vending_Machine_Sum Errors'!E135, 'MazeComplete Errors'!E135, 'MazeSolve Errors'!E135, 'Hamiltonian Errors'!E135)/('Failure Counts Errors'!D1-'Failure Counts Errors'!E135),0)</f>
        <v>0.16666666666666669</v>
      </c>
      <c r="F135">
        <f>IFERROR(SUM('PARITY Errors'!F135, 'Pattern_Matching Errors'!F135, 'Reversal Errors'!F135, 'Stack Errors'!F135, 'Vending_Machine Errors'!F135, 'Vending_Machine_Sum Errors'!F135, 'MazeComplete Errors'!F135, 'MazeSolve Errors'!F135, 'Hamiltonian Errors'!F135)/('Failure Counts Errors'!D1-'Failure Counts Errors'!F135),0)</f>
        <v>6.322222222222222</v>
      </c>
      <c r="G135">
        <f>IFERROR(SUM('PARITY Errors'!G135, 'Pattern_Matching Errors'!G135, 'Reversal Errors'!G135, 'Stack Errors'!G135, 'Vending_Machine Errors'!G135, 'Vending_Machine_Sum Errors'!G135, 'MazeComplete Errors'!G135, 'MazeSolve Errors'!G135, 'Hamiltonian Errors'!G135)/('Failure Counts Errors'!D1-'Failure Counts Errors'!G135),0)</f>
        <v>12.55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IFERROR(SUM('PARITY Errors'!D136, 'Pattern_Matching Errors'!D136, 'Reversal Errors'!D136, 'Stack Errors'!D136, 'Vending_Machine Errors'!D136, 'Vending_Machine_Sum Errors'!D136, 'MazeComplete Errors'!D136, 'MazeSolve Errors'!D136, 'Hamiltonian Errors'!D136)/('Failure Counts Errors'!D1-'Failure Counts Errors'!D136),0)</f>
        <v>17.555555555555557</v>
      </c>
      <c r="E136">
        <f>IFERROR(SUM('PARITY Errors'!E136, 'Pattern_Matching Errors'!E136, 'Reversal Errors'!E136, 'Stack Errors'!E136, 'Vending_Machine Errors'!E136, 'Vending_Machine_Sum Errors'!E136, 'MazeComplete Errors'!E136, 'MazeSolve Errors'!E136, 'Hamiltonian Errors'!E136)/('Failure Counts Errors'!D1-'Failure Counts Errors'!E136),0)</f>
        <v>0.54444444444444451</v>
      </c>
      <c r="F136">
        <f>IFERROR(SUM('PARITY Errors'!F136, 'Pattern_Matching Errors'!F136, 'Reversal Errors'!F136, 'Stack Errors'!F136, 'Vending_Machine Errors'!F136, 'Vending_Machine_Sum Errors'!F136, 'MazeComplete Errors'!F136, 'MazeSolve Errors'!F136, 'Hamiltonian Errors'!F136)/('Failure Counts Errors'!D1-'Failure Counts Errors'!F136),0)</f>
        <v>5.1333333333333337</v>
      </c>
      <c r="G136">
        <f>IFERROR(SUM('PARITY Errors'!G136, 'Pattern_Matching Errors'!G136, 'Reversal Errors'!G136, 'Stack Errors'!G136, 'Vending_Machine Errors'!G136, 'Vending_Machine_Sum Errors'!G136, 'MazeComplete Errors'!G136, 'MazeSolve Errors'!G136, 'Hamiltonian Errors'!G136)/('Failure Counts Errors'!D1-'Failure Counts Errors'!G136),0)</f>
        <v>12.5875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IFERROR(SUM('PARITY Errors'!D137, 'Pattern_Matching Errors'!D137, 'Reversal Errors'!D137, 'Stack Errors'!D137, 'Vending_Machine Errors'!D137, 'Vending_Machine_Sum Errors'!D137, 'MazeComplete Errors'!D137, 'MazeSolve Errors'!D137, 'Hamiltonian Errors'!D137)/('Failure Counts Errors'!D1-'Failure Counts Errors'!D137),0)</f>
        <v>22.044444444444441</v>
      </c>
      <c r="E137">
        <f>IFERROR(SUM('PARITY Errors'!E137, 'Pattern_Matching Errors'!E137, 'Reversal Errors'!E137, 'Stack Errors'!E137, 'Vending_Machine Errors'!E137, 'Vending_Machine_Sum Errors'!E137, 'MazeComplete Errors'!E137, 'MazeSolve Errors'!E137, 'Hamiltonian Errors'!E137)/('Failure Counts Errors'!D1-'Failure Counts Errors'!E137),0)</f>
        <v>0</v>
      </c>
      <c r="F137">
        <f>IFERROR(SUM('PARITY Errors'!F137, 'Pattern_Matching Errors'!F137, 'Reversal Errors'!F137, 'Stack Errors'!F137, 'Vending_Machine Errors'!F137, 'Vending_Machine_Sum Errors'!F137, 'MazeComplete Errors'!F137, 'MazeSolve Errors'!F137, 'Hamiltonian Errors'!F137)/('Failure Counts Errors'!D1-'Failure Counts Errors'!F137),0)</f>
        <v>4.7222222222222223</v>
      </c>
      <c r="G137">
        <f>IFERROR(SUM('PARITY Errors'!G137, 'Pattern_Matching Errors'!G137, 'Reversal Errors'!G137, 'Stack Errors'!G137, 'Vending_Machine Errors'!G137, 'Vending_Machine_Sum Errors'!G137, 'MazeComplete Errors'!G137, 'MazeSolve Errors'!G137, 'Hamiltonian Errors'!G137)/('Failure Counts Errors'!D1-'Failure Counts Errors'!G137),0)</f>
        <v>12.7875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IFERROR(SUM('PARITY Errors'!D138, 'Pattern_Matching Errors'!D138, 'Reversal Errors'!D138, 'Stack Errors'!D138, 'Vending_Machine Errors'!D138, 'Vending_Machine_Sum Errors'!D138, 'MazeComplete Errors'!D138, 'MazeSolve Errors'!D138, 'Hamiltonian Errors'!D138)/('Failure Counts Errors'!D1-'Failure Counts Errors'!D138),0)</f>
        <v>23.755555555555556</v>
      </c>
      <c r="E138">
        <f>IFERROR(SUM('PARITY Errors'!E138, 'Pattern_Matching Errors'!E138, 'Reversal Errors'!E138, 'Stack Errors'!E138, 'Vending_Machine Errors'!E138, 'Vending_Machine_Sum Errors'!E138, 'MazeComplete Errors'!E138, 'MazeSolve Errors'!E138, 'Hamiltonian Errors'!E138)/('Failure Counts Errors'!D1-'Failure Counts Errors'!E138),0)</f>
        <v>2.2222222222222223E-2</v>
      </c>
      <c r="F138">
        <f>IFERROR(SUM('PARITY Errors'!F138, 'Pattern_Matching Errors'!F138, 'Reversal Errors'!F138, 'Stack Errors'!F138, 'Vending_Machine Errors'!F138, 'Vending_Machine_Sum Errors'!F138, 'MazeComplete Errors'!F138, 'MazeSolve Errors'!F138, 'Hamiltonian Errors'!F138)/('Failure Counts Errors'!D1-'Failure Counts Errors'!F138),0)</f>
        <v>4.333333333333333</v>
      </c>
      <c r="G138">
        <f>IFERROR(SUM('PARITY Errors'!G138, 'Pattern_Matching Errors'!G138, 'Reversal Errors'!G138, 'Stack Errors'!G138, 'Vending_Machine Errors'!G138, 'Vending_Machine_Sum Errors'!G138, 'MazeComplete Errors'!G138, 'MazeSolve Errors'!G138, 'Hamiltonian Errors'!G138)/('Failure Counts Errors'!D1-'Failure Counts Errors'!G138),0)</f>
        <v>12.737500000000001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IFERROR(SUM('PARITY Errors'!D139, 'Pattern_Matching Errors'!D139, 'Reversal Errors'!D139, 'Stack Errors'!D139, 'Vending_Machine Errors'!D139, 'Vending_Machine_Sum Errors'!D139, 'MazeComplete Errors'!D139, 'MazeSolve Errors'!D139, 'Hamiltonian Errors'!D139)/('Failure Counts Errors'!D1-'Failure Counts Errors'!D139),0)</f>
        <v>24.599999999999998</v>
      </c>
      <c r="E139">
        <f>IFERROR(SUM('PARITY Errors'!E139, 'Pattern_Matching Errors'!E139, 'Reversal Errors'!E139, 'Stack Errors'!E139, 'Vending_Machine Errors'!E139, 'Vending_Machine_Sum Errors'!E139, 'MazeComplete Errors'!E139, 'MazeSolve Errors'!E139, 'Hamiltonian Errors'!E139)/('Failure Counts Errors'!D1-'Failure Counts Errors'!E139),0)</f>
        <v>6.6666666666666666E-2</v>
      </c>
      <c r="F139">
        <f>IFERROR(SUM('PARITY Errors'!F139, 'Pattern_Matching Errors'!F139, 'Reversal Errors'!F139, 'Stack Errors'!F139, 'Vending_Machine Errors'!F139, 'Vending_Machine_Sum Errors'!F139, 'MazeComplete Errors'!F139, 'MazeSolve Errors'!F139, 'Hamiltonian Errors'!F139)/('Failure Counts Errors'!D1-'Failure Counts Errors'!F139),0)</f>
        <v>4.7888888888888888</v>
      </c>
      <c r="G139">
        <f>IFERROR(SUM('PARITY Errors'!G139, 'Pattern_Matching Errors'!G139, 'Reversal Errors'!G139, 'Stack Errors'!G139, 'Vending_Machine Errors'!G139, 'Vending_Machine_Sum Errors'!G139, 'MazeComplete Errors'!G139, 'MazeSolve Errors'!G139, 'Hamiltonian Errors'!G139)/('Failure Counts Errors'!D1-'Failure Counts Errors'!G139),0)</f>
        <v>12.675000000000001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IFERROR(SUM('PARITY Errors'!D140, 'Pattern_Matching Errors'!D140, 'Reversal Errors'!D140, 'Stack Errors'!D140, 'Vending_Machine Errors'!D140, 'Vending_Machine_Sum Errors'!D140, 'MazeComplete Errors'!D140, 'MazeSolve Errors'!D140, 'Hamiltonian Errors'!D140)/('Failure Counts Errors'!D1-'Failure Counts Errors'!D140),0)</f>
        <v>25.290000000000003</v>
      </c>
      <c r="E140">
        <f>IFERROR(SUM('PARITY Errors'!E140, 'Pattern_Matching Errors'!E140, 'Reversal Errors'!E140, 'Stack Errors'!E140, 'Vending_Machine Errors'!E140, 'Vending_Machine_Sum Errors'!E140, 'MazeComplete Errors'!E140, 'MazeSolve Errors'!E140, 'Hamiltonian Errors'!E140)/('Failure Counts Errors'!D1-'Failure Counts Errors'!E140),0)</f>
        <v>0.13333333333333333</v>
      </c>
      <c r="F140">
        <f>IFERROR(SUM('PARITY Errors'!F140, 'Pattern_Matching Errors'!F140, 'Reversal Errors'!F140, 'Stack Errors'!F140, 'Vending_Machine Errors'!F140, 'Vending_Machine_Sum Errors'!F140, 'MazeComplete Errors'!F140, 'MazeSolve Errors'!F140, 'Hamiltonian Errors'!F140)/('Failure Counts Errors'!D1-'Failure Counts Errors'!F140),0)</f>
        <v>4.666666666666667</v>
      </c>
      <c r="G140">
        <f>IFERROR(SUM('PARITY Errors'!G140, 'Pattern_Matching Errors'!G140, 'Reversal Errors'!G140, 'Stack Errors'!G140, 'Vending_Machine Errors'!G140, 'Vending_Machine_Sum Errors'!G140, 'MazeComplete Errors'!G140, 'MazeSolve Errors'!G140, 'Hamiltonian Errors'!G140)/('Failure Counts Errors'!D1-'Failure Counts Errors'!G140),0)</f>
        <v>12.574999999999999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IFERROR(SUM('PARITY Errors'!D141, 'Pattern_Matching Errors'!D141, 'Reversal Errors'!D141, 'Stack Errors'!D141, 'Vending_Machine Errors'!D141, 'Vending_Machine_Sum Errors'!D141, 'MazeComplete Errors'!D141, 'MazeSolve Errors'!D141, 'Hamiltonian Errors'!D141)/('Failure Counts Errors'!D1-'Failure Counts Errors'!D141),0)</f>
        <v>28.425555555555558</v>
      </c>
      <c r="E141">
        <f>IFERROR(SUM('PARITY Errors'!E141, 'Pattern_Matching Errors'!E141, 'Reversal Errors'!E141, 'Stack Errors'!E141, 'Vending_Machine Errors'!E141, 'Vending_Machine_Sum Errors'!E141, 'MazeComplete Errors'!E141, 'MazeSolve Errors'!E141, 'Hamiltonian Errors'!E141)/('Failure Counts Errors'!D1-'Failure Counts Errors'!E141),0)</f>
        <v>0.30000000000000004</v>
      </c>
      <c r="F141">
        <f>IFERROR(SUM('PARITY Errors'!F141, 'Pattern_Matching Errors'!F141, 'Reversal Errors'!F141, 'Stack Errors'!F141, 'Vending_Machine Errors'!F141, 'Vending_Machine_Sum Errors'!F141, 'MazeComplete Errors'!F141, 'MazeSolve Errors'!F141, 'Hamiltonian Errors'!F141)/('Failure Counts Errors'!D1-'Failure Counts Errors'!F141),0)</f>
        <v>3.9111111111111114</v>
      </c>
      <c r="G141">
        <f>IFERROR(SUM('PARITY Errors'!G141, 'Pattern_Matching Errors'!G141, 'Reversal Errors'!G141, 'Stack Errors'!G141, 'Vending_Machine Errors'!G141, 'Vending_Machine_Sum Errors'!G141, 'MazeComplete Errors'!G141, 'MazeSolve Errors'!G141, 'Hamiltonian Errors'!G141)/('Failure Counts Errors'!D1-'Failure Counts Errors'!G141),0)</f>
        <v>12.5375</v>
      </c>
      <c r="H141" t="str">
        <f t="shared" si="3"/>
        <v>100 (δ=0.85)</v>
      </c>
    </row>
    <row r="145" spans="1:8" x14ac:dyDescent="0.45">
      <c r="A145" s="1">
        <v>0</v>
      </c>
      <c r="B145" t="s">
        <v>11</v>
      </c>
    </row>
    <row r="147" spans="1:8" x14ac:dyDescent="0.45"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4</v>
      </c>
      <c r="G147" s="1" t="s">
        <v>5</v>
      </c>
      <c r="H147" s="1" t="s">
        <v>7</v>
      </c>
    </row>
    <row r="148" spans="1:8" x14ac:dyDescent="0.45">
      <c r="A148" s="1">
        <v>0</v>
      </c>
      <c r="B148">
        <v>0</v>
      </c>
      <c r="C148">
        <v>0</v>
      </c>
      <c r="D148">
        <f>IFERROR(SUM('PARITY Errors'!D148, 'Pattern_Matching Errors'!D148, 'Reversal Errors'!D148, 'Stack Errors'!D148, 'Vending_Machine Errors'!D148, 'Vending_Machine_Sum Errors'!D148, 'MazeComplete Errors'!D148, 'MazeSolve Errors'!D148, 'Hamiltonian Errors'!D148)/('Failure Counts Errors'!D1-'Failure Counts Errors'!D148),0)</f>
        <v>70.100000000000009</v>
      </c>
      <c r="E148">
        <f>IFERROR(SUM('PARITY Errors'!E148, 'Pattern_Matching Errors'!E148, 'Reversal Errors'!E148, 'Stack Errors'!E148, 'Vending_Machine Errors'!E148, 'Vending_Machine_Sum Errors'!E148, 'MazeComplete Errors'!E148, 'MazeSolve Errors'!E148, 'Hamiltonian Errors'!E148)/('Failure Counts Errors'!D1-'Failure Counts Errors'!E148),0)</f>
        <v>11.855555555555554</v>
      </c>
      <c r="F148">
        <f>IFERROR(SUM('PARITY Errors'!F148, 'Pattern_Matching Errors'!F148, 'Reversal Errors'!F148, 'Stack Errors'!F148, 'Vending_Machine Errors'!F148, 'Vending_Machine_Sum Errors'!F148, 'MazeComplete Errors'!F148, 'MazeSolve Errors'!F148, 'Hamiltonian Errors'!F148)/('Failure Counts Errors'!D1-'Failure Counts Errors'!F148),0)</f>
        <v>14.455555555555557</v>
      </c>
      <c r="G148">
        <f>IFERROR(SUM('PARITY Errors'!G148, 'Pattern_Matching Errors'!G148, 'Reversal Errors'!G148, 'Stack Errors'!G148, 'Vending_Machine Errors'!G148, 'Vending_Machine_Sum Errors'!G148, 'MazeComplete Errors'!G148, 'MazeSolve Errors'!G148, 'Hamiltonian Errors'!G148)/('Failure Counts Errors'!D1-'Failure Counts Errors'!G148),0)</f>
        <v>800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IFERROR(SUM('PARITY Errors'!D149, 'Pattern_Matching Errors'!D149, 'Reversal Errors'!D149, 'Stack Errors'!D149, 'Vending_Machine Errors'!D149, 'Vending_Machine_Sum Errors'!D149, 'MazeComplete Errors'!D149, 'MazeSolve Errors'!D149, 'Hamiltonian Errors'!D149)/('Failure Counts Errors'!D1-'Failure Counts Errors'!D149),0)</f>
        <v>82.716666666666654</v>
      </c>
      <c r="E149">
        <f>IFERROR(SUM('PARITY Errors'!E149, 'Pattern_Matching Errors'!E149, 'Reversal Errors'!E149, 'Stack Errors'!E149, 'Vending_Machine Errors'!E149, 'Vending_Machine_Sum Errors'!E149, 'MazeComplete Errors'!E149, 'MazeSolve Errors'!E149, 'Hamiltonian Errors'!E149)/('Failure Counts Errors'!D1-'Failure Counts Errors'!E149),0)</f>
        <v>12.203333333333333</v>
      </c>
      <c r="F149">
        <f>IFERROR(SUM('PARITY Errors'!F149, 'Pattern_Matching Errors'!F149, 'Reversal Errors'!F149, 'Stack Errors'!F149, 'Vending_Machine Errors'!F149, 'Vending_Machine_Sum Errors'!F149, 'MazeComplete Errors'!F149, 'MazeSolve Errors'!F149, 'Hamiltonian Errors'!F149)/('Failure Counts Errors'!D1-'Failure Counts Errors'!F149),0)</f>
        <v>15.388888888888889</v>
      </c>
      <c r="G149">
        <f>IFERROR(SUM('PARITY Errors'!G149, 'Pattern_Matching Errors'!G149, 'Reversal Errors'!G149, 'Stack Errors'!G149, 'Vending_Machine Errors'!G149, 'Vending_Machine_Sum Errors'!G149, 'MazeComplete Errors'!G149, 'MazeSolve Errors'!G149, 'Hamiltonian Errors'!G149)/('Failure Counts Errors'!D1-'Failure Counts Errors'!G149),0)</f>
        <v>800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IFERROR(SUM('PARITY Errors'!D150, 'Pattern_Matching Errors'!D150, 'Reversal Errors'!D150, 'Stack Errors'!D150, 'Vending_Machine Errors'!D150, 'Vending_Machine_Sum Errors'!D150, 'MazeComplete Errors'!D150, 'MazeSolve Errors'!D150, 'Hamiltonian Errors'!D150)/('Failure Counts Errors'!D1-'Failure Counts Errors'!D150),0)</f>
        <v>83.083333333333329</v>
      </c>
      <c r="E150">
        <f>IFERROR(SUM('PARITY Errors'!E150, 'Pattern_Matching Errors'!E150, 'Reversal Errors'!E150, 'Stack Errors'!E150, 'Vending_Machine Errors'!E150, 'Vending_Machine_Sum Errors'!E150, 'MazeComplete Errors'!E150, 'MazeSolve Errors'!E150, 'Hamiltonian Errors'!E150)/('Failure Counts Errors'!D1-'Failure Counts Errors'!E150),0)</f>
        <v>11.555555555555555</v>
      </c>
      <c r="F150">
        <f>IFERROR(SUM('PARITY Errors'!F150, 'Pattern_Matching Errors'!F150, 'Reversal Errors'!F150, 'Stack Errors'!F150, 'Vending_Machine Errors'!F150, 'Vending_Machine_Sum Errors'!F150, 'MazeComplete Errors'!F150, 'MazeSolve Errors'!F150, 'Hamiltonian Errors'!F150)/('Failure Counts Errors'!D1-'Failure Counts Errors'!F150),0)</f>
        <v>14.944444444444445</v>
      </c>
      <c r="G150">
        <f>IFERROR(SUM('PARITY Errors'!G150, 'Pattern_Matching Errors'!G150, 'Reversal Errors'!G150, 'Stack Errors'!G150, 'Vending_Machine Errors'!G150, 'Vending_Machine_Sum Errors'!G150, 'MazeComplete Errors'!G150, 'MazeSolve Errors'!G150, 'Hamiltonian Errors'!G150)/('Failure Counts Errors'!D1-'Failure Counts Errors'!G150),0)</f>
        <v>800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IFERROR(SUM('PARITY Errors'!D151, 'Pattern_Matching Errors'!D151, 'Reversal Errors'!D151, 'Stack Errors'!D151, 'Vending_Machine Errors'!D151, 'Vending_Machine_Sum Errors'!D151, 'MazeComplete Errors'!D151, 'MazeSolve Errors'!D151, 'Hamiltonian Errors'!D151)/('Failure Counts Errors'!D1-'Failure Counts Errors'!D151),0)</f>
        <v>83.516666666666666</v>
      </c>
      <c r="E151">
        <f>IFERROR(SUM('PARITY Errors'!E151, 'Pattern_Matching Errors'!E151, 'Reversal Errors'!E151, 'Stack Errors'!E151, 'Vending_Machine Errors'!E151, 'Vending_Machine_Sum Errors'!E151, 'MazeComplete Errors'!E151, 'MazeSolve Errors'!E151, 'Hamiltonian Errors'!E151)/('Failure Counts Errors'!D1-'Failure Counts Errors'!E151),0)</f>
        <v>12.2</v>
      </c>
      <c r="F151">
        <f>IFERROR(SUM('PARITY Errors'!F151, 'Pattern_Matching Errors'!F151, 'Reversal Errors'!F151, 'Stack Errors'!F151, 'Vending_Machine Errors'!F151, 'Vending_Machine_Sum Errors'!F151, 'MazeComplete Errors'!F151, 'MazeSolve Errors'!F151, 'Hamiltonian Errors'!F151)/('Failure Counts Errors'!D1-'Failure Counts Errors'!F151),0)</f>
        <v>15.266666666666664</v>
      </c>
      <c r="G151">
        <f>IFERROR(SUM('PARITY Errors'!G151, 'Pattern_Matching Errors'!G151, 'Reversal Errors'!G151, 'Stack Errors'!G151, 'Vending_Machine Errors'!G151, 'Vending_Machine_Sum Errors'!G151, 'MazeComplete Errors'!G151, 'MazeSolve Errors'!G151, 'Hamiltonian Errors'!G151)/('Failure Counts Errors'!D1-'Failure Counts Errors'!G151),0)</f>
        <v>800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IFERROR(SUM('PARITY Errors'!D152, 'Pattern_Matching Errors'!D152, 'Reversal Errors'!D152, 'Stack Errors'!D152, 'Vending_Machine Errors'!D152, 'Vending_Machine_Sum Errors'!D152, 'MazeComplete Errors'!D152, 'MazeSolve Errors'!D152, 'Hamiltonian Errors'!D152)/('Failure Counts Errors'!D1-'Failure Counts Errors'!D152),0)</f>
        <v>83.63333333333334</v>
      </c>
      <c r="E152">
        <f>IFERROR(SUM('PARITY Errors'!E152, 'Pattern_Matching Errors'!E152, 'Reversal Errors'!E152, 'Stack Errors'!E152, 'Vending_Machine Errors'!E152, 'Vending_Machine_Sum Errors'!E152, 'MazeComplete Errors'!E152, 'MazeSolve Errors'!E152, 'Hamiltonian Errors'!E152)/('Failure Counts Errors'!D1-'Failure Counts Errors'!E152),0)</f>
        <v>11.899999999999999</v>
      </c>
      <c r="F152">
        <f>IFERROR(SUM('PARITY Errors'!F152, 'Pattern_Matching Errors'!F152, 'Reversal Errors'!F152, 'Stack Errors'!F152, 'Vending_Machine Errors'!F152, 'Vending_Machine_Sum Errors'!F152, 'MazeComplete Errors'!F152, 'MazeSolve Errors'!F152, 'Hamiltonian Errors'!F152)/('Failure Counts Errors'!D1-'Failure Counts Errors'!F152),0)</f>
        <v>16.722222222222225</v>
      </c>
      <c r="G152">
        <f>IFERROR(SUM('PARITY Errors'!G152, 'Pattern_Matching Errors'!G152, 'Reversal Errors'!G152, 'Stack Errors'!G152, 'Vending_Machine Errors'!G152, 'Vending_Machine_Sum Errors'!G152, 'MazeComplete Errors'!G152, 'MazeSolve Errors'!G152, 'Hamiltonian Errors'!G152)/('Failure Counts Errors'!D1-'Failure Counts Errors'!G152),0)</f>
        <v>800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IFERROR(SUM('PARITY Errors'!D153, 'Pattern_Matching Errors'!D153, 'Reversal Errors'!D153, 'Stack Errors'!D153, 'Vending_Machine Errors'!D153, 'Vending_Machine_Sum Errors'!D153, 'MazeComplete Errors'!D153, 'MazeSolve Errors'!D153, 'Hamiltonian Errors'!D153)/('Failure Counts Errors'!D1-'Failure Counts Errors'!D153),0)</f>
        <v>12.133333333333333</v>
      </c>
      <c r="E153">
        <f>IFERROR(SUM('PARITY Errors'!E153, 'Pattern_Matching Errors'!E153, 'Reversal Errors'!E153, 'Stack Errors'!E153, 'Vending_Machine Errors'!E153, 'Vending_Machine_Sum Errors'!E153, 'MazeComplete Errors'!E153, 'MazeSolve Errors'!E153, 'Hamiltonian Errors'!E153)/('Failure Counts Errors'!D1-'Failure Counts Errors'!E153),0)</f>
        <v>0</v>
      </c>
      <c r="F153">
        <f>IFERROR(SUM('PARITY Errors'!F153, 'Pattern_Matching Errors'!F153, 'Reversal Errors'!F153, 'Stack Errors'!F153, 'Vending_Machine Errors'!F153, 'Vending_Machine_Sum Errors'!F153, 'MazeComplete Errors'!F153, 'MazeSolve Errors'!F153, 'Hamiltonian Errors'!F153)/('Failure Counts Errors'!D1-'Failure Counts Errors'!F153),0)</f>
        <v>13.166666666666666</v>
      </c>
      <c r="G153">
        <f>IFERROR(SUM('PARITY Errors'!G153, 'Pattern_Matching Errors'!G153, 'Reversal Errors'!G153, 'Stack Errors'!G153, 'Vending_Machine Errors'!G153, 'Vending_Machine_Sum Errors'!G153, 'MazeComplete Errors'!G153, 'MazeSolve Errors'!G153, 'Hamiltonian Errors'!G153)/('Failure Counts Errors'!D1-'Failure Counts Errors'!G153),0)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IFERROR(SUM('PARITY Errors'!D154, 'Pattern_Matching Errors'!D154, 'Reversal Errors'!D154, 'Stack Errors'!D154, 'Vending_Machine Errors'!D154, 'Vending_Machine_Sum Errors'!D154, 'MazeComplete Errors'!D154, 'MazeSolve Errors'!D154, 'Hamiltonian Errors'!D154)/('Failure Counts Errors'!D1-'Failure Counts Errors'!D154),0)</f>
        <v>13.755555555555556</v>
      </c>
      <c r="E154">
        <f>IFERROR(SUM('PARITY Errors'!E154, 'Pattern_Matching Errors'!E154, 'Reversal Errors'!E154, 'Stack Errors'!E154, 'Vending_Machine Errors'!E154, 'Vending_Machine_Sum Errors'!E154, 'MazeComplete Errors'!E154, 'MazeSolve Errors'!E154, 'Hamiltonian Errors'!E154)/('Failure Counts Errors'!D1-'Failure Counts Errors'!E154),0)</f>
        <v>0</v>
      </c>
      <c r="F154">
        <f>IFERROR(SUM('PARITY Errors'!F154, 'Pattern_Matching Errors'!F154, 'Reversal Errors'!F154, 'Stack Errors'!F154, 'Vending_Machine Errors'!F154, 'Vending_Machine_Sum Errors'!F154, 'MazeComplete Errors'!F154, 'MazeSolve Errors'!F154, 'Hamiltonian Errors'!F154)/('Failure Counts Errors'!D1-'Failure Counts Errors'!F154),0)</f>
        <v>16.322222222222223</v>
      </c>
      <c r="G154">
        <f>IFERROR(SUM('PARITY Errors'!G154, 'Pattern_Matching Errors'!G154, 'Reversal Errors'!G154, 'Stack Errors'!G154, 'Vending_Machine Errors'!G154, 'Vending_Machine_Sum Errors'!G154, 'MazeComplete Errors'!G154, 'MazeSolve Errors'!G154, 'Hamiltonian Errors'!G154)/('Failure Counts Errors'!D1-'Failure Counts Errors'!G154),0)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IFERROR(SUM('PARITY Errors'!D155, 'Pattern_Matching Errors'!D155, 'Reversal Errors'!D155, 'Stack Errors'!D155, 'Vending_Machine Errors'!D155, 'Vending_Machine_Sum Errors'!D155, 'MazeComplete Errors'!D155, 'MazeSolve Errors'!D155, 'Hamiltonian Errors'!D155)/('Failure Counts Errors'!D1-'Failure Counts Errors'!D155),0)</f>
        <v>13.97777777777778</v>
      </c>
      <c r="E155">
        <f>IFERROR(SUM('PARITY Errors'!E155, 'Pattern_Matching Errors'!E155, 'Reversal Errors'!E155, 'Stack Errors'!E155, 'Vending_Machine Errors'!E155, 'Vending_Machine_Sum Errors'!E155, 'MazeComplete Errors'!E155, 'MazeSolve Errors'!E155, 'Hamiltonian Errors'!E155)/('Failure Counts Errors'!D1-'Failure Counts Errors'!E155),0)</f>
        <v>0</v>
      </c>
      <c r="F155">
        <f>IFERROR(SUM('PARITY Errors'!F155, 'Pattern_Matching Errors'!F155, 'Reversal Errors'!F155, 'Stack Errors'!F155, 'Vending_Machine Errors'!F155, 'Vending_Machine_Sum Errors'!F155, 'MazeComplete Errors'!F155, 'MazeSolve Errors'!F155, 'Hamiltonian Errors'!F155)/('Failure Counts Errors'!D1-'Failure Counts Errors'!F155),0)</f>
        <v>14.91111111111111</v>
      </c>
      <c r="G155">
        <f>IFERROR(SUM('PARITY Errors'!G155, 'Pattern_Matching Errors'!G155, 'Reversal Errors'!G155, 'Stack Errors'!G155, 'Vending_Machine Errors'!G155, 'Vending_Machine_Sum Errors'!G155, 'MazeComplete Errors'!G155, 'MazeSolve Errors'!G155, 'Hamiltonian Errors'!G155)/('Failure Counts Errors'!D1-'Failure Counts Errors'!G155),0)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IFERROR(SUM('PARITY Errors'!D156, 'Pattern_Matching Errors'!D156, 'Reversal Errors'!D156, 'Stack Errors'!D156, 'Vending_Machine Errors'!D156, 'Vending_Machine_Sum Errors'!D156, 'MazeComplete Errors'!D156, 'MazeSolve Errors'!D156, 'Hamiltonian Errors'!D156)/('Failure Counts Errors'!D1-'Failure Counts Errors'!D156),0)</f>
        <v>14.399999999999999</v>
      </c>
      <c r="E156">
        <f>IFERROR(SUM('PARITY Errors'!E156, 'Pattern_Matching Errors'!E156, 'Reversal Errors'!E156, 'Stack Errors'!E156, 'Vending_Machine Errors'!E156, 'Vending_Machine_Sum Errors'!E156, 'MazeComplete Errors'!E156, 'MazeSolve Errors'!E156, 'Hamiltonian Errors'!E156)/('Failure Counts Errors'!D1-'Failure Counts Errors'!E156),0)</f>
        <v>0</v>
      </c>
      <c r="F156">
        <f>IFERROR(SUM('PARITY Errors'!F156, 'Pattern_Matching Errors'!F156, 'Reversal Errors'!F156, 'Stack Errors'!F156, 'Vending_Machine Errors'!F156, 'Vending_Machine_Sum Errors'!F156, 'MazeComplete Errors'!F156, 'MazeSolve Errors'!F156, 'Hamiltonian Errors'!F156)/('Failure Counts Errors'!D1-'Failure Counts Errors'!F156),0)</f>
        <v>16.177777777777781</v>
      </c>
      <c r="G156">
        <f>IFERROR(SUM('PARITY Errors'!G156, 'Pattern_Matching Errors'!G156, 'Reversal Errors'!G156, 'Stack Errors'!G156, 'Vending_Machine Errors'!G156, 'Vending_Machine_Sum Errors'!G156, 'MazeComplete Errors'!G156, 'MazeSolve Errors'!G156, 'Hamiltonian Errors'!G156)/('Failure Counts Errors'!D1-'Failure Counts Errors'!G156),0)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IFERROR(SUM('PARITY Errors'!D157, 'Pattern_Matching Errors'!D157, 'Reversal Errors'!D157, 'Stack Errors'!D157, 'Vending_Machine Errors'!D157, 'Vending_Machine_Sum Errors'!D157, 'MazeComplete Errors'!D157, 'MazeSolve Errors'!D157, 'Hamiltonian Errors'!D157)/('Failure Counts Errors'!D1-'Failure Counts Errors'!D157),0)</f>
        <v>14.666666666666666</v>
      </c>
      <c r="E157">
        <f>IFERROR(SUM('PARITY Errors'!E157, 'Pattern_Matching Errors'!E157, 'Reversal Errors'!E157, 'Stack Errors'!E157, 'Vending_Machine Errors'!E157, 'Vending_Machine_Sum Errors'!E157, 'MazeComplete Errors'!E157, 'MazeSolve Errors'!E157, 'Hamiltonian Errors'!E157)/('Failure Counts Errors'!D1-'Failure Counts Errors'!E157),0)</f>
        <v>0</v>
      </c>
      <c r="F157">
        <f>IFERROR(SUM('PARITY Errors'!F157, 'Pattern_Matching Errors'!F157, 'Reversal Errors'!F157, 'Stack Errors'!F157, 'Vending_Machine Errors'!F157, 'Vending_Machine_Sum Errors'!F157, 'MazeComplete Errors'!F157, 'MazeSolve Errors'!F157, 'Hamiltonian Errors'!F157)/('Failure Counts Errors'!D1-'Failure Counts Errors'!F157),0)</f>
        <v>15.666666666666666</v>
      </c>
      <c r="G157">
        <f>IFERROR(SUM('PARITY Errors'!G157, 'Pattern_Matching Errors'!G157, 'Reversal Errors'!G157, 'Stack Errors'!G157, 'Vending_Machine Errors'!G157, 'Vending_Machine_Sum Errors'!G157, 'MazeComplete Errors'!G157, 'MazeSolve Errors'!G157, 'Hamiltonian Errors'!G157)/('Failure Counts Errors'!D1-'Failure Counts Errors'!G157),0)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IFERROR(SUM('PARITY Errors'!D158, 'Pattern_Matching Errors'!D158, 'Reversal Errors'!D158, 'Stack Errors'!D158, 'Vending_Machine Errors'!D158, 'Vending_Machine_Sum Errors'!D158, 'MazeComplete Errors'!D158, 'MazeSolve Errors'!D158, 'Hamiltonian Errors'!D158)/('Failure Counts Errors'!D1-'Failure Counts Errors'!D158),0)</f>
        <v>16.933333333333334</v>
      </c>
      <c r="E158">
        <f>IFERROR(SUM('PARITY Errors'!E158, 'Pattern_Matching Errors'!E158, 'Reversal Errors'!E158, 'Stack Errors'!E158, 'Vending_Machine Errors'!E158, 'Vending_Machine_Sum Errors'!E158, 'MazeComplete Errors'!E158, 'MazeSolve Errors'!E158, 'Hamiltonian Errors'!E158)/('Failure Counts Errors'!D1-'Failure Counts Errors'!E158),0)</f>
        <v>0</v>
      </c>
      <c r="F158">
        <f>IFERROR(SUM('PARITY Errors'!F158, 'Pattern_Matching Errors'!F158, 'Reversal Errors'!F158, 'Stack Errors'!F158, 'Vending_Machine Errors'!F158, 'Vending_Machine_Sum Errors'!F158, 'MazeComplete Errors'!F158, 'MazeSolve Errors'!F158, 'Hamiltonian Errors'!F158)/('Failure Counts Errors'!D1-'Failure Counts Errors'!F158),0)</f>
        <v>17.033333333333331</v>
      </c>
      <c r="G158">
        <f>IFERROR(SUM('PARITY Errors'!G158, 'Pattern_Matching Errors'!G158, 'Reversal Errors'!G158, 'Stack Errors'!G158, 'Vending_Machine Errors'!G158, 'Vending_Machine_Sum Errors'!G158, 'MazeComplete Errors'!G158, 'MazeSolve Errors'!G158, 'Hamiltonian Errors'!G158)/('Failure Counts Errors'!D1-'Failure Counts Errors'!G158),0)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IFERROR(SUM('PARITY Errors'!D159, 'Pattern_Matching Errors'!D159, 'Reversal Errors'!D159, 'Stack Errors'!D159, 'Vending_Machine Errors'!D159, 'Vending_Machine_Sum Errors'!D159, 'MazeComplete Errors'!D159, 'MazeSolve Errors'!D159, 'Hamiltonian Errors'!D159)/('Failure Counts Errors'!D1-'Failure Counts Errors'!D159),0)</f>
        <v>17.06666666666667</v>
      </c>
      <c r="E159">
        <f>IFERROR(SUM('PARITY Errors'!E159, 'Pattern_Matching Errors'!E159, 'Reversal Errors'!E159, 'Stack Errors'!E159, 'Vending_Machine Errors'!E159, 'Vending_Machine_Sum Errors'!E159, 'MazeComplete Errors'!E159, 'MazeSolve Errors'!E159, 'Hamiltonian Errors'!E159)/('Failure Counts Errors'!D1-'Failure Counts Errors'!E159),0)</f>
        <v>0</v>
      </c>
      <c r="F159">
        <f>IFERROR(SUM('PARITY Errors'!F159, 'Pattern_Matching Errors'!F159, 'Reversal Errors'!F159, 'Stack Errors'!F159, 'Vending_Machine Errors'!F159, 'Vending_Machine_Sum Errors'!F159, 'MazeComplete Errors'!F159, 'MazeSolve Errors'!F159, 'Hamiltonian Errors'!F159)/('Failure Counts Errors'!D1-'Failure Counts Errors'!F159),0)</f>
        <v>18.177777777777777</v>
      </c>
      <c r="G159">
        <f>IFERROR(SUM('PARITY Errors'!G159, 'Pattern_Matching Errors'!G159, 'Reversal Errors'!G159, 'Stack Errors'!G159, 'Vending_Machine Errors'!G159, 'Vending_Machine_Sum Errors'!G159, 'MazeComplete Errors'!G159, 'MazeSolve Errors'!G159, 'Hamiltonian Errors'!G159)/('Failure Counts Errors'!D1-'Failure Counts Errors'!G159),0)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IFERROR(SUM('PARITY Errors'!D160, 'Pattern_Matching Errors'!D160, 'Reversal Errors'!D160, 'Stack Errors'!D160, 'Vending_Machine Errors'!D160, 'Vending_Machine_Sum Errors'!D160, 'MazeComplete Errors'!D160, 'MazeSolve Errors'!D160, 'Hamiltonian Errors'!D160)/('Failure Counts Errors'!D1-'Failure Counts Errors'!D160),0)</f>
        <v>17.011111111111113</v>
      </c>
      <c r="E160">
        <f>IFERROR(SUM('PARITY Errors'!E160, 'Pattern_Matching Errors'!E160, 'Reversal Errors'!E160, 'Stack Errors'!E160, 'Vending_Machine Errors'!E160, 'Vending_Machine_Sum Errors'!E160, 'MazeComplete Errors'!E160, 'MazeSolve Errors'!E160, 'Hamiltonian Errors'!E160)/('Failure Counts Errors'!D1-'Failure Counts Errors'!E160),0)</f>
        <v>0</v>
      </c>
      <c r="F160">
        <f>IFERROR(SUM('PARITY Errors'!F160, 'Pattern_Matching Errors'!F160, 'Reversal Errors'!F160, 'Stack Errors'!F160, 'Vending_Machine Errors'!F160, 'Vending_Machine_Sum Errors'!F160, 'MazeComplete Errors'!F160, 'MazeSolve Errors'!F160, 'Hamiltonian Errors'!F160)/('Failure Counts Errors'!D1-'Failure Counts Errors'!F160),0)</f>
        <v>18.488888888888891</v>
      </c>
      <c r="G160">
        <f>IFERROR(SUM('PARITY Errors'!G160, 'Pattern_Matching Errors'!G160, 'Reversal Errors'!G160, 'Stack Errors'!G160, 'Vending_Machine Errors'!G160, 'Vending_Machine_Sum Errors'!G160, 'MazeComplete Errors'!G160, 'MazeSolve Errors'!G160, 'Hamiltonian Errors'!G160)/('Failure Counts Errors'!D1-'Failure Counts Errors'!G160),0)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IFERROR(SUM('PARITY Errors'!D161, 'Pattern_Matching Errors'!D161, 'Reversal Errors'!D161, 'Stack Errors'!D161, 'Vending_Machine Errors'!D161, 'Vending_Machine_Sum Errors'!D161, 'MazeComplete Errors'!D161, 'MazeSolve Errors'!D161, 'Hamiltonian Errors'!D161)/('Failure Counts Errors'!D1-'Failure Counts Errors'!D161),0)</f>
        <v>16.855555555555554</v>
      </c>
      <c r="E161">
        <f>IFERROR(SUM('PARITY Errors'!E161, 'Pattern_Matching Errors'!E161, 'Reversal Errors'!E161, 'Stack Errors'!E161, 'Vending_Machine Errors'!E161, 'Vending_Machine_Sum Errors'!E161, 'MazeComplete Errors'!E161, 'MazeSolve Errors'!E161, 'Hamiltonian Errors'!E161)/('Failure Counts Errors'!D1-'Failure Counts Errors'!E161),0)</f>
        <v>0</v>
      </c>
      <c r="F161">
        <f>IFERROR(SUM('PARITY Errors'!F161, 'Pattern_Matching Errors'!F161, 'Reversal Errors'!F161, 'Stack Errors'!F161, 'Vending_Machine Errors'!F161, 'Vending_Machine_Sum Errors'!F161, 'MazeComplete Errors'!F161, 'MazeSolve Errors'!F161, 'Hamiltonian Errors'!F161)/('Failure Counts Errors'!D1-'Failure Counts Errors'!F161),0)</f>
        <v>18.311111111111114</v>
      </c>
      <c r="G161">
        <f>IFERROR(SUM('PARITY Errors'!G161, 'Pattern_Matching Errors'!G161, 'Reversal Errors'!G161, 'Stack Errors'!G161, 'Vending_Machine Errors'!G161, 'Vending_Machine_Sum Errors'!G161, 'MazeComplete Errors'!G161, 'MazeSolve Errors'!G161, 'Hamiltonian Errors'!G161)/('Failure Counts Errors'!D1-'Failure Counts Errors'!G161),0)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IFERROR(SUM('PARITY Errors'!D162, 'Pattern_Matching Errors'!D162, 'Reversal Errors'!D162, 'Stack Errors'!D162, 'Vending_Machine Errors'!D162, 'Vending_Machine_Sum Errors'!D162, 'MazeComplete Errors'!D162, 'MazeSolve Errors'!D162, 'Hamiltonian Errors'!D162)/('Failure Counts Errors'!D1-'Failure Counts Errors'!D162),0)</f>
        <v>16.633333333333336</v>
      </c>
      <c r="E162">
        <f>IFERROR(SUM('PARITY Errors'!E162, 'Pattern_Matching Errors'!E162, 'Reversal Errors'!E162, 'Stack Errors'!E162, 'Vending_Machine Errors'!E162, 'Vending_Machine_Sum Errors'!E162, 'MazeComplete Errors'!E162, 'MazeSolve Errors'!E162, 'Hamiltonian Errors'!E162)/('Failure Counts Errors'!D1-'Failure Counts Errors'!E162),0)</f>
        <v>0</v>
      </c>
      <c r="F162">
        <f>IFERROR(SUM('PARITY Errors'!F162, 'Pattern_Matching Errors'!F162, 'Reversal Errors'!F162, 'Stack Errors'!F162, 'Vending_Machine Errors'!F162, 'Vending_Machine_Sum Errors'!F162, 'MazeComplete Errors'!F162, 'MazeSolve Errors'!F162, 'Hamiltonian Errors'!F162)/('Failure Counts Errors'!D1-'Failure Counts Errors'!F162),0)</f>
        <v>18.311111111111114</v>
      </c>
      <c r="G162">
        <f>IFERROR(SUM('PARITY Errors'!G162, 'Pattern_Matching Errors'!G162, 'Reversal Errors'!G162, 'Stack Errors'!G162, 'Vending_Machine Errors'!G162, 'Vending_Machine_Sum Errors'!G162, 'MazeComplete Errors'!G162, 'MazeSolve Errors'!G162, 'Hamiltonian Errors'!G162)/('Failure Counts Errors'!D1-'Failure Counts Errors'!G162),0)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IFERROR(SUM('PARITY Errors'!D163, 'Pattern_Matching Errors'!D163, 'Reversal Errors'!D163, 'Stack Errors'!D163, 'Vending_Machine Errors'!D163, 'Vending_Machine_Sum Errors'!D163, 'MazeComplete Errors'!D163, 'MazeSolve Errors'!D163, 'Hamiltonian Errors'!D163)/('Failure Counts Errors'!D1-'Failure Counts Errors'!D163),0)</f>
        <v>8.3222222222222229</v>
      </c>
      <c r="E163">
        <f>IFERROR(SUM('PARITY Errors'!E163, 'Pattern_Matching Errors'!E163, 'Reversal Errors'!E163, 'Stack Errors'!E163, 'Vending_Machine Errors'!E163, 'Vending_Machine_Sum Errors'!E163, 'MazeComplete Errors'!E163, 'MazeSolve Errors'!E163, 'Hamiltonian Errors'!E163)/('Failure Counts Errors'!D1-'Failure Counts Errors'!E163),0)</f>
        <v>0</v>
      </c>
      <c r="F163">
        <f>IFERROR(SUM('PARITY Errors'!F163, 'Pattern_Matching Errors'!F163, 'Reversal Errors'!F163, 'Stack Errors'!F163, 'Vending_Machine Errors'!F163, 'Vending_Machine_Sum Errors'!F163, 'MazeComplete Errors'!F163, 'MazeSolve Errors'!F163, 'Hamiltonian Errors'!F163)/('Failure Counts Errors'!D1-'Failure Counts Errors'!F163),0)</f>
        <v>17.177777777777777</v>
      </c>
      <c r="G163">
        <f>IFERROR(SUM('PARITY Errors'!G163, 'Pattern_Matching Errors'!G163, 'Reversal Errors'!G163, 'Stack Errors'!G163, 'Vending_Machine Errors'!G163, 'Vending_Machine_Sum Errors'!G163, 'MazeComplete Errors'!G163, 'MazeSolve Errors'!G163, 'Hamiltonian Errors'!G163)/('Failure Counts Errors'!D1-'Failure Counts Errors'!G163),0)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IFERROR(SUM('PARITY Errors'!D164, 'Pattern_Matching Errors'!D164, 'Reversal Errors'!D164, 'Stack Errors'!D164, 'Vending_Machine Errors'!D164, 'Vending_Machine_Sum Errors'!D164, 'MazeComplete Errors'!D164, 'MazeSolve Errors'!D164, 'Hamiltonian Errors'!D164)/('Failure Counts Errors'!D1-'Failure Counts Errors'!D164),0)</f>
        <v>10.566666666666666</v>
      </c>
      <c r="E164">
        <f>IFERROR(SUM('PARITY Errors'!E164, 'Pattern_Matching Errors'!E164, 'Reversal Errors'!E164, 'Stack Errors'!E164, 'Vending_Machine Errors'!E164, 'Vending_Machine_Sum Errors'!E164, 'MazeComplete Errors'!E164, 'MazeSolve Errors'!E164, 'Hamiltonian Errors'!E164)/('Failure Counts Errors'!D1-'Failure Counts Errors'!E164),0)</f>
        <v>0</v>
      </c>
      <c r="F164">
        <f>IFERROR(SUM('PARITY Errors'!F164, 'Pattern_Matching Errors'!F164, 'Reversal Errors'!F164, 'Stack Errors'!F164, 'Vending_Machine Errors'!F164, 'Vending_Machine_Sum Errors'!F164, 'MazeComplete Errors'!F164, 'MazeSolve Errors'!F164, 'Hamiltonian Errors'!F164)/('Failure Counts Errors'!D1-'Failure Counts Errors'!F164),0)</f>
        <v>14.788888888888888</v>
      </c>
      <c r="G164">
        <f>IFERROR(SUM('PARITY Errors'!G164, 'Pattern_Matching Errors'!G164, 'Reversal Errors'!G164, 'Stack Errors'!G164, 'Vending_Machine Errors'!G164, 'Vending_Machine_Sum Errors'!G164, 'MazeComplete Errors'!G164, 'MazeSolve Errors'!G164, 'Hamiltonian Errors'!G164)/('Failure Counts Errors'!D1-'Failure Counts Errors'!G164),0)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IFERROR(SUM('PARITY Errors'!D165, 'Pattern_Matching Errors'!D165, 'Reversal Errors'!D165, 'Stack Errors'!D165, 'Vending_Machine Errors'!D165, 'Vending_Machine_Sum Errors'!D165, 'MazeComplete Errors'!D165, 'MazeSolve Errors'!D165, 'Hamiltonian Errors'!D165)/('Failure Counts Errors'!D1-'Failure Counts Errors'!D165),0)</f>
        <v>10.433333333333332</v>
      </c>
      <c r="E165">
        <f>IFERROR(SUM('PARITY Errors'!E165, 'Pattern_Matching Errors'!E165, 'Reversal Errors'!E165, 'Stack Errors'!E165, 'Vending_Machine Errors'!E165, 'Vending_Machine_Sum Errors'!E165, 'MazeComplete Errors'!E165, 'MazeSolve Errors'!E165, 'Hamiltonian Errors'!E165)/('Failure Counts Errors'!D1-'Failure Counts Errors'!E165),0)</f>
        <v>0</v>
      </c>
      <c r="F165">
        <f>IFERROR(SUM('PARITY Errors'!F165, 'Pattern_Matching Errors'!F165, 'Reversal Errors'!F165, 'Stack Errors'!F165, 'Vending_Machine Errors'!F165, 'Vending_Machine_Sum Errors'!F165, 'MazeComplete Errors'!F165, 'MazeSolve Errors'!F165, 'Hamiltonian Errors'!F165)/('Failure Counts Errors'!D1-'Failure Counts Errors'!F165),0)</f>
        <v>15.677777777777777</v>
      </c>
      <c r="G165">
        <f>IFERROR(SUM('PARITY Errors'!G165, 'Pattern_Matching Errors'!G165, 'Reversal Errors'!G165, 'Stack Errors'!G165, 'Vending_Machine Errors'!G165, 'Vending_Machine_Sum Errors'!G165, 'MazeComplete Errors'!G165, 'MazeSolve Errors'!G165, 'Hamiltonian Errors'!G165)/('Failure Counts Errors'!D1-'Failure Counts Errors'!G165),0)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IFERROR(SUM('PARITY Errors'!D166, 'Pattern_Matching Errors'!D166, 'Reversal Errors'!D166, 'Stack Errors'!D166, 'Vending_Machine Errors'!D166, 'Vending_Machine_Sum Errors'!D166, 'MazeComplete Errors'!D166, 'MazeSolve Errors'!D166, 'Hamiltonian Errors'!D166)/('Failure Counts Errors'!D1-'Failure Counts Errors'!D166),0)</f>
        <v>10.611111111111111</v>
      </c>
      <c r="E166">
        <f>IFERROR(SUM('PARITY Errors'!E166, 'Pattern_Matching Errors'!E166, 'Reversal Errors'!E166, 'Stack Errors'!E166, 'Vending_Machine Errors'!E166, 'Vending_Machine_Sum Errors'!E166, 'MazeComplete Errors'!E166, 'MazeSolve Errors'!E166, 'Hamiltonian Errors'!E166)/('Failure Counts Errors'!D1-'Failure Counts Errors'!E166),0)</f>
        <v>0</v>
      </c>
      <c r="F166">
        <f>IFERROR(SUM('PARITY Errors'!F166, 'Pattern_Matching Errors'!F166, 'Reversal Errors'!F166, 'Stack Errors'!F166, 'Vending_Machine Errors'!F166, 'Vending_Machine_Sum Errors'!F166, 'MazeComplete Errors'!F166, 'MazeSolve Errors'!F166, 'Hamiltonian Errors'!F166)/('Failure Counts Errors'!D1-'Failure Counts Errors'!F166),0)</f>
        <v>15.644444444444442</v>
      </c>
      <c r="G166">
        <f>IFERROR(SUM('PARITY Errors'!G166, 'Pattern_Matching Errors'!G166, 'Reversal Errors'!G166, 'Stack Errors'!G166, 'Vending_Machine Errors'!G166, 'Vending_Machine_Sum Errors'!G166, 'MazeComplete Errors'!G166, 'MazeSolve Errors'!G166, 'Hamiltonian Errors'!G166)/('Failure Counts Errors'!D1-'Failure Counts Errors'!G166),0)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IFERROR(SUM('PARITY Errors'!D167, 'Pattern_Matching Errors'!D167, 'Reversal Errors'!D167, 'Stack Errors'!D167, 'Vending_Machine Errors'!D167, 'Vending_Machine_Sum Errors'!D167, 'MazeComplete Errors'!D167, 'MazeSolve Errors'!D167, 'Hamiltonian Errors'!D167)/('Failure Counts Errors'!D1-'Failure Counts Errors'!D167),0)</f>
        <v>10.488888888888887</v>
      </c>
      <c r="E167">
        <f>IFERROR(SUM('PARITY Errors'!E167, 'Pattern_Matching Errors'!E167, 'Reversal Errors'!E167, 'Stack Errors'!E167, 'Vending_Machine Errors'!E167, 'Vending_Machine_Sum Errors'!E167, 'MazeComplete Errors'!E167, 'MazeSolve Errors'!E167, 'Hamiltonian Errors'!E167)/('Failure Counts Errors'!D1-'Failure Counts Errors'!E167),0)</f>
        <v>0</v>
      </c>
      <c r="F167">
        <f>IFERROR(SUM('PARITY Errors'!F167, 'Pattern_Matching Errors'!F167, 'Reversal Errors'!F167, 'Stack Errors'!F167, 'Vending_Machine Errors'!F167, 'Vending_Machine_Sum Errors'!F167, 'MazeComplete Errors'!F167, 'MazeSolve Errors'!F167, 'Hamiltonian Errors'!F167)/('Failure Counts Errors'!D1-'Failure Counts Errors'!F167),0)</f>
        <v>16.133333333333333</v>
      </c>
      <c r="G167">
        <f>IFERROR(SUM('PARITY Errors'!G167, 'Pattern_Matching Errors'!G167, 'Reversal Errors'!G167, 'Stack Errors'!G167, 'Vending_Machine Errors'!G167, 'Vending_Machine_Sum Errors'!G167, 'MazeComplete Errors'!G167, 'MazeSolve Errors'!G167, 'Hamiltonian Errors'!G167)/('Failure Counts Errors'!D1-'Failure Counts Errors'!G167),0)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IFERROR(SUM('PARITY Errors'!D168, 'Pattern_Matching Errors'!D168, 'Reversal Errors'!D168, 'Stack Errors'!D168, 'Vending_Machine Errors'!D168, 'Vending_Machine_Sum Errors'!D168, 'MazeComplete Errors'!D168, 'MazeSolve Errors'!D168, 'Hamiltonian Errors'!D168)/('Failure Counts Errors'!D1-'Failure Counts Errors'!D168),0)</f>
        <v>6.5444444444444443</v>
      </c>
      <c r="E168">
        <f>IFERROR(SUM('PARITY Errors'!E168, 'Pattern_Matching Errors'!E168, 'Reversal Errors'!E168, 'Stack Errors'!E168, 'Vending_Machine Errors'!E168, 'Vending_Machine_Sum Errors'!E168, 'MazeComplete Errors'!E168, 'MazeSolve Errors'!E168, 'Hamiltonian Errors'!E168)/('Failure Counts Errors'!D1-'Failure Counts Errors'!E168),0)</f>
        <v>0</v>
      </c>
      <c r="F168">
        <f>IFERROR(SUM('PARITY Errors'!F168, 'Pattern_Matching Errors'!F168, 'Reversal Errors'!F168, 'Stack Errors'!F168, 'Vending_Machine Errors'!F168, 'Vending_Machine_Sum Errors'!F168, 'MazeComplete Errors'!F168, 'MazeSolve Errors'!F168, 'Hamiltonian Errors'!F168)/('Failure Counts Errors'!D1-'Failure Counts Errors'!F168),0)</f>
        <v>7.4333333333333336</v>
      </c>
      <c r="G168">
        <f>IFERROR(SUM('PARITY Errors'!G168, 'Pattern_Matching Errors'!G168, 'Reversal Errors'!G168, 'Stack Errors'!G168, 'Vending_Machine Errors'!G168, 'Vending_Machine_Sum Errors'!G168, 'MazeComplete Errors'!G168, 'MazeSolve Errors'!G168, 'Hamiltonian Errors'!G168)/('Failure Counts Errors'!D1-'Failure Counts Errors'!G168),0)</f>
        <v>12.6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IFERROR(SUM('PARITY Errors'!D169, 'Pattern_Matching Errors'!D169, 'Reversal Errors'!D169, 'Stack Errors'!D169, 'Vending_Machine Errors'!D169, 'Vending_Machine_Sum Errors'!D169, 'MazeComplete Errors'!D169, 'MazeSolve Errors'!D169, 'Hamiltonian Errors'!D169)/('Failure Counts Errors'!D1-'Failure Counts Errors'!D169),0)</f>
        <v>7.1666666666666679</v>
      </c>
      <c r="E169">
        <f>IFERROR(SUM('PARITY Errors'!E169, 'Pattern_Matching Errors'!E169, 'Reversal Errors'!E169, 'Stack Errors'!E169, 'Vending_Machine Errors'!E169, 'Vending_Machine_Sum Errors'!E169, 'MazeComplete Errors'!E169, 'MazeSolve Errors'!E169, 'Hamiltonian Errors'!E169)/('Failure Counts Errors'!D1-'Failure Counts Errors'!E169),0)</f>
        <v>0</v>
      </c>
      <c r="F169">
        <f>IFERROR(SUM('PARITY Errors'!F169, 'Pattern_Matching Errors'!F169, 'Reversal Errors'!F169, 'Stack Errors'!F169, 'Vending_Machine Errors'!F169, 'Vending_Machine_Sum Errors'!F169, 'MazeComplete Errors'!F169, 'MazeSolve Errors'!F169, 'Hamiltonian Errors'!F169)/('Failure Counts Errors'!D1-'Failure Counts Errors'!F169),0)</f>
        <v>6.3666666666666663</v>
      </c>
      <c r="G169">
        <f>IFERROR(SUM('PARITY Errors'!G169, 'Pattern_Matching Errors'!G169, 'Reversal Errors'!G169, 'Stack Errors'!G169, 'Vending_Machine Errors'!G169, 'Vending_Machine_Sum Errors'!G169, 'MazeComplete Errors'!G169, 'MazeSolve Errors'!G169, 'Hamiltonian Errors'!G169)/('Failure Counts Errors'!D1-'Failure Counts Errors'!G169),0)</f>
        <v>12.5875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IFERROR(SUM('PARITY Errors'!D170, 'Pattern_Matching Errors'!D170, 'Reversal Errors'!D170, 'Stack Errors'!D170, 'Vending_Machine Errors'!D170, 'Vending_Machine_Sum Errors'!D170, 'MazeComplete Errors'!D170, 'MazeSolve Errors'!D170, 'Hamiltonian Errors'!D170)/('Failure Counts Errors'!D1-'Failure Counts Errors'!D170),0)</f>
        <v>7.844444444444445</v>
      </c>
      <c r="E170">
        <f>IFERROR(SUM('PARITY Errors'!E170, 'Pattern_Matching Errors'!E170, 'Reversal Errors'!E170, 'Stack Errors'!E170, 'Vending_Machine Errors'!E170, 'Vending_Machine_Sum Errors'!E170, 'MazeComplete Errors'!E170, 'MazeSolve Errors'!E170, 'Hamiltonian Errors'!E170)/('Failure Counts Errors'!D1-'Failure Counts Errors'!E170),0)</f>
        <v>0</v>
      </c>
      <c r="F170">
        <f>IFERROR(SUM('PARITY Errors'!F170, 'Pattern_Matching Errors'!F170, 'Reversal Errors'!F170, 'Stack Errors'!F170, 'Vending_Machine Errors'!F170, 'Vending_Machine_Sum Errors'!F170, 'MazeComplete Errors'!F170, 'MazeSolve Errors'!F170, 'Hamiltonian Errors'!F170)/('Failure Counts Errors'!D1-'Failure Counts Errors'!F170),0)</f>
        <v>6.8222222222222229</v>
      </c>
      <c r="G170">
        <f>IFERROR(SUM('PARITY Errors'!G170, 'Pattern_Matching Errors'!G170, 'Reversal Errors'!G170, 'Stack Errors'!G170, 'Vending_Machine Errors'!G170, 'Vending_Machine_Sum Errors'!G170, 'MazeComplete Errors'!G170, 'MazeSolve Errors'!G170, 'Hamiltonian Errors'!G170)/('Failure Counts Errors'!D1-'Failure Counts Errors'!G170),0)</f>
        <v>12.612500000000001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IFERROR(SUM('PARITY Errors'!D171, 'Pattern_Matching Errors'!D171, 'Reversal Errors'!D171, 'Stack Errors'!D171, 'Vending_Machine Errors'!D171, 'Vending_Machine_Sum Errors'!D171, 'MazeComplete Errors'!D171, 'MazeSolve Errors'!D171, 'Hamiltonian Errors'!D171)/('Failure Counts Errors'!D1-'Failure Counts Errors'!D171),0)</f>
        <v>7.8000000000000007</v>
      </c>
      <c r="E171">
        <f>IFERROR(SUM('PARITY Errors'!E171, 'Pattern_Matching Errors'!E171, 'Reversal Errors'!E171, 'Stack Errors'!E171, 'Vending_Machine Errors'!E171, 'Vending_Machine_Sum Errors'!E171, 'MazeComplete Errors'!E171, 'MazeSolve Errors'!E171, 'Hamiltonian Errors'!E171)/('Failure Counts Errors'!D1-'Failure Counts Errors'!E171),0)</f>
        <v>0</v>
      </c>
      <c r="F171">
        <f>IFERROR(SUM('PARITY Errors'!F171, 'Pattern_Matching Errors'!F171, 'Reversal Errors'!F171, 'Stack Errors'!F171, 'Vending_Machine Errors'!F171, 'Vending_Machine_Sum Errors'!F171, 'MazeComplete Errors'!F171, 'MazeSolve Errors'!F171, 'Hamiltonian Errors'!F171)/('Failure Counts Errors'!D1-'Failure Counts Errors'!F171),0)</f>
        <v>4.8222222222222229</v>
      </c>
      <c r="G171">
        <f>IFERROR(SUM('PARITY Errors'!G171, 'Pattern_Matching Errors'!G171, 'Reversal Errors'!G171, 'Stack Errors'!G171, 'Vending_Machine Errors'!G171, 'Vending_Machine_Sum Errors'!G171, 'MazeComplete Errors'!G171, 'MazeSolve Errors'!G171, 'Hamiltonian Errors'!G171)/('Failure Counts Errors'!D1-'Failure Counts Errors'!G171),0)</f>
        <v>12.5625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IFERROR(SUM('PARITY Errors'!D172, 'Pattern_Matching Errors'!D172, 'Reversal Errors'!D172, 'Stack Errors'!D172, 'Vending_Machine Errors'!D172, 'Vending_Machine_Sum Errors'!D172, 'MazeComplete Errors'!D172, 'MazeSolve Errors'!D172, 'Hamiltonian Errors'!D172)/('Failure Counts Errors'!D1-'Failure Counts Errors'!D172),0)</f>
        <v>9.2111111111111104</v>
      </c>
      <c r="E172">
        <f>IFERROR(SUM('PARITY Errors'!E172, 'Pattern_Matching Errors'!E172, 'Reversal Errors'!E172, 'Stack Errors'!E172, 'Vending_Machine Errors'!E172, 'Vending_Machine_Sum Errors'!E172, 'MazeComplete Errors'!E172, 'MazeSolve Errors'!E172, 'Hamiltonian Errors'!E172)/('Failure Counts Errors'!D1-'Failure Counts Errors'!E172),0)</f>
        <v>0</v>
      </c>
      <c r="F172">
        <f>IFERROR(SUM('PARITY Errors'!F172, 'Pattern_Matching Errors'!F172, 'Reversal Errors'!F172, 'Stack Errors'!F172, 'Vending_Machine Errors'!F172, 'Vending_Machine_Sum Errors'!F172, 'MazeComplete Errors'!F172, 'MazeSolve Errors'!F172, 'Hamiltonian Errors'!F172)/('Failure Counts Errors'!D1-'Failure Counts Errors'!F172),0)</f>
        <v>4.5666666666666664</v>
      </c>
      <c r="G172">
        <f>IFERROR(SUM('PARITY Errors'!G172, 'Pattern_Matching Errors'!G172, 'Reversal Errors'!G172, 'Stack Errors'!G172, 'Vending_Machine Errors'!G172, 'Vending_Machine_Sum Errors'!G172, 'MazeComplete Errors'!G172, 'MazeSolve Errors'!G172, 'Hamiltonian Errors'!G172)/('Failure Counts Errors'!D1-'Failure Counts Errors'!G172),0)</f>
        <v>12.5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IFERROR(SUM('PARITY Errors'!D173, 'Pattern_Matching Errors'!D173, 'Reversal Errors'!D173, 'Stack Errors'!D173, 'Vending_Machine Errors'!D173, 'Vending_Machine_Sum Errors'!D173, 'MazeComplete Errors'!D173, 'MazeSolve Errors'!D173, 'Hamiltonian Errors'!D173)/('Failure Counts Errors'!D1-'Failure Counts Errors'!D173),0)</f>
        <v>6.9111111111111114</v>
      </c>
      <c r="E173">
        <f>IFERROR(SUM('PARITY Errors'!E173, 'Pattern_Matching Errors'!E173, 'Reversal Errors'!E173, 'Stack Errors'!E173, 'Vending_Machine Errors'!E173, 'Vending_Machine_Sum Errors'!E173, 'MazeComplete Errors'!E173, 'MazeSolve Errors'!E173, 'Hamiltonian Errors'!E173)/('Failure Counts Errors'!D1-'Failure Counts Errors'!E173),0)</f>
        <v>0</v>
      </c>
      <c r="F173">
        <f>IFERROR(SUM('PARITY Errors'!F173, 'Pattern_Matching Errors'!F173, 'Reversal Errors'!F173, 'Stack Errors'!F173, 'Vending_Machine Errors'!F173, 'Vending_Machine_Sum Errors'!F173, 'MazeComplete Errors'!F173, 'MazeSolve Errors'!F173, 'Hamiltonian Errors'!F173)/('Failure Counts Errors'!D1-'Failure Counts Errors'!F173),0)</f>
        <v>2.0999999999999996</v>
      </c>
      <c r="G173">
        <f>IFERROR(SUM('PARITY Errors'!G173, 'Pattern_Matching Errors'!G173, 'Reversal Errors'!G173, 'Stack Errors'!G173, 'Vending_Machine Errors'!G173, 'Vending_Machine_Sum Errors'!G173, 'MazeComplete Errors'!G173, 'MazeSolve Errors'!G173, 'Hamiltonian Errors'!G173)/('Failure Counts Errors'!D1-'Failure Counts Errors'!G173),0)</f>
        <v>12.637499999999999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IFERROR(SUM('PARITY Errors'!D174, 'Pattern_Matching Errors'!D174, 'Reversal Errors'!D174, 'Stack Errors'!D174, 'Vending_Machine Errors'!D174, 'Vending_Machine_Sum Errors'!D174, 'MazeComplete Errors'!D174, 'MazeSolve Errors'!D174, 'Hamiltonian Errors'!D174)/('Failure Counts Errors'!D1-'Failure Counts Errors'!D174),0)</f>
        <v>7.5333333333333332</v>
      </c>
      <c r="E174">
        <f>IFERROR(SUM('PARITY Errors'!E174, 'Pattern_Matching Errors'!E174, 'Reversal Errors'!E174, 'Stack Errors'!E174, 'Vending_Machine Errors'!E174, 'Vending_Machine_Sum Errors'!E174, 'MazeComplete Errors'!E174, 'MazeSolve Errors'!E174, 'Hamiltonian Errors'!E174)/('Failure Counts Errors'!D1-'Failure Counts Errors'!E174),0)</f>
        <v>0</v>
      </c>
      <c r="F174">
        <f>IFERROR(SUM('PARITY Errors'!F174, 'Pattern_Matching Errors'!F174, 'Reversal Errors'!F174, 'Stack Errors'!F174, 'Vending_Machine Errors'!F174, 'Vending_Machine_Sum Errors'!F174, 'MazeComplete Errors'!F174, 'MazeSolve Errors'!F174, 'Hamiltonian Errors'!F174)/('Failure Counts Errors'!D1-'Failure Counts Errors'!F174),0)</f>
        <v>1.7111111111111112</v>
      </c>
      <c r="G174">
        <f>IFERROR(SUM('PARITY Errors'!G174, 'Pattern_Matching Errors'!G174, 'Reversal Errors'!G174, 'Stack Errors'!G174, 'Vending_Machine Errors'!G174, 'Vending_Machine_Sum Errors'!G174, 'MazeComplete Errors'!G174, 'MazeSolve Errors'!G174, 'Hamiltonian Errors'!G174)/('Failure Counts Errors'!D1-'Failure Counts Errors'!G174),0)</f>
        <v>12.5875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IFERROR(SUM('PARITY Errors'!D175, 'Pattern_Matching Errors'!D175, 'Reversal Errors'!D175, 'Stack Errors'!D175, 'Vending_Machine Errors'!D175, 'Vending_Machine_Sum Errors'!D175, 'MazeComplete Errors'!D175, 'MazeSolve Errors'!D175, 'Hamiltonian Errors'!D175)/('Failure Counts Errors'!D1-'Failure Counts Errors'!D175),0)</f>
        <v>8.2555555555555546</v>
      </c>
      <c r="E175">
        <f>IFERROR(SUM('PARITY Errors'!E175, 'Pattern_Matching Errors'!E175, 'Reversal Errors'!E175, 'Stack Errors'!E175, 'Vending_Machine Errors'!E175, 'Vending_Machine_Sum Errors'!E175, 'MazeComplete Errors'!E175, 'MazeSolve Errors'!E175, 'Hamiltonian Errors'!E175)/('Failure Counts Errors'!D1-'Failure Counts Errors'!E175),0)</f>
        <v>0</v>
      </c>
      <c r="F175">
        <f>IFERROR(SUM('PARITY Errors'!F175, 'Pattern_Matching Errors'!F175, 'Reversal Errors'!F175, 'Stack Errors'!F175, 'Vending_Machine Errors'!F175, 'Vending_Machine_Sum Errors'!F175, 'MazeComplete Errors'!F175, 'MazeSolve Errors'!F175, 'Hamiltonian Errors'!F175)/('Failure Counts Errors'!D1-'Failure Counts Errors'!F175),0)</f>
        <v>1.7444444444444445</v>
      </c>
      <c r="G175">
        <f>IFERROR(SUM('PARITY Errors'!G175, 'Pattern_Matching Errors'!G175, 'Reversal Errors'!G175, 'Stack Errors'!G175, 'Vending_Machine Errors'!G175, 'Vending_Machine_Sum Errors'!G175, 'MazeComplete Errors'!G175, 'MazeSolve Errors'!G175, 'Hamiltonian Errors'!G175)/('Failure Counts Errors'!D1-'Failure Counts Errors'!G175),0)</f>
        <v>12.612500000000001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IFERROR(SUM('PARITY Errors'!D176, 'Pattern_Matching Errors'!D176, 'Reversal Errors'!D176, 'Stack Errors'!D176, 'Vending_Machine Errors'!D176, 'Vending_Machine_Sum Errors'!D176, 'MazeComplete Errors'!D176, 'MazeSolve Errors'!D176, 'Hamiltonian Errors'!D176)/('Failure Counts Errors'!D1-'Failure Counts Errors'!D176),0)</f>
        <v>8.7666666666666657</v>
      </c>
      <c r="E176">
        <f>IFERROR(SUM('PARITY Errors'!E176, 'Pattern_Matching Errors'!E176, 'Reversal Errors'!E176, 'Stack Errors'!E176, 'Vending_Machine Errors'!E176, 'Vending_Machine_Sum Errors'!E176, 'MazeComplete Errors'!E176, 'MazeSolve Errors'!E176, 'Hamiltonian Errors'!E176)/('Failure Counts Errors'!D1-'Failure Counts Errors'!E176),0)</f>
        <v>0</v>
      </c>
      <c r="F176">
        <f>IFERROR(SUM('PARITY Errors'!F176, 'Pattern_Matching Errors'!F176, 'Reversal Errors'!F176, 'Stack Errors'!F176, 'Vending_Machine Errors'!F176, 'Vending_Machine_Sum Errors'!F176, 'MazeComplete Errors'!F176, 'MazeSolve Errors'!F176, 'Hamiltonian Errors'!F176)/('Failure Counts Errors'!D1-'Failure Counts Errors'!F176),0)</f>
        <v>1.6777777777777778</v>
      </c>
      <c r="G176">
        <f>IFERROR(SUM('PARITY Errors'!G176, 'Pattern_Matching Errors'!G176, 'Reversal Errors'!G176, 'Stack Errors'!G176, 'Vending_Machine Errors'!G176, 'Vending_Machine_Sum Errors'!G176, 'MazeComplete Errors'!G176, 'MazeSolve Errors'!G176, 'Hamiltonian Errors'!G176)/('Failure Counts Errors'!D1-'Failure Counts Errors'!G176),0)</f>
        <v>12.55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IFERROR(SUM('PARITY Errors'!D177, 'Pattern_Matching Errors'!D177, 'Reversal Errors'!D177, 'Stack Errors'!D177, 'Vending_Machine Errors'!D177, 'Vending_Machine_Sum Errors'!D177, 'MazeComplete Errors'!D177, 'MazeSolve Errors'!D177, 'Hamiltonian Errors'!D177)/('Failure Counts Errors'!D1-'Failure Counts Errors'!D177),0)</f>
        <v>9.9777777777777761</v>
      </c>
      <c r="E177">
        <f>IFERROR(SUM('PARITY Errors'!E177, 'Pattern_Matching Errors'!E177, 'Reversal Errors'!E177, 'Stack Errors'!E177, 'Vending_Machine Errors'!E177, 'Vending_Machine_Sum Errors'!E177, 'MazeComplete Errors'!E177, 'MazeSolve Errors'!E177, 'Hamiltonian Errors'!E177)/('Failure Counts Errors'!D1-'Failure Counts Errors'!E177),0)</f>
        <v>0</v>
      </c>
      <c r="F177">
        <f>IFERROR(SUM('PARITY Errors'!F177, 'Pattern_Matching Errors'!F177, 'Reversal Errors'!F177, 'Stack Errors'!F177, 'Vending_Machine Errors'!F177, 'Vending_Machine_Sum Errors'!F177, 'MazeComplete Errors'!F177, 'MazeSolve Errors'!F177, 'Hamiltonian Errors'!F177)/('Failure Counts Errors'!D1-'Failure Counts Errors'!F177),0)</f>
        <v>1.3888888888888888</v>
      </c>
      <c r="G177">
        <f>IFERROR(SUM('PARITY Errors'!G177, 'Pattern_Matching Errors'!G177, 'Reversal Errors'!G177, 'Stack Errors'!G177, 'Vending_Machine Errors'!G177, 'Vending_Machine_Sum Errors'!G177, 'MazeComplete Errors'!G177, 'MazeSolve Errors'!G177, 'Hamiltonian Errors'!G177)/('Failure Counts Errors'!D1-'Failure Counts Errors'!G177),0)</f>
        <v>12.637499999999999</v>
      </c>
      <c r="H177" t="str">
        <f t="shared" si="4"/>
        <v>100 (δ=0.85)</v>
      </c>
    </row>
    <row r="181" spans="1:8" x14ac:dyDescent="0.45">
      <c r="A181" s="1">
        <v>0</v>
      </c>
      <c r="B181" t="s">
        <v>12</v>
      </c>
    </row>
    <row r="183" spans="1:8" x14ac:dyDescent="0.45"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4</v>
      </c>
      <c r="G183" s="1" t="s">
        <v>5</v>
      </c>
      <c r="H183" s="1" t="s">
        <v>7</v>
      </c>
    </row>
    <row r="184" spans="1:8" x14ac:dyDescent="0.45">
      <c r="A184" s="1">
        <v>0</v>
      </c>
      <c r="B184">
        <v>0</v>
      </c>
      <c r="C184">
        <v>0</v>
      </c>
      <c r="D184">
        <f>IFERROR(SUM('PARITY Errors'!D184, 'Pattern_Matching Errors'!D184, 'Reversal Errors'!D184, 'Stack Errors'!D184, 'Vending_Machine Errors'!D184, 'Vending_Machine_Sum Errors'!D184, 'MazeComplete Errors'!D184, 'MazeSolve Errors'!D184, 'Hamiltonian Errors'!D184)/('Failure Counts Errors'!D1-'Failure Counts Errors'!D184),0)</f>
        <v>28.922222222222224</v>
      </c>
      <c r="E184">
        <f>IFERROR(SUM('PARITY Errors'!E184, 'Pattern_Matching Errors'!E184, 'Reversal Errors'!E184, 'Stack Errors'!E184, 'Vending_Machine Errors'!E184, 'Vending_Machine_Sum Errors'!E184, 'MazeComplete Errors'!E184, 'MazeSolve Errors'!E184, 'Hamiltonian Errors'!E184)/('Failure Counts Errors'!D1-'Failure Counts Errors'!E184),0)</f>
        <v>13.744444444444444</v>
      </c>
      <c r="F184">
        <f>IFERROR(SUM('PARITY Errors'!F184, 'Pattern_Matching Errors'!F184, 'Reversal Errors'!F184, 'Stack Errors'!F184, 'Vending_Machine Errors'!F184, 'Vending_Machine_Sum Errors'!F184, 'MazeComplete Errors'!F184, 'MazeSolve Errors'!F184, 'Hamiltonian Errors'!F184)/('Failure Counts Errors'!D1-'Failure Counts Errors'!F184),0)</f>
        <v>12.255555555555556</v>
      </c>
      <c r="G184">
        <f>IFERROR(SUM('PARITY Errors'!G184, 'Pattern_Matching Errors'!G184, 'Reversal Errors'!G184, 'Stack Errors'!G184, 'Vending_Machine Errors'!G184, 'Vending_Machine_Sum Errors'!G184, 'MazeComplete Errors'!G184, 'MazeSolve Errors'!G184, 'Hamiltonian Errors'!G184)/('Failure Counts Errors'!D1-'Failure Counts Errors'!G184),0)</f>
        <v>150.51999999999998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IFERROR(SUM('PARITY Errors'!D185, 'Pattern_Matching Errors'!D185, 'Reversal Errors'!D185, 'Stack Errors'!D185, 'Vending_Machine Errors'!D185, 'Vending_Machine_Sum Errors'!D185, 'MazeComplete Errors'!D185, 'MazeSolve Errors'!D185, 'Hamiltonian Errors'!D185)/('Failure Counts Errors'!D1-'Failure Counts Errors'!D185),0)</f>
        <v>31.233333333333334</v>
      </c>
      <c r="E185">
        <f>IFERROR(SUM('PARITY Errors'!E185, 'Pattern_Matching Errors'!E185, 'Reversal Errors'!E185, 'Stack Errors'!E185, 'Vending_Machine Errors'!E185, 'Vending_Machine_Sum Errors'!E185, 'MazeComplete Errors'!E185, 'MazeSolve Errors'!E185, 'Hamiltonian Errors'!E185)/('Failure Counts Errors'!D1-'Failure Counts Errors'!E185),0)</f>
        <v>14.466666666666665</v>
      </c>
      <c r="F185">
        <f>IFERROR(SUM('PARITY Errors'!F185, 'Pattern_Matching Errors'!F185, 'Reversal Errors'!F185, 'Stack Errors'!F185, 'Vending_Machine Errors'!F185, 'Vending_Machine_Sum Errors'!F185, 'MazeComplete Errors'!F185, 'MazeSolve Errors'!F185, 'Hamiltonian Errors'!F185)/('Failure Counts Errors'!D1-'Failure Counts Errors'!F185),0)</f>
        <v>12.133333333333333</v>
      </c>
      <c r="G185">
        <f>IFERROR(SUM('PARITY Errors'!G185, 'Pattern_Matching Errors'!G185, 'Reversal Errors'!G185, 'Stack Errors'!G185, 'Vending_Machine Errors'!G185, 'Vending_Machine_Sum Errors'!G185, 'MazeComplete Errors'!G185, 'MazeSolve Errors'!G185, 'Hamiltonian Errors'!G185)/('Failure Counts Errors'!D1-'Failure Counts Errors'!G185),0)</f>
        <v>149.52000000000001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IFERROR(SUM('PARITY Errors'!D186, 'Pattern_Matching Errors'!D186, 'Reversal Errors'!D186, 'Stack Errors'!D186, 'Vending_Machine Errors'!D186, 'Vending_Machine_Sum Errors'!D186, 'MazeComplete Errors'!D186, 'MazeSolve Errors'!D186, 'Hamiltonian Errors'!D186)/('Failure Counts Errors'!D1-'Failure Counts Errors'!D186),0)</f>
        <v>31.788888888888884</v>
      </c>
      <c r="E186">
        <f>IFERROR(SUM('PARITY Errors'!E186, 'Pattern_Matching Errors'!E186, 'Reversal Errors'!E186, 'Stack Errors'!E186, 'Vending_Machine Errors'!E186, 'Vending_Machine_Sum Errors'!E186, 'MazeComplete Errors'!E186, 'MazeSolve Errors'!E186, 'Hamiltonian Errors'!E186)/('Failure Counts Errors'!D1-'Failure Counts Errors'!E186),0)</f>
        <v>14.966666666666665</v>
      </c>
      <c r="F186">
        <f>IFERROR(SUM('PARITY Errors'!F186, 'Pattern_Matching Errors'!F186, 'Reversal Errors'!F186, 'Stack Errors'!F186, 'Vending_Machine Errors'!F186, 'Vending_Machine_Sum Errors'!F186, 'MazeComplete Errors'!F186, 'MazeSolve Errors'!F186, 'Hamiltonian Errors'!F186)/('Failure Counts Errors'!D1-'Failure Counts Errors'!F186),0)</f>
        <v>13</v>
      </c>
      <c r="G186">
        <f>IFERROR(SUM('PARITY Errors'!G186, 'Pattern_Matching Errors'!G186, 'Reversal Errors'!G186, 'Stack Errors'!G186, 'Vending_Machine Errors'!G186, 'Vending_Machine_Sum Errors'!G186, 'MazeComplete Errors'!G186, 'MazeSolve Errors'!G186, 'Hamiltonian Errors'!G186)/('Failure Counts Errors'!D1-'Failure Counts Errors'!G186),0)</f>
        <v>149.56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IFERROR(SUM('PARITY Errors'!D187, 'Pattern_Matching Errors'!D187, 'Reversal Errors'!D187, 'Stack Errors'!D187, 'Vending_Machine Errors'!D187, 'Vending_Machine_Sum Errors'!D187, 'MazeComplete Errors'!D187, 'MazeSolve Errors'!D187, 'Hamiltonian Errors'!D187)/('Failure Counts Errors'!D1-'Failure Counts Errors'!D187),0)</f>
        <v>32.43333333333333</v>
      </c>
      <c r="E187">
        <f>IFERROR(SUM('PARITY Errors'!E187, 'Pattern_Matching Errors'!E187, 'Reversal Errors'!E187, 'Stack Errors'!E187, 'Vending_Machine Errors'!E187, 'Vending_Machine_Sum Errors'!E187, 'MazeComplete Errors'!E187, 'MazeSolve Errors'!E187, 'Hamiltonian Errors'!E187)/('Failure Counts Errors'!D1-'Failure Counts Errors'!E187),0)</f>
        <v>15.377777777777775</v>
      </c>
      <c r="F187">
        <f>IFERROR(SUM('PARITY Errors'!F187, 'Pattern_Matching Errors'!F187, 'Reversal Errors'!F187, 'Stack Errors'!F187, 'Vending_Machine Errors'!F187, 'Vending_Machine_Sum Errors'!F187, 'MazeComplete Errors'!F187, 'MazeSolve Errors'!F187, 'Hamiltonian Errors'!F187)/('Failure Counts Errors'!D1-'Failure Counts Errors'!F187),0)</f>
        <v>13.444444444444445</v>
      </c>
      <c r="G187">
        <f>IFERROR(SUM('PARITY Errors'!G187, 'Pattern_Matching Errors'!G187, 'Reversal Errors'!G187, 'Stack Errors'!G187, 'Vending_Machine Errors'!G187, 'Vending_Machine_Sum Errors'!G187, 'MazeComplete Errors'!G187, 'MazeSolve Errors'!G187, 'Hamiltonian Errors'!G187)/('Failure Counts Errors'!D1-'Failure Counts Errors'!G187),0)</f>
        <v>149.26000000000002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IFERROR(SUM('PARITY Errors'!D188, 'Pattern_Matching Errors'!D188, 'Reversal Errors'!D188, 'Stack Errors'!D188, 'Vending_Machine Errors'!D188, 'Vending_Machine_Sum Errors'!D188, 'MazeComplete Errors'!D188, 'MazeSolve Errors'!D188, 'Hamiltonian Errors'!D188)/('Failure Counts Errors'!D1-'Failure Counts Errors'!D188),0)</f>
        <v>32.922222222222224</v>
      </c>
      <c r="E188">
        <f>IFERROR(SUM('PARITY Errors'!E188, 'Pattern_Matching Errors'!E188, 'Reversal Errors'!E188, 'Stack Errors'!E188, 'Vending_Machine Errors'!E188, 'Vending_Machine_Sum Errors'!E188, 'MazeComplete Errors'!E188, 'MazeSolve Errors'!E188, 'Hamiltonian Errors'!E188)/('Failure Counts Errors'!D1-'Failure Counts Errors'!E188),0)</f>
        <v>14.922222222222224</v>
      </c>
      <c r="F188">
        <f>IFERROR(SUM('PARITY Errors'!F188, 'Pattern_Matching Errors'!F188, 'Reversal Errors'!F188, 'Stack Errors'!F188, 'Vending_Machine Errors'!F188, 'Vending_Machine_Sum Errors'!F188, 'MazeComplete Errors'!F188, 'MazeSolve Errors'!F188, 'Hamiltonian Errors'!F188)/('Failure Counts Errors'!D1-'Failure Counts Errors'!F188),0)</f>
        <v>14.100000000000001</v>
      </c>
      <c r="G188">
        <f>IFERROR(SUM('PARITY Errors'!G188, 'Pattern_Matching Errors'!G188, 'Reversal Errors'!G188, 'Stack Errors'!G188, 'Vending_Machine Errors'!G188, 'Vending_Machine_Sum Errors'!G188, 'MazeComplete Errors'!G188, 'MazeSolve Errors'!G188, 'Hamiltonian Errors'!G188)/('Failure Counts Errors'!D1-'Failure Counts Errors'!G188),0)</f>
        <v>149.12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IFERROR(SUM('PARITY Errors'!D189, 'Pattern_Matching Errors'!D189, 'Reversal Errors'!D189, 'Stack Errors'!D189, 'Vending_Machine Errors'!D189, 'Vending_Machine_Sum Errors'!D189, 'MazeComplete Errors'!D189, 'MazeSolve Errors'!D189, 'Hamiltonian Errors'!D189)/('Failure Counts Errors'!D1-'Failure Counts Errors'!D189),0)</f>
        <v>23.867777777777782</v>
      </c>
      <c r="E189">
        <f>IFERROR(SUM('PARITY Errors'!E189, 'Pattern_Matching Errors'!E189, 'Reversal Errors'!E189, 'Stack Errors'!E189, 'Vending_Machine Errors'!E189, 'Vending_Machine_Sum Errors'!E189, 'MazeComplete Errors'!E189, 'MazeSolve Errors'!E189, 'Hamiltonian Errors'!E189)/('Failure Counts Errors'!D1-'Failure Counts Errors'!E189),0)</f>
        <v>7.866666666666668</v>
      </c>
      <c r="F189">
        <f>IFERROR(SUM('PARITY Errors'!F189, 'Pattern_Matching Errors'!F189, 'Reversal Errors'!F189, 'Stack Errors'!F189, 'Vending_Machine Errors'!F189, 'Vending_Machine_Sum Errors'!F189, 'MazeComplete Errors'!F189, 'MazeSolve Errors'!F189, 'Hamiltonian Errors'!F189)/('Failure Counts Errors'!D1-'Failure Counts Errors'!F189),0)</f>
        <v>15.033333333333331</v>
      </c>
      <c r="G189">
        <f>IFERROR(SUM('PARITY Errors'!G189, 'Pattern_Matching Errors'!G189, 'Reversal Errors'!G189, 'Stack Errors'!G189, 'Vending_Machine Errors'!G189, 'Vending_Machine_Sum Errors'!G189, 'MazeComplete Errors'!G189, 'MazeSolve Errors'!G189, 'Hamiltonian Errors'!G189)/('Failure Counts Errors'!D1-'Failure Counts Errors'!G189),0)</f>
        <v>19.766666666666666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IFERROR(SUM('PARITY Errors'!D190, 'Pattern_Matching Errors'!D190, 'Reversal Errors'!D190, 'Stack Errors'!D190, 'Vending_Machine Errors'!D190, 'Vending_Machine_Sum Errors'!D190, 'MazeComplete Errors'!D190, 'MazeSolve Errors'!D190, 'Hamiltonian Errors'!D190)/('Failure Counts Errors'!D1-'Failure Counts Errors'!D190),0)</f>
        <v>25.588888888888889</v>
      </c>
      <c r="E190">
        <f>IFERROR(SUM('PARITY Errors'!E190, 'Pattern_Matching Errors'!E190, 'Reversal Errors'!E190, 'Stack Errors'!E190, 'Vending_Machine Errors'!E190, 'Vending_Machine_Sum Errors'!E190, 'MazeComplete Errors'!E190, 'MazeSolve Errors'!E190, 'Hamiltonian Errors'!E190)/('Failure Counts Errors'!D1-'Failure Counts Errors'!E190),0)</f>
        <v>10.511111111111113</v>
      </c>
      <c r="F190">
        <f>IFERROR(SUM('PARITY Errors'!F190, 'Pattern_Matching Errors'!F190, 'Reversal Errors'!F190, 'Stack Errors'!F190, 'Vending_Machine Errors'!F190, 'Vending_Machine_Sum Errors'!F190, 'MazeComplete Errors'!F190, 'MazeSolve Errors'!F190, 'Hamiltonian Errors'!F190)/('Failure Counts Errors'!D1-'Failure Counts Errors'!F190),0)</f>
        <v>16.455555555555556</v>
      </c>
      <c r="G190">
        <f>IFERROR(SUM('PARITY Errors'!G190, 'Pattern_Matching Errors'!G190, 'Reversal Errors'!G190, 'Stack Errors'!G190, 'Vending_Machine Errors'!G190, 'Vending_Machine_Sum Errors'!G190, 'MazeComplete Errors'!G190, 'MazeSolve Errors'!G190, 'Hamiltonian Errors'!G190)/('Failure Counts Errors'!D1-'Failure Counts Errors'!G190),0)</f>
        <v>22.411111111111111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IFERROR(SUM('PARITY Errors'!D191, 'Pattern_Matching Errors'!D191, 'Reversal Errors'!D191, 'Stack Errors'!D191, 'Vending_Machine Errors'!D191, 'Vending_Machine_Sum Errors'!D191, 'MazeComplete Errors'!D191, 'MazeSolve Errors'!D191, 'Hamiltonian Errors'!D191)/('Failure Counts Errors'!D1-'Failure Counts Errors'!D191),0)</f>
        <v>26.285555555555554</v>
      </c>
      <c r="E191">
        <f>IFERROR(SUM('PARITY Errors'!E191, 'Pattern_Matching Errors'!E191, 'Reversal Errors'!E191, 'Stack Errors'!E191, 'Vending_Machine Errors'!E191, 'Vending_Machine_Sum Errors'!E191, 'MazeComplete Errors'!E191, 'MazeSolve Errors'!E191, 'Hamiltonian Errors'!E191)/('Failure Counts Errors'!D1-'Failure Counts Errors'!E191),0)</f>
        <v>11.744444444444445</v>
      </c>
      <c r="F191">
        <f>IFERROR(SUM('PARITY Errors'!F191, 'Pattern_Matching Errors'!F191, 'Reversal Errors'!F191, 'Stack Errors'!F191, 'Vending_Machine Errors'!F191, 'Vending_Machine_Sum Errors'!F191, 'MazeComplete Errors'!F191, 'MazeSolve Errors'!F191, 'Hamiltonian Errors'!F191)/('Failure Counts Errors'!D1-'Failure Counts Errors'!F191),0)</f>
        <v>17.533333333333335</v>
      </c>
      <c r="G191">
        <f>IFERROR(SUM('PARITY Errors'!G191, 'Pattern_Matching Errors'!G191, 'Reversal Errors'!G191, 'Stack Errors'!G191, 'Vending_Machine Errors'!G191, 'Vending_Machine_Sum Errors'!G191, 'MazeComplete Errors'!G191, 'MazeSolve Errors'!G191, 'Hamiltonian Errors'!G191)/('Failure Counts Errors'!D1-'Failure Counts Errors'!G191),0)</f>
        <v>22.711111111111112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IFERROR(SUM('PARITY Errors'!D192, 'Pattern_Matching Errors'!D192, 'Reversal Errors'!D192, 'Stack Errors'!D192, 'Vending_Machine Errors'!D192, 'Vending_Machine_Sum Errors'!D192, 'MazeComplete Errors'!D192, 'MazeSolve Errors'!D192, 'Hamiltonian Errors'!D192)/('Failure Counts Errors'!D1-'Failure Counts Errors'!D192),0)</f>
        <v>26.833333333333332</v>
      </c>
      <c r="E192">
        <f>IFERROR(SUM('PARITY Errors'!E192, 'Pattern_Matching Errors'!E192, 'Reversal Errors'!E192, 'Stack Errors'!E192, 'Vending_Machine Errors'!E192, 'Vending_Machine_Sum Errors'!E192, 'MazeComplete Errors'!E192, 'MazeSolve Errors'!E192, 'Hamiltonian Errors'!E192)/('Failure Counts Errors'!D1-'Failure Counts Errors'!E192),0)</f>
        <v>14.166666666666666</v>
      </c>
      <c r="F192">
        <f>IFERROR(SUM('PARITY Errors'!F192, 'Pattern_Matching Errors'!F192, 'Reversal Errors'!F192, 'Stack Errors'!F192, 'Vending_Machine Errors'!F192, 'Vending_Machine_Sum Errors'!F192, 'MazeComplete Errors'!F192, 'MazeSolve Errors'!F192, 'Hamiltonian Errors'!F192)/('Failure Counts Errors'!D1-'Failure Counts Errors'!F192),0)</f>
        <v>19.111111111111111</v>
      </c>
      <c r="G192">
        <f>IFERROR(SUM('PARITY Errors'!G192, 'Pattern_Matching Errors'!G192, 'Reversal Errors'!G192, 'Stack Errors'!G192, 'Vending_Machine Errors'!G192, 'Vending_Machine_Sum Errors'!G192, 'MazeComplete Errors'!G192, 'MazeSolve Errors'!G192, 'Hamiltonian Errors'!G192)/('Failure Counts Errors'!D1-'Failure Counts Errors'!G192),0)</f>
        <v>24.622222222222224</v>
      </c>
      <c r="H192" t="str">
        <f t="shared" si="5"/>
        <v>5 (δ=0.65)</v>
      </c>
    </row>
    <row r="193" spans="1:11" x14ac:dyDescent="0.45">
      <c r="A193" s="1">
        <v>9</v>
      </c>
      <c r="B193">
        <v>5</v>
      </c>
      <c r="C193">
        <v>0.85</v>
      </c>
      <c r="D193">
        <f>IFERROR(SUM('PARITY Errors'!D193, 'Pattern_Matching Errors'!D193, 'Reversal Errors'!D193, 'Stack Errors'!D193, 'Vending_Machine Errors'!D193, 'Vending_Machine_Sum Errors'!D193, 'MazeComplete Errors'!D193, 'MazeSolve Errors'!D193, 'Hamiltonian Errors'!D193)/('Failure Counts Errors'!D1-'Failure Counts Errors'!D193),0)</f>
        <v>26.311111111111114</v>
      </c>
      <c r="E193">
        <f>IFERROR(SUM('PARITY Errors'!E193, 'Pattern_Matching Errors'!E193, 'Reversal Errors'!E193, 'Stack Errors'!E193, 'Vending_Machine Errors'!E193, 'Vending_Machine_Sum Errors'!E193, 'MazeComplete Errors'!E193, 'MazeSolve Errors'!E193, 'Hamiltonian Errors'!E193)/('Failure Counts Errors'!D1-'Failure Counts Errors'!E193),0)</f>
        <v>15.891111111111108</v>
      </c>
      <c r="F193">
        <f>IFERROR(SUM('PARITY Errors'!F193, 'Pattern_Matching Errors'!F193, 'Reversal Errors'!F193, 'Stack Errors'!F193, 'Vending_Machine Errors'!F193, 'Vending_Machine_Sum Errors'!F193, 'MazeComplete Errors'!F193, 'MazeSolve Errors'!F193, 'Hamiltonian Errors'!F193)/('Failure Counts Errors'!D1-'Failure Counts Errors'!F193),0)</f>
        <v>21.488888888888887</v>
      </c>
      <c r="G193">
        <f>IFERROR(SUM('PARITY Errors'!G193, 'Pattern_Matching Errors'!G193, 'Reversal Errors'!G193, 'Stack Errors'!G193, 'Vending_Machine Errors'!G193, 'Vending_Machine_Sum Errors'!G193, 'MazeComplete Errors'!G193, 'MazeSolve Errors'!G193, 'Hamiltonian Errors'!G193)/('Failure Counts Errors'!D1-'Failure Counts Errors'!G193),0)</f>
        <v>26.666666666666661</v>
      </c>
      <c r="H193" t="str">
        <f t="shared" si="5"/>
        <v>5 (δ=0.85)</v>
      </c>
    </row>
    <row r="194" spans="1:11" x14ac:dyDescent="0.45">
      <c r="A194" s="1">
        <v>10</v>
      </c>
      <c r="B194">
        <v>10</v>
      </c>
      <c r="C194">
        <v>0</v>
      </c>
      <c r="D194">
        <f>IFERROR(SUM('PARITY Errors'!D194, 'Pattern_Matching Errors'!D194, 'Reversal Errors'!D194, 'Stack Errors'!D194, 'Vending_Machine Errors'!D194, 'Vending_Machine_Sum Errors'!D194, 'MazeComplete Errors'!D194, 'MazeSolve Errors'!D194, 'Hamiltonian Errors'!D194)/('Failure Counts Errors'!D1-'Failure Counts Errors'!D194),0)</f>
        <v>18.976666666666667</v>
      </c>
      <c r="E194">
        <f>IFERROR(SUM('PARITY Errors'!E194, 'Pattern_Matching Errors'!E194, 'Reversal Errors'!E194, 'Stack Errors'!E194, 'Vending_Machine Errors'!E194, 'Vending_Machine_Sum Errors'!E194, 'MazeComplete Errors'!E194, 'MazeSolve Errors'!E194, 'Hamiltonian Errors'!E194)/('Failure Counts Errors'!D1-'Failure Counts Errors'!E194),0)</f>
        <v>8.9333333333333336</v>
      </c>
      <c r="F194">
        <f>IFERROR(SUM('PARITY Errors'!F194, 'Pattern_Matching Errors'!F194, 'Reversal Errors'!F194, 'Stack Errors'!F194, 'Vending_Machine Errors'!F194, 'Vending_Machine_Sum Errors'!F194, 'MazeComplete Errors'!F194, 'MazeSolve Errors'!F194, 'Hamiltonian Errors'!F194)/('Failure Counts Errors'!D1-'Failure Counts Errors'!F194),0)</f>
        <v>13.088888888888889</v>
      </c>
      <c r="G194">
        <f>IFERROR(SUM('PARITY Errors'!G194, 'Pattern_Matching Errors'!G194, 'Reversal Errors'!G194, 'Stack Errors'!G194, 'Vending_Machine Errors'!G194, 'Vending_Machine_Sum Errors'!G194, 'MazeComplete Errors'!G194, 'MazeSolve Errors'!G194, 'Hamiltonian Errors'!G194)/('Failure Counts Errors'!D1-'Failure Counts Errors'!G194),0)</f>
        <v>20.911111111111111</v>
      </c>
      <c r="H194" t="str">
        <f t="shared" si="5"/>
        <v>10 (δ=0)</v>
      </c>
    </row>
    <row r="195" spans="1:11" x14ac:dyDescent="0.45">
      <c r="A195" s="1">
        <v>11</v>
      </c>
      <c r="B195">
        <v>10</v>
      </c>
      <c r="C195">
        <v>0.2</v>
      </c>
      <c r="D195">
        <f>IFERROR(SUM('PARITY Errors'!D195, 'Pattern_Matching Errors'!D195, 'Reversal Errors'!D195, 'Stack Errors'!D195, 'Vending_Machine Errors'!D195, 'Vending_Machine_Sum Errors'!D195, 'MazeComplete Errors'!D195, 'MazeSolve Errors'!D195, 'Hamiltonian Errors'!D195)/('Failure Counts Errors'!D1-'Failure Counts Errors'!D195),0)</f>
        <v>18.71777777777778</v>
      </c>
      <c r="E195">
        <f>IFERROR(SUM('PARITY Errors'!E195, 'Pattern_Matching Errors'!E195, 'Reversal Errors'!E195, 'Stack Errors'!E195, 'Vending_Machine Errors'!E195, 'Vending_Machine_Sum Errors'!E195, 'MazeComplete Errors'!E195, 'MazeSolve Errors'!E195, 'Hamiltonian Errors'!E195)/('Failure Counts Errors'!D1-'Failure Counts Errors'!E195),0)</f>
        <v>11.888888888888889</v>
      </c>
      <c r="F195">
        <f>IFERROR(SUM('PARITY Errors'!F195, 'Pattern_Matching Errors'!F195, 'Reversal Errors'!F195, 'Stack Errors'!F195, 'Vending_Machine Errors'!F195, 'Vending_Machine_Sum Errors'!F195, 'MazeComplete Errors'!F195, 'MazeSolve Errors'!F195, 'Hamiltonian Errors'!F195)/('Failure Counts Errors'!D1-'Failure Counts Errors'!F195),0)</f>
        <v>14.777777777777779</v>
      </c>
      <c r="G195">
        <f>IFERROR(SUM('PARITY Errors'!G195, 'Pattern_Matching Errors'!G195, 'Reversal Errors'!G195, 'Stack Errors'!G195, 'Vending_Machine Errors'!G195, 'Vending_Machine_Sum Errors'!G195, 'MazeComplete Errors'!G195, 'MazeSolve Errors'!G195, 'Hamiltonian Errors'!G195)/('Failure Counts Errors'!D1-'Failure Counts Errors'!G195),0)</f>
        <v>24.266666666666666</v>
      </c>
      <c r="H195" t="str">
        <f t="shared" si="5"/>
        <v>10 (δ=0.2)</v>
      </c>
    </row>
    <row r="196" spans="1:11" x14ac:dyDescent="0.45">
      <c r="A196" s="1">
        <v>12</v>
      </c>
      <c r="B196">
        <v>10</v>
      </c>
      <c r="C196">
        <v>0.45</v>
      </c>
      <c r="D196">
        <f>IFERROR(SUM('PARITY Errors'!D196, 'Pattern_Matching Errors'!D196, 'Reversal Errors'!D196, 'Stack Errors'!D196, 'Vending_Machine Errors'!D196, 'Vending_Machine_Sum Errors'!D196, 'MazeComplete Errors'!D196, 'MazeSolve Errors'!D196, 'Hamiltonian Errors'!D196)/('Failure Counts Errors'!D1-'Failure Counts Errors'!D196),0)</f>
        <v>18.577777777777776</v>
      </c>
      <c r="E196">
        <f>IFERROR(SUM('PARITY Errors'!E196, 'Pattern_Matching Errors'!E196, 'Reversal Errors'!E196, 'Stack Errors'!E196, 'Vending_Machine Errors'!E196, 'Vending_Machine_Sum Errors'!E196, 'MazeComplete Errors'!E196, 'MazeSolve Errors'!E196, 'Hamiltonian Errors'!E196)/('Failure Counts Errors'!D1-'Failure Counts Errors'!E196),0)</f>
        <v>13.677777777777777</v>
      </c>
      <c r="F196">
        <f>IFERROR(SUM('PARITY Errors'!F196, 'Pattern_Matching Errors'!F196, 'Reversal Errors'!F196, 'Stack Errors'!F196, 'Vending_Machine Errors'!F196, 'Vending_Machine_Sum Errors'!F196, 'MazeComplete Errors'!F196, 'MazeSolve Errors'!F196, 'Hamiltonian Errors'!F196)/('Failure Counts Errors'!D1-'Failure Counts Errors'!F196),0)</f>
        <v>14.922222222222221</v>
      </c>
      <c r="G196">
        <f>IFERROR(SUM('PARITY Errors'!G196, 'Pattern_Matching Errors'!G196, 'Reversal Errors'!G196, 'Stack Errors'!G196, 'Vending_Machine Errors'!G196, 'Vending_Machine_Sum Errors'!G196, 'MazeComplete Errors'!G196, 'MazeSolve Errors'!G196, 'Hamiltonian Errors'!G196)/('Failure Counts Errors'!D1-'Failure Counts Errors'!G196),0)</f>
        <v>25.333333333333332</v>
      </c>
      <c r="H196" t="str">
        <f t="shared" si="5"/>
        <v>10 (δ=0.45)</v>
      </c>
      <c r="K196">
        <f>SUM('PARITY Errors'!G210, 'Pattern_Matching Errors'!G210, 'Reversal Errors'!G210, 'Stack Errors'!G210, 'Vending_Machine Errors'!G210, 'Vending_Machine_Sum Errors'!G210, 'MazeComplete Errors'!G210, 'MazeSolve Errors'!G210, 'Hamiltonian Errors'!G210)</f>
        <v>800</v>
      </c>
    </row>
    <row r="197" spans="1:11" x14ac:dyDescent="0.45">
      <c r="A197" s="1">
        <v>13</v>
      </c>
      <c r="B197">
        <v>10</v>
      </c>
      <c r="C197">
        <v>0.65</v>
      </c>
      <c r="D197">
        <f>IFERROR(SUM('PARITY Errors'!D197, 'Pattern_Matching Errors'!D197, 'Reversal Errors'!D197, 'Stack Errors'!D197, 'Vending_Machine Errors'!D197, 'Vending_Machine_Sum Errors'!D197, 'MazeComplete Errors'!D197, 'MazeSolve Errors'!D197, 'Hamiltonian Errors'!D197)/('Failure Counts Errors'!D1-'Failure Counts Errors'!D197),0)</f>
        <v>19.333333333333332</v>
      </c>
      <c r="E197">
        <f>IFERROR(SUM('PARITY Errors'!E197, 'Pattern_Matching Errors'!E197, 'Reversal Errors'!E197, 'Stack Errors'!E197, 'Vending_Machine Errors'!E197, 'Vending_Machine_Sum Errors'!E197, 'MazeComplete Errors'!E197, 'MazeSolve Errors'!E197, 'Hamiltonian Errors'!E197)/('Failure Counts Errors'!D1-'Failure Counts Errors'!E197),0)</f>
        <v>15.977777777777776</v>
      </c>
      <c r="F197">
        <f>IFERROR(SUM('PARITY Errors'!F197, 'Pattern_Matching Errors'!F197, 'Reversal Errors'!F197, 'Stack Errors'!F197, 'Vending_Machine Errors'!F197, 'Vending_Machine_Sum Errors'!F197, 'MazeComplete Errors'!F197, 'MazeSolve Errors'!F197, 'Hamiltonian Errors'!F197)/('Failure Counts Errors'!D1-'Failure Counts Errors'!F197),0)</f>
        <v>16.477777777777778</v>
      </c>
      <c r="G197">
        <f>IFERROR(SUM('PARITY Errors'!G197, 'Pattern_Matching Errors'!G197, 'Reversal Errors'!G197, 'Stack Errors'!G197, 'Vending_Machine Errors'!G197, 'Vending_Machine_Sum Errors'!G197, 'MazeComplete Errors'!G197, 'MazeSolve Errors'!G197, 'Hamiltonian Errors'!G197)/('Failure Counts Errors'!D1-'Failure Counts Errors'!G197),0)</f>
        <v>27.87777777777778</v>
      </c>
      <c r="H197" t="str">
        <f t="shared" si="5"/>
        <v>10 (δ=0.65)</v>
      </c>
      <c r="K197">
        <f>('Failure Counts Errors'!D1-'Failure Counts Errors'!G213)</f>
        <v>1</v>
      </c>
    </row>
    <row r="198" spans="1:11" x14ac:dyDescent="0.45">
      <c r="A198" s="1">
        <v>14</v>
      </c>
      <c r="B198">
        <v>10</v>
      </c>
      <c r="C198">
        <v>0.85</v>
      </c>
      <c r="D198">
        <f>IFERROR(SUM('PARITY Errors'!D198, 'Pattern_Matching Errors'!D198, 'Reversal Errors'!D198, 'Stack Errors'!D198, 'Vending_Machine Errors'!D198, 'Vending_Machine_Sum Errors'!D198, 'MazeComplete Errors'!D198, 'MazeSolve Errors'!D198, 'Hamiltonian Errors'!D198)/('Failure Counts Errors'!D1-'Failure Counts Errors'!D198),0)</f>
        <v>20.144444444444442</v>
      </c>
      <c r="E198">
        <f>IFERROR(SUM('PARITY Errors'!E198, 'Pattern_Matching Errors'!E198, 'Reversal Errors'!E198, 'Stack Errors'!E198, 'Vending_Machine Errors'!E198, 'Vending_Machine_Sum Errors'!E198, 'MazeComplete Errors'!E198, 'MazeSolve Errors'!E198, 'Hamiltonian Errors'!E198)/('Failure Counts Errors'!D1-'Failure Counts Errors'!E198),0)</f>
        <v>17.724444444444444</v>
      </c>
      <c r="F198">
        <f>IFERROR(SUM('PARITY Errors'!F198, 'Pattern_Matching Errors'!F198, 'Reversal Errors'!F198, 'Stack Errors'!F198, 'Vending_Machine Errors'!F198, 'Vending_Machine_Sum Errors'!F198, 'MazeComplete Errors'!F198, 'MazeSolve Errors'!F198, 'Hamiltonian Errors'!F198)/('Failure Counts Errors'!D1-'Failure Counts Errors'!F198),0)</f>
        <v>19.577777777777776</v>
      </c>
      <c r="G198">
        <f>IFERROR(SUM('PARITY Errors'!G198, 'Pattern_Matching Errors'!G198, 'Reversal Errors'!G198, 'Stack Errors'!G198, 'Vending_Machine Errors'!G198, 'Vending_Machine_Sum Errors'!G198, 'MazeComplete Errors'!G198, 'MazeSolve Errors'!G198, 'Hamiltonian Errors'!G198)/('Failure Counts Errors'!D1-'Failure Counts Errors'!G198),0)</f>
        <v>29.777777777777779</v>
      </c>
      <c r="H198" t="str">
        <f t="shared" si="5"/>
        <v>10 (δ=0.85)</v>
      </c>
    </row>
    <row r="199" spans="1:11" x14ac:dyDescent="0.45">
      <c r="A199" s="1">
        <v>15</v>
      </c>
      <c r="B199">
        <v>20</v>
      </c>
      <c r="C199">
        <v>0</v>
      </c>
      <c r="D199">
        <f>IFERROR(SUM('PARITY Errors'!D199, 'Pattern_Matching Errors'!D199, 'Reversal Errors'!D199, 'Stack Errors'!D199, 'Vending_Machine Errors'!D199, 'Vending_Machine_Sum Errors'!D199, 'MazeComplete Errors'!D199, 'MazeSolve Errors'!D199, 'Hamiltonian Errors'!D199)/('Failure Counts Errors'!D1-'Failure Counts Errors'!D199),0)</f>
        <v>16.244444444444444</v>
      </c>
      <c r="E199">
        <f>IFERROR(SUM('PARITY Errors'!E199, 'Pattern_Matching Errors'!E199, 'Reversal Errors'!E199, 'Stack Errors'!E199, 'Vending_Machine Errors'!E199, 'Vending_Machine_Sum Errors'!E199, 'MazeComplete Errors'!E199, 'MazeSolve Errors'!E199, 'Hamiltonian Errors'!E199)/('Failure Counts Errors'!D1-'Failure Counts Errors'!E199),0)</f>
        <v>10.100000000000001</v>
      </c>
      <c r="F199">
        <f>IFERROR(SUM('PARITY Errors'!F199, 'Pattern_Matching Errors'!F199, 'Reversal Errors'!F199, 'Stack Errors'!F199, 'Vending_Machine Errors'!F199, 'Vending_Machine_Sum Errors'!F199, 'MazeComplete Errors'!F199, 'MazeSolve Errors'!F199, 'Hamiltonian Errors'!F199)/('Failure Counts Errors'!D1-'Failure Counts Errors'!F199),0)</f>
        <v>16.266666666666666</v>
      </c>
      <c r="G199">
        <f>IFERROR(SUM('PARITY Errors'!G199, 'Pattern_Matching Errors'!G199, 'Reversal Errors'!G199, 'Stack Errors'!G199, 'Vending_Machine Errors'!G199, 'Vending_Machine_Sum Errors'!G199, 'MazeComplete Errors'!G199, 'MazeSolve Errors'!G199, 'Hamiltonian Errors'!G199)/('Failure Counts Errors'!D1-'Failure Counts Errors'!G199),0)</f>
        <v>57.716666666666669</v>
      </c>
      <c r="H199" t="str">
        <f t="shared" si="5"/>
        <v>20 (δ=0)</v>
      </c>
    </row>
    <row r="200" spans="1:11" x14ac:dyDescent="0.45">
      <c r="A200" s="1">
        <v>16</v>
      </c>
      <c r="B200">
        <v>20</v>
      </c>
      <c r="C200">
        <v>0.2</v>
      </c>
      <c r="D200">
        <f>IFERROR(SUM('PARITY Errors'!D200, 'Pattern_Matching Errors'!D200, 'Reversal Errors'!D200, 'Stack Errors'!D200, 'Vending_Machine Errors'!D200, 'Vending_Machine_Sum Errors'!D200, 'MazeComplete Errors'!D200, 'MazeSolve Errors'!D200, 'Hamiltonian Errors'!D200)/('Failure Counts Errors'!D1-'Failure Counts Errors'!D200),0)</f>
        <v>14.455555555555556</v>
      </c>
      <c r="E200">
        <f>IFERROR(SUM('PARITY Errors'!E200, 'Pattern_Matching Errors'!E200, 'Reversal Errors'!E200, 'Stack Errors'!E200, 'Vending_Machine Errors'!E200, 'Vending_Machine_Sum Errors'!E200, 'MazeComplete Errors'!E200, 'MazeSolve Errors'!E200, 'Hamiltonian Errors'!E200)/('Failure Counts Errors'!D1-'Failure Counts Errors'!E200),0)</f>
        <v>13.333333333333334</v>
      </c>
      <c r="F200">
        <f>IFERROR(SUM('PARITY Errors'!F200, 'Pattern_Matching Errors'!F200, 'Reversal Errors'!F200, 'Stack Errors'!F200, 'Vending_Machine Errors'!F200, 'Vending_Machine_Sum Errors'!F200, 'MazeComplete Errors'!F200, 'MazeSolve Errors'!F200, 'Hamiltonian Errors'!F200)/('Failure Counts Errors'!D1-'Failure Counts Errors'!F200),0)</f>
        <v>17.37777777777778</v>
      </c>
      <c r="G200">
        <f>IFERROR(SUM('PARITY Errors'!G200, 'Pattern_Matching Errors'!G200, 'Reversal Errors'!G200, 'Stack Errors'!G200, 'Vending_Machine Errors'!G200, 'Vending_Machine_Sum Errors'!G200, 'MazeComplete Errors'!G200, 'MazeSolve Errors'!G200, 'Hamiltonian Errors'!G200)/('Failure Counts Errors'!D1-'Failure Counts Errors'!G200),0)</f>
        <v>62.633333333333333</v>
      </c>
      <c r="H200" t="str">
        <f t="shared" si="5"/>
        <v>20 (δ=0.2)</v>
      </c>
    </row>
    <row r="201" spans="1:11" x14ac:dyDescent="0.45">
      <c r="A201" s="1">
        <v>17</v>
      </c>
      <c r="B201">
        <v>20</v>
      </c>
      <c r="C201">
        <v>0.45</v>
      </c>
      <c r="D201">
        <f>IFERROR(SUM('PARITY Errors'!D201, 'Pattern_Matching Errors'!D201, 'Reversal Errors'!D201, 'Stack Errors'!D201, 'Vending_Machine Errors'!D201, 'Vending_Machine_Sum Errors'!D201, 'MazeComplete Errors'!D201, 'MazeSolve Errors'!D201, 'Hamiltonian Errors'!D201)/('Failure Counts Errors'!D1-'Failure Counts Errors'!D201),0)</f>
        <v>15.450000000000001</v>
      </c>
      <c r="E201">
        <f>IFERROR(SUM('PARITY Errors'!E201, 'Pattern_Matching Errors'!E201, 'Reversal Errors'!E201, 'Stack Errors'!E201, 'Vending_Machine Errors'!E201, 'Vending_Machine_Sum Errors'!E201, 'MazeComplete Errors'!E201, 'MazeSolve Errors'!E201, 'Hamiltonian Errors'!E201)/('Failure Counts Errors'!D1-'Failure Counts Errors'!E201),0)</f>
        <v>14.955555555555556</v>
      </c>
      <c r="F201">
        <f>IFERROR(SUM('PARITY Errors'!F201, 'Pattern_Matching Errors'!F201, 'Reversal Errors'!F201, 'Stack Errors'!F201, 'Vending_Machine Errors'!F201, 'Vending_Machine_Sum Errors'!F201, 'MazeComplete Errors'!F201, 'MazeSolve Errors'!F201, 'Hamiltonian Errors'!F201)/('Failure Counts Errors'!D1-'Failure Counts Errors'!F201),0)</f>
        <v>18.133333333333336</v>
      </c>
      <c r="G201">
        <f>IFERROR(SUM('PARITY Errors'!G201, 'Pattern_Matching Errors'!G201, 'Reversal Errors'!G201, 'Stack Errors'!G201, 'Vending_Machine Errors'!G201, 'Vending_Machine_Sum Errors'!G201, 'MazeComplete Errors'!G201, 'MazeSolve Errors'!G201, 'Hamiltonian Errors'!G201)/('Failure Counts Errors'!D1-'Failure Counts Errors'!G201),0)</f>
        <v>63.75</v>
      </c>
      <c r="H201" t="str">
        <f t="shared" si="5"/>
        <v>20 (δ=0.45)</v>
      </c>
    </row>
    <row r="202" spans="1:11" x14ac:dyDescent="0.45">
      <c r="A202" s="1">
        <v>18</v>
      </c>
      <c r="B202">
        <v>20</v>
      </c>
      <c r="C202">
        <v>0.65</v>
      </c>
      <c r="D202">
        <f>IFERROR(SUM('PARITY Errors'!D202, 'Pattern_Matching Errors'!D202, 'Reversal Errors'!D202, 'Stack Errors'!D202, 'Vending_Machine Errors'!D202, 'Vending_Machine_Sum Errors'!D202, 'MazeComplete Errors'!D202, 'MazeSolve Errors'!D202, 'Hamiltonian Errors'!D202)/('Failure Counts Errors'!D1-'Failure Counts Errors'!D202),0)</f>
        <v>17.316666666666666</v>
      </c>
      <c r="E202">
        <f>IFERROR(SUM('PARITY Errors'!E202, 'Pattern_Matching Errors'!E202, 'Reversal Errors'!E202, 'Stack Errors'!E202, 'Vending_Machine Errors'!E202, 'Vending_Machine_Sum Errors'!E202, 'MazeComplete Errors'!E202, 'MazeSolve Errors'!E202, 'Hamiltonian Errors'!E202)/('Failure Counts Errors'!D1-'Failure Counts Errors'!E202),0)</f>
        <v>17.911111111111111</v>
      </c>
      <c r="F202">
        <f>IFERROR(SUM('PARITY Errors'!F202, 'Pattern_Matching Errors'!F202, 'Reversal Errors'!F202, 'Stack Errors'!F202, 'Vending_Machine Errors'!F202, 'Vending_Machine_Sum Errors'!F202, 'MazeComplete Errors'!F202, 'MazeSolve Errors'!F202, 'Hamiltonian Errors'!F202)/('Failure Counts Errors'!D1-'Failure Counts Errors'!F202),0)</f>
        <v>19.366666666666667</v>
      </c>
      <c r="G202">
        <f>IFERROR(SUM('PARITY Errors'!G202, 'Pattern_Matching Errors'!G202, 'Reversal Errors'!G202, 'Stack Errors'!G202, 'Vending_Machine Errors'!G202, 'Vending_Machine_Sum Errors'!G202, 'MazeComplete Errors'!G202, 'MazeSolve Errors'!G202, 'Hamiltonian Errors'!G202)/('Failure Counts Errors'!D1-'Failure Counts Errors'!G202),0)</f>
        <v>66.600000000000009</v>
      </c>
      <c r="H202" t="str">
        <f t="shared" si="5"/>
        <v>20 (δ=0.65)</v>
      </c>
    </row>
    <row r="203" spans="1:11" x14ac:dyDescent="0.45">
      <c r="A203" s="1">
        <v>19</v>
      </c>
      <c r="B203">
        <v>20</v>
      </c>
      <c r="C203">
        <v>0.85</v>
      </c>
      <c r="D203">
        <f>IFERROR(SUM('PARITY Errors'!D203, 'Pattern_Matching Errors'!D203, 'Reversal Errors'!D203, 'Stack Errors'!D203, 'Vending_Machine Errors'!D203, 'Vending_Machine_Sum Errors'!D203, 'MazeComplete Errors'!D203, 'MazeSolve Errors'!D203, 'Hamiltonian Errors'!D203)/('Failure Counts Errors'!D1-'Failure Counts Errors'!D203),0)</f>
        <v>19.677777777777777</v>
      </c>
      <c r="E203">
        <f>IFERROR(SUM('PARITY Errors'!E203, 'Pattern_Matching Errors'!E203, 'Reversal Errors'!E203, 'Stack Errors'!E203, 'Vending_Machine Errors'!E203, 'Vending_Machine_Sum Errors'!E203, 'MazeComplete Errors'!E203, 'MazeSolve Errors'!E203, 'Hamiltonian Errors'!E203)/('Failure Counts Errors'!D1-'Failure Counts Errors'!E203),0)</f>
        <v>20.288888888888888</v>
      </c>
      <c r="F203">
        <f>IFERROR(SUM('PARITY Errors'!F203, 'Pattern_Matching Errors'!F203, 'Reversal Errors'!F203, 'Stack Errors'!F203, 'Vending_Machine Errors'!F203, 'Vending_Machine_Sum Errors'!F203, 'MazeComplete Errors'!F203, 'MazeSolve Errors'!F203, 'Hamiltonian Errors'!F203)/('Failure Counts Errors'!D1-'Failure Counts Errors'!F203),0)</f>
        <v>21.766666666666666</v>
      </c>
      <c r="G203">
        <f>IFERROR(SUM('PARITY Errors'!G203, 'Pattern_Matching Errors'!G203, 'Reversal Errors'!G203, 'Stack Errors'!G203, 'Vending_Machine Errors'!G203, 'Vending_Machine_Sum Errors'!G203, 'MazeComplete Errors'!G203, 'MazeSolve Errors'!G203, 'Hamiltonian Errors'!G203)/('Failure Counts Errors'!D1-'Failure Counts Errors'!G203),0)</f>
        <v>68.966666666666669</v>
      </c>
      <c r="H203" t="str">
        <f t="shared" si="5"/>
        <v>20 (δ=0.85)</v>
      </c>
    </row>
    <row r="204" spans="1:11" x14ac:dyDescent="0.45">
      <c r="A204" s="1">
        <v>20</v>
      </c>
      <c r="B204">
        <v>50</v>
      </c>
      <c r="C204">
        <v>0</v>
      </c>
      <c r="D204">
        <f>IFERROR(SUM('PARITY Errors'!D204, 'Pattern_Matching Errors'!D204, 'Reversal Errors'!D204, 'Stack Errors'!D204, 'Vending_Machine Errors'!D204, 'Vending_Machine_Sum Errors'!D204, 'MazeComplete Errors'!D204, 'MazeSolve Errors'!D204, 'Hamiltonian Errors'!D204)/('Failure Counts Errors'!D1-'Failure Counts Errors'!D204),0)</f>
        <v>26.805</v>
      </c>
      <c r="E204">
        <f>IFERROR(SUM('PARITY Errors'!E204, 'Pattern_Matching Errors'!E204, 'Reversal Errors'!E204, 'Stack Errors'!E204, 'Vending_Machine Errors'!E204, 'Vending_Machine_Sum Errors'!E204, 'MazeComplete Errors'!E204, 'MazeSolve Errors'!E204, 'Hamiltonian Errors'!E204)/('Failure Counts Errors'!D1-'Failure Counts Errors'!E204),0)</f>
        <v>22.45</v>
      </c>
      <c r="F204">
        <f>IFERROR(SUM('PARITY Errors'!F204, 'Pattern_Matching Errors'!F204, 'Reversal Errors'!F204, 'Stack Errors'!F204, 'Vending_Machine Errors'!F204, 'Vending_Machine_Sum Errors'!F204, 'MazeComplete Errors'!F204, 'MazeSolve Errors'!F204, 'Hamiltonian Errors'!F204)/('Failure Counts Errors'!D1-'Failure Counts Errors'!F204),0)</f>
        <v>28.737500000000001</v>
      </c>
      <c r="G204">
        <f>IFERROR(SUM('PARITY Errors'!G204, 'Pattern_Matching Errors'!G204, 'Reversal Errors'!G204, 'Stack Errors'!G204, 'Vending_Machine Errors'!G204, 'Vending_Machine_Sum Errors'!G204, 'MazeComplete Errors'!G204, 'MazeSolve Errors'!G204, 'Hamiltonian Errors'!G204)/('Failure Counts Errors'!D1-'Failure Counts Errors'!G204),0)</f>
        <v>207.70000000000002</v>
      </c>
      <c r="H204" t="str">
        <f t="shared" si="5"/>
        <v>50 (δ=0)</v>
      </c>
    </row>
    <row r="205" spans="1:11" x14ac:dyDescent="0.45">
      <c r="A205" s="1">
        <v>21</v>
      </c>
      <c r="B205">
        <v>50</v>
      </c>
      <c r="C205">
        <v>0.2</v>
      </c>
      <c r="D205">
        <f>IFERROR(SUM('PARITY Errors'!D205, 'Pattern_Matching Errors'!D205, 'Reversal Errors'!D205, 'Stack Errors'!D205, 'Vending_Machine Errors'!D205, 'Vending_Machine_Sum Errors'!D205, 'MazeComplete Errors'!D205, 'MazeSolve Errors'!D205, 'Hamiltonian Errors'!D205)/('Failure Counts Errors'!D1-'Failure Counts Errors'!D205),0)</f>
        <v>27.418749999999999</v>
      </c>
      <c r="E205">
        <f>IFERROR(SUM('PARITY Errors'!E205, 'Pattern_Matching Errors'!E205, 'Reversal Errors'!E205, 'Stack Errors'!E205, 'Vending_Machine Errors'!E205, 'Vending_Machine_Sum Errors'!E205, 'MazeComplete Errors'!E205, 'MazeSolve Errors'!E205, 'Hamiltonian Errors'!E205)/('Failure Counts Errors'!D1-'Failure Counts Errors'!E205),0)</f>
        <v>26.313750000000002</v>
      </c>
      <c r="F205">
        <f>IFERROR(SUM('PARITY Errors'!F205, 'Pattern_Matching Errors'!F205, 'Reversal Errors'!F205, 'Stack Errors'!F205, 'Vending_Machine Errors'!F205, 'Vending_Machine_Sum Errors'!F205, 'MazeComplete Errors'!F205, 'MazeSolve Errors'!F205, 'Hamiltonian Errors'!F205)/('Failure Counts Errors'!D1-'Failure Counts Errors'!F205),0)</f>
        <v>30.412499999999998</v>
      </c>
      <c r="G205">
        <f>IFERROR(SUM('PARITY Errors'!G205, 'Pattern_Matching Errors'!G205, 'Reversal Errors'!G205, 'Stack Errors'!G205, 'Vending_Machine Errors'!G205, 'Vending_Machine_Sum Errors'!G205, 'MazeComplete Errors'!G205, 'MazeSolve Errors'!G205, 'Hamiltonian Errors'!G205)/('Failure Counts Errors'!D1-'Failure Counts Errors'!G205),0)</f>
        <v>213.70000000000002</v>
      </c>
      <c r="H205" t="str">
        <f t="shared" si="5"/>
        <v>50 (δ=0.2)</v>
      </c>
    </row>
    <row r="206" spans="1:11" x14ac:dyDescent="0.45">
      <c r="A206" s="1">
        <v>22</v>
      </c>
      <c r="B206">
        <v>50</v>
      </c>
      <c r="C206">
        <v>0.45</v>
      </c>
      <c r="D206">
        <f>IFERROR(SUM('PARITY Errors'!D206, 'Pattern_Matching Errors'!D206, 'Reversal Errors'!D206, 'Stack Errors'!D206, 'Vending_Machine Errors'!D206, 'Vending_Machine_Sum Errors'!D206, 'MazeComplete Errors'!D206, 'MazeSolve Errors'!D206, 'Hamiltonian Errors'!D206)/('Failure Counts Errors'!D1-'Failure Counts Errors'!D206),0)</f>
        <v>28.753750000000004</v>
      </c>
      <c r="E206">
        <f>IFERROR(SUM('PARITY Errors'!E206, 'Pattern_Matching Errors'!E206, 'Reversal Errors'!E206, 'Stack Errors'!E206, 'Vending_Machine Errors'!E206, 'Vending_Machine_Sum Errors'!E206, 'MazeComplete Errors'!E206, 'MazeSolve Errors'!E206, 'Hamiltonian Errors'!E206)/('Failure Counts Errors'!D1-'Failure Counts Errors'!E206),0)</f>
        <v>28.265000000000001</v>
      </c>
      <c r="F206">
        <f>IFERROR(SUM('PARITY Errors'!F206, 'Pattern_Matching Errors'!F206, 'Reversal Errors'!F206, 'Stack Errors'!F206, 'Vending_Machine Errors'!F206, 'Vending_Machine_Sum Errors'!F206, 'MazeComplete Errors'!F206, 'MazeSolve Errors'!F206, 'Hamiltonian Errors'!F206)/('Failure Counts Errors'!D1-'Failure Counts Errors'!F206),0)</f>
        <v>31.712499999999999</v>
      </c>
      <c r="G206">
        <f>IFERROR(SUM('PARITY Errors'!G206, 'Pattern_Matching Errors'!G206, 'Reversal Errors'!G206, 'Stack Errors'!G206, 'Vending_Machine Errors'!G206, 'Vending_Machine_Sum Errors'!G206, 'MazeComplete Errors'!G206, 'MazeSolve Errors'!G206, 'Hamiltonian Errors'!G206)/('Failure Counts Errors'!D1-'Failure Counts Errors'!G206),0)</f>
        <v>216.6</v>
      </c>
      <c r="H206" t="str">
        <f t="shared" si="5"/>
        <v>50 (δ=0.45)</v>
      </c>
    </row>
    <row r="207" spans="1:11" x14ac:dyDescent="0.45">
      <c r="A207" s="1">
        <v>23</v>
      </c>
      <c r="B207">
        <v>50</v>
      </c>
      <c r="C207">
        <v>0.65</v>
      </c>
      <c r="D207">
        <f>IFERROR(SUM('PARITY Errors'!D207, 'Pattern_Matching Errors'!D207, 'Reversal Errors'!D207, 'Stack Errors'!D207, 'Vending_Machine Errors'!D207, 'Vending_Machine_Sum Errors'!D207, 'MazeComplete Errors'!D207, 'MazeSolve Errors'!D207, 'Hamiltonian Errors'!D207)/('Failure Counts Errors'!D1-'Failure Counts Errors'!D207),0)</f>
        <v>30.315000000000001</v>
      </c>
      <c r="E207">
        <f>IFERROR(SUM('PARITY Errors'!E207, 'Pattern_Matching Errors'!E207, 'Reversal Errors'!E207, 'Stack Errors'!E207, 'Vending_Machine Errors'!E207, 'Vending_Machine_Sum Errors'!E207, 'MazeComplete Errors'!E207, 'MazeSolve Errors'!E207, 'Hamiltonian Errors'!E207)/('Failure Counts Errors'!D1-'Failure Counts Errors'!E207),0)</f>
        <v>31.925000000000001</v>
      </c>
      <c r="F207">
        <f>IFERROR(SUM('PARITY Errors'!F207, 'Pattern_Matching Errors'!F207, 'Reversal Errors'!F207, 'Stack Errors'!F207, 'Vending_Machine Errors'!F207, 'Vending_Machine_Sum Errors'!F207, 'MazeComplete Errors'!F207, 'MazeSolve Errors'!F207, 'Hamiltonian Errors'!F207)/('Failure Counts Errors'!D1-'Failure Counts Errors'!F207),0)</f>
        <v>33.637500000000003</v>
      </c>
      <c r="G207">
        <f>IFERROR(SUM('PARITY Errors'!G207, 'Pattern_Matching Errors'!G207, 'Reversal Errors'!G207, 'Stack Errors'!G207, 'Vending_Machine Errors'!G207, 'Vending_Machine_Sum Errors'!G207, 'MazeComplete Errors'!G207, 'MazeSolve Errors'!G207, 'Hamiltonian Errors'!G207)/('Failure Counts Errors'!D1-'Failure Counts Errors'!G207),0)</f>
        <v>219.19999999999996</v>
      </c>
      <c r="H207" t="str">
        <f t="shared" si="5"/>
        <v>50 (δ=0.65)</v>
      </c>
    </row>
    <row r="208" spans="1:11" x14ac:dyDescent="0.45">
      <c r="A208" s="1">
        <v>24</v>
      </c>
      <c r="B208">
        <v>50</v>
      </c>
      <c r="C208">
        <v>0.85</v>
      </c>
      <c r="D208">
        <f>IFERROR(SUM('PARITY Errors'!D208, 'Pattern_Matching Errors'!D208, 'Reversal Errors'!D208, 'Stack Errors'!D208, 'Vending_Machine Errors'!D208, 'Vending_Machine_Sum Errors'!D208, 'MazeComplete Errors'!D208, 'MazeSolve Errors'!D208, 'Hamiltonian Errors'!D208)/('Failure Counts Errors'!D1-'Failure Counts Errors'!D208),0)</f>
        <v>32.231250000000003</v>
      </c>
      <c r="E208">
        <f>IFERROR(SUM('PARITY Errors'!E208, 'Pattern_Matching Errors'!E208, 'Reversal Errors'!E208, 'Stack Errors'!E208, 'Vending_Machine Errors'!E208, 'Vending_Machine_Sum Errors'!E208, 'MazeComplete Errors'!E208, 'MazeSolve Errors'!E208, 'Hamiltonian Errors'!E208)/('Failure Counts Errors'!D1-'Failure Counts Errors'!E208),0)</f>
        <v>35.424999999999997</v>
      </c>
      <c r="F208">
        <f>IFERROR(SUM('PARITY Errors'!F208, 'Pattern_Matching Errors'!F208, 'Reversal Errors'!F208, 'Stack Errors'!F208, 'Vending_Machine Errors'!F208, 'Vending_Machine_Sum Errors'!F208, 'MazeComplete Errors'!F208, 'MazeSolve Errors'!F208, 'Hamiltonian Errors'!F208)/('Failure Counts Errors'!D1-'Failure Counts Errors'!F208),0)</f>
        <v>37.412500000000001</v>
      </c>
      <c r="G208">
        <f>IFERROR(SUM('PARITY Errors'!G208, 'Pattern_Matching Errors'!G208, 'Reversal Errors'!G208, 'Stack Errors'!G208, 'Vending_Machine Errors'!G208, 'Vending_Machine_Sum Errors'!G208, 'MazeComplete Errors'!G208, 'MazeSolve Errors'!G208, 'Hamiltonian Errors'!G208)/('Failure Counts Errors'!D1-'Failure Counts Errors'!G208),0)</f>
        <v>224.70000000000002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IFERROR(SUM('PARITY Errors'!D209, 'Pattern_Matching Errors'!D209, 'Reversal Errors'!D209, 'Stack Errors'!D209, 'Vending_Machine Errors'!D209, 'Vending_Machine_Sum Errors'!D209, 'MazeComplete Errors'!D209, 'MazeSolve Errors'!D209, 'Hamiltonian Errors'!D209)/('Failure Counts Errors'!D1-'Failure Counts Errors'!D209),0)</f>
        <v>38.871428571428574</v>
      </c>
      <c r="E209">
        <f>IFERROR(SUM('PARITY Errors'!E209, 'Pattern_Matching Errors'!E209, 'Reversal Errors'!E209, 'Stack Errors'!E209, 'Vending_Machine Errors'!E209, 'Vending_Machine_Sum Errors'!E209, 'MazeComplete Errors'!E209, 'MazeSolve Errors'!E209, 'Hamiltonian Errors'!E209)/('Failure Counts Errors'!D1-'Failure Counts Errors'!E209),0)</f>
        <v>36.971428571428575</v>
      </c>
      <c r="F209">
        <f>IFERROR(SUM('PARITY Errors'!F209, 'Pattern_Matching Errors'!F209, 'Reversal Errors'!F209, 'Stack Errors'!F209, 'Vending_Machine Errors'!F209, 'Vending_Machine_Sum Errors'!F209, 'MazeComplete Errors'!F209, 'MazeSolve Errors'!F209, 'Hamiltonian Errors'!F209)/('Failure Counts Errors'!D1-'Failure Counts Errors'!F209),0)</f>
        <v>42.371428571428574</v>
      </c>
      <c r="G209">
        <f>IFERROR(SUM('PARITY Errors'!G209, 'Pattern_Matching Errors'!G209, 'Reversal Errors'!G209, 'Stack Errors'!G209, 'Vending_Machine Errors'!G209, 'Vending_Machine_Sum Errors'!G209, 'MazeComplete Errors'!G209, 'MazeSolve Errors'!G209, 'Hamiltonian Errors'!G209)/('Failure Counts Errors'!D1-'Failure Counts Errors'!G209),0)</f>
        <v>800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IFERROR(SUM('PARITY Errors'!D210, 'Pattern_Matching Errors'!D210, 'Reversal Errors'!D210, 'Stack Errors'!D210, 'Vending_Machine Errors'!D210, 'Vending_Machine_Sum Errors'!D210, 'MazeComplete Errors'!D210, 'MazeSolve Errors'!D210, 'Hamiltonian Errors'!D210)/('Failure Counts Errors'!D1-'Failure Counts Errors'!D210),0)</f>
        <v>41.142857142857146</v>
      </c>
      <c r="E210">
        <f>IFERROR(SUM('PARITY Errors'!E210, 'Pattern_Matching Errors'!E210, 'Reversal Errors'!E210, 'Stack Errors'!E210, 'Vending_Machine Errors'!E210, 'Vending_Machine_Sum Errors'!E210, 'MazeComplete Errors'!E210, 'MazeSolve Errors'!E210, 'Hamiltonian Errors'!E210)/('Failure Counts Errors'!D1-'Failure Counts Errors'!E210),0)</f>
        <v>40.128571428571426</v>
      </c>
      <c r="F210">
        <f>IFERROR(SUM('PARITY Errors'!F210, 'Pattern_Matching Errors'!F210, 'Reversal Errors'!F210, 'Stack Errors'!F210, 'Vending_Machine Errors'!F210, 'Vending_Machine_Sum Errors'!F210, 'MazeComplete Errors'!F210, 'MazeSolve Errors'!F210, 'Hamiltonian Errors'!F210)/('Failure Counts Errors'!D1-'Failure Counts Errors'!F210),0)</f>
        <v>44.114285714285714</v>
      </c>
      <c r="G210">
        <f>IFERROR(SUM('PARITY Errors'!G210, 'Pattern_Matching Errors'!G210, 'Reversal Errors'!G210, 'Stack Errors'!G210, 'Vending_Machine Errors'!G210, 'Vending_Machine_Sum Errors'!G210, 'MazeComplete Errors'!G210, 'MazeSolve Errors'!G210, 'Hamiltonian Errors'!G210)/('Failure Counts Errors'!D1-'Failure Counts Errors'!G210),0)</f>
        <v>800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IFERROR(SUM('PARITY Errors'!D211, 'Pattern_Matching Errors'!D211, 'Reversal Errors'!D211, 'Stack Errors'!D211, 'Vending_Machine Errors'!D211, 'Vending_Machine_Sum Errors'!D211, 'MazeComplete Errors'!D211, 'MazeSolve Errors'!D211, 'Hamiltonian Errors'!D211)/('Failure Counts Errors'!D1-'Failure Counts Errors'!D211),0)</f>
        <v>43.171428571428571</v>
      </c>
      <c r="E211">
        <f>IFERROR(SUM('PARITY Errors'!E211, 'Pattern_Matching Errors'!E211, 'Reversal Errors'!E211, 'Stack Errors'!E211, 'Vending_Machine Errors'!E211, 'Vending_Machine_Sum Errors'!E211, 'MazeComplete Errors'!E211, 'MazeSolve Errors'!E211, 'Hamiltonian Errors'!E211)/('Failure Counts Errors'!D1-'Failure Counts Errors'!E211),0)</f>
        <v>42.26285714285715</v>
      </c>
      <c r="F211">
        <f>IFERROR(SUM('PARITY Errors'!F211, 'Pattern_Matching Errors'!F211, 'Reversal Errors'!F211, 'Stack Errors'!F211, 'Vending_Machine Errors'!F211, 'Vending_Machine_Sum Errors'!F211, 'MazeComplete Errors'!F211, 'MazeSolve Errors'!F211, 'Hamiltonian Errors'!F211)/('Failure Counts Errors'!D1-'Failure Counts Errors'!F211),0)</f>
        <v>45.128571428571426</v>
      </c>
      <c r="G211">
        <f>IFERROR(SUM('PARITY Errors'!G211, 'Pattern_Matching Errors'!G211, 'Reversal Errors'!G211, 'Stack Errors'!G211, 'Vending_Machine Errors'!G211, 'Vending_Machine_Sum Errors'!G211, 'MazeComplete Errors'!G211, 'MazeSolve Errors'!G211, 'Hamiltonian Errors'!G211)/('Failure Counts Errors'!D1-'Failure Counts Errors'!G211),0)</f>
        <v>800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IFERROR(SUM('PARITY Errors'!D212, 'Pattern_Matching Errors'!D212, 'Reversal Errors'!D212, 'Stack Errors'!D212, 'Vending_Machine Errors'!D212, 'Vending_Machine_Sum Errors'!D212, 'MazeComplete Errors'!D212, 'MazeSolve Errors'!D212, 'Hamiltonian Errors'!D212)/('Failure Counts Errors'!D1-'Failure Counts Errors'!D212),0)</f>
        <v>45.399999999999991</v>
      </c>
      <c r="E212">
        <f>IFERROR(SUM('PARITY Errors'!E212, 'Pattern_Matching Errors'!E212, 'Reversal Errors'!E212, 'Stack Errors'!E212, 'Vending_Machine Errors'!E212, 'Vending_Machine_Sum Errors'!E212, 'MazeComplete Errors'!E212, 'MazeSolve Errors'!E212, 'Hamiltonian Errors'!E212)/('Failure Counts Errors'!D1-'Failure Counts Errors'!E212),0)</f>
        <v>46.228571428571435</v>
      </c>
      <c r="F212">
        <f>IFERROR(SUM('PARITY Errors'!F212, 'Pattern_Matching Errors'!F212, 'Reversal Errors'!F212, 'Stack Errors'!F212, 'Vending_Machine Errors'!F212, 'Vending_Machine_Sum Errors'!F212, 'MazeComplete Errors'!F212, 'MazeSolve Errors'!F212, 'Hamiltonian Errors'!F212)/('Failure Counts Errors'!D1-'Failure Counts Errors'!F212),0)</f>
        <v>47.81428571428571</v>
      </c>
      <c r="G212">
        <f>IFERROR(SUM('PARITY Errors'!G212, 'Pattern_Matching Errors'!G212, 'Reversal Errors'!G212, 'Stack Errors'!G212, 'Vending_Machine Errors'!G212, 'Vending_Machine_Sum Errors'!G212, 'MazeComplete Errors'!G212, 'MazeSolve Errors'!G212, 'Hamiltonian Errors'!G212)/('Failure Counts Errors'!D1-'Failure Counts Errors'!G212),0)</f>
        <v>800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IFERROR(SUM('PARITY Errors'!D213, 'Pattern_Matching Errors'!D213, 'Reversal Errors'!D213, 'Stack Errors'!D213, 'Vending_Machine Errors'!D213, 'Vending_Machine_Sum Errors'!D213, 'MazeComplete Errors'!D213, 'MazeSolve Errors'!D213, 'Hamiltonian Errors'!D213)/('Failure Counts Errors'!D1-'Failure Counts Errors'!D213),0)</f>
        <v>48.471428571428575</v>
      </c>
      <c r="E213">
        <f>IFERROR(SUM('PARITY Errors'!E213, 'Pattern_Matching Errors'!E213, 'Reversal Errors'!E213, 'Stack Errors'!E213, 'Vending_Machine Errors'!E213, 'Vending_Machine_Sum Errors'!E213, 'MazeComplete Errors'!E213, 'MazeSolve Errors'!E213, 'Hamiltonian Errors'!E213)/('Failure Counts Errors'!D1-'Failure Counts Errors'!E213),0)</f>
        <v>50.157142857142858</v>
      </c>
      <c r="F213">
        <f>IFERROR(SUM('PARITY Errors'!F213, 'Pattern_Matching Errors'!F213, 'Reversal Errors'!F213, 'Stack Errors'!F213, 'Vending_Machine Errors'!F213, 'Vending_Machine_Sum Errors'!F213, 'MazeComplete Errors'!F213, 'MazeSolve Errors'!F213, 'Hamiltonian Errors'!F213)/('Failure Counts Errors'!D1-'Failure Counts Errors'!F213),0)</f>
        <v>50.857142857142854</v>
      </c>
      <c r="G213">
        <f>IFERROR(SUM('PARITY Errors'!G213, 'Pattern_Matching Errors'!G213, 'Reversal Errors'!G213, 'Stack Errors'!G213, 'Vending_Machine Errors'!G213, 'Vending_Machine_Sum Errors'!G213, 'MazeComplete Errors'!G213, 'MazeSolve Errors'!G213, 'Hamiltonian Errors'!G213)/('Failure Counts Errors'!D1-'Failure Counts Errors'!G213),0)</f>
        <v>800</v>
      </c>
      <c r="H213" t="str">
        <f t="shared" si="5"/>
        <v>100 (δ=0.85)</v>
      </c>
    </row>
    <row r="217" spans="1:8" x14ac:dyDescent="0.45">
      <c r="A217" s="1">
        <v>0</v>
      </c>
      <c r="B217" t="s">
        <v>13</v>
      </c>
    </row>
    <row r="219" spans="1:8" x14ac:dyDescent="0.45"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4</v>
      </c>
      <c r="G219" s="1" t="s">
        <v>5</v>
      </c>
      <c r="H219" s="1" t="s">
        <v>7</v>
      </c>
    </row>
    <row r="220" spans="1:8" x14ac:dyDescent="0.45">
      <c r="A220" s="1">
        <v>0</v>
      </c>
      <c r="B220">
        <v>0</v>
      </c>
      <c r="C220">
        <v>0</v>
      </c>
      <c r="D220">
        <f>IFERROR(SUM('PARITY Errors'!D220, 'Pattern_Matching Errors'!D220, 'Reversal Errors'!D220, 'Stack Errors'!D220, 'Vending_Machine Errors'!D220, 'Vending_Machine_Sum Errors'!D220, 'MazeComplete Errors'!D220, 'MazeSolve Errors'!D220, 'Hamiltonian Errors'!D220)/('Failure Counts Errors'!D1-'Failure Counts Errors'!D220),0)</f>
        <v>58.355555555555547</v>
      </c>
      <c r="E220">
        <f>IFERROR(SUM('PARITY Errors'!E220, 'Pattern_Matching Errors'!E220, 'Reversal Errors'!E220, 'Stack Errors'!E220, 'Vending_Machine Errors'!E220, 'Vending_Machine_Sum Errors'!E220, 'MazeComplete Errors'!E220, 'MazeSolve Errors'!E220, 'Hamiltonian Errors'!E220)/('Failure Counts Errors'!D1-'Failure Counts Errors'!E220),0)</f>
        <v>95.357142857142861</v>
      </c>
      <c r="F220">
        <f>IFERROR(SUM('PARITY Errors'!F220, 'Pattern_Matching Errors'!F220, 'Reversal Errors'!F220, 'Stack Errors'!F220, 'Vending_Machine Errors'!F220, 'Vending_Machine_Sum Errors'!F220, 'MazeComplete Errors'!F220, 'MazeSolve Errors'!F220, 'Hamiltonian Errors'!F220)/('Failure Counts Errors'!D1-'Failure Counts Errors'!F220),0)</f>
        <v>57.988888888888887</v>
      </c>
      <c r="G220">
        <f>IFERROR(SUM('PARITY Errors'!G220, 'Pattern_Matching Errors'!G220, 'Reversal Errors'!G220, 'Stack Errors'!G220, 'Vending_Machine Errors'!G220, 'Vending_Machine_Sum Errors'!G220, 'MazeComplete Errors'!G220, 'MazeSolve Errors'!G220, 'Hamiltonian Errors'!G220)/('Failure Counts Errors'!D1-'Failure Counts Errors'!G220),0)</f>
        <v>104.34999999999998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IFERROR(SUM('PARITY Errors'!D221, 'Pattern_Matching Errors'!D221, 'Reversal Errors'!D221, 'Stack Errors'!D221, 'Vending_Machine Errors'!D221, 'Vending_Machine_Sum Errors'!D221, 'MazeComplete Errors'!D221, 'MazeSolve Errors'!D221, 'Hamiltonian Errors'!D221)/('Failure Counts Errors'!D1-'Failure Counts Errors'!D221),0)</f>
        <v>57.411111111111104</v>
      </c>
      <c r="E221">
        <f>IFERROR(SUM('PARITY Errors'!E221, 'Pattern_Matching Errors'!E221, 'Reversal Errors'!E221, 'Stack Errors'!E221, 'Vending_Machine Errors'!E221, 'Vending_Machine_Sum Errors'!E221, 'MazeComplete Errors'!E221, 'MazeSolve Errors'!E221, 'Hamiltonian Errors'!E221)/('Failure Counts Errors'!D1-'Failure Counts Errors'!E221),0)</f>
        <v>93.9</v>
      </c>
      <c r="F221">
        <f>IFERROR(SUM('PARITY Errors'!F221, 'Pattern_Matching Errors'!F221, 'Reversal Errors'!F221, 'Stack Errors'!F221, 'Vending_Machine Errors'!F221, 'Vending_Machine_Sum Errors'!F221, 'MazeComplete Errors'!F221, 'MazeSolve Errors'!F221, 'Hamiltonian Errors'!F221)/('Failure Counts Errors'!D1-'Failure Counts Errors'!F221),0)</f>
        <v>60.533333333333331</v>
      </c>
      <c r="G221">
        <f>IFERROR(SUM('PARITY Errors'!G221, 'Pattern_Matching Errors'!G221, 'Reversal Errors'!G221, 'Stack Errors'!G221, 'Vending_Machine Errors'!G221, 'Vending_Machine_Sum Errors'!G221, 'MazeComplete Errors'!G221, 'MazeSolve Errors'!G221, 'Hamiltonian Errors'!G221)/('Failure Counts Errors'!D1-'Failure Counts Errors'!G221),0)</f>
        <v>105.61666666666667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IFERROR(SUM('PARITY Errors'!D222, 'Pattern_Matching Errors'!D222, 'Reversal Errors'!D222, 'Stack Errors'!D222, 'Vending_Machine Errors'!D222, 'Vending_Machine_Sum Errors'!D222, 'MazeComplete Errors'!D222, 'MazeSolve Errors'!D222, 'Hamiltonian Errors'!D222)/('Failure Counts Errors'!D1-'Failure Counts Errors'!D222),0)</f>
        <v>57.06333333333334</v>
      </c>
      <c r="E222">
        <f>IFERROR(SUM('PARITY Errors'!E222, 'Pattern_Matching Errors'!E222, 'Reversal Errors'!E222, 'Stack Errors'!E222, 'Vending_Machine Errors'!E222, 'Vending_Machine_Sum Errors'!E222, 'MazeComplete Errors'!E222, 'MazeSolve Errors'!E222, 'Hamiltonian Errors'!E222)/('Failure Counts Errors'!D1-'Failure Counts Errors'!E222),0)</f>
        <v>92</v>
      </c>
      <c r="F222">
        <f>IFERROR(SUM('PARITY Errors'!F222, 'Pattern_Matching Errors'!F222, 'Reversal Errors'!F222, 'Stack Errors'!F222, 'Vending_Machine Errors'!F222, 'Vending_Machine_Sum Errors'!F222, 'MazeComplete Errors'!F222, 'MazeSolve Errors'!F222, 'Hamiltonian Errors'!F222)/('Failure Counts Errors'!D1-'Failure Counts Errors'!F222),0)</f>
        <v>60.144444444444439</v>
      </c>
      <c r="G222">
        <f>IFERROR(SUM('PARITY Errors'!G222, 'Pattern_Matching Errors'!G222, 'Reversal Errors'!G222, 'Stack Errors'!G222, 'Vending_Machine Errors'!G222, 'Vending_Machine_Sum Errors'!G222, 'MazeComplete Errors'!G222, 'MazeSolve Errors'!G222, 'Hamiltonian Errors'!G222)/('Failure Counts Errors'!D1-'Failure Counts Errors'!G222),0)</f>
        <v>106.45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IFERROR(SUM('PARITY Errors'!D223, 'Pattern_Matching Errors'!D223, 'Reversal Errors'!D223, 'Stack Errors'!D223, 'Vending_Machine Errors'!D223, 'Vending_Machine_Sum Errors'!D223, 'MazeComplete Errors'!D223, 'MazeSolve Errors'!D223, 'Hamiltonian Errors'!D223)/('Failure Counts Errors'!D1-'Failure Counts Errors'!D223),0)</f>
        <v>61.712222222222216</v>
      </c>
      <c r="E223">
        <f>IFERROR(SUM('PARITY Errors'!E223, 'Pattern_Matching Errors'!E223, 'Reversal Errors'!E223, 'Stack Errors'!E223, 'Vending_Machine Errors'!E223, 'Vending_Machine_Sum Errors'!E223, 'MazeComplete Errors'!E223, 'MazeSolve Errors'!E223, 'Hamiltonian Errors'!E223)/('Failure Counts Errors'!D1-'Failure Counts Errors'!E223),0)</f>
        <v>91.528571428571439</v>
      </c>
      <c r="F223">
        <f>IFERROR(SUM('PARITY Errors'!F223, 'Pattern_Matching Errors'!F223, 'Reversal Errors'!F223, 'Stack Errors'!F223, 'Vending_Machine Errors'!F223, 'Vending_Machine_Sum Errors'!F223, 'MazeComplete Errors'!F223, 'MazeSolve Errors'!F223, 'Hamiltonian Errors'!F223)/('Failure Counts Errors'!D1-'Failure Counts Errors'!F223),0)</f>
        <v>60.077777777777783</v>
      </c>
      <c r="G223">
        <f>IFERROR(SUM('PARITY Errors'!G223, 'Pattern_Matching Errors'!G223, 'Reversal Errors'!G223, 'Stack Errors'!G223, 'Vending_Machine Errors'!G223, 'Vending_Machine_Sum Errors'!G223, 'MazeComplete Errors'!G223, 'MazeSolve Errors'!G223, 'Hamiltonian Errors'!G223)/('Failure Counts Errors'!D1-'Failure Counts Errors'!G223),0)</f>
        <v>107.21666666666665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IFERROR(SUM('PARITY Errors'!D224, 'Pattern_Matching Errors'!D224, 'Reversal Errors'!D224, 'Stack Errors'!D224, 'Vending_Machine Errors'!D224, 'Vending_Machine_Sum Errors'!D224, 'MazeComplete Errors'!D224, 'MazeSolve Errors'!D224, 'Hamiltonian Errors'!D224)/('Failure Counts Errors'!D1-'Failure Counts Errors'!D224),0)</f>
        <v>74.575000000000003</v>
      </c>
      <c r="E224">
        <f>IFERROR(SUM('PARITY Errors'!E224, 'Pattern_Matching Errors'!E224, 'Reversal Errors'!E224, 'Stack Errors'!E224, 'Vending_Machine Errors'!E224, 'Vending_Machine_Sum Errors'!E224, 'MazeComplete Errors'!E224, 'MazeSolve Errors'!E224, 'Hamiltonian Errors'!E224)/('Failure Counts Errors'!D1-'Failure Counts Errors'!E224),0)</f>
        <v>90.4</v>
      </c>
      <c r="F224">
        <f>IFERROR(SUM('PARITY Errors'!F224, 'Pattern_Matching Errors'!F224, 'Reversal Errors'!F224, 'Stack Errors'!F224, 'Vending_Machine Errors'!F224, 'Vending_Machine_Sum Errors'!F224, 'MazeComplete Errors'!F224, 'MazeSolve Errors'!F224, 'Hamiltonian Errors'!F224)/('Failure Counts Errors'!D1-'Failure Counts Errors'!F224),0)</f>
        <v>58.122222222222227</v>
      </c>
      <c r="G224">
        <f>IFERROR(SUM('PARITY Errors'!G224, 'Pattern_Matching Errors'!G224, 'Reversal Errors'!G224, 'Stack Errors'!G224, 'Vending_Machine Errors'!G224, 'Vending_Machine_Sum Errors'!G224, 'MazeComplete Errors'!G224, 'MazeSolve Errors'!G224, 'Hamiltonian Errors'!G224)/('Failure Counts Errors'!D1-'Failure Counts Errors'!G224),0)</f>
        <v>108.58333333333336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IFERROR(SUM('PARITY Errors'!D225, 'Pattern_Matching Errors'!D225, 'Reversal Errors'!D225, 'Stack Errors'!D225, 'Vending_Machine Errors'!D225, 'Vending_Machine_Sum Errors'!D225, 'MazeComplete Errors'!D225, 'MazeSolve Errors'!D225, 'Hamiltonian Errors'!D225)/('Failure Counts Errors'!D1-'Failure Counts Errors'!D225),0)</f>
        <v>65.788888888888877</v>
      </c>
      <c r="E225">
        <f>IFERROR(SUM('PARITY Errors'!E225, 'Pattern_Matching Errors'!E225, 'Reversal Errors'!E225, 'Stack Errors'!E225, 'Vending_Machine Errors'!E225, 'Vending_Machine_Sum Errors'!E225, 'MazeComplete Errors'!E225, 'MazeSolve Errors'!E225, 'Hamiltonian Errors'!E225)/('Failure Counts Errors'!D1-'Failure Counts Errors'!E225),0)</f>
        <v>53.5</v>
      </c>
      <c r="F225">
        <f>IFERROR(SUM('PARITY Errors'!F225, 'Pattern_Matching Errors'!F225, 'Reversal Errors'!F225, 'Stack Errors'!F225, 'Vending_Machine Errors'!F225, 'Vending_Machine_Sum Errors'!F225, 'MazeComplete Errors'!F225, 'MazeSolve Errors'!F225, 'Hamiltonian Errors'!F225)/('Failure Counts Errors'!D1-'Failure Counts Errors'!F225),0)</f>
        <v>34.077777777777783</v>
      </c>
      <c r="G225">
        <f>IFERROR(SUM('PARITY Errors'!G225, 'Pattern_Matching Errors'!G225, 'Reversal Errors'!G225, 'Stack Errors'!G225, 'Vending_Machine Errors'!G225, 'Vending_Machine_Sum Errors'!G225, 'MazeComplete Errors'!G225, 'MazeSolve Errors'!G225, 'Hamiltonian Errors'!G225)/('Failure Counts Errors'!D1-'Failure Counts Errors'!G225),0)</f>
        <v>43.3125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IFERROR(SUM('PARITY Errors'!D226, 'Pattern_Matching Errors'!D226, 'Reversal Errors'!D226, 'Stack Errors'!D226, 'Vending_Machine Errors'!D226, 'Vending_Machine_Sum Errors'!D226, 'MazeComplete Errors'!D226, 'MazeSolve Errors'!D226, 'Hamiltonian Errors'!D226)/('Failure Counts Errors'!D1-'Failure Counts Errors'!D226),0)</f>
        <v>64.588888888888903</v>
      </c>
      <c r="E226">
        <f>IFERROR(SUM('PARITY Errors'!E226, 'Pattern_Matching Errors'!E226, 'Reversal Errors'!E226, 'Stack Errors'!E226, 'Vending_Machine Errors'!E226, 'Vending_Machine_Sum Errors'!E226, 'MazeComplete Errors'!E226, 'MazeSolve Errors'!E226, 'Hamiltonian Errors'!E226)/('Failure Counts Errors'!D1-'Failure Counts Errors'!E226),0)</f>
        <v>54.455555555555549</v>
      </c>
      <c r="F226">
        <f>IFERROR(SUM('PARITY Errors'!F226, 'Pattern_Matching Errors'!F226, 'Reversal Errors'!F226, 'Stack Errors'!F226, 'Vending_Machine Errors'!F226, 'Vending_Machine_Sum Errors'!F226, 'MazeComplete Errors'!F226, 'MazeSolve Errors'!F226, 'Hamiltonian Errors'!F226)/('Failure Counts Errors'!D1-'Failure Counts Errors'!F226),0)</f>
        <v>36.74444444444444</v>
      </c>
      <c r="G226">
        <f>IFERROR(SUM('PARITY Errors'!G226, 'Pattern_Matching Errors'!G226, 'Reversal Errors'!G226, 'Stack Errors'!G226, 'Vending_Machine Errors'!G226, 'Vending_Machine_Sum Errors'!G226, 'MazeComplete Errors'!G226, 'MazeSolve Errors'!G226, 'Hamiltonian Errors'!G226)/('Failure Counts Errors'!D1-'Failure Counts Errors'!G226),0)</f>
        <v>42.8125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IFERROR(SUM('PARITY Errors'!D227, 'Pattern_Matching Errors'!D227, 'Reversal Errors'!D227, 'Stack Errors'!D227, 'Vending_Machine Errors'!D227, 'Vending_Machine_Sum Errors'!D227, 'MazeComplete Errors'!D227, 'MazeSolve Errors'!D227, 'Hamiltonian Errors'!D227)/('Failure Counts Errors'!D1-'Failure Counts Errors'!D227),0)</f>
        <v>65.24222222222221</v>
      </c>
      <c r="E227">
        <f>IFERROR(SUM('PARITY Errors'!E227, 'Pattern_Matching Errors'!E227, 'Reversal Errors'!E227, 'Stack Errors'!E227, 'Vending_Machine Errors'!E227, 'Vending_Machine_Sum Errors'!E227, 'MazeComplete Errors'!E227, 'MazeSolve Errors'!E227, 'Hamiltonian Errors'!E227)/('Failure Counts Errors'!D1-'Failure Counts Errors'!E227),0)</f>
        <v>53.811111111111103</v>
      </c>
      <c r="F227">
        <f>IFERROR(SUM('PARITY Errors'!F227, 'Pattern_Matching Errors'!F227, 'Reversal Errors'!F227, 'Stack Errors'!F227, 'Vending_Machine Errors'!F227, 'Vending_Machine_Sum Errors'!F227, 'MazeComplete Errors'!F227, 'MazeSolve Errors'!F227, 'Hamiltonian Errors'!F227)/('Failure Counts Errors'!D1-'Failure Counts Errors'!F227),0)</f>
        <v>35.788888888888891</v>
      </c>
      <c r="G227">
        <f>IFERROR(SUM('PARITY Errors'!G227, 'Pattern_Matching Errors'!G227, 'Reversal Errors'!G227, 'Stack Errors'!G227, 'Vending_Machine Errors'!G227, 'Vending_Machine_Sum Errors'!G227, 'MazeComplete Errors'!G227, 'MazeSolve Errors'!G227, 'Hamiltonian Errors'!G227)/('Failure Counts Errors'!D1-'Failure Counts Errors'!G227),0)</f>
        <v>43.65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IFERROR(SUM('PARITY Errors'!D228, 'Pattern_Matching Errors'!D228, 'Reversal Errors'!D228, 'Stack Errors'!D228, 'Vending_Machine Errors'!D228, 'Vending_Machine_Sum Errors'!D228, 'MazeComplete Errors'!D228, 'MazeSolve Errors'!D228, 'Hamiltonian Errors'!D228)/('Failure Counts Errors'!D1-'Failure Counts Errors'!D228),0)</f>
        <v>64.959999999999994</v>
      </c>
      <c r="E228">
        <f>IFERROR(SUM('PARITY Errors'!E228, 'Pattern_Matching Errors'!E228, 'Reversal Errors'!E228, 'Stack Errors'!E228, 'Vending_Machine Errors'!E228, 'Vending_Machine_Sum Errors'!E228, 'MazeComplete Errors'!E228, 'MazeSolve Errors'!E228, 'Hamiltonian Errors'!E228)/('Failure Counts Errors'!D1-'Failure Counts Errors'!E228),0)</f>
        <v>55.666666666666664</v>
      </c>
      <c r="F228">
        <f>IFERROR(SUM('PARITY Errors'!F228, 'Pattern_Matching Errors'!F228, 'Reversal Errors'!F228, 'Stack Errors'!F228, 'Vending_Machine Errors'!F228, 'Vending_Machine_Sum Errors'!F228, 'MazeComplete Errors'!F228, 'MazeSolve Errors'!F228, 'Hamiltonian Errors'!F228)/('Failure Counts Errors'!D1-'Failure Counts Errors'!F228),0)</f>
        <v>36.5</v>
      </c>
      <c r="G228">
        <f>IFERROR(SUM('PARITY Errors'!G228, 'Pattern_Matching Errors'!G228, 'Reversal Errors'!G228, 'Stack Errors'!G228, 'Vending_Machine Errors'!G228, 'Vending_Machine_Sum Errors'!G228, 'MazeComplete Errors'!G228, 'MazeSolve Errors'!G228, 'Hamiltonian Errors'!G228)/('Failure Counts Errors'!D1-'Failure Counts Errors'!G228),0)</f>
        <v>43.650000000000006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IFERROR(SUM('PARITY Errors'!D229, 'Pattern_Matching Errors'!D229, 'Reversal Errors'!D229, 'Stack Errors'!D229, 'Vending_Machine Errors'!D229, 'Vending_Machine_Sum Errors'!D229, 'MazeComplete Errors'!D229, 'MazeSolve Errors'!D229, 'Hamiltonian Errors'!D229)/('Failure Counts Errors'!D1-'Failure Counts Errors'!D229),0)</f>
        <v>73.58874999999999</v>
      </c>
      <c r="E229">
        <f>IFERROR(SUM('PARITY Errors'!E229, 'Pattern_Matching Errors'!E229, 'Reversal Errors'!E229, 'Stack Errors'!E229, 'Vending_Machine Errors'!E229, 'Vending_Machine_Sum Errors'!E229, 'MazeComplete Errors'!E229, 'MazeSolve Errors'!E229, 'Hamiltonian Errors'!E229)/('Failure Counts Errors'!D1-'Failure Counts Errors'!E229),0)</f>
        <v>55.611111111111114</v>
      </c>
      <c r="F229">
        <f>IFERROR(SUM('PARITY Errors'!F229, 'Pattern_Matching Errors'!F229, 'Reversal Errors'!F229, 'Stack Errors'!F229, 'Vending_Machine Errors'!F229, 'Vending_Machine_Sum Errors'!F229, 'MazeComplete Errors'!F229, 'MazeSolve Errors'!F229, 'Hamiltonian Errors'!F229)/('Failure Counts Errors'!D1-'Failure Counts Errors'!F229),0)</f>
        <v>39.18888888888889</v>
      </c>
      <c r="G229">
        <f>IFERROR(SUM('PARITY Errors'!G229, 'Pattern_Matching Errors'!G229, 'Reversal Errors'!G229, 'Stack Errors'!G229, 'Vending_Machine Errors'!G229, 'Vending_Machine_Sum Errors'!G229, 'MazeComplete Errors'!G229, 'MazeSolve Errors'!G229, 'Hamiltonian Errors'!G229)/('Failure Counts Errors'!D1-'Failure Counts Errors'!G229),0)</f>
        <v>44.1875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IFERROR(SUM('PARITY Errors'!D230, 'Pattern_Matching Errors'!D230, 'Reversal Errors'!D230, 'Stack Errors'!D230, 'Vending_Machine Errors'!D230, 'Vending_Machine_Sum Errors'!D230, 'MazeComplete Errors'!D230, 'MazeSolve Errors'!D230, 'Hamiltonian Errors'!D230)/('Failure Counts Errors'!D1-'Failure Counts Errors'!D230),0)</f>
        <v>70.822222222222223</v>
      </c>
      <c r="E230">
        <f>IFERROR(SUM('PARITY Errors'!E230, 'Pattern_Matching Errors'!E230, 'Reversal Errors'!E230, 'Stack Errors'!E230, 'Vending_Machine Errors'!E230, 'Vending_Machine_Sum Errors'!E230, 'MazeComplete Errors'!E230, 'MazeSolve Errors'!E230, 'Hamiltonian Errors'!E230)/('Failure Counts Errors'!D1-'Failure Counts Errors'!E230),0)</f>
        <v>44.910000000000004</v>
      </c>
      <c r="F230">
        <f>IFERROR(SUM('PARITY Errors'!F230, 'Pattern_Matching Errors'!F230, 'Reversal Errors'!F230, 'Stack Errors'!F230, 'Vending_Machine Errors'!F230, 'Vending_Machine_Sum Errors'!F230, 'MazeComplete Errors'!F230, 'MazeSolve Errors'!F230, 'Hamiltonian Errors'!F230)/('Failure Counts Errors'!D1-'Failure Counts Errors'!F230),0)</f>
        <v>39.233333333333327</v>
      </c>
      <c r="G230">
        <f>IFERROR(SUM('PARITY Errors'!G230, 'Pattern_Matching Errors'!G230, 'Reversal Errors'!G230, 'Stack Errors'!G230, 'Vending_Machine Errors'!G230, 'Vending_Machine_Sum Errors'!G230, 'MazeComplete Errors'!G230, 'MazeSolve Errors'!G230, 'Hamiltonian Errors'!G230)/('Failure Counts Errors'!D1-'Failure Counts Errors'!G230),0)</f>
        <v>79.649999999999991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IFERROR(SUM('PARITY Errors'!D231, 'Pattern_Matching Errors'!D231, 'Reversal Errors'!D231, 'Stack Errors'!D231, 'Vending_Machine Errors'!D231, 'Vending_Machine_Sum Errors'!D231, 'MazeComplete Errors'!D231, 'MazeSolve Errors'!D231, 'Hamiltonian Errors'!D231)/('Failure Counts Errors'!D1-'Failure Counts Errors'!D231),0)</f>
        <v>72.507777777777775</v>
      </c>
      <c r="E231">
        <f>IFERROR(SUM('PARITY Errors'!E231, 'Pattern_Matching Errors'!E231, 'Reversal Errors'!E231, 'Stack Errors'!E231, 'Vending_Machine Errors'!E231, 'Vending_Machine_Sum Errors'!E231, 'MazeComplete Errors'!E231, 'MazeSolve Errors'!E231, 'Hamiltonian Errors'!E231)/('Failure Counts Errors'!D1-'Failure Counts Errors'!E231),0)</f>
        <v>46.322222222222223</v>
      </c>
      <c r="F231">
        <f>IFERROR(SUM('PARITY Errors'!F231, 'Pattern_Matching Errors'!F231, 'Reversal Errors'!F231, 'Stack Errors'!F231, 'Vending_Machine Errors'!F231, 'Vending_Machine_Sum Errors'!F231, 'MazeComplete Errors'!F231, 'MazeSolve Errors'!F231, 'Hamiltonian Errors'!F231)/('Failure Counts Errors'!D1-'Failure Counts Errors'!F231),0)</f>
        <v>40.522222222222219</v>
      </c>
      <c r="G231">
        <f>IFERROR(SUM('PARITY Errors'!G231, 'Pattern_Matching Errors'!G231, 'Reversal Errors'!G231, 'Stack Errors'!G231, 'Vending_Machine Errors'!G231, 'Vending_Machine_Sum Errors'!G231, 'MazeComplete Errors'!G231, 'MazeSolve Errors'!G231, 'Hamiltonian Errors'!G231)/('Failure Counts Errors'!D1-'Failure Counts Errors'!G231),0)</f>
        <v>80.283333333333346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IFERROR(SUM('PARITY Errors'!D232, 'Pattern_Matching Errors'!D232, 'Reversal Errors'!D232, 'Stack Errors'!D232, 'Vending_Machine Errors'!D232, 'Vending_Machine_Sum Errors'!D232, 'MazeComplete Errors'!D232, 'MazeSolve Errors'!D232, 'Hamiltonian Errors'!D232)/('Failure Counts Errors'!D1-'Failure Counts Errors'!D232),0)</f>
        <v>71.888888888888886</v>
      </c>
      <c r="E232">
        <f>IFERROR(SUM('PARITY Errors'!E232, 'Pattern_Matching Errors'!E232, 'Reversal Errors'!E232, 'Stack Errors'!E232, 'Vending_Machine Errors'!E232, 'Vending_Machine_Sum Errors'!E232, 'MazeComplete Errors'!E232, 'MazeSolve Errors'!E232, 'Hamiltonian Errors'!E232)/('Failure Counts Errors'!D1-'Failure Counts Errors'!E232),0)</f>
        <v>47.002222222222223</v>
      </c>
      <c r="F232">
        <f>IFERROR(SUM('PARITY Errors'!F232, 'Pattern_Matching Errors'!F232, 'Reversal Errors'!F232, 'Stack Errors'!F232, 'Vending_Machine Errors'!F232, 'Vending_Machine_Sum Errors'!F232, 'MazeComplete Errors'!F232, 'MazeSolve Errors'!F232, 'Hamiltonian Errors'!F232)/('Failure Counts Errors'!D1-'Failure Counts Errors'!F232),0)</f>
        <v>40.355555555555554</v>
      </c>
      <c r="G232">
        <f>IFERROR(SUM('PARITY Errors'!G232, 'Pattern_Matching Errors'!G232, 'Reversal Errors'!G232, 'Stack Errors'!G232, 'Vending_Machine Errors'!G232, 'Vending_Machine_Sum Errors'!G232, 'MazeComplete Errors'!G232, 'MazeSolve Errors'!G232, 'Hamiltonian Errors'!G232)/('Failure Counts Errors'!D1-'Failure Counts Errors'!G232),0)</f>
        <v>97.66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IFERROR(SUM('PARITY Errors'!D233, 'Pattern_Matching Errors'!D233, 'Reversal Errors'!D233, 'Stack Errors'!D233, 'Vending_Machine Errors'!D233, 'Vending_Machine_Sum Errors'!D233, 'MazeComplete Errors'!D233, 'MazeSolve Errors'!D233, 'Hamiltonian Errors'!D233)/('Failure Counts Errors'!D1-'Failure Counts Errors'!D233),0)</f>
        <v>72.62222222222222</v>
      </c>
      <c r="E233">
        <f>IFERROR(SUM('PARITY Errors'!E233, 'Pattern_Matching Errors'!E233, 'Reversal Errors'!E233, 'Stack Errors'!E233, 'Vending_Machine Errors'!E233, 'Vending_Machine_Sum Errors'!E233, 'MazeComplete Errors'!E233, 'MazeSolve Errors'!E233, 'Hamiltonian Errors'!E233)/('Failure Counts Errors'!D1-'Failure Counts Errors'!E233),0)</f>
        <v>47.62222222222222</v>
      </c>
      <c r="F233">
        <f>IFERROR(SUM('PARITY Errors'!F233, 'Pattern_Matching Errors'!F233, 'Reversal Errors'!F233, 'Stack Errors'!F233, 'Vending_Machine Errors'!F233, 'Vending_Machine_Sum Errors'!F233, 'MazeComplete Errors'!F233, 'MazeSolve Errors'!F233, 'Hamiltonian Errors'!F233)/('Failure Counts Errors'!D1-'Failure Counts Errors'!F233),0)</f>
        <v>40.444444444444443</v>
      </c>
      <c r="G233">
        <f>IFERROR(SUM('PARITY Errors'!G233, 'Pattern_Matching Errors'!G233, 'Reversal Errors'!G233, 'Stack Errors'!G233, 'Vending_Machine Errors'!G233, 'Vending_Machine_Sum Errors'!G233, 'MazeComplete Errors'!G233, 'MazeSolve Errors'!G233, 'Hamiltonian Errors'!G233)/('Failure Counts Errors'!D1-'Failure Counts Errors'!G233),0)</f>
        <v>98.5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IFERROR(SUM('PARITY Errors'!D234, 'Pattern_Matching Errors'!D234, 'Reversal Errors'!D234, 'Stack Errors'!D234, 'Vending_Machine Errors'!D234, 'Vending_Machine_Sum Errors'!D234, 'MazeComplete Errors'!D234, 'MazeSolve Errors'!D234, 'Hamiltonian Errors'!D234)/('Failure Counts Errors'!D1-'Failure Counts Errors'!D234),0)</f>
        <v>73.311111111111103</v>
      </c>
      <c r="E234">
        <f>IFERROR(SUM('PARITY Errors'!E234, 'Pattern_Matching Errors'!E234, 'Reversal Errors'!E234, 'Stack Errors'!E234, 'Vending_Machine Errors'!E234, 'Vending_Machine_Sum Errors'!E234, 'MazeComplete Errors'!E234, 'MazeSolve Errors'!E234, 'Hamiltonian Errors'!E234)/('Failure Counts Errors'!D1-'Failure Counts Errors'!E234),0)</f>
        <v>47.8</v>
      </c>
      <c r="F234">
        <f>IFERROR(SUM('PARITY Errors'!F234, 'Pattern_Matching Errors'!F234, 'Reversal Errors'!F234, 'Stack Errors'!F234, 'Vending_Machine Errors'!F234, 'Vending_Machine_Sum Errors'!F234, 'MazeComplete Errors'!F234, 'MazeSolve Errors'!F234, 'Hamiltonian Errors'!F234)/('Failure Counts Errors'!D1-'Failure Counts Errors'!F234),0)</f>
        <v>41.122222222222227</v>
      </c>
      <c r="G234">
        <f>IFERROR(SUM('PARITY Errors'!G234, 'Pattern_Matching Errors'!G234, 'Reversal Errors'!G234, 'Stack Errors'!G234, 'Vending_Machine Errors'!G234, 'Vending_Machine_Sum Errors'!G234, 'MazeComplete Errors'!G234, 'MazeSolve Errors'!G234, 'Hamiltonian Errors'!G234)/('Failure Counts Errors'!D1-'Failure Counts Errors'!G234),0)</f>
        <v>99.58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IFERROR(SUM('PARITY Errors'!D235, 'Pattern_Matching Errors'!D235, 'Reversal Errors'!D235, 'Stack Errors'!D235, 'Vending_Machine Errors'!D235, 'Vending_Machine_Sum Errors'!D235, 'MazeComplete Errors'!D235, 'MazeSolve Errors'!D235, 'Hamiltonian Errors'!D235)/('Failure Counts Errors'!D1-'Failure Counts Errors'!D235),0)</f>
        <v>79.898750000000007</v>
      </c>
      <c r="E235">
        <f>IFERROR(SUM('PARITY Errors'!E235, 'Pattern_Matching Errors'!E235, 'Reversal Errors'!E235, 'Stack Errors'!E235, 'Vending_Machine Errors'!E235, 'Vending_Machine_Sum Errors'!E235, 'MazeComplete Errors'!E235, 'MazeSolve Errors'!E235, 'Hamiltonian Errors'!E235)/('Failure Counts Errors'!D1-'Failure Counts Errors'!E235),0)</f>
        <v>36.588888888888881</v>
      </c>
      <c r="F235">
        <f>IFERROR(SUM('PARITY Errors'!F235, 'Pattern_Matching Errors'!F235, 'Reversal Errors'!F235, 'Stack Errors'!F235, 'Vending_Machine Errors'!F235, 'Vending_Machine_Sum Errors'!F235, 'MazeComplete Errors'!F235, 'MazeSolve Errors'!F235, 'Hamiltonian Errors'!F235)/('Failure Counts Errors'!D1-'Failure Counts Errors'!F235),0)</f>
        <v>47.875000000000007</v>
      </c>
      <c r="G235">
        <f>IFERROR(SUM('PARITY Errors'!G235, 'Pattern_Matching Errors'!G235, 'Reversal Errors'!G235, 'Stack Errors'!G235, 'Vending_Machine Errors'!G235, 'Vending_Machine_Sum Errors'!G235, 'MazeComplete Errors'!G235, 'MazeSolve Errors'!G235, 'Hamiltonian Errors'!G235)/('Failure Counts Errors'!D1-'Failure Counts Errors'!G235),0)</f>
        <v>121.25999999999999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IFERROR(SUM('PARITY Errors'!D236, 'Pattern_Matching Errors'!D236, 'Reversal Errors'!D236, 'Stack Errors'!D236, 'Vending_Machine Errors'!D236, 'Vending_Machine_Sum Errors'!D236, 'MazeComplete Errors'!D236, 'MazeSolve Errors'!D236, 'Hamiltonian Errors'!D236)/('Failure Counts Errors'!D1-'Failure Counts Errors'!D236),0)</f>
        <v>80.962500000000006</v>
      </c>
      <c r="E236">
        <f>IFERROR(SUM('PARITY Errors'!E236, 'Pattern_Matching Errors'!E236, 'Reversal Errors'!E236, 'Stack Errors'!E236, 'Vending_Machine Errors'!E236, 'Vending_Machine_Sum Errors'!E236, 'MazeComplete Errors'!E236, 'MazeSolve Errors'!E236, 'Hamiltonian Errors'!E236)/('Failure Counts Errors'!D1-'Failure Counts Errors'!E236),0)</f>
        <v>38.711111111111116</v>
      </c>
      <c r="F236">
        <f>IFERROR(SUM('PARITY Errors'!F236, 'Pattern_Matching Errors'!F236, 'Reversal Errors'!F236, 'Stack Errors'!F236, 'Vending_Machine Errors'!F236, 'Vending_Machine_Sum Errors'!F236, 'MazeComplete Errors'!F236, 'MazeSolve Errors'!F236, 'Hamiltonian Errors'!F236)/('Failure Counts Errors'!D1-'Failure Counts Errors'!F236),0)</f>
        <v>48.65</v>
      </c>
      <c r="G236">
        <f>IFERROR(SUM('PARITY Errors'!G236, 'Pattern_Matching Errors'!G236, 'Reversal Errors'!G236, 'Stack Errors'!G236, 'Vending_Machine Errors'!G236, 'Vending_Machine_Sum Errors'!G236, 'MazeComplete Errors'!G236, 'MazeSolve Errors'!G236, 'Hamiltonian Errors'!G236)/('Failure Counts Errors'!D1-'Failure Counts Errors'!G236),0)</f>
        <v>121.64000000000001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IFERROR(SUM('PARITY Errors'!D237, 'Pattern_Matching Errors'!D237, 'Reversal Errors'!D237, 'Stack Errors'!D237, 'Vending_Machine Errors'!D237, 'Vending_Machine_Sum Errors'!D237, 'MazeComplete Errors'!D237, 'MazeSolve Errors'!D237, 'Hamiltonian Errors'!D237)/('Failure Counts Errors'!D1-'Failure Counts Errors'!D237),0)</f>
        <v>81.635000000000005</v>
      </c>
      <c r="E237">
        <f>IFERROR(SUM('PARITY Errors'!E237, 'Pattern_Matching Errors'!E237, 'Reversal Errors'!E237, 'Stack Errors'!E237, 'Vending_Machine Errors'!E237, 'Vending_Machine_Sum Errors'!E237, 'MazeComplete Errors'!E237, 'MazeSolve Errors'!E237, 'Hamiltonian Errors'!E237)/('Failure Counts Errors'!D1-'Failure Counts Errors'!E237),0)</f>
        <v>38.723333333333329</v>
      </c>
      <c r="F237">
        <f>IFERROR(SUM('PARITY Errors'!F237, 'Pattern_Matching Errors'!F237, 'Reversal Errors'!F237, 'Stack Errors'!F237, 'Vending_Machine Errors'!F237, 'Vending_Machine_Sum Errors'!F237, 'MazeComplete Errors'!F237, 'MazeSolve Errors'!F237, 'Hamiltonian Errors'!F237)/('Failure Counts Errors'!D1-'Failure Counts Errors'!F237),0)</f>
        <v>47.625</v>
      </c>
      <c r="G237">
        <f>IFERROR(SUM('PARITY Errors'!G237, 'Pattern_Matching Errors'!G237, 'Reversal Errors'!G237, 'Stack Errors'!G237, 'Vending_Machine Errors'!G237, 'Vending_Machine_Sum Errors'!G237, 'MazeComplete Errors'!G237, 'MazeSolve Errors'!G237, 'Hamiltonian Errors'!G237)/('Failure Counts Errors'!D1-'Failure Counts Errors'!G237),0)</f>
        <v>121.62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IFERROR(SUM('PARITY Errors'!D238, 'Pattern_Matching Errors'!D238, 'Reversal Errors'!D238, 'Stack Errors'!D238, 'Vending_Machine Errors'!D238, 'Vending_Machine_Sum Errors'!D238, 'MazeComplete Errors'!D238, 'MazeSolve Errors'!D238, 'Hamiltonian Errors'!D238)/('Failure Counts Errors'!D1-'Failure Counts Errors'!D238),0)</f>
        <v>83.199999999999989</v>
      </c>
      <c r="E238">
        <f>IFERROR(SUM('PARITY Errors'!E238, 'Pattern_Matching Errors'!E238, 'Reversal Errors'!E238, 'Stack Errors'!E238, 'Vending_Machine Errors'!E238, 'Vending_Machine_Sum Errors'!E238, 'MazeComplete Errors'!E238, 'MazeSolve Errors'!E238, 'Hamiltonian Errors'!E238)/('Failure Counts Errors'!D1-'Failure Counts Errors'!E238),0)</f>
        <v>40.876666666666672</v>
      </c>
      <c r="F238">
        <f>IFERROR(SUM('PARITY Errors'!F238, 'Pattern_Matching Errors'!F238, 'Reversal Errors'!F238, 'Stack Errors'!F238, 'Vending_Machine Errors'!F238, 'Vending_Machine_Sum Errors'!F238, 'MazeComplete Errors'!F238, 'MazeSolve Errors'!F238, 'Hamiltonian Errors'!F238)/('Failure Counts Errors'!D1-'Failure Counts Errors'!F238),0)</f>
        <v>48.824999999999996</v>
      </c>
      <c r="G238">
        <f>IFERROR(SUM('PARITY Errors'!G238, 'Pattern_Matching Errors'!G238, 'Reversal Errors'!G238, 'Stack Errors'!G238, 'Vending_Machine Errors'!G238, 'Vending_Machine_Sum Errors'!G238, 'MazeComplete Errors'!G238, 'MazeSolve Errors'!G238, 'Hamiltonian Errors'!G238)/('Failure Counts Errors'!D1-'Failure Counts Errors'!G238),0)</f>
        <v>121.4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IFERROR(SUM('PARITY Errors'!D239, 'Pattern_Matching Errors'!D239, 'Reversal Errors'!D239, 'Stack Errors'!D239, 'Vending_Machine Errors'!D239, 'Vending_Machine_Sum Errors'!D239, 'MazeComplete Errors'!D239, 'MazeSolve Errors'!D239, 'Hamiltonian Errors'!D239)/('Failure Counts Errors'!D1-'Failure Counts Errors'!D239),0)</f>
        <v>85.237499999999997</v>
      </c>
      <c r="E239">
        <f>IFERROR(SUM('PARITY Errors'!E239, 'Pattern_Matching Errors'!E239, 'Reversal Errors'!E239, 'Stack Errors'!E239, 'Vending_Machine Errors'!E239, 'Vending_Machine_Sum Errors'!E239, 'MazeComplete Errors'!E239, 'MazeSolve Errors'!E239, 'Hamiltonian Errors'!E239)/('Failure Counts Errors'!D1-'Failure Counts Errors'!E239),0)</f>
        <v>41.788888888888884</v>
      </c>
      <c r="F239">
        <f>IFERROR(SUM('PARITY Errors'!F239, 'Pattern_Matching Errors'!F239, 'Reversal Errors'!F239, 'Stack Errors'!F239, 'Vending_Machine Errors'!F239, 'Vending_Machine_Sum Errors'!F239, 'MazeComplete Errors'!F239, 'MazeSolve Errors'!F239, 'Hamiltonian Errors'!F239)/('Failure Counts Errors'!D1-'Failure Counts Errors'!F239),0)</f>
        <v>48.912499999999994</v>
      </c>
      <c r="G239">
        <f>IFERROR(SUM('PARITY Errors'!G239, 'Pattern_Matching Errors'!G239, 'Reversal Errors'!G239, 'Stack Errors'!G239, 'Vending_Machine Errors'!G239, 'Vending_Machine_Sum Errors'!G239, 'MazeComplete Errors'!G239, 'MazeSolve Errors'!G239, 'Hamiltonian Errors'!G239)/('Failure Counts Errors'!D1-'Failure Counts Errors'!G239),0)</f>
        <v>152.67500000000001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IFERROR(SUM('PARITY Errors'!D240, 'Pattern_Matching Errors'!D240, 'Reversal Errors'!D240, 'Stack Errors'!D240, 'Vending_Machine Errors'!D240, 'Vending_Machine_Sum Errors'!D240, 'MazeComplete Errors'!D240, 'MazeSolve Errors'!D240, 'Hamiltonian Errors'!D240)/('Failure Counts Errors'!D1-'Failure Counts Errors'!D240),0)</f>
        <v>141.08200000000002</v>
      </c>
      <c r="E240">
        <f>IFERROR(SUM('PARITY Errors'!E240, 'Pattern_Matching Errors'!E240, 'Reversal Errors'!E240, 'Stack Errors'!E240, 'Vending_Machine Errors'!E240, 'Vending_Machine_Sum Errors'!E240, 'MazeComplete Errors'!E240, 'MazeSolve Errors'!E240, 'Hamiltonian Errors'!E240)/('Failure Counts Errors'!D1-'Failure Counts Errors'!E240),0)</f>
        <v>75.75</v>
      </c>
      <c r="F240">
        <f>IFERROR(SUM('PARITY Errors'!F240, 'Pattern_Matching Errors'!F240, 'Reversal Errors'!F240, 'Stack Errors'!F240, 'Vending_Machine Errors'!F240, 'Vending_Machine_Sum Errors'!F240, 'MazeComplete Errors'!F240, 'MazeSolve Errors'!F240, 'Hamiltonian Errors'!F240)/('Failure Counts Errors'!D1-'Failure Counts Errors'!F240),0)</f>
        <v>173.95</v>
      </c>
      <c r="G240">
        <f>IFERROR(SUM('PARITY Errors'!G240, 'Pattern_Matching Errors'!G240, 'Reversal Errors'!G240, 'Stack Errors'!G240, 'Vending_Machine Errors'!G240, 'Vending_Machine_Sum Errors'!G240, 'MazeComplete Errors'!G240, 'MazeSolve Errors'!G240, 'Hamiltonian Errors'!G240)/('Failure Counts Errors'!D1-'Failure Counts Errors'!G240),0)</f>
        <v>402.55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IFERROR(SUM('PARITY Errors'!D241, 'Pattern_Matching Errors'!D241, 'Reversal Errors'!D241, 'Stack Errors'!D241, 'Vending_Machine Errors'!D241, 'Vending_Machine_Sum Errors'!D241, 'MazeComplete Errors'!D241, 'MazeSolve Errors'!D241, 'Hamiltonian Errors'!D241)/('Failure Counts Errors'!D1-'Failure Counts Errors'!D241),0)</f>
        <v>140.5</v>
      </c>
      <c r="E241">
        <f>IFERROR(SUM('PARITY Errors'!E241, 'Pattern_Matching Errors'!E241, 'Reversal Errors'!E241, 'Stack Errors'!E241, 'Vending_Machine Errors'!E241, 'Vending_Machine_Sum Errors'!E241, 'MazeComplete Errors'!E241, 'MazeSolve Errors'!E241, 'Hamiltonian Errors'!E241)/('Failure Counts Errors'!D1-'Failure Counts Errors'!E241),0)</f>
        <v>80.283333333333346</v>
      </c>
      <c r="F241">
        <f>IFERROR(SUM('PARITY Errors'!F241, 'Pattern_Matching Errors'!F241, 'Reversal Errors'!F241, 'Stack Errors'!F241, 'Vending_Machine Errors'!F241, 'Vending_Machine_Sum Errors'!F241, 'MazeComplete Errors'!F241, 'MazeSolve Errors'!F241, 'Hamiltonian Errors'!F241)/('Failure Counts Errors'!D1-'Failure Counts Errors'!F241),0)</f>
        <v>174.67500000000001</v>
      </c>
      <c r="G241">
        <f>IFERROR(SUM('PARITY Errors'!G241, 'Pattern_Matching Errors'!G241, 'Reversal Errors'!G241, 'Stack Errors'!G241, 'Vending_Machine Errors'!G241, 'Vending_Machine_Sum Errors'!G241, 'MazeComplete Errors'!G241, 'MazeSolve Errors'!G241, 'Hamiltonian Errors'!G241)/('Failure Counts Errors'!D1-'Failure Counts Errors'!G241),0)</f>
        <v>403.1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IFERROR(SUM('PARITY Errors'!D242, 'Pattern_Matching Errors'!D242, 'Reversal Errors'!D242, 'Stack Errors'!D242, 'Vending_Machine Errors'!D242, 'Vending_Machine_Sum Errors'!D242, 'MazeComplete Errors'!D242, 'MazeSolve Errors'!D242, 'Hamiltonian Errors'!D242)/('Failure Counts Errors'!D1-'Failure Counts Errors'!D242),0)</f>
        <v>142.97999999999999</v>
      </c>
      <c r="E242">
        <f>IFERROR(SUM('PARITY Errors'!E242, 'Pattern_Matching Errors'!E242, 'Reversal Errors'!E242, 'Stack Errors'!E242, 'Vending_Machine Errors'!E242, 'Vending_Machine_Sum Errors'!E242, 'MazeComplete Errors'!E242, 'MazeSolve Errors'!E242, 'Hamiltonian Errors'!E242)/('Failure Counts Errors'!D1-'Failure Counts Errors'!E242),0)</f>
        <v>82.433333333333337</v>
      </c>
      <c r="F242">
        <f>IFERROR(SUM('PARITY Errors'!F242, 'Pattern_Matching Errors'!F242, 'Reversal Errors'!F242, 'Stack Errors'!F242, 'Vending_Machine Errors'!F242, 'Vending_Machine_Sum Errors'!F242, 'MazeComplete Errors'!F242, 'MazeSolve Errors'!F242, 'Hamiltonian Errors'!F242)/('Failure Counts Errors'!D1-'Failure Counts Errors'!F242),0)</f>
        <v>174.27500000000001</v>
      </c>
      <c r="G242">
        <f>IFERROR(SUM('PARITY Errors'!G242, 'Pattern_Matching Errors'!G242, 'Reversal Errors'!G242, 'Stack Errors'!G242, 'Vending_Machine Errors'!G242, 'Vending_Machine_Sum Errors'!G242, 'MazeComplete Errors'!G242, 'MazeSolve Errors'!G242, 'Hamiltonian Errors'!G242)/('Failure Counts Errors'!D1-'Failure Counts Errors'!G242),0)</f>
        <v>402.65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IFERROR(SUM('PARITY Errors'!D243, 'Pattern_Matching Errors'!D243, 'Reversal Errors'!D243, 'Stack Errors'!D243, 'Vending_Machine Errors'!D243, 'Vending_Machine_Sum Errors'!D243, 'MazeComplete Errors'!D243, 'MazeSolve Errors'!D243, 'Hamiltonian Errors'!D243)/('Failure Counts Errors'!D1-'Failure Counts Errors'!D243),0)</f>
        <v>142.64000000000001</v>
      </c>
      <c r="E243">
        <f>IFERROR(SUM('PARITY Errors'!E243, 'Pattern_Matching Errors'!E243, 'Reversal Errors'!E243, 'Stack Errors'!E243, 'Vending_Machine Errors'!E243, 'Vending_Machine_Sum Errors'!E243, 'MazeComplete Errors'!E243, 'MazeSolve Errors'!E243, 'Hamiltonian Errors'!E243)/('Failure Counts Errors'!D1-'Failure Counts Errors'!E243),0)</f>
        <v>84.196666666666673</v>
      </c>
      <c r="F243">
        <f>IFERROR(SUM('PARITY Errors'!F243, 'Pattern_Matching Errors'!F243, 'Reversal Errors'!F243, 'Stack Errors'!F243, 'Vending_Machine Errors'!F243, 'Vending_Machine_Sum Errors'!F243, 'MazeComplete Errors'!F243, 'MazeSolve Errors'!F243, 'Hamiltonian Errors'!F243)/('Failure Counts Errors'!D1-'Failure Counts Errors'!F243),0)</f>
        <v>171.5</v>
      </c>
      <c r="G243">
        <f>IFERROR(SUM('PARITY Errors'!G243, 'Pattern_Matching Errors'!G243, 'Reversal Errors'!G243, 'Stack Errors'!G243, 'Vending_Machine Errors'!G243, 'Vending_Machine_Sum Errors'!G243, 'MazeComplete Errors'!G243, 'MazeSolve Errors'!G243, 'Hamiltonian Errors'!G243)/('Failure Counts Errors'!D1-'Failure Counts Errors'!G243),0)</f>
        <v>402.25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IFERROR(SUM('PARITY Errors'!D244, 'Pattern_Matching Errors'!D244, 'Reversal Errors'!D244, 'Stack Errors'!D244, 'Vending_Machine Errors'!D244, 'Vending_Machine_Sum Errors'!D244, 'MazeComplete Errors'!D244, 'MazeSolve Errors'!D244, 'Hamiltonian Errors'!D244)/('Failure Counts Errors'!D1-'Failure Counts Errors'!D244),0)</f>
        <v>142.07999999999998</v>
      </c>
      <c r="E244">
        <f>IFERROR(SUM('PARITY Errors'!E244, 'Pattern_Matching Errors'!E244, 'Reversal Errors'!E244, 'Stack Errors'!E244, 'Vending_Machine Errors'!E244, 'Vending_Machine_Sum Errors'!E244, 'MazeComplete Errors'!E244, 'MazeSolve Errors'!E244, 'Hamiltonian Errors'!E244)/('Failure Counts Errors'!D1-'Failure Counts Errors'!E244),0)</f>
        <v>87.3</v>
      </c>
      <c r="F244">
        <f>IFERROR(SUM('PARITY Errors'!F244, 'Pattern_Matching Errors'!F244, 'Reversal Errors'!F244, 'Stack Errors'!F244, 'Vending_Machine Errors'!F244, 'Vending_Machine_Sum Errors'!F244, 'MazeComplete Errors'!F244, 'MazeSolve Errors'!F244, 'Hamiltonian Errors'!F244)/('Failure Counts Errors'!D1-'Failure Counts Errors'!F244),0)</f>
        <v>172.85000000000002</v>
      </c>
      <c r="G244">
        <f>IFERROR(SUM('PARITY Errors'!G244, 'Pattern_Matching Errors'!G244, 'Reversal Errors'!G244, 'Stack Errors'!G244, 'Vending_Machine Errors'!G244, 'Vending_Machine_Sum Errors'!G244, 'MazeComplete Errors'!G244, 'MazeSolve Errors'!G244, 'Hamiltonian Errors'!G244)/('Failure Counts Errors'!D1-'Failure Counts Errors'!G244),0)</f>
        <v>402.5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IFERROR(SUM('PARITY Errors'!D245, 'Pattern_Matching Errors'!D245, 'Reversal Errors'!D245, 'Stack Errors'!D245, 'Vending_Machine Errors'!D245, 'Vending_Machine_Sum Errors'!D245, 'MazeComplete Errors'!D245, 'MazeSolve Errors'!D245, 'Hamiltonian Errors'!D245)/('Failure Counts Errors'!D1-'Failure Counts Errors'!D245),0)</f>
        <v>259.56666666666666</v>
      </c>
      <c r="E245">
        <f>IFERROR(SUM('PARITY Errors'!E245, 'Pattern_Matching Errors'!E245, 'Reversal Errors'!E245, 'Stack Errors'!E245, 'Vending_Machine Errors'!E245, 'Vending_Machine_Sum Errors'!E245, 'MazeComplete Errors'!E245, 'MazeSolve Errors'!E245, 'Hamiltonian Errors'!E245)/('Failure Counts Errors'!D1-'Failure Counts Errors'!E245),0)</f>
        <v>241.76666666666665</v>
      </c>
      <c r="F245">
        <f>IFERROR(SUM('PARITY Errors'!F245, 'Pattern_Matching Errors'!F245, 'Reversal Errors'!F245, 'Stack Errors'!F245, 'Vending_Machine Errors'!F245, 'Vending_Machine_Sum Errors'!F245, 'MazeComplete Errors'!F245, 'MazeSolve Errors'!F245, 'Hamiltonian Errors'!F245)/('Failure Counts Errors'!D1-'Failure Counts Errors'!F245),0)</f>
        <v>405.8</v>
      </c>
      <c r="G245">
        <f>IFERROR(SUM('PARITY Errors'!G245, 'Pattern_Matching Errors'!G245, 'Reversal Errors'!G245, 'Stack Errors'!G245, 'Vending_Machine Errors'!G245, 'Vending_Machine_Sum Errors'!G245, 'MazeComplete Errors'!G245, 'MazeSolve Errors'!G245, 'Hamiltonian Errors'!G245)/('Failure Counts Errors'!D1-'Failure Counts Errors'!G245),0)</f>
        <v>0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IFERROR(SUM('PARITY Errors'!D246, 'Pattern_Matching Errors'!D246, 'Reversal Errors'!D246, 'Stack Errors'!D246, 'Vending_Machine Errors'!D246, 'Vending_Machine_Sum Errors'!D246, 'MazeComplete Errors'!D246, 'MazeSolve Errors'!D246, 'Hamiltonian Errors'!D246)/('Failure Counts Errors'!D1-'Failure Counts Errors'!D246),0)</f>
        <v>259.7</v>
      </c>
      <c r="E246">
        <f>IFERROR(SUM('PARITY Errors'!E246, 'Pattern_Matching Errors'!E246, 'Reversal Errors'!E246, 'Stack Errors'!E246, 'Vending_Machine Errors'!E246, 'Vending_Machine_Sum Errors'!E246, 'MazeComplete Errors'!E246, 'MazeSolve Errors'!E246, 'Hamiltonian Errors'!E246)/('Failure Counts Errors'!D1-'Failure Counts Errors'!E246),0)</f>
        <v>250.70000000000002</v>
      </c>
      <c r="F246">
        <f>IFERROR(SUM('PARITY Errors'!F246, 'Pattern_Matching Errors'!F246, 'Reversal Errors'!F246, 'Stack Errors'!F246, 'Vending_Machine Errors'!F246, 'Vending_Machine_Sum Errors'!F246, 'MazeComplete Errors'!F246, 'MazeSolve Errors'!F246, 'Hamiltonian Errors'!F246)/('Failure Counts Errors'!D1-'Failure Counts Errors'!F246),0)</f>
        <v>406.1</v>
      </c>
      <c r="G246">
        <f>IFERROR(SUM('PARITY Errors'!G246, 'Pattern_Matching Errors'!G246, 'Reversal Errors'!G246, 'Stack Errors'!G246, 'Vending_Machine Errors'!G246, 'Vending_Machine_Sum Errors'!G246, 'MazeComplete Errors'!G246, 'MazeSolve Errors'!G246, 'Hamiltonian Errors'!G246)/('Failure Counts Errors'!D1-'Failure Counts Errors'!G246),0)</f>
        <v>0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IFERROR(SUM('PARITY Errors'!D247, 'Pattern_Matching Errors'!D247, 'Reversal Errors'!D247, 'Stack Errors'!D247, 'Vending_Machine Errors'!D247, 'Vending_Machine_Sum Errors'!D247, 'MazeComplete Errors'!D247, 'MazeSolve Errors'!D247, 'Hamiltonian Errors'!D247)/('Failure Counts Errors'!D1-'Failure Counts Errors'!D247),0)</f>
        <v>261.13333333333333</v>
      </c>
      <c r="E247">
        <f>IFERROR(SUM('PARITY Errors'!E247, 'Pattern_Matching Errors'!E247, 'Reversal Errors'!E247, 'Stack Errors'!E247, 'Vending_Machine Errors'!E247, 'Vending_Machine_Sum Errors'!E247, 'MazeComplete Errors'!E247, 'MazeSolve Errors'!E247, 'Hamiltonian Errors'!E247)/('Failure Counts Errors'!D1-'Failure Counts Errors'!E247),0)</f>
        <v>251.96666666666667</v>
      </c>
      <c r="F247">
        <f>IFERROR(SUM('PARITY Errors'!F247, 'Pattern_Matching Errors'!F247, 'Reversal Errors'!F247, 'Stack Errors'!F247, 'Vending_Machine Errors'!F247, 'Vending_Machine_Sum Errors'!F247, 'MazeComplete Errors'!F247, 'MazeSolve Errors'!F247, 'Hamiltonian Errors'!F247)/('Failure Counts Errors'!D1-'Failure Counts Errors'!F247),0)</f>
        <v>405.3</v>
      </c>
      <c r="G247">
        <f>IFERROR(SUM('PARITY Errors'!G247, 'Pattern_Matching Errors'!G247, 'Reversal Errors'!G247, 'Stack Errors'!G247, 'Vending_Machine Errors'!G247, 'Vending_Machine_Sum Errors'!G247, 'MazeComplete Errors'!G247, 'MazeSolve Errors'!G247, 'Hamiltonian Errors'!G247)/('Failure Counts Errors'!D1-'Failure Counts Errors'!G247),0)</f>
        <v>0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IFERROR(SUM('PARITY Errors'!D248, 'Pattern_Matching Errors'!D248, 'Reversal Errors'!D248, 'Stack Errors'!D248, 'Vending_Machine Errors'!D248, 'Vending_Machine_Sum Errors'!D248, 'MazeComplete Errors'!D248, 'MazeSolve Errors'!D248, 'Hamiltonian Errors'!D248)/('Failure Counts Errors'!D1-'Failure Counts Errors'!D248),0)</f>
        <v>262.13333333333338</v>
      </c>
      <c r="E248">
        <f>IFERROR(SUM('PARITY Errors'!E248, 'Pattern_Matching Errors'!E248, 'Reversal Errors'!E248, 'Stack Errors'!E248, 'Vending_Machine Errors'!E248, 'Vending_Machine_Sum Errors'!E248, 'MazeComplete Errors'!E248, 'MazeSolve Errors'!E248, 'Hamiltonian Errors'!E248)/('Failure Counts Errors'!D1-'Failure Counts Errors'!E248),0)</f>
        <v>254.06666666666669</v>
      </c>
      <c r="F248">
        <f>IFERROR(SUM('PARITY Errors'!F248, 'Pattern_Matching Errors'!F248, 'Reversal Errors'!F248, 'Stack Errors'!F248, 'Vending_Machine Errors'!F248, 'Vending_Machine_Sum Errors'!F248, 'MazeComplete Errors'!F248, 'MazeSolve Errors'!F248, 'Hamiltonian Errors'!F248)/('Failure Counts Errors'!D1-'Failure Counts Errors'!F248),0)</f>
        <v>405.65</v>
      </c>
      <c r="G248">
        <f>IFERROR(SUM('PARITY Errors'!G248, 'Pattern_Matching Errors'!G248, 'Reversal Errors'!G248, 'Stack Errors'!G248, 'Vending_Machine Errors'!G248, 'Vending_Machine_Sum Errors'!G248, 'MazeComplete Errors'!G248, 'MazeSolve Errors'!G248, 'Hamiltonian Errors'!G248)/('Failure Counts Errors'!D1-'Failure Counts Errors'!G248),0)</f>
        <v>0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IFERROR(SUM('PARITY Errors'!D249, 'Pattern_Matching Errors'!D249, 'Reversal Errors'!D249, 'Stack Errors'!D249, 'Vending_Machine Errors'!D249, 'Vending_Machine_Sum Errors'!D249, 'MazeComplete Errors'!D249, 'MazeSolve Errors'!D249, 'Hamiltonian Errors'!D249)/('Failure Counts Errors'!D1-'Failure Counts Errors'!D249),0)</f>
        <v>262.23333333333335</v>
      </c>
      <c r="E249">
        <f>IFERROR(SUM('PARITY Errors'!E249, 'Pattern_Matching Errors'!E249, 'Reversal Errors'!E249, 'Stack Errors'!E249, 'Vending_Machine Errors'!E249, 'Vending_Machine_Sum Errors'!E249, 'MazeComplete Errors'!E249, 'MazeSolve Errors'!E249, 'Hamiltonian Errors'!E249)/('Failure Counts Errors'!D1-'Failure Counts Errors'!E249),0)</f>
        <v>257.43333333333334</v>
      </c>
      <c r="F249">
        <f>IFERROR(SUM('PARITY Errors'!F249, 'Pattern_Matching Errors'!F249, 'Reversal Errors'!F249, 'Stack Errors'!F249, 'Vending_Machine Errors'!F249, 'Vending_Machine_Sum Errors'!F249, 'MazeComplete Errors'!F249, 'MazeSolve Errors'!F249, 'Hamiltonian Errors'!F249)/('Failure Counts Errors'!D1-'Failure Counts Errors'!F249),0)</f>
        <v>405.2</v>
      </c>
      <c r="G249">
        <f>IFERROR(SUM('PARITY Errors'!G249, 'Pattern_Matching Errors'!G249, 'Reversal Errors'!G249, 'Stack Errors'!G249, 'Vending_Machine Errors'!G249, 'Vending_Machine_Sum Errors'!G249, 'MazeComplete Errors'!G249, 'MazeSolve Errors'!G249, 'Hamiltonian Errors'!G249)/('Failure Counts Errors'!D1-'Failure Counts Errors'!G249),0)</f>
        <v>0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1676-DC47-4DB7-A849-49982DF27D2C}">
  <dimension ref="A1:H249"/>
  <sheetViews>
    <sheetView workbookViewId="0"/>
  </sheetViews>
  <sheetFormatPr defaultRowHeight="14.25" x14ac:dyDescent="0.45"/>
  <sheetData>
    <row r="1" spans="1:8" x14ac:dyDescent="0.45">
      <c r="A1" s="1">
        <v>0</v>
      </c>
      <c r="B1" t="s">
        <v>6</v>
      </c>
      <c r="D1">
        <v>9</v>
      </c>
    </row>
    <row r="3" spans="1:8" x14ac:dyDescent="0.4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7</v>
      </c>
    </row>
    <row r="4" spans="1:8" x14ac:dyDescent="0.4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3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3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45">
      <c r="A37" s="1">
        <v>0</v>
      </c>
      <c r="B37" t="s">
        <v>8</v>
      </c>
      <c r="D37">
        <v>9</v>
      </c>
    </row>
    <row r="39" spans="1:8" x14ac:dyDescent="0.45">
      <c r="B39" s="1" t="s">
        <v>0</v>
      </c>
      <c r="C39" s="1" t="s">
        <v>1</v>
      </c>
      <c r="D39" s="1" t="s">
        <v>2</v>
      </c>
      <c r="E39" s="1" t="s">
        <v>3</v>
      </c>
      <c r="F39" s="1" t="s">
        <v>4</v>
      </c>
      <c r="G39" s="1" t="s">
        <v>5</v>
      </c>
      <c r="H39" s="1" t="s">
        <v>7</v>
      </c>
    </row>
    <row r="40" spans="1:8" x14ac:dyDescent="0.4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1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0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45">
      <c r="A73" s="1">
        <v>0</v>
      </c>
      <c r="B73" t="s">
        <v>9</v>
      </c>
      <c r="D73">
        <v>9</v>
      </c>
    </row>
    <row r="75" spans="1:8" x14ac:dyDescent="0.45">
      <c r="B75" s="1" t="s">
        <v>0</v>
      </c>
      <c r="C75" s="1" t="s">
        <v>1</v>
      </c>
      <c r="D75" s="1" t="s">
        <v>2</v>
      </c>
      <c r="E75" s="1" t="s">
        <v>3</v>
      </c>
      <c r="F75" s="1" t="s">
        <v>4</v>
      </c>
      <c r="G75" s="1" t="s">
        <v>5</v>
      </c>
      <c r="H75" s="1" t="s">
        <v>7</v>
      </c>
    </row>
    <row r="76" spans="1:8" x14ac:dyDescent="0.4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1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0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45">
      <c r="A109" s="1">
        <v>0</v>
      </c>
      <c r="B109" t="s">
        <v>10</v>
      </c>
      <c r="D109">
        <v>9</v>
      </c>
    </row>
    <row r="111" spans="1:8" x14ac:dyDescent="0.45"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7</v>
      </c>
    </row>
    <row r="112" spans="1:8" x14ac:dyDescent="0.4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9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9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45">
      <c r="A145" s="1">
        <v>0</v>
      </c>
      <c r="B145" t="s">
        <v>11</v>
      </c>
      <c r="D145">
        <v>9</v>
      </c>
    </row>
    <row r="147" spans="1:8" x14ac:dyDescent="0.45"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4</v>
      </c>
      <c r="G147" s="1" t="s">
        <v>5</v>
      </c>
      <c r="H147" s="1" t="s">
        <v>7</v>
      </c>
    </row>
    <row r="148" spans="1:8" x14ac:dyDescent="0.4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2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3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3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3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45">
      <c r="A181" s="1">
        <v>0</v>
      </c>
      <c r="B181" t="s">
        <v>12</v>
      </c>
      <c r="D181">
        <v>9</v>
      </c>
    </row>
    <row r="183" spans="1:8" x14ac:dyDescent="0.45"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4</v>
      </c>
      <c r="G183" s="1" t="s">
        <v>5</v>
      </c>
      <c r="H183" s="1" t="s">
        <v>7</v>
      </c>
    </row>
    <row r="184" spans="1:8" x14ac:dyDescent="0.4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45">
      <c r="A217" s="1">
        <v>0</v>
      </c>
      <c r="B217" t="s">
        <v>13</v>
      </c>
      <c r="D217">
        <v>9</v>
      </c>
    </row>
    <row r="219" spans="1:8" x14ac:dyDescent="0.45"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4</v>
      </c>
      <c r="G219" s="1" t="s">
        <v>5</v>
      </c>
      <c r="H219" s="1" t="s">
        <v>7</v>
      </c>
    </row>
    <row r="220" spans="1:8" x14ac:dyDescent="0.4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1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1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1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1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4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4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4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5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PARITY Accuracy</vt:lpstr>
      <vt:lpstr>PARITY Errors</vt:lpstr>
      <vt:lpstr>Pattern_Matching Accuracy</vt:lpstr>
      <vt:lpstr>Pattern_Matching Errors</vt:lpstr>
      <vt:lpstr>Reversal Accuracy</vt:lpstr>
      <vt:lpstr>Reversal Errors</vt:lpstr>
      <vt:lpstr>Stack Accuracy</vt:lpstr>
      <vt:lpstr>Stack Errors</vt:lpstr>
      <vt:lpstr>Vending_Machine Accuracy</vt:lpstr>
      <vt:lpstr>Vending_Machine Errors</vt:lpstr>
      <vt:lpstr>Vending_Machine_Sum Accuracy</vt:lpstr>
      <vt:lpstr>Vending_Machine_Sum Errors</vt:lpstr>
      <vt:lpstr>MazeComplete Accuracy</vt:lpstr>
      <vt:lpstr>MazeComplete Errors</vt:lpstr>
      <vt:lpstr>MazeSolve Accuracy</vt:lpstr>
      <vt:lpstr>MazeSolve Errors</vt:lpstr>
      <vt:lpstr>Hamiltonian Accuracy</vt:lpstr>
      <vt:lpstr>Hamiltonian Errors</vt:lpstr>
      <vt:lpstr>PlotsAll</vt:lpstr>
      <vt:lpstr>Avgs no fails Accuracy</vt:lpstr>
      <vt:lpstr>Averages Accuracy</vt:lpstr>
      <vt:lpstr>Averages Errors</vt:lpstr>
      <vt:lpstr>Failure Counts Accuracy</vt:lpstr>
      <vt:lpstr>Failure Counts Errors</vt:lpstr>
      <vt:lpstr>Avgs no fails Errors</vt:lpstr>
      <vt:lpstr>Failure Counts Accuracy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Adrian de Wynter</cp:lastModifiedBy>
  <dcterms:created xsi:type="dcterms:W3CDTF">2025-07-17T02:06:57Z</dcterms:created>
  <dcterms:modified xsi:type="dcterms:W3CDTF">2025-09-08T15:58:59Z</dcterms:modified>
</cp:coreProperties>
</file>