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defaultThemeVersion="202300"/>
  <mc:AlternateContent xmlns:mc="http://schemas.openxmlformats.org/markup-compatibility/2006">
    <mc:Choice Requires="x15">
      <x15ac:absPath xmlns:x15ac="http://schemas.microsoft.com/office/spreadsheetml/2010/11/ac" url="D:\Desktop\JPKA\JPKA Q3\"/>
    </mc:Choice>
  </mc:AlternateContent>
  <xr:revisionPtr revIDLastSave="0" documentId="13_ncr:1_{2B978376-E2AA-4F96-B066-1825A6B58927}" xr6:coauthVersionLast="47" xr6:coauthVersionMax="47" xr10:uidLastSave="{00000000-0000-0000-0000-000000000000}"/>
  <bookViews>
    <workbookView xWindow="-110" yWindow="-110" windowWidth="19420" windowHeight="11020" tabRatio="776" activeTab="1" xr2:uid="{01CEB0EE-1D28-4E7D-8E89-F3E8DA348D6D}"/>
  </bookViews>
  <sheets>
    <sheet name="JPKA 09-2025" sheetId="4" r:id="rId1"/>
    <sheet name="All2" sheetId="18" r:id="rId2"/>
    <sheet name="data1" sheetId="1" state="hidden" r:id="rId3"/>
    <sheet name="GERAN" sheetId="17" r:id="rId4"/>
    <sheet name="GL ADVANCE " sheetId="16" state="hidden" r:id="rId5"/>
    <sheet name="List ptj T.light" sheetId="7" r:id="rId6"/>
    <sheet name="Kod Program" sheetId="8" r:id="rId7"/>
    <sheet name="P&amp;L" sheetId="12" r:id="rId8"/>
    <sheet name="BS" sheetId="13" r:id="rId9"/>
    <sheet name="CF" sheetId="14" r:id="rId10"/>
    <sheet name="NOTA" sheetId="15" r:id="rId11"/>
  </sheets>
  <definedNames>
    <definedName name="_xlnm._FilterDatabase" localSheetId="2" hidden="1">data1!$L$3:$M$32</definedName>
    <definedName name="_xlcn.WorksheetConnection_JPKACHARTQ1.xlsxTable1" hidden="1">Table1[]</definedName>
    <definedName name="ExternalData_1" localSheetId="1" hidden="1">'All2'!$A$1:$K$645</definedName>
    <definedName name="Slicer_DESC">#N/A</definedName>
    <definedName name="Slicer_G_L_Account">#N/A</definedName>
    <definedName name="Slicer_Kategori1">#N/A</definedName>
    <definedName name="Slicer_KOD">#N/A</definedName>
    <definedName name="Slicer_LEGEND">#N/A</definedName>
    <definedName name="Slicer_PTJ_1">#N/A</definedName>
    <definedName name="Slicer_PTJ_11">#N/A</definedName>
    <definedName name="Slicer_PTJ2">#N/A</definedName>
  </definedNames>
  <calcPr calcId="191029"/>
  <pivotCaches>
    <pivotCache cacheId="714" r:id="rId12"/>
    <pivotCache cacheId="717" r:id="rId13"/>
    <pivotCache cacheId="720" r:id="rId14"/>
    <pivotCache cacheId="723" r:id="rId15"/>
    <pivotCache cacheId="726" r:id="rId16"/>
    <pivotCache cacheId="730" r:id="rId17"/>
    <pivotCache cacheId="733" r:id="rId18"/>
    <pivotCache cacheId="736" r:id="rId19"/>
    <pivotCache cacheId="739" r:id="rId20"/>
  </pivotCaches>
  <extLst>
    <ext xmlns:x14="http://schemas.microsoft.com/office/spreadsheetml/2009/9/main" uri="{876F7934-8845-4945-9796-88D515C7AA90}">
      <x14:pivotCaches>
        <pivotCache cacheId="713" r:id="rId21"/>
        <pivotCache cacheId="72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ategori_79974c42-c4c8-4a26-a35e-2a222688e255" name="kategori" connection="Query - kategori"/>
          <x15:modelTable id="PTJ_a7a6f09e-b40a-4009-b478-ab411ab02731" name="PTJ" connection="Query - PTJ"/>
          <x15:modelTable id="All2_f501b2cb-ff84-4ff3-a25c-ed2599d08d3e" name="All2" connection="Query - All2"/>
          <x15:modelTable id="DESC_76cd8c80-dcfc-46e4-ba49-09d88dab13f7" name="DESC" connection="Query - DESC"/>
          <x15:modelTable id="PTJ2_8e21eeec-6df9-4e44-8983-fbe83deb74fe" name="PTJ2" connection="Query - PTJ2"/>
          <x15:modelTable id="BELJ PROG_9c0bc8b4-58aa-4774-80f4-11ad929ff12d" name="BELJ PROG" connection="Query - BELJ PROG"/>
          <x15:modelTable id="KOD_0109246a-6670-4d9b-bdfc-d858779a9d80" name="KOD" connection="Query - KOD"/>
          <x15:modelTable id="ALL GL ADVANCE_96eba9ff-5549-44b0-b261-7675d331d132" name="ALL GL ADVANCE" connection="Query - ALL GL ADVANCE"/>
          <x15:modelTable id="ptj ADV_de27231d-d456-45f5-949d-7133380111f7" name="ptj ADV" connection="Query - ptj ADV"/>
          <x15:modelTable id="DATA_e14a49af-e519-469b-be13-8d978ab58183" name="DATA" connection="Query - DATA"/>
          <x15:modelTable id="legend_6b9b3170-8b9d-4629-8f76-111a75ff177d" name="legend" connection="Query - legend"/>
          <x15:modelTable id="GL_d6309c78-1d14-459e-aeb0-ecb24ea703bc" name="GL" connection="Query - GL(1)"/>
          <x15:modelTable id="Table1" name="Table1" connection="WorksheetConnection_JPKA CHART Q1.xlsx!Table1"/>
        </x15:modelTables>
        <x15:modelRelationships>
          <x15:modelRelationship fromTable="All2" fromColumn="PTJ1" toTable="PTJ" toColumn="PTJ_1"/>
          <x15:modelRelationship fromTable="All2" fromColumn="Kategori" toTable="kategori" toColumn="Kategori"/>
          <x15:modelRelationship fromTable="All2" fromColumn="DESC" toTable="DESC" toColumn="DESC"/>
          <x15:modelRelationship fromTable="All2" fromColumn="PTJ" toTable="PTJ2" toColumn="PTJ2"/>
          <x15:modelRelationship fromTable="All2" fromColumn="KOD1" toTable="KOD" toColumn="KOD"/>
          <x15:modelRelationship fromTable="BELJ PROG" fromColumn="DESC" toTable="DESC" toColumn="DESC"/>
          <x15:modelRelationship fromTable="BELJ PROG" fromColumn="PTJ" toTable="PTJ2" toColumn="PTJ2"/>
          <x15:modelRelationship fromTable="BELJ PROG" fromColumn="PTJ1" toTable="PTJ" toColumn="PTJ_1"/>
          <x15:modelRelationship fromTable="BELJ PROG" fromColumn="Kategori" toTable="kategori" toColumn="Kategori"/>
          <x15:modelRelationship fromTable="DATA" fromColumn="LEGEND" toTable="legend" toColumn="LEGEND"/>
          <x15:modelRelationship fromTable="DATA" fromColumn="PTJ" toTable="ptj ADV" toColumn="PTJ"/>
          <x15:modelRelationship fromTable="DATA" fromColumn="G/L Account" toTable="GL" toColumn="G/L Accou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 l="1"/>
  <c r="F62" i="1"/>
  <c r="H63" i="1" a="1"/>
  <c r="H63" i="1" s="1"/>
  <c r="G63" i="1" a="1"/>
  <c r="G63" i="1" s="1"/>
  <c r="F63" i="1" a="1"/>
  <c r="F63" i="1" s="1"/>
  <c r="G62" i="1" l="1"/>
  <c r="J62" i="1" s="1"/>
  <c r="E25" i="14" l="1"/>
  <c r="E44" i="12"/>
  <c r="E43" i="12"/>
  <c r="D44" i="12"/>
  <c r="D43" i="12"/>
  <c r="C44" i="12"/>
  <c r="C43" i="12"/>
  <c r="E33" i="13" l="1"/>
  <c r="C45" i="12"/>
  <c r="D45" i="12"/>
  <c r="E45" i="12"/>
  <c r="B45" i="12"/>
  <c r="B17" i="1"/>
  <c r="B63" i="1"/>
  <c r="E34" i="13" l="1"/>
  <c r="E35" i="13"/>
  <c r="E36" i="13"/>
  <c r="M90" i="1" l="1" a="1"/>
  <c r="M90" i="1" s="1"/>
  <c r="O89" i="1"/>
  <c r="O90" i="1" a="1"/>
  <c r="O90" i="1" s="1"/>
  <c r="N90" i="1" a="1"/>
  <c r="N90" i="1" s="1"/>
  <c r="C63" i="1"/>
  <c r="N89" i="1" l="1"/>
  <c r="M89" i="1"/>
  <c r="G97" i="1"/>
  <c r="M87" i="1"/>
  <c r="K87" i="1"/>
  <c r="F97" i="1"/>
  <c r="C17" i="1"/>
  <c r="D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3AB3C2-8A82-4427-A2D5-F640A4DB7FDE}" keepAlive="1" name="ModelConnection_ExternalData_1" description="Data Model" type="5" refreshedVersion="8" minRefreshableVersion="5" saveData="1">
    <dbPr connection="Data Model Connection" command="All2" commandType="3"/>
    <extLst>
      <ext xmlns:x15="http://schemas.microsoft.com/office/spreadsheetml/2010/11/main" uri="{DE250136-89BD-433C-8126-D09CA5730AF9}">
        <x15:connection id="" model="1"/>
      </ext>
    </extLst>
  </connection>
  <connection id="2" xr16:uid="{8C8D4D9F-D558-40D0-ADE1-1B657F74F1D5}" name="Query - ALL GL ADVANCE" description="Connection to the 'ALL GL ADVANCE' query in the workbook." type="100" refreshedVersion="8" minRefreshableVersion="5">
    <extLst>
      <ext xmlns:x15="http://schemas.microsoft.com/office/spreadsheetml/2010/11/main" uri="{DE250136-89BD-433C-8126-D09CA5730AF9}">
        <x15:connection id="7c36303e-4185-4126-98eb-86d86b26c4e3">
          <x15:oledbPr connection="Provider=Microsoft.Mashup.OleDb.1;Data Source=$Workbook$;Location=&quot;ALL GL ADVANCE&quot;;Extended Properties=&quot;&quot;">
            <x15:dbTables>
              <x15:dbTable name="ALL GL ADVANCE"/>
            </x15:dbTables>
          </x15:oledbPr>
        </x15:connection>
      </ext>
    </extLst>
  </connection>
  <connection id="3" xr16:uid="{981BBF44-AE49-4399-9B00-2387B12E95B8}" name="Query - All2" description="Connection to the 'All2' query in the workbook." type="100" refreshedVersion="8" minRefreshableVersion="5">
    <extLst>
      <ext xmlns:x15="http://schemas.microsoft.com/office/spreadsheetml/2010/11/main" uri="{DE250136-89BD-433C-8126-D09CA5730AF9}">
        <x15:connection id="ebd76a89-1e6d-450d-84c7-12de8c24bfac"/>
      </ext>
    </extLst>
  </connection>
  <connection id="4" xr16:uid="{7B7FE889-DF04-4782-AA0C-BCF525F4C4FA}" keepAlive="1" name="Query - BELJ MGRS" description="Connection to the 'BELJ MGRS' query in the workbook." type="5" refreshedVersion="0" background="1">
    <dbPr connection="Provider=Microsoft.Mashup.OleDb.1;Data Source=$Workbook$;Location=&quot;BELJ MGRS&quot;;Extended Properties=&quot;&quot;" command="SELECT * FROM [BELJ MGRS]"/>
  </connection>
  <connection id="5" xr16:uid="{EDB5F1BE-BF4E-4051-99E9-EBCFD21BCCCB}" keepAlive="1" name="Query - BELJ MODAL" description="Connection to the 'BELJ MODAL' query in the workbook." type="5" refreshedVersion="8" background="1" saveData="1">
    <dbPr connection="Provider=Microsoft.Mashup.OleDb.1;Data Source=$Workbook$;Location=&quot;BELJ MODAL&quot;;Extended Properties=&quot;&quot;" command="SELECT * FROM [BELJ MODAL]"/>
  </connection>
  <connection id="6" xr16:uid="{BE5CAD82-3164-428B-AED5-2A2090781234}" name="Query - BELJ PROG" description="Connection to the 'BELJ PROG' query in the workbook." type="100" refreshedVersion="8" minRefreshableVersion="5">
    <extLst>
      <ext xmlns:x15="http://schemas.microsoft.com/office/spreadsheetml/2010/11/main" uri="{DE250136-89BD-433C-8126-D09CA5730AF9}">
        <x15:connection id="09de4f9c-5fbc-424d-8142-a51ddb4c90c6">
          <x15:oledbPr connection="Provider=Microsoft.Mashup.OleDb.1;Data Source=$Workbook$;Location=&quot;BELJ PROG&quot;;Extended Properties=&quot;&quot;">
            <x15:dbTables>
              <x15:dbTable name="BELJ PROG"/>
            </x15:dbTables>
          </x15:oledbPr>
        </x15:connection>
      </ext>
    </extLst>
  </connection>
  <connection id="7" xr16:uid="{95A869AE-D3E0-4BF4-AD4B-2C26E4053CD2}" name="Query - DATA" description="Connection to the 'DATA' query in the workbook." type="100" refreshedVersion="8" minRefreshableVersion="5">
    <extLst>
      <ext xmlns:x15="http://schemas.microsoft.com/office/spreadsheetml/2010/11/main" uri="{DE250136-89BD-433C-8126-D09CA5730AF9}">
        <x15:connection id="1199958a-9d67-4e05-a7d4-f790a75e7a18">
          <x15:oledbPr connection="Provider=Microsoft.Mashup.OleDb.1;Data Source=$Workbook$;Location=DATA;Extended Properties=&quot;&quot;">
            <x15:dbTables>
              <x15:dbTable name="DATA"/>
            </x15:dbTables>
          </x15:oledbPr>
        </x15:connection>
      </ext>
    </extLst>
  </connection>
  <connection id="8" xr16:uid="{8FB66FF3-F09A-4153-9491-54F3FA6ADB68}" name="Query - DESC" description="Connection to the 'DESC' query in the workbook." type="100" refreshedVersion="8" minRefreshableVersion="5">
    <extLst>
      <ext xmlns:x15="http://schemas.microsoft.com/office/spreadsheetml/2010/11/main" uri="{DE250136-89BD-433C-8126-D09CA5730AF9}">
        <x15:connection id="75097186-1c9a-4ea3-ae7e-382f7fb27055">
          <x15:oledbPr connection="Provider=Microsoft.Mashup.OleDb.1;Data Source=$Workbook$;Location=DESC;Extended Properties=&quot;&quot;">
            <x15:dbTables>
              <x15:dbTable name="DESC"/>
            </x15:dbTables>
          </x15:oledbPr>
        </x15:connection>
      </ext>
    </extLst>
  </connection>
  <connection id="9" xr16:uid="{78C03165-3773-47E2-B1DA-3D07997F8FD8}" name="Query - GL(1)" description="Connection to the 'GL' query in the workbook." type="100" refreshedVersion="8" minRefreshableVersion="5">
    <extLst>
      <ext xmlns:x15="http://schemas.microsoft.com/office/spreadsheetml/2010/11/main" uri="{DE250136-89BD-433C-8126-D09CA5730AF9}">
        <x15:connection id="788a035c-0b99-4f95-a674-18e8bbe3e481">
          <x15:oledbPr connection="Provider=Microsoft.Mashup.OleDb.1;Data Source=$Workbook$;Location=GL;Extended Properties=&quot;&quot;">
            <x15:dbTables>
              <x15:dbTable name="GL"/>
            </x15:dbTables>
          </x15:oledbPr>
        </x15:connection>
      </ext>
    </extLst>
  </connection>
  <connection id="10" xr16:uid="{864ACDC6-9543-4259-AF76-F50852FA3303}" keepAlive="1" name="Query - HASIL" description="Connection to the 'HASIL' query in the workbook." type="5" refreshedVersion="0" background="1">
    <dbPr connection="Provider=Microsoft.Mashup.OleDb.1;Data Source=$Workbook$;Location=HASIL;Extended Properties=&quot;&quot;" command="SELECT * FROM [HASIL]"/>
  </connection>
  <connection id="11" xr16:uid="{20A1D4E6-FB6F-4E1A-8ED2-2F08173FE9E1}" name="Query - kategori" description="Connection to the 'kategori' query in the workbook." type="100" refreshedVersion="8" minRefreshableVersion="5">
    <extLst>
      <ext xmlns:x15="http://schemas.microsoft.com/office/spreadsheetml/2010/11/main" uri="{DE250136-89BD-433C-8126-D09CA5730AF9}">
        <x15:connection id="42a77279-578f-4a25-893e-6a6294d0674a">
          <x15:oledbPr connection="Provider=Microsoft.Mashup.OleDb.1;Data Source=$Workbook$;Location=kategori;Extended Properties=&quot;&quot;">
            <x15:dbTables>
              <x15:dbTable name="kategori"/>
            </x15:dbTables>
          </x15:oledbPr>
        </x15:connection>
      </ext>
    </extLst>
  </connection>
  <connection id="12" xr16:uid="{38584875-DF78-4374-9867-BC91257C507C}" name="Query - KOD" description="Connection to the 'KOD' query in the workbook." type="100" refreshedVersion="8" minRefreshableVersion="5">
    <extLst>
      <ext xmlns:x15="http://schemas.microsoft.com/office/spreadsheetml/2010/11/main" uri="{DE250136-89BD-433C-8126-D09CA5730AF9}">
        <x15:connection id="c74bca2e-e5a3-44c2-b236-b907d1165f13">
          <x15:oledbPr connection="Provider=Microsoft.Mashup.OleDb.1;Data Source=$Workbook$;Location=KOD;Extended Properties=&quot;&quot;">
            <x15:dbTables>
              <x15:dbTable name="KOD"/>
            </x15:dbTables>
          </x15:oledbPr>
        </x15:connection>
      </ext>
    </extLst>
  </connection>
  <connection id="13" xr16:uid="{B7304D81-071F-42F9-B0EC-F46672BCC8F6}" name="Query - legend" description="Connection to the 'legend' query in the workbook." type="100" refreshedVersion="8" minRefreshableVersion="5">
    <extLst>
      <ext xmlns:x15="http://schemas.microsoft.com/office/spreadsheetml/2010/11/main" uri="{DE250136-89BD-433C-8126-D09CA5730AF9}">
        <x15:connection id="3ad431fb-7730-4b5d-b5a7-f971a3bd5f78">
          <x15:oledbPr connection="Provider=Microsoft.Mashup.OleDb.1;Data Source=$Workbook$;Location=legend;Extended Properties=&quot;&quot;">
            <x15:dbTables>
              <x15:dbTable name="legend"/>
            </x15:dbTables>
          </x15:oledbPr>
        </x15:connection>
      </ext>
    </extLst>
  </connection>
  <connection id="14" xr16:uid="{F217CE47-0356-4D14-95B6-D61570001534}" name="Query - PTJ" description="Connection to the 'PTJ' query in the workbook." type="100" refreshedVersion="8" minRefreshableVersion="5">
    <extLst>
      <ext xmlns:x15="http://schemas.microsoft.com/office/spreadsheetml/2010/11/main" uri="{DE250136-89BD-433C-8126-D09CA5730AF9}">
        <x15:connection id="84cf0e92-31e3-4d4c-9bcf-fea1ba73ef20">
          <x15:oledbPr connection="Provider=Microsoft.Mashup.OleDb.1;Data Source=$Workbook$;Location=PTJ;Extended Properties=&quot;&quot;">
            <x15:dbTables>
              <x15:dbTable name="PTJ"/>
            </x15:dbTables>
          </x15:oledbPr>
        </x15:connection>
      </ext>
    </extLst>
  </connection>
  <connection id="15" xr16:uid="{678B7FAE-771C-4D07-958A-2D8C3D886E5B}" name="Query - ptj ADV" description="Connection to the 'ptj ADV' query in the workbook." type="100" refreshedVersion="8" minRefreshableVersion="5">
    <extLst>
      <ext xmlns:x15="http://schemas.microsoft.com/office/spreadsheetml/2010/11/main" uri="{DE250136-89BD-433C-8126-D09CA5730AF9}">
        <x15:connection id="4db3bbd7-4bf6-4279-8529-56aefcc06edb">
          <x15:oledbPr connection="Provider=Microsoft.Mashup.OleDb.1;Data Source=$Workbook$;Location=&quot;ptj ADV&quot;;Extended Properties=&quot;&quot;">
            <x15:dbTables>
              <x15:dbTable name="ptj ADV"/>
            </x15:dbTables>
          </x15:oledbPr>
        </x15:connection>
      </ext>
    </extLst>
  </connection>
  <connection id="16" xr16:uid="{6ECF08C1-0873-4D41-8959-5B184CEA8297}" name="Query - PTJ2" description="Connection to the 'PTJ2' query in the workbook." type="100" refreshedVersion="8" minRefreshableVersion="5">
    <extLst>
      <ext xmlns:x15="http://schemas.microsoft.com/office/spreadsheetml/2010/11/main" uri="{DE250136-89BD-433C-8126-D09CA5730AF9}">
        <x15:connection id="ace747d8-c93d-4fb9-9460-f77f2679e885">
          <x15:oledbPr connection="Provider=Microsoft.Mashup.OleDb.1;Data Source=$Workbook$;Location=PTJ2;Extended Properties=&quot;&quot;">
            <x15:dbTables>
              <x15:dbTable name="PTJ2"/>
            </x15:dbTables>
          </x15:oledbPr>
        </x15:connection>
      </ext>
    </extLst>
  </connection>
  <connection id="17" xr16:uid="{E5C6E940-A625-488E-BDDB-9AABBB530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3F60368E-793C-47F1-BFAC-38CEDEEE1B2D}" name="WorksheetConnection_JPKA CHART Q1.xlsx!Table1" type="102" refreshedVersion="8" minRefreshableVersion="5">
    <extLst>
      <ext xmlns:x15="http://schemas.microsoft.com/office/spreadsheetml/2010/11/main" uri="{DE250136-89BD-433C-8126-D09CA5730AF9}">
        <x15:connection id="Table1">
          <x15:rangePr sourceName="_xlcn.WorksheetConnection_JPKACHARTQ1.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<sst xmlns="http://schemas.openxmlformats.org/spreadsheetml/2006/main" count="5273" uniqueCount="325">
  <si>
    <t>Row Labels</t>
  </si>
  <si>
    <t>Grand Total</t>
  </si>
  <si>
    <t>Sum of BAJET 2025</t>
  </si>
  <si>
    <t>BKA</t>
  </si>
  <si>
    <t>BKK</t>
  </si>
  <si>
    <t>BLA</t>
  </si>
  <si>
    <t>BPB</t>
  </si>
  <si>
    <t>BPGK</t>
  </si>
  <si>
    <t>BPK</t>
  </si>
  <si>
    <t>BPKB</t>
  </si>
  <si>
    <t>BPKPB</t>
  </si>
  <si>
    <t>BPLV</t>
  </si>
  <si>
    <t>BPS</t>
  </si>
  <si>
    <t>BPT</t>
  </si>
  <si>
    <t>BSM</t>
  </si>
  <si>
    <t>JH</t>
  </si>
  <si>
    <t>KD</t>
  </si>
  <si>
    <t>KN</t>
  </si>
  <si>
    <t>ML</t>
  </si>
  <si>
    <t>NS</t>
  </si>
  <si>
    <t>PH</t>
  </si>
  <si>
    <t>PL</t>
  </si>
  <si>
    <t>PP</t>
  </si>
  <si>
    <t>PR</t>
  </si>
  <si>
    <t>SB</t>
  </si>
  <si>
    <t>SL</t>
  </si>
  <si>
    <t>SR</t>
  </si>
  <si>
    <t>TR</t>
  </si>
  <si>
    <t>UPF</t>
  </si>
  <si>
    <t>WP</t>
  </si>
  <si>
    <t>Belanja Modal</t>
  </si>
  <si>
    <t>BTM</t>
  </si>
  <si>
    <t>MR</t>
  </si>
  <si>
    <t>Pencapaian</t>
  </si>
  <si>
    <t>Kenderaan</t>
  </si>
  <si>
    <t>Komputer</t>
  </si>
  <si>
    <t>Sistem Komputer</t>
  </si>
  <si>
    <t>Tanah ABM</t>
  </si>
  <si>
    <t>BPS1</t>
  </si>
  <si>
    <t>KOD</t>
  </si>
  <si>
    <t>Details</t>
  </si>
  <si>
    <t>AA1</t>
  </si>
  <si>
    <t>Pendaftaran Kontraktor</t>
  </si>
  <si>
    <t>AB1</t>
  </si>
  <si>
    <t>Pemakluman &amp; Pengenaan Levi</t>
  </si>
  <si>
    <t>AC1</t>
  </si>
  <si>
    <t>Penilaian Prestasi Kontraktor</t>
  </si>
  <si>
    <t>BA1</t>
  </si>
  <si>
    <t>Pematuhan Bahan Binaan (QPASS)</t>
  </si>
  <si>
    <t>BA2</t>
  </si>
  <si>
    <t>BB4</t>
  </si>
  <si>
    <t>Pendaftaran Bahan Binaan</t>
  </si>
  <si>
    <t>CA1</t>
  </si>
  <si>
    <t>Pendakwaan/tatatertib</t>
  </si>
  <si>
    <t>CB1</t>
  </si>
  <si>
    <t>Pematuhan Akta 520</t>
  </si>
  <si>
    <t>DA1</t>
  </si>
  <si>
    <t>Perlindungan Takaful Personel Binaan</t>
  </si>
  <si>
    <t>DB1</t>
  </si>
  <si>
    <t>Pendaftaran Personel Binaan</t>
  </si>
  <si>
    <t>EA2</t>
  </si>
  <si>
    <t>IBS</t>
  </si>
  <si>
    <t>EC2</t>
  </si>
  <si>
    <t>ICT</t>
  </si>
  <si>
    <t>FA2</t>
  </si>
  <si>
    <t>Alam Sekitar</t>
  </si>
  <si>
    <t>FB2</t>
  </si>
  <si>
    <t>Kualiti</t>
  </si>
  <si>
    <t>FC2</t>
  </si>
  <si>
    <t>Keselamatan</t>
  </si>
  <si>
    <t>FD2</t>
  </si>
  <si>
    <t>Standard</t>
  </si>
  <si>
    <t>GB2</t>
  </si>
  <si>
    <t>Modul Latihan Kontraktor</t>
  </si>
  <si>
    <t>GD2</t>
  </si>
  <si>
    <t>Latihan Kontraktor Pakar</t>
  </si>
  <si>
    <t>GD4</t>
  </si>
  <si>
    <t>GE2</t>
  </si>
  <si>
    <t>Peningkatan Kapasiti &amp; Kapabiliti Kontra</t>
  </si>
  <si>
    <t>HA2</t>
  </si>
  <si>
    <t>NOSS/COS/Modul</t>
  </si>
  <si>
    <t>HB4</t>
  </si>
  <si>
    <t>Tenaga Pengajar personel Binaan</t>
  </si>
  <si>
    <t>HB2</t>
  </si>
  <si>
    <t>HC3</t>
  </si>
  <si>
    <t>Latihan Kemahiran</t>
  </si>
  <si>
    <t>HC2</t>
  </si>
  <si>
    <t>HD1</t>
  </si>
  <si>
    <t>Penilaian Kemahiran</t>
  </si>
  <si>
    <t>IA2</t>
  </si>
  <si>
    <t>Penilaian Penyeliaan &amp; Pengurusan</t>
  </si>
  <si>
    <t>IB1</t>
  </si>
  <si>
    <t>Kursus Induksi Keselamatan</t>
  </si>
  <si>
    <t>IC1</t>
  </si>
  <si>
    <t>Penjenamaan Industri</t>
  </si>
  <si>
    <t>IE1</t>
  </si>
  <si>
    <t>Pentauliahan &amp; Pemantauan PLB</t>
  </si>
  <si>
    <t>JA1</t>
  </si>
  <si>
    <t>Corporate Governance</t>
  </si>
  <si>
    <t>JC1</t>
  </si>
  <si>
    <t>CSP</t>
  </si>
  <si>
    <t>KB2</t>
  </si>
  <si>
    <t>National Construction Cost Centre (N3C)</t>
  </si>
  <si>
    <t>KD1</t>
  </si>
  <si>
    <t>PerForm</t>
  </si>
  <si>
    <t>KF2</t>
  </si>
  <si>
    <t>Pemasaran Eksport Perkhidmatan Binaan</t>
  </si>
  <si>
    <t>LA1</t>
  </si>
  <si>
    <t>Media Relations</t>
  </si>
  <si>
    <t>LB1</t>
  </si>
  <si>
    <t>Corporate Stakeholder Relation</t>
  </si>
  <si>
    <t>LC1</t>
  </si>
  <si>
    <t>Corporate Event Management</t>
  </si>
  <si>
    <t>LD1</t>
  </si>
  <si>
    <t>Corporate Branding</t>
  </si>
  <si>
    <t>NA1</t>
  </si>
  <si>
    <t>Perundangan</t>
  </si>
  <si>
    <t>KOD2</t>
  </si>
  <si>
    <t>Details3</t>
  </si>
  <si>
    <t>BAJET 2025</t>
  </si>
  <si>
    <t>HASIL</t>
  </si>
  <si>
    <t>BELANJA PROGRAM</t>
  </si>
  <si>
    <t>BELANJA MENGURUS</t>
  </si>
  <si>
    <t>BELANJA MODAL</t>
  </si>
  <si>
    <t>BELANJA</t>
  </si>
  <si>
    <t>PERKARA</t>
  </si>
  <si>
    <t>SURPLUS/ (DEFISIT)</t>
  </si>
  <si>
    <t xml:space="preserve"> PERKARA</t>
  </si>
  <si>
    <t>SEBENAR 2024</t>
  </si>
  <si>
    <t>ASET 2024</t>
  </si>
  <si>
    <t>LIABILITI &amp; A.BERSIH 2024</t>
  </si>
  <si>
    <t>BAKI TUNAI AWAL (RM)</t>
  </si>
  <si>
    <t>BAKI TUNAI AKHIR (RM)</t>
  </si>
  <si>
    <t>AKT. PELABURAN (RM)</t>
  </si>
  <si>
    <t>AKT. OPERASI (RM )</t>
  </si>
  <si>
    <t>JUMLAH</t>
  </si>
  <si>
    <t>ASET BERSIH (RM)</t>
  </si>
  <si>
    <t>BUKAN SEMASA (RM)</t>
  </si>
  <si>
    <t>SEMASA (RM)</t>
  </si>
  <si>
    <t>Sasaran 06-2025</t>
  </si>
  <si>
    <t>Prestasi (Sebenar/Sasaran)</t>
  </si>
  <si>
    <t>full screen</t>
  </si>
  <si>
    <t>Alt + V + U</t>
  </si>
  <si>
    <t>D.Perabot</t>
  </si>
  <si>
    <t>B.Bangunan</t>
  </si>
  <si>
    <t>C.Kelengkapan Pejabat</t>
  </si>
  <si>
    <t>A.Bangunan  ABM</t>
  </si>
  <si>
    <t>BIL.</t>
  </si>
  <si>
    <t xml:space="preserve">NOTA </t>
  </si>
  <si>
    <t>Icon Filter</t>
  </si>
  <si>
    <r>
      <t xml:space="preserve">Sila pastikan anda </t>
    </r>
    <r>
      <rPr>
        <i/>
        <sz val="11"/>
        <color theme="1"/>
        <rFont val="Aptos Narrow"/>
        <family val="2"/>
        <scheme val="minor"/>
      </rPr>
      <t>click</t>
    </r>
    <r>
      <rPr>
        <sz val="11"/>
        <color theme="1"/>
        <rFont val="Aptos Narrow"/>
        <family val="2"/>
        <scheme val="minor"/>
      </rPr>
      <t xml:space="preserve"> C</t>
    </r>
    <r>
      <rPr>
        <i/>
        <sz val="11"/>
        <color theme="1"/>
        <rFont val="Aptos Narrow"/>
        <family val="2"/>
        <scheme val="minor"/>
      </rPr>
      <t>lear Filter</t>
    </r>
    <r>
      <rPr>
        <sz val="11"/>
        <color theme="1"/>
        <rFont val="Aptos Narrow"/>
        <family val="2"/>
        <scheme val="minor"/>
      </rPr>
      <t xml:space="preserve"> untuk </t>
    </r>
    <r>
      <rPr>
        <i/>
        <sz val="11"/>
        <color theme="1"/>
        <rFont val="Aptos Narrow"/>
        <family val="2"/>
        <scheme val="minor"/>
      </rPr>
      <t>deselect</t>
    </r>
    <r>
      <rPr>
        <sz val="11"/>
        <color theme="1"/>
        <rFont val="Aptos Narrow"/>
        <family val="2"/>
        <scheme val="minor"/>
      </rPr>
      <t xml:space="preserve"> data </t>
    </r>
    <r>
      <rPr>
        <i/>
        <sz val="11"/>
        <color theme="1"/>
        <rFont val="Aptos Narrow"/>
        <family val="2"/>
        <scheme val="minor"/>
      </rPr>
      <t>Slicer</t>
    </r>
  </si>
  <si>
    <t>Hasil</t>
  </si>
  <si>
    <t>Belanja Mengurus</t>
  </si>
  <si>
    <t>Belanja Program</t>
  </si>
  <si>
    <t>BSTU</t>
  </si>
  <si>
    <t>SD</t>
  </si>
  <si>
    <t>BT</t>
  </si>
  <si>
    <t>TW</t>
  </si>
  <si>
    <t>PKE</t>
  </si>
  <si>
    <t>SI</t>
  </si>
  <si>
    <t>BAR</t>
  </si>
  <si>
    <t>PPUU</t>
  </si>
  <si>
    <t>BPKB1</t>
  </si>
  <si>
    <t>BLA1</t>
  </si>
  <si>
    <t>J.Hutang Ragu</t>
  </si>
  <si>
    <t>SDK-BSTU</t>
  </si>
  <si>
    <t>SPN-BPLV</t>
  </si>
  <si>
    <t>SPN-BPGK</t>
  </si>
  <si>
    <t>C.Perhubungan dan Utiliti</t>
  </si>
  <si>
    <t>SPKPB-BPB</t>
  </si>
  <si>
    <t>E. Bekalan</t>
  </si>
  <si>
    <t>H.Latihan Staf</t>
  </si>
  <si>
    <t>SPTB-BPT</t>
  </si>
  <si>
    <t>SDK-BKK</t>
  </si>
  <si>
    <t>SPKPB-BPK</t>
  </si>
  <si>
    <t>B.Elaun Perjalanan</t>
  </si>
  <si>
    <t>SPTB-BPS</t>
  </si>
  <si>
    <t>F.Penyelenggaraan</t>
  </si>
  <si>
    <t>D.Sewaan</t>
  </si>
  <si>
    <t>SPN-BPKB</t>
  </si>
  <si>
    <t>SPA-BPKPB</t>
  </si>
  <si>
    <t>G.Perkhidmatan Iktisas</t>
  </si>
  <si>
    <t>D.Penilaian Kemahiran</t>
  </si>
  <si>
    <t>I.Susutnilai</t>
  </si>
  <si>
    <t>C.Faedah &amp; Dividen</t>
  </si>
  <si>
    <t>E.Pelbagai Hasil</t>
  </si>
  <si>
    <t>A.Emolumen</t>
  </si>
  <si>
    <t>SPA-BLA</t>
  </si>
  <si>
    <t>B.Yuran Pendaftaran</t>
  </si>
  <si>
    <t>A.Levi Kontrak</t>
  </si>
  <si>
    <t>SASARAN 
09-2025</t>
  </si>
  <si>
    <t>SEBENAR 
09-2025</t>
  </si>
  <si>
    <t>SEBENAR 
09-2024</t>
  </si>
  <si>
    <t>ASET 09-2025</t>
  </si>
  <si>
    <t>LIABILITI &amp; A.BERSIH 09-2025</t>
  </si>
  <si>
    <t>SEBENAR 09-2025</t>
  </si>
  <si>
    <t xml:space="preserve"> ABM Johor Sdn Bhd</t>
  </si>
  <si>
    <t xml:space="preserve"> ABM Sabah Sdn Bhd</t>
  </si>
  <si>
    <t xml:space="preserve"> ABM Sarawak Sdn Bhd</t>
  </si>
  <si>
    <t xml:space="preserve"> ABM Selangor Sdn Bhd</t>
  </si>
  <si>
    <t xml:space="preserve"> ABM Terengganu Sdn Bhd</t>
  </si>
  <si>
    <t xml:space="preserve"> CIDB E-Construct Services Sdn Bhd</t>
  </si>
  <si>
    <t xml:space="preserve"> CIDB Holdings Sdn Bhd</t>
  </si>
  <si>
    <t xml:space="preserve"> CIDB IBS Sdn Bhd</t>
  </si>
  <si>
    <t xml:space="preserve"> CIDB Technologies Sdn Bhd</t>
  </si>
  <si>
    <t xml:space="preserve"> CLAB</t>
  </si>
  <si>
    <t xml:space="preserve"> CREAM</t>
  </si>
  <si>
    <t>PEMBERIAN GERAN</t>
  </si>
  <si>
    <t>PERBELANJAAN GERAN</t>
  </si>
  <si>
    <t>BAYAR BALIK GERAN</t>
  </si>
  <si>
    <t>BAKI GERAN</t>
  </si>
  <si>
    <t>Sum of SASARAN 09-2025</t>
  </si>
  <si>
    <t>Sum of SEBENAR 09-2025</t>
  </si>
  <si>
    <t>Sasaran 09-2025</t>
  </si>
  <si>
    <t>Prestasi 2025 (Sebenar/Sasaran)</t>
  </si>
  <si>
    <t>Pencapaian 09-2025</t>
  </si>
  <si>
    <t xml:space="preserve"> CIDBH</t>
  </si>
  <si>
    <t xml:space="preserve"> CIDBeC</t>
  </si>
  <si>
    <t xml:space="preserve"> ABMSel</t>
  </si>
  <si>
    <t xml:space="preserve"> ABMJ</t>
  </si>
  <si>
    <t xml:space="preserve"> ABMT</t>
  </si>
  <si>
    <t xml:space="preserve"> ABMSbh</t>
  </si>
  <si>
    <t xml:space="preserve"> ABMSrwk</t>
  </si>
  <si>
    <t xml:space="preserve"> CIDB Tech</t>
  </si>
  <si>
    <t xml:space="preserve"> CIDB IBS</t>
  </si>
  <si>
    <t>DESC</t>
  </si>
  <si>
    <t>KOD1</t>
  </si>
  <si>
    <t>PTJ</t>
  </si>
  <si>
    <t>PTJ1</t>
  </si>
  <si>
    <t>SASARAN Q1-25</t>
  </si>
  <si>
    <t>SEBENAR Q1-25</t>
  </si>
  <si>
    <t>Kategori</t>
  </si>
  <si>
    <t>HQ</t>
  </si>
  <si>
    <t>BA1-S</t>
  </si>
  <si>
    <t>BB4-G</t>
  </si>
  <si>
    <t>KF1-S</t>
  </si>
  <si>
    <t>IC2-S</t>
  </si>
  <si>
    <t>HB4-G</t>
  </si>
  <si>
    <t>GD4-G</t>
  </si>
  <si>
    <t>Negeri</t>
  </si>
  <si>
    <t>BM1-EMO</t>
  </si>
  <si>
    <t>EMO</t>
  </si>
  <si>
    <t>BM2-TNT</t>
  </si>
  <si>
    <t>TNT</t>
  </si>
  <si>
    <t>BM3-PU</t>
  </si>
  <si>
    <t>PU</t>
  </si>
  <si>
    <t>BM4-SW</t>
  </si>
  <si>
    <t>SW</t>
  </si>
  <si>
    <t>BM5-BK</t>
  </si>
  <si>
    <t>BK</t>
  </si>
  <si>
    <t>BM6-PYL</t>
  </si>
  <si>
    <t>PYL</t>
  </si>
  <si>
    <t>BM7-IKH</t>
  </si>
  <si>
    <t>IKH</t>
  </si>
  <si>
    <t>BM8-LAT</t>
  </si>
  <si>
    <t>LAT</t>
  </si>
  <si>
    <t>BM9-SN</t>
  </si>
  <si>
    <t>SN</t>
  </si>
  <si>
    <t>BM10-HR</t>
  </si>
  <si>
    <t>HR</t>
  </si>
  <si>
    <t>BMD6-KDRN</t>
  </si>
  <si>
    <t>KDRN</t>
  </si>
  <si>
    <t>BMD7-KP</t>
  </si>
  <si>
    <t>KP</t>
  </si>
  <si>
    <t>BMD9-KOMP</t>
  </si>
  <si>
    <t>KOMP</t>
  </si>
  <si>
    <t>BMD8-PRBT</t>
  </si>
  <si>
    <t>PRBT</t>
  </si>
  <si>
    <t>BMD4-TNH ABM</t>
  </si>
  <si>
    <t>ABM</t>
  </si>
  <si>
    <t>BMD2-BGN</t>
  </si>
  <si>
    <t>BGN</t>
  </si>
  <si>
    <t>BMD5-BGN ABM</t>
  </si>
  <si>
    <t>BGN ABM</t>
  </si>
  <si>
    <t>BMD11-SKOMP</t>
  </si>
  <si>
    <t>SKOMP</t>
  </si>
  <si>
    <t>H1-LV</t>
  </si>
  <si>
    <t>A.LV</t>
  </si>
  <si>
    <t>H2-YP</t>
  </si>
  <si>
    <t>B.YP-PB</t>
  </si>
  <si>
    <t>B.YP-PK</t>
  </si>
  <si>
    <t>H3-FD</t>
  </si>
  <si>
    <t>C.FD</t>
  </si>
  <si>
    <t>H5-PK</t>
  </si>
  <si>
    <t>D.PK</t>
  </si>
  <si>
    <t>H4-LLH-YK</t>
  </si>
  <si>
    <t>E1.LLH-YK</t>
  </si>
  <si>
    <t>H4-LLH-VR</t>
  </si>
  <si>
    <t>E2.LLH-VR</t>
  </si>
  <si>
    <t>H4-LLH-JDOK</t>
  </si>
  <si>
    <t>E7.LLH-JDOK</t>
  </si>
  <si>
    <t>H4-LLH-PENALTI</t>
  </si>
  <si>
    <t>E3.LLH-PENALTI</t>
  </si>
  <si>
    <t>H4-LLH-KOMPAUN</t>
  </si>
  <si>
    <t>E3.LLH-KOMPAUN</t>
  </si>
  <si>
    <t>H4-LLH-SEWA BGN</t>
  </si>
  <si>
    <t>E5.LLH-SEWA BGN</t>
  </si>
  <si>
    <t>H4-LLH-SEWA TNH</t>
  </si>
  <si>
    <t>E5.LLH-SEWA TNH</t>
  </si>
  <si>
    <t>H4-LLP-LL SEWAAN</t>
  </si>
  <si>
    <t>E5.LLH-SEWAAN</t>
  </si>
  <si>
    <t>H4-LLH-HUP CAJ SKTN</t>
  </si>
  <si>
    <t>E4.LLH-HUP CAJ SKTN</t>
  </si>
  <si>
    <t>H4-LLH-HUP</t>
  </si>
  <si>
    <t>E4.LLH-HUP</t>
  </si>
  <si>
    <t>H4-LLH-JUAL ASET</t>
  </si>
  <si>
    <t>E8.LLH-JUAL ASET</t>
  </si>
  <si>
    <t>H4-LLH-BBYG</t>
  </si>
  <si>
    <t>E9.LLH-BYRN BLK KOS GUAMAN</t>
  </si>
  <si>
    <t>H4-LLH-Byrn Blk geran</t>
  </si>
  <si>
    <t>E6.LLH-BYRN BLK GERAN</t>
  </si>
  <si>
    <t>H4-LLH-HK LEVI</t>
  </si>
  <si>
    <t>E9.LLH-HK LEVI</t>
  </si>
  <si>
    <t>H4-LLH</t>
  </si>
  <si>
    <t>E9.LLH</t>
  </si>
  <si>
    <t>H4-LLH-MDRBH</t>
  </si>
  <si>
    <t>E9.LLH-MDRBH</t>
  </si>
  <si>
    <t>H4-LLH-SUMBGN</t>
  </si>
  <si>
    <t>E6.LLH-SUMBGN</t>
  </si>
  <si>
    <t>H4-LLH-GERAN</t>
  </si>
  <si>
    <t>E6.LLH-GERAN</t>
  </si>
  <si>
    <t>TAHUN</t>
  </si>
  <si>
    <t>QUARTER</t>
  </si>
  <si>
    <t>2025</t>
  </si>
  <si>
    <t>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</si>
</sst>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numFmt numFmtId="165" formatCode="_-* #,##0_-;\-* #,##0_-;_-* &quot;-&quot;??_-;_-@_-"/>
    <numFmt numFmtId="166" formatCode="0.0%"/>
    <numFmt numFmtId="167" formatCode="#,##0.00_ ;\-#,##0.00\ "/>
    <numFmt numFmtId="168" formatCode="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b/>
      <i/>
      <sz val="11"/>
      <color indexed="8"/>
      <name val="Times New Roman"/>
      <family val="1"/>
    </font>
    <font>
      <b/>
      <sz val="11"/>
      <color indexed="16"/>
      <name val="Times New Roman"/>
      <family val="1"/>
    </font>
    <font>
      <sz val="10"/>
      <name val="Arial"/>
      <family val="2"/>
    </font>
    <font>
      <sz val="11"/>
      <name val="Aptos Narrow"/>
      <family val="2"/>
      <scheme val="minor"/>
    </font>
    <font>
      <sz val="9"/>
      <color theme="1"/>
      <name val="Arial"/>
      <family val="2"/>
    </font>
    <font>
      <b/>
      <sz val="9"/>
      <color theme="1"/>
      <name val="Arial"/>
      <family val="2"/>
    </font>
    <font>
      <b/>
      <sz val="11"/>
      <color theme="0"/>
      <name val="Aptos Narrow"/>
      <family val="2"/>
      <scheme val="minor"/>
    </font>
    <font>
      <b/>
      <sz val="10"/>
      <color rgb="FF2C2C36"/>
      <name val="Arial"/>
      <family val="2"/>
    </font>
    <font>
      <b/>
      <sz val="9"/>
      <name val="Aptos Narrow"/>
      <family val="2"/>
      <scheme val="minor"/>
    </font>
    <font>
      <b/>
      <sz val="9"/>
      <name val="Arial"/>
      <family val="2"/>
    </font>
    <font>
      <sz val="9"/>
      <color theme="1"/>
      <name val="Aptos Narrow"/>
      <family val="2"/>
      <scheme val="minor"/>
    </font>
    <font>
      <i/>
      <sz val="11"/>
      <color theme="1"/>
      <name val="Aptos Narrow"/>
      <family val="2"/>
      <scheme val="minor"/>
    </font>
    <font>
      <b/>
      <u/>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FF"/>
        <bgColor indexed="64"/>
      </patternFill>
    </fill>
    <fill>
      <patternFill patternType="solid">
        <fgColor theme="3" tint="0.249977111117893"/>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 fillId="3" borderId="0">
      <alignment horizontal="right"/>
    </xf>
    <xf numFmtId="0" fontId="7" fillId="3" borderId="3"/>
    <xf numFmtId="43" fontId="8" fillId="0" borderId="0" applyFont="0" applyFill="0" applyBorder="0" applyAlignment="0" applyProtection="0"/>
    <xf numFmtId="0" fontId="10" fillId="0" borderId="0"/>
    <xf numFmtId="43" fontId="1" fillId="0" borderId="0" applyFont="0" applyFill="0" applyBorder="0" applyAlignment="0" applyProtection="0"/>
    <xf numFmtId="43" fontId="10" fillId="0" borderId="0" applyFont="0" applyFill="0" applyBorder="0" applyAlignment="0" applyProtection="0"/>
  </cellStyleXfs>
  <cellXfs count="65">
    <xf numFmtId="0" fontId="0" fillId="0" borderId="0" xfId="0"/>
    <xf numFmtId="0" fontId="0" fillId="2" borderId="0" xfId="0" applyFill="1"/>
    <xf numFmtId="164" fontId="0" fillId="0" borderId="0" xfId="0" applyNumberFormat="1"/>
    <xf numFmtId="43" fontId="0" fillId="2" borderId="0" xfId="1" applyFont="1" applyFill="1"/>
    <xf numFmtId="10" fontId="0" fillId="2" borderId="0" xfId="0" applyNumberFormat="1" applyFill="1"/>
    <xf numFmtId="43" fontId="2" fillId="2" borderId="1" xfId="0" applyNumberFormat="1" applyFont="1" applyFill="1" applyBorder="1"/>
    <xf numFmtId="165" fontId="2" fillId="2" borderId="1" xfId="0" applyNumberFormat="1" applyFont="1" applyFill="1" applyBorder="1"/>
    <xf numFmtId="0" fontId="0" fillId="0" borderId="0" xfId="0" applyAlignment="1">
      <alignment vertical="center" wrapText="1"/>
    </xf>
    <xf numFmtId="0" fontId="0" fillId="0" borderId="0" xfId="0" applyAlignment="1">
      <alignment vertical="center"/>
    </xf>
    <xf numFmtId="9" fontId="0" fillId="0" borderId="0" xfId="2" applyFont="1"/>
    <xf numFmtId="10" fontId="0" fillId="0" borderId="0" xfId="2" applyNumberFormat="1" applyFont="1"/>
    <xf numFmtId="9" fontId="0" fillId="0" borderId="0" xfId="2" applyFont="1" applyAlignment="1">
      <alignment vertical="center" wrapText="1"/>
    </xf>
    <xf numFmtId="0" fontId="0" fillId="0" borderId="0" xfId="2" applyNumberFormat="1" applyFont="1"/>
    <xf numFmtId="0" fontId="0" fillId="0" borderId="0" xfId="0" applyAlignment="1">
      <alignment horizontal="center" vertical="center" wrapText="1"/>
    </xf>
    <xf numFmtId="0" fontId="0" fillId="0" borderId="0" xfId="0" applyAlignment="1">
      <alignment horizontal="right"/>
    </xf>
    <xf numFmtId="165" fontId="0" fillId="0" borderId="0" xfId="0" applyNumberFormat="1"/>
    <xf numFmtId="0" fontId="4" fillId="2" borderId="0" xfId="0" applyFont="1" applyFill="1"/>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vertical="center"/>
    </xf>
    <xf numFmtId="0" fontId="9" fillId="2" borderId="0" xfId="0" applyFont="1" applyFill="1"/>
    <xf numFmtId="0" fontId="10" fillId="0" borderId="0" xfId="7"/>
    <xf numFmtId="0" fontId="11" fillId="0" borderId="0" xfId="7" applyFont="1"/>
    <xf numFmtId="168" fontId="0" fillId="0" borderId="0" xfId="0" applyNumberFormat="1"/>
    <xf numFmtId="43" fontId="10" fillId="0" borderId="0" xfId="1" applyFont="1"/>
    <xf numFmtId="43" fontId="0" fillId="0" borderId="0" xfId="8" applyFont="1"/>
    <xf numFmtId="43" fontId="0" fillId="0" borderId="0" xfId="8" quotePrefix="1" applyFont="1"/>
    <xf numFmtId="43" fontId="0" fillId="2" borderId="0" xfId="8" applyFont="1" applyFill="1"/>
    <xf numFmtId="0" fontId="12" fillId="5" borderId="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0" xfId="0" quotePrefix="1" applyFont="1" applyFill="1" applyAlignment="1">
      <alignment horizontal="center" vertical="center" wrapText="1"/>
    </xf>
    <xf numFmtId="167" fontId="0" fillId="2" borderId="0" xfId="8" applyNumberFormat="1" applyFont="1" applyFill="1"/>
    <xf numFmtId="0" fontId="0" fillId="5" borderId="0" xfId="0"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left"/>
    </xf>
    <xf numFmtId="0" fontId="0" fillId="0" borderId="0" xfId="0" quotePrefix="1" applyAlignment="1">
      <alignment horizontal="left"/>
    </xf>
    <xf numFmtId="0" fontId="13" fillId="0" borderId="0" xfId="0" applyFont="1" applyAlignment="1">
      <alignment vertical="center"/>
    </xf>
    <xf numFmtId="9" fontId="0" fillId="0" borderId="0" xfId="0" applyNumberFormat="1"/>
    <xf numFmtId="9" fontId="0" fillId="0" borderId="0" xfId="0" applyNumberFormat="1" applyAlignment="1">
      <alignment horizontal="left"/>
    </xf>
    <xf numFmtId="0" fontId="14" fillId="4" borderId="2" xfId="0" applyFont="1" applyFill="1" applyBorder="1" applyAlignment="1">
      <alignment vertical="center"/>
    </xf>
    <xf numFmtId="0" fontId="15" fillId="4" borderId="2" xfId="0" applyFont="1" applyFill="1" applyBorder="1" applyAlignment="1">
      <alignment horizontal="center" vertical="center" wrapText="1"/>
    </xf>
    <xf numFmtId="0" fontId="16" fillId="2" borderId="0" xfId="0" applyFont="1" applyFill="1" applyAlignment="1">
      <alignment vertical="center"/>
    </xf>
    <xf numFmtId="43" fontId="16" fillId="0" borderId="0" xfId="1" applyFont="1"/>
    <xf numFmtId="0" fontId="16" fillId="2" borderId="0" xfId="0" applyFont="1" applyFill="1" applyAlignment="1">
      <alignment horizontal="left" vertical="center"/>
    </xf>
    <xf numFmtId="0" fontId="16" fillId="2" borderId="0" xfId="0" applyFont="1" applyFill="1" applyAlignment="1">
      <alignment horizontal="left" vertical="center" wrapText="1"/>
    </xf>
    <xf numFmtId="167" fontId="16" fillId="2" borderId="0" xfId="1" applyNumberFormat="1" applyFont="1" applyFill="1" applyAlignment="1">
      <alignment horizontal="left" vertical="center"/>
    </xf>
    <xf numFmtId="43" fontId="16" fillId="2" borderId="0" xfId="1" applyFont="1" applyFill="1" applyAlignment="1">
      <alignment vertical="center"/>
    </xf>
    <xf numFmtId="0" fontId="16" fillId="2" borderId="0" xfId="0" applyFont="1" applyFill="1"/>
    <xf numFmtId="0" fontId="2" fillId="0" borderId="0" xfId="0" applyFont="1" applyAlignment="1">
      <alignment horizontal="center" vertical="center"/>
    </xf>
    <xf numFmtId="0" fontId="2" fillId="0" borderId="0" xfId="0" applyFont="1"/>
    <xf numFmtId="0" fontId="0" fillId="0" borderId="0" xfId="0" applyAlignment="1">
      <alignment horizontal="center" vertical="center"/>
    </xf>
    <xf numFmtId="0" fontId="17" fillId="0" borderId="0" xfId="0" applyFont="1"/>
    <xf numFmtId="0" fontId="18" fillId="0" borderId="0" xfId="0" applyFont="1"/>
    <xf numFmtId="167" fontId="16" fillId="2" borderId="0" xfId="1" applyNumberFormat="1" applyFont="1" applyFill="1" applyAlignment="1">
      <alignment vertical="center"/>
    </xf>
    <xf numFmtId="4" fontId="0" fillId="0" borderId="0" xfId="0" applyNumberFormat="1"/>
    <xf numFmtId="0" fontId="5" fillId="0" borderId="0" xfId="0" pivotButton="1" applyFont="1"/>
    <xf numFmtId="0" fontId="5" fillId="2" borderId="0" xfId="0" applyFont="1" applyFill="1"/>
    <xf numFmtId="0" fontId="5" fillId="0" borderId="0" xfId="0" applyFont="1" applyAlignment="1">
      <alignment horizontal="left"/>
    </xf>
    <xf numFmtId="4" fontId="5" fillId="0" borderId="0" xfId="0" applyNumberFormat="1" applyFont="1"/>
    <xf numFmtId="0" fontId="0" fillId="0" borderId="0" xfId="0" applyNumberFormat="1"/>
  </cellXfs>
  <cellStyles count="10">
    <cellStyle name="Comma" xfId="1" builtinId="3"/>
    <cellStyle name="Comma 2" xfId="3" xr:uid="{C7366CA5-24F0-47A6-9523-D498F7D4FE87}"/>
    <cellStyle name="Comma 2 2" xfId="9" xr:uid="{1B6E5F6F-5E9A-41F9-B930-47C89F8F6DC8}"/>
    <cellStyle name="Comma 3" xfId="6" xr:uid="{2912F52A-52B5-4083-92C0-4FBA197D8F08}"/>
    <cellStyle name="Comma 4" xfId="8" xr:uid="{1CCBF6AE-4C99-4052-836C-FAC36D1B6B68}"/>
    <cellStyle name="Normal" xfId="0" builtinId="0"/>
    <cellStyle name="Normal 2" xfId="7" xr:uid="{71D06D25-CE6B-4B92-B678-71734A94AF54}"/>
    <cellStyle name="Output Column Headings" xfId="4" xr:uid="{69A97165-C31B-4C43-8B66-421260D20A8F}"/>
    <cellStyle name="Output Line Items" xfId="5" xr:uid="{2F458EB1-7A95-41CD-860E-4D49662B4A1F}"/>
    <cellStyle name="Percent" xfId="2" builtinId="5"/>
  </cellStyles>
  <dxfs count="90">
    <dxf>
      <font>
        <sz val="14"/>
      </font>
    </dxf>
    <dxf>
      <font>
        <sz val="14"/>
      </font>
    </dxf>
    <dxf>
      <font>
        <sz val="14"/>
      </font>
    </dxf>
    <dxf>
      <font>
        <sz val="14"/>
      </font>
    </dxf>
    <dxf>
      <font>
        <sz val="14"/>
      </font>
    </dxf>
    <dxf>
      <font>
        <sz val="14"/>
      </font>
    </dxf>
    <dxf>
      <numFmt numFmtId="13" formatCode="0%"/>
    </dxf>
    <dxf>
      <numFmt numFmtId="13" formatCode="0%"/>
    </dxf>
    <dxf>
      <numFmt numFmtId="13" formatCode="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outline="0">
        <top style="thin">
          <color indexed="64"/>
        </top>
      </border>
    </dxf>
    <dxf>
      <fill>
        <patternFill>
          <fgColor indexed="64"/>
          <bgColor theme="0"/>
        </patternFill>
      </fill>
    </dxf>
    <dxf>
      <border outline="0">
        <bottom style="thin">
          <color indexed="64"/>
        </bottom>
      </border>
    </dxf>
    <dxf>
      <font>
        <strike val="0"/>
        <outline val="0"/>
        <shadow val="0"/>
        <u val="none"/>
        <vertAlign val="baseline"/>
        <color auto="1"/>
      </font>
      <fill>
        <patternFill>
          <fgColor indexed="64"/>
          <bgColor theme="3" tint="0.249977111117893"/>
        </patternFill>
      </fill>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numFmt numFmtId="35" formatCode="_-* #,##0.00_-;\-* #,##0.00_-;_-* &quot;-&quot;??_-;_-@_-"/>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strike val="0"/>
        <outline val="0"/>
        <shadow val="0"/>
        <u val="none"/>
        <vertAlign val="baseline"/>
        <sz val="9"/>
      </font>
      <fill>
        <patternFill>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dxf>
    <dxf>
      <fill>
        <patternFill patternType="none">
          <fgColor indexed="64"/>
          <bgColor auto="1"/>
        </patternFill>
      </fill>
    </dxf>
    <dxf>
      <font>
        <sz val="14"/>
      </font>
    </dxf>
    <dxf>
      <font>
        <sz val="14"/>
      </font>
    </dxf>
    <dxf>
      <font>
        <sz val="14"/>
      </font>
    </dxf>
    <dxf>
      <font>
        <sz val="14"/>
      </font>
    </dxf>
    <dxf>
      <font>
        <sz val="14"/>
      </font>
    </dxf>
    <dxf>
      <font>
        <sz val="14"/>
      </font>
    </dxf>
    <dxf>
      <numFmt numFmtId="13" formatCode="0%"/>
    </dxf>
    <dxf>
      <numFmt numFmtId="13" formatCode="0%"/>
    </dxf>
    <dxf>
      <numFmt numFmtId="13" formatCode="0%"/>
    </dxf>
    <dxf>
      <numFmt numFmtId="13" formatCode="0%"/>
    </dxf>
    <dxf>
      <numFmt numFmtId="13" formatCode="0%"/>
    </dxf>
    <dxf>
      <numFmt numFmtId="13" formatCode="0%"/>
    </dxf>
    <dxf>
      <numFmt numFmtId="166" formatCode="0.0%"/>
    </dxf>
    <dxf>
      <numFmt numFmtId="13" formatCode="0%"/>
    </dxf>
    <dxf>
      <numFmt numFmtId="13" formatCode="0%"/>
    </dxf>
    <dxf>
      <numFmt numFmtId="13" formatCode="0%"/>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Invisible" pivot="0" table="0" count="0" xr9:uid="{CB15B22C-9081-4320-BD26-43C76348C82E}"/>
    <tableStyle name="SlicerStyleLight1 2" pivot="0" table="0" count="10" xr9:uid="{FB9C8513-66B3-4575-9E42-DD5BF2CDF4EA}">
      <tableStyleElement type="wholeTable" dxfId="89"/>
      <tableStyleElement type="headerRow" dxfId="88"/>
    </tableStyle>
  </tableStyles>
  <colors>
    <mruColors>
      <color rgb="FFFB6569"/>
      <color rgb="FFFF6699"/>
      <color rgb="FF00FF99"/>
      <color rgb="FF00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gray0625">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0.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84" Type="http://schemas.openxmlformats.org/officeDocument/2006/relationships/customXml" Target="../customXml/item47.xml"/><Relationship Id="rId89" Type="http://schemas.openxmlformats.org/officeDocument/2006/relationships/customXml" Target="../customXml/item52.xml"/><Relationship Id="rId16" Type="http://schemas.openxmlformats.org/officeDocument/2006/relationships/pivotCacheDefinition" Target="pivotCache/pivotCacheDefinition5.xml"/><Relationship Id="rId107" Type="http://schemas.openxmlformats.org/officeDocument/2006/relationships/customXml" Target="../customXml/item70.xml"/><Relationship Id="rId11" Type="http://schemas.openxmlformats.org/officeDocument/2006/relationships/worksheet" Target="worksheets/sheet11.xml"/><Relationship Id="rId32" Type="http://schemas.openxmlformats.org/officeDocument/2006/relationships/connections" Target="connections.xml"/><Relationship Id="rId37" Type="http://schemas.openxmlformats.org/officeDocument/2006/relationships/calcChain" Target="calcChain.xml"/><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102" Type="http://schemas.openxmlformats.org/officeDocument/2006/relationships/customXml" Target="../customXml/item65.xml"/><Relationship Id="rId5" Type="http://schemas.openxmlformats.org/officeDocument/2006/relationships/worksheet" Target="worksheets/sheet5.xml"/><Relationship Id="rId90" Type="http://schemas.openxmlformats.org/officeDocument/2006/relationships/customXml" Target="../customXml/item53.xml"/><Relationship Id="rId95" Type="http://schemas.openxmlformats.org/officeDocument/2006/relationships/customXml" Target="../customXml/item58.xml"/><Relationship Id="rId22" Type="http://schemas.openxmlformats.org/officeDocument/2006/relationships/pivotCacheDefinition" Target="pivotCache/pivotCacheDefinition11.xml"/><Relationship Id="rId27" Type="http://schemas.microsoft.com/office/2007/relationships/slicerCache" Target="slicerCaches/slicerCache5.xml"/><Relationship Id="rId43" Type="http://schemas.openxmlformats.org/officeDocument/2006/relationships/customXml" Target="../customXml/item6.xml"/><Relationship Id="rId48" Type="http://schemas.openxmlformats.org/officeDocument/2006/relationships/customXml" Target="../customXml/item11.xml"/><Relationship Id="rId64" Type="http://schemas.openxmlformats.org/officeDocument/2006/relationships/customXml" Target="../customXml/item27.xml"/><Relationship Id="rId69" Type="http://schemas.openxmlformats.org/officeDocument/2006/relationships/customXml" Target="../customXml/item32.xml"/><Relationship Id="rId80" Type="http://schemas.openxmlformats.org/officeDocument/2006/relationships/customXml" Target="../customXml/item43.xml"/><Relationship Id="rId85" Type="http://schemas.openxmlformats.org/officeDocument/2006/relationships/customXml" Target="../customXml/item48.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styles" Target="styles.xml"/><Relationship Id="rId38" Type="http://schemas.openxmlformats.org/officeDocument/2006/relationships/customXml" Target="../customXml/item1.xml"/><Relationship Id="rId59" Type="http://schemas.openxmlformats.org/officeDocument/2006/relationships/customXml" Target="../customXml/item22.xml"/><Relationship Id="rId103" Type="http://schemas.openxmlformats.org/officeDocument/2006/relationships/customXml" Target="../customXml/item66.xml"/><Relationship Id="rId20" Type="http://schemas.openxmlformats.org/officeDocument/2006/relationships/pivotCacheDefinition" Target="pivotCache/pivotCacheDefinition9.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83" Type="http://schemas.openxmlformats.org/officeDocument/2006/relationships/customXml" Target="../customXml/item46.xml"/><Relationship Id="rId88" Type="http://schemas.openxmlformats.org/officeDocument/2006/relationships/customXml" Target="../customXml/item51.xml"/><Relationship Id="rId91" Type="http://schemas.openxmlformats.org/officeDocument/2006/relationships/customXml" Target="../customXml/item54.xml"/><Relationship Id="rId96" Type="http://schemas.openxmlformats.org/officeDocument/2006/relationships/customXml" Target="../customXml/item5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6" Type="http://schemas.openxmlformats.org/officeDocument/2006/relationships/customXml" Target="../customXml/item69.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86" Type="http://schemas.openxmlformats.org/officeDocument/2006/relationships/customXml" Target="../customXml/item49.xml"/><Relationship Id="rId94" Type="http://schemas.openxmlformats.org/officeDocument/2006/relationships/customXml" Target="../customXml/item57.xml"/><Relationship Id="rId99" Type="http://schemas.openxmlformats.org/officeDocument/2006/relationships/customXml" Target="../customXml/item62.xml"/><Relationship Id="rId101" Type="http://schemas.openxmlformats.org/officeDocument/2006/relationships/customXml" Target="../customXml/item6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97" Type="http://schemas.openxmlformats.org/officeDocument/2006/relationships/customXml" Target="../customXml/item60.xml"/><Relationship Id="rId104" Type="http://schemas.openxmlformats.org/officeDocument/2006/relationships/customXml" Target="../customXml/item67.xml"/><Relationship Id="rId7" Type="http://schemas.openxmlformats.org/officeDocument/2006/relationships/worksheet" Target="worksheets/sheet7.xml"/><Relationship Id="rId71" Type="http://schemas.openxmlformats.org/officeDocument/2006/relationships/customXml" Target="../customXml/item34.xml"/><Relationship Id="rId92" Type="http://schemas.openxmlformats.org/officeDocument/2006/relationships/customXml" Target="../customXml/item55.xml"/><Relationship Id="rId2" Type="http://schemas.openxmlformats.org/officeDocument/2006/relationships/worksheet" Target="worksheets/sheet2.xml"/><Relationship Id="rId29" Type="http://schemas.microsoft.com/office/2007/relationships/slicerCache" Target="slicerCaches/slicerCache7.xml"/><Relationship Id="rId24" Type="http://schemas.microsoft.com/office/2007/relationships/slicerCache" Target="slicerCaches/slicerCache2.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 Id="rId87" Type="http://schemas.openxmlformats.org/officeDocument/2006/relationships/customXml" Target="../customXml/item50.xml"/><Relationship Id="rId61" Type="http://schemas.openxmlformats.org/officeDocument/2006/relationships/customXml" Target="../customXml/item24.xml"/><Relationship Id="rId82" Type="http://schemas.openxmlformats.org/officeDocument/2006/relationships/customXml" Target="../customXml/item45.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microsoft.com/office/2007/relationships/slicerCache" Target="slicerCaches/slicerCache8.xml"/><Relationship Id="rId35" Type="http://schemas.openxmlformats.org/officeDocument/2006/relationships/sheetMetadata" Target="metadata.xml"/><Relationship Id="rId56" Type="http://schemas.openxmlformats.org/officeDocument/2006/relationships/customXml" Target="../customXml/item19.xml"/><Relationship Id="rId77" Type="http://schemas.openxmlformats.org/officeDocument/2006/relationships/customXml" Target="../customXml/item40.xml"/><Relationship Id="rId100" Type="http://schemas.openxmlformats.org/officeDocument/2006/relationships/customXml" Target="../customXml/item63.xml"/><Relationship Id="rId105" Type="http://schemas.openxmlformats.org/officeDocument/2006/relationships/customXml" Target="../customXml/item68.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93" Type="http://schemas.openxmlformats.org/officeDocument/2006/relationships/customXml" Target="../customXml/item56.xml"/><Relationship Id="rId98" Type="http://schemas.openxmlformats.org/officeDocument/2006/relationships/customXml" Target="../customXml/item61.xml"/><Relationship Id="rId3" Type="http://schemas.openxmlformats.org/officeDocument/2006/relationships/worksheet" Target="worksheets/sheet3.xml"/><Relationship Id="rId25" Type="http://schemas.microsoft.com/office/2007/relationships/slicerCache" Target="slicerCaches/slicerCache3.xml"/><Relationship Id="rId46" Type="http://schemas.openxmlformats.org/officeDocument/2006/relationships/customXml" Target="../customXml/item9.xml"/><Relationship Id="rId67"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09-2025.xlsx]data1!PivotTable3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1</a:t>
            </a:r>
            <a:endParaRPr lang="en-MY" b="1"/>
          </a:p>
        </c:rich>
      </c:tx>
      <c:layout>
        <c:manualLayout>
          <c:xMode val="edge"/>
          <c:yMode val="edge"/>
          <c:x val="0.48808772237357223"/>
          <c:y val="5.14705862486264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dLbl>
          <c:idx val="0"/>
          <c:layout>
            <c:manualLayout>
              <c:x val="5.5795211365001285E-3"/>
              <c:y val="-6.862744833150191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dLbl>
          <c:idx val="0"/>
          <c:layout>
            <c:manualLayout>
              <c:x val="5.5795211365001285E-3"/>
              <c:y val="-8.578431041437752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dLbl>
          <c:idx val="0"/>
          <c:layout>
            <c:manualLayout>
              <c:x val="-1.0229003917257442E-16"/>
              <c:y val="-4.803921383205134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dLbl>
          <c:idx val="0"/>
          <c:layout>
            <c:manualLayout>
              <c:x val="0"/>
              <c:y val="-2.401960691602567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6981870070965"/>
          <c:y val="0.14029611933394628"/>
          <c:w val="0.88476831032858438"/>
          <c:h val="0.70912310062053796"/>
        </c:manualLayout>
      </c:layout>
      <c:barChart>
        <c:barDir val="col"/>
        <c:grouping val="clustered"/>
        <c:varyColors val="0"/>
        <c:ser>
          <c:idx val="0"/>
          <c:order val="0"/>
          <c:tx>
            <c:strRef>
              <c:f>data1!$B$3</c:f>
              <c:strCache>
                <c:ptCount val="1"/>
                <c:pt idx="0">
                  <c:v>Sum of BAJET 2025</c:v>
                </c:pt>
              </c:strCache>
            </c:strRef>
          </c:tx>
          <c:spPr>
            <a:solidFill>
              <a:schemeClr val="accent5">
                <a:lumMod val="20000"/>
                <a:lumOff val="8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data1!$B$4:$B$8</c:f>
              <c:numCache>
                <c:formatCode>General</c:formatCode>
                <c:ptCount val="4"/>
                <c:pt idx="0">
                  <c:v>363200000</c:v>
                </c:pt>
                <c:pt idx="1">
                  <c:v>180600000</c:v>
                </c:pt>
                <c:pt idx="2">
                  <c:v>200000000</c:v>
                </c:pt>
                <c:pt idx="3">
                  <c:v>65520000</c:v>
                </c:pt>
              </c:numCache>
            </c:numRef>
          </c:val>
          <c:extLst>
            <c:ext xmlns:c16="http://schemas.microsoft.com/office/drawing/2014/chart" uri="{C3380CC4-5D6E-409C-BE32-E72D297353CC}">
              <c16:uniqueId val="{00000013-602B-4D1D-91F4-6A7A6D9B7104}"/>
            </c:ext>
          </c:extLst>
        </c:ser>
        <c:ser>
          <c:idx val="1"/>
          <c:order val="1"/>
          <c:tx>
            <c:strRef>
              <c:f>data1!$C$3</c:f>
              <c:strCache>
                <c:ptCount val="1"/>
                <c:pt idx="0">
                  <c:v>Sum of SASARAN 09-2025</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data1!$C$4:$C$8</c:f>
              <c:numCache>
                <c:formatCode>General</c:formatCode>
                <c:ptCount val="4"/>
                <c:pt idx="0">
                  <c:v>269209400</c:v>
                </c:pt>
                <c:pt idx="1">
                  <c:v>120251100</c:v>
                </c:pt>
                <c:pt idx="2">
                  <c:v>119100000</c:v>
                </c:pt>
                <c:pt idx="3">
                  <c:v>22848500</c:v>
                </c:pt>
              </c:numCache>
            </c:numRef>
          </c:val>
          <c:extLst>
            <c:ext xmlns:c16="http://schemas.microsoft.com/office/drawing/2014/chart" uri="{C3380CC4-5D6E-409C-BE32-E72D297353CC}">
              <c16:uniqueId val="{00000014-602B-4D1D-91F4-6A7A6D9B7104}"/>
            </c:ext>
          </c:extLst>
        </c:ser>
        <c:ser>
          <c:idx val="2"/>
          <c:order val="2"/>
          <c:tx>
            <c:strRef>
              <c:f>data1!$D$3</c:f>
              <c:strCache>
                <c:ptCount val="1"/>
                <c:pt idx="0">
                  <c:v>Sum of SEBENAR 09-2025</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003-C57C-40EE-A699-785FDBCF4A83}"/>
              </c:ext>
            </c:extLst>
          </c:dPt>
          <c:dPt>
            <c:idx val="1"/>
            <c:invertIfNegative val="0"/>
            <c:bubble3D val="0"/>
            <c:extLst>
              <c:ext xmlns:c16="http://schemas.microsoft.com/office/drawing/2014/chart" uri="{C3380CC4-5D6E-409C-BE32-E72D297353CC}">
                <c16:uniqueId val="{00000000-79AE-4273-B4C1-4B16D944ADEF}"/>
              </c:ext>
            </c:extLst>
          </c:dPt>
          <c:dPt>
            <c:idx val="2"/>
            <c:invertIfNegative val="0"/>
            <c:bubble3D val="0"/>
            <c:extLst>
              <c:ext xmlns:c16="http://schemas.microsoft.com/office/drawing/2014/chart" uri="{C3380CC4-5D6E-409C-BE32-E72D297353CC}">
                <c16:uniqueId val="{00000001-79AE-4273-B4C1-4B16D944ADEF}"/>
              </c:ext>
            </c:extLst>
          </c:dPt>
          <c:dPt>
            <c:idx val="3"/>
            <c:invertIfNegative val="0"/>
            <c:bubble3D val="0"/>
            <c:extLst>
              <c:ext xmlns:c16="http://schemas.microsoft.com/office/drawing/2014/chart" uri="{C3380CC4-5D6E-409C-BE32-E72D297353CC}">
                <c16:uniqueId val="{00000002-79AE-4273-B4C1-4B16D944ADEF}"/>
              </c:ext>
            </c:extLst>
          </c:dPt>
          <c:dLbls>
            <c:dLbl>
              <c:idx val="0"/>
              <c:layout>
                <c:manualLayout>
                  <c:x val="0"/>
                  <c:y val="-2.40196069160256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7C-40EE-A699-785FDBCF4A83}"/>
                </c:ext>
              </c:extLst>
            </c:dLbl>
            <c:dLbl>
              <c:idx val="1"/>
              <c:layout>
                <c:manualLayout>
                  <c:x val="5.5795211365001285E-3"/>
                  <c:y val="-8.57843104143775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AE-4273-B4C1-4B16D944ADEF}"/>
                </c:ext>
              </c:extLst>
            </c:dLbl>
            <c:dLbl>
              <c:idx val="2"/>
              <c:layout>
                <c:manualLayout>
                  <c:x val="5.5795211365001285E-3"/>
                  <c:y val="-6.86274483315019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AE-4273-B4C1-4B16D944ADEF}"/>
                </c:ext>
              </c:extLst>
            </c:dLbl>
            <c:dLbl>
              <c:idx val="3"/>
              <c:layout>
                <c:manualLayout>
                  <c:x val="-1.0229003917257442E-16"/>
                  <c:y val="-4.80392138320513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AE-4273-B4C1-4B16D944ADE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data1!$D$4:$D$8</c:f>
              <c:numCache>
                <c:formatCode>General</c:formatCode>
                <c:ptCount val="4"/>
                <c:pt idx="0">
                  <c:v>370743478.11999989</c:v>
                </c:pt>
                <c:pt idx="1">
                  <c:v>109679516.37999997</c:v>
                </c:pt>
                <c:pt idx="2">
                  <c:v>108453242.39000003</c:v>
                </c:pt>
                <c:pt idx="3">
                  <c:v>20845539.470000003</c:v>
                </c:pt>
              </c:numCache>
            </c:numRef>
          </c:val>
          <c:extLst>
            <c:ext xmlns:c16="http://schemas.microsoft.com/office/drawing/2014/chart" uri="{C3380CC4-5D6E-409C-BE32-E72D297353CC}">
              <c16:uniqueId val="{00000015-602B-4D1D-91F4-6A7A6D9B7104}"/>
            </c:ext>
          </c:extLst>
        </c:ser>
        <c:dLbls>
          <c:dLblPos val="outEnd"/>
          <c:showLegendKey val="0"/>
          <c:showVal val="1"/>
          <c:showCatName val="0"/>
          <c:showSerName val="0"/>
          <c:showPercent val="0"/>
          <c:showBubbleSize val="0"/>
        </c:dLbls>
        <c:gapWidth val="219"/>
        <c:overlap val="-27"/>
        <c:axId val="2101280351"/>
        <c:axId val="2101285151"/>
      </c:barChart>
      <c:catAx>
        <c:axId val="21012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5151"/>
        <c:crosses val="autoZero"/>
        <c:auto val="1"/>
        <c:lblAlgn val="ctr"/>
        <c:lblOffset val="100"/>
        <c:noMultiLvlLbl val="0"/>
      </c:catAx>
      <c:valAx>
        <c:axId val="21012851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128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09-2025.xlsx]data1!PivotTable11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3</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2"/>
            </a:solidFill>
          </a:ln>
          <a:effectLst/>
        </c:spPr>
        <c:marker>
          <c:spPr>
            <a:solidFill>
              <a:schemeClr val="accent2"/>
            </a:solidFill>
            <a:ln w="9525">
              <a:solidFill>
                <a:schemeClr val="accent2"/>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FFC000"/>
            </a:solidFill>
            <a:round/>
          </a:ln>
          <a:effectLst/>
        </c:spPr>
        <c:marker>
          <c:symbol val="circle"/>
          <c:size val="5"/>
          <c:spPr>
            <a:solidFill>
              <a:srgbClr val="FFC000"/>
            </a:solidFill>
            <a:ln w="9525">
              <a:solidFill>
                <a:srgbClr val="FFC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circle"/>
          <c:size val="5"/>
          <c:spPr>
            <a:solidFill>
              <a:srgbClr val="FF0000"/>
            </a:solidFill>
            <a:ln w="9525">
              <a:solidFill>
                <a:srgbClr val="FF0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dLbl>
          <c:idx val="0"/>
          <c:layout>
            <c:manualLayout>
              <c:x val="-9.8505884148120549E-4"/>
              <c:y val="0.195308273941936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0400344574125E-2"/>
          <c:y val="0.12162560463392434"/>
          <c:w val="0.96181998886867281"/>
          <c:h val="0.64799783167083302"/>
        </c:manualLayout>
      </c:layout>
      <c:barChart>
        <c:barDir val="col"/>
        <c:grouping val="clustered"/>
        <c:varyColors val="0"/>
        <c:ser>
          <c:idx val="1"/>
          <c:order val="1"/>
          <c:tx>
            <c:strRef>
              <c:f>data1!$H$3</c:f>
              <c:strCache>
                <c:ptCount val="1"/>
                <c:pt idx="0">
                  <c:v>Prestasi 2025 (Sebenar/Sasaran)</c:v>
                </c:pt>
              </c:strCache>
            </c:strRef>
          </c:tx>
          <c:spPr>
            <a:solidFill>
              <a:srgbClr val="92D050"/>
            </a:solidFill>
            <a:ln>
              <a:noFill/>
            </a:ln>
            <a:effectLst/>
          </c:spPr>
          <c:invertIfNegative val="0"/>
          <c:dPt>
            <c:idx val="3"/>
            <c:invertIfNegative val="0"/>
            <c:bubble3D val="0"/>
            <c:extLst>
              <c:ext xmlns:c16="http://schemas.microsoft.com/office/drawing/2014/chart" uri="{C3380CC4-5D6E-409C-BE32-E72D297353CC}">
                <c16:uniqueId val="{00000000-FDEC-43AA-92CA-EB17C48B8119}"/>
              </c:ext>
            </c:extLst>
          </c:dPt>
          <c:dPt>
            <c:idx val="4"/>
            <c:invertIfNegative val="0"/>
            <c:bubble3D val="0"/>
            <c:extLst>
              <c:ext xmlns:c16="http://schemas.microsoft.com/office/drawing/2014/chart" uri="{C3380CC4-5D6E-409C-BE32-E72D297353CC}">
                <c16:uniqueId val="{00000001-969E-463B-8181-52740F7B72CD}"/>
              </c:ext>
            </c:extLst>
          </c:dPt>
          <c:dPt>
            <c:idx val="8"/>
            <c:invertIfNegative val="0"/>
            <c:bubble3D val="0"/>
            <c:extLst>
              <c:ext xmlns:c16="http://schemas.microsoft.com/office/drawing/2014/chart" uri="{C3380CC4-5D6E-409C-BE32-E72D297353CC}">
                <c16:uniqueId val="{00000001-6483-459B-9411-F2305F40FA36}"/>
              </c:ext>
            </c:extLst>
          </c:dPt>
          <c:dLbls>
            <c:dLbl>
              <c:idx val="3"/>
              <c:layout>
                <c:manualLayout>
                  <c:x val="-9.8505884148120549E-4"/>
                  <c:y val="0.195308273941936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EC-43AA-92CA-EB17C48B811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data1!$F$4:$F$44</c:f>
              <c:strCache>
                <c:ptCount val="40"/>
                <c:pt idx="0">
                  <c:v>BPLV</c:v>
                </c:pt>
                <c:pt idx="1">
                  <c:v>BPKB</c:v>
                </c:pt>
                <c:pt idx="2">
                  <c:v>BKA</c:v>
                </c:pt>
                <c:pt idx="3">
                  <c:v>SR</c:v>
                </c:pt>
                <c:pt idx="4">
                  <c:v>BLA</c:v>
                </c:pt>
                <c:pt idx="5">
                  <c:v>JH</c:v>
                </c:pt>
                <c:pt idx="6">
                  <c:v>BPKPB</c:v>
                </c:pt>
                <c:pt idx="7">
                  <c:v>NS</c:v>
                </c:pt>
                <c:pt idx="8">
                  <c:v>ML</c:v>
                </c:pt>
                <c:pt idx="9">
                  <c:v>BPGK</c:v>
                </c:pt>
                <c:pt idx="10">
                  <c:v>BPS</c:v>
                </c:pt>
                <c:pt idx="11">
                  <c:v>PL</c:v>
                </c:pt>
                <c:pt idx="12">
                  <c:v>WP</c:v>
                </c:pt>
                <c:pt idx="13">
                  <c:v>BPT</c:v>
                </c:pt>
                <c:pt idx="14">
                  <c:v>BSTU</c:v>
                </c:pt>
                <c:pt idx="15">
                  <c:v>BKK</c:v>
                </c:pt>
                <c:pt idx="16">
                  <c:v>BPB</c:v>
                </c:pt>
                <c:pt idx="17">
                  <c:v>SL</c:v>
                </c:pt>
                <c:pt idx="18">
                  <c:v>MR</c:v>
                </c:pt>
                <c:pt idx="19">
                  <c:v>SD</c:v>
                </c:pt>
                <c:pt idx="20">
                  <c:v>UPF</c:v>
                </c:pt>
                <c:pt idx="21">
                  <c:v>BT</c:v>
                </c:pt>
                <c:pt idx="22">
                  <c:v>TR</c:v>
                </c:pt>
                <c:pt idx="23">
                  <c:v>KN</c:v>
                </c:pt>
                <c:pt idx="24">
                  <c:v>SB</c:v>
                </c:pt>
                <c:pt idx="25">
                  <c:v>KD</c:v>
                </c:pt>
                <c:pt idx="26">
                  <c:v>TW</c:v>
                </c:pt>
                <c:pt idx="27">
                  <c:v>PKE</c:v>
                </c:pt>
                <c:pt idx="28">
                  <c:v>BTM</c:v>
                </c:pt>
                <c:pt idx="29">
                  <c:v>SI</c:v>
                </c:pt>
                <c:pt idx="30">
                  <c:v>PH</c:v>
                </c:pt>
                <c:pt idx="31">
                  <c:v>BAR</c:v>
                </c:pt>
                <c:pt idx="32">
                  <c:v>PP</c:v>
                </c:pt>
                <c:pt idx="33">
                  <c:v>PPUU</c:v>
                </c:pt>
                <c:pt idx="34">
                  <c:v>BSM</c:v>
                </c:pt>
                <c:pt idx="35">
                  <c:v>BPK</c:v>
                </c:pt>
                <c:pt idx="36">
                  <c:v>PR</c:v>
                </c:pt>
                <c:pt idx="37">
                  <c:v>BPS1</c:v>
                </c:pt>
                <c:pt idx="38">
                  <c:v>BPKB1</c:v>
                </c:pt>
                <c:pt idx="39">
                  <c:v>BLA1</c:v>
                </c:pt>
              </c:strCache>
            </c:strRef>
          </c:cat>
          <c:val>
            <c:numRef>
              <c:f>data1!$H$4:$H$44</c:f>
              <c:numCache>
                <c:formatCode>0%</c:formatCode>
                <c:ptCount val="40"/>
                <c:pt idx="0">
                  <c:v>1.1378519859425507</c:v>
                </c:pt>
                <c:pt idx="1">
                  <c:v>0.73497349461935657</c:v>
                </c:pt>
                <c:pt idx="2">
                  <c:v>0.81315978553113333</c:v>
                </c:pt>
                <c:pt idx="3">
                  <c:v>0.80888359360702744</c:v>
                </c:pt>
                <c:pt idx="4">
                  <c:v>0.79732602109823869</c:v>
                </c:pt>
                <c:pt idx="5">
                  <c:v>0.68922668295367606</c:v>
                </c:pt>
                <c:pt idx="6">
                  <c:v>0.65153958438940907</c:v>
                </c:pt>
                <c:pt idx="7">
                  <c:v>0.75519550591384865</c:v>
                </c:pt>
                <c:pt idx="8">
                  <c:v>0.67070403460223693</c:v>
                </c:pt>
                <c:pt idx="9">
                  <c:v>0.50182339438077905</c:v>
                </c:pt>
                <c:pt idx="10">
                  <c:v>0.81053069307996084</c:v>
                </c:pt>
                <c:pt idx="11">
                  <c:v>0.6120120264773905</c:v>
                </c:pt>
                <c:pt idx="12">
                  <c:v>0.68905029923611494</c:v>
                </c:pt>
                <c:pt idx="13">
                  <c:v>0.30295193423438271</c:v>
                </c:pt>
                <c:pt idx="14">
                  <c:v>0.32319303668975913</c:v>
                </c:pt>
                <c:pt idx="15">
                  <c:v>0.29475761229421638</c:v>
                </c:pt>
                <c:pt idx="16">
                  <c:v>0.39913616833358212</c:v>
                </c:pt>
                <c:pt idx="17">
                  <c:v>0.62504974216580722</c:v>
                </c:pt>
                <c:pt idx="18">
                  <c:v>0.67349008393797116</c:v>
                </c:pt>
                <c:pt idx="19">
                  <c:v>0.63387296332546483</c:v>
                </c:pt>
                <c:pt idx="20">
                  <c:v>0.33286947907557418</c:v>
                </c:pt>
                <c:pt idx="21">
                  <c:v>0.62676986675633628</c:v>
                </c:pt>
                <c:pt idx="22">
                  <c:v>0.69076414309318579</c:v>
                </c:pt>
                <c:pt idx="23">
                  <c:v>0.67744363021707088</c:v>
                </c:pt>
                <c:pt idx="24">
                  <c:v>0.68972058130400637</c:v>
                </c:pt>
                <c:pt idx="25">
                  <c:v>0.73417865282944961</c:v>
                </c:pt>
                <c:pt idx="26">
                  <c:v>0.55482931007137204</c:v>
                </c:pt>
                <c:pt idx="27">
                  <c:v>0.48595283881665069</c:v>
                </c:pt>
                <c:pt idx="28">
                  <c:v>0.42146781348631113</c:v>
                </c:pt>
                <c:pt idx="29">
                  <c:v>0.63467823562255721</c:v>
                </c:pt>
                <c:pt idx="30">
                  <c:v>0.62936604316849154</c:v>
                </c:pt>
                <c:pt idx="31">
                  <c:v>0.57659029419377095</c:v>
                </c:pt>
                <c:pt idx="32">
                  <c:v>0.66428694668701826</c:v>
                </c:pt>
                <c:pt idx="33">
                  <c:v>0.47559616237184815</c:v>
                </c:pt>
                <c:pt idx="34">
                  <c:v>0.67068948269171069</c:v>
                </c:pt>
                <c:pt idx="35">
                  <c:v>0.39208483126307414</c:v>
                </c:pt>
                <c:pt idx="36">
                  <c:v>0.61643293585526326</c:v>
                </c:pt>
                <c:pt idx="37">
                  <c:v>0</c:v>
                </c:pt>
                <c:pt idx="38">
                  <c:v>0</c:v>
                </c:pt>
                <c:pt idx="39">
                  <c:v>0</c:v>
                </c:pt>
              </c:numCache>
            </c:numRef>
          </c:val>
          <c:extLst>
            <c:ext xmlns:c16="http://schemas.microsoft.com/office/drawing/2014/chart" uri="{C3380CC4-5D6E-409C-BE32-E72D297353CC}">
              <c16:uniqueId val="{00000013-40C8-48A9-A561-F4BEE845AB4D}"/>
            </c:ext>
          </c:extLst>
        </c:ser>
        <c:dLbls>
          <c:showLegendKey val="0"/>
          <c:showVal val="0"/>
          <c:showCatName val="0"/>
          <c:showSerName val="0"/>
          <c:showPercent val="0"/>
          <c:showBubbleSize val="0"/>
        </c:dLbls>
        <c:gapWidth val="219"/>
        <c:axId val="750021503"/>
        <c:axId val="750021983"/>
      </c:bar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ser>
          <c:idx val="0"/>
          <c:order val="0"/>
          <c:tx>
            <c:strRef>
              <c:f>data1!$G$3</c:f>
              <c:strCache>
                <c:ptCount val="1"/>
                <c:pt idx="0">
                  <c:v>Sasaran 09-2025</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data1!$F$4:$F$44</c:f>
              <c:strCache>
                <c:ptCount val="40"/>
                <c:pt idx="0">
                  <c:v>BPLV</c:v>
                </c:pt>
                <c:pt idx="1">
                  <c:v>BPKB</c:v>
                </c:pt>
                <c:pt idx="2">
                  <c:v>BKA</c:v>
                </c:pt>
                <c:pt idx="3">
                  <c:v>SR</c:v>
                </c:pt>
                <c:pt idx="4">
                  <c:v>BLA</c:v>
                </c:pt>
                <c:pt idx="5">
                  <c:v>JH</c:v>
                </c:pt>
                <c:pt idx="6">
                  <c:v>BPKPB</c:v>
                </c:pt>
                <c:pt idx="7">
                  <c:v>NS</c:v>
                </c:pt>
                <c:pt idx="8">
                  <c:v>ML</c:v>
                </c:pt>
                <c:pt idx="9">
                  <c:v>BPGK</c:v>
                </c:pt>
                <c:pt idx="10">
                  <c:v>BPS</c:v>
                </c:pt>
                <c:pt idx="11">
                  <c:v>PL</c:v>
                </c:pt>
                <c:pt idx="12">
                  <c:v>WP</c:v>
                </c:pt>
                <c:pt idx="13">
                  <c:v>BPT</c:v>
                </c:pt>
                <c:pt idx="14">
                  <c:v>BSTU</c:v>
                </c:pt>
                <c:pt idx="15">
                  <c:v>BKK</c:v>
                </c:pt>
                <c:pt idx="16">
                  <c:v>BPB</c:v>
                </c:pt>
                <c:pt idx="17">
                  <c:v>SL</c:v>
                </c:pt>
                <c:pt idx="18">
                  <c:v>MR</c:v>
                </c:pt>
                <c:pt idx="19">
                  <c:v>SD</c:v>
                </c:pt>
                <c:pt idx="20">
                  <c:v>UPF</c:v>
                </c:pt>
                <c:pt idx="21">
                  <c:v>BT</c:v>
                </c:pt>
                <c:pt idx="22">
                  <c:v>TR</c:v>
                </c:pt>
                <c:pt idx="23">
                  <c:v>KN</c:v>
                </c:pt>
                <c:pt idx="24">
                  <c:v>SB</c:v>
                </c:pt>
                <c:pt idx="25">
                  <c:v>KD</c:v>
                </c:pt>
                <c:pt idx="26">
                  <c:v>TW</c:v>
                </c:pt>
                <c:pt idx="27">
                  <c:v>PKE</c:v>
                </c:pt>
                <c:pt idx="28">
                  <c:v>BTM</c:v>
                </c:pt>
                <c:pt idx="29">
                  <c:v>SI</c:v>
                </c:pt>
                <c:pt idx="30">
                  <c:v>PH</c:v>
                </c:pt>
                <c:pt idx="31">
                  <c:v>BAR</c:v>
                </c:pt>
                <c:pt idx="32">
                  <c:v>PP</c:v>
                </c:pt>
                <c:pt idx="33">
                  <c:v>PPUU</c:v>
                </c:pt>
                <c:pt idx="34">
                  <c:v>BSM</c:v>
                </c:pt>
                <c:pt idx="35">
                  <c:v>BPK</c:v>
                </c:pt>
                <c:pt idx="36">
                  <c:v>PR</c:v>
                </c:pt>
                <c:pt idx="37">
                  <c:v>BPS1</c:v>
                </c:pt>
                <c:pt idx="38">
                  <c:v>BPKB1</c:v>
                </c:pt>
                <c:pt idx="39">
                  <c:v>BLA1</c:v>
                </c:pt>
              </c:strCache>
            </c:strRef>
          </c:cat>
          <c:val>
            <c:numRef>
              <c:f>data1!$G$4:$G$44</c:f>
              <c:numCache>
                <c:formatCode>0%</c:formatCode>
                <c:ptCount val="40"/>
                <c:pt idx="0">
                  <c:v>0.74843840351623558</c:v>
                </c:pt>
                <c:pt idx="1">
                  <c:v>0.5861474136355328</c:v>
                </c:pt>
                <c:pt idx="2">
                  <c:v>0.68889952413747491</c:v>
                </c:pt>
                <c:pt idx="3">
                  <c:v>0.77507167693527723</c:v>
                </c:pt>
                <c:pt idx="4">
                  <c:v>0.77108599416030899</c:v>
                </c:pt>
                <c:pt idx="5">
                  <c:v>0.67957098943581618</c:v>
                </c:pt>
                <c:pt idx="6">
                  <c:v>0.64711631487788024</c:v>
                </c:pt>
                <c:pt idx="7">
                  <c:v>0.75210111693840376</c:v>
                </c:pt>
                <c:pt idx="8">
                  <c:v>0.68320814826872545</c:v>
                </c:pt>
                <c:pt idx="9">
                  <c:v>0.51465495698118602</c:v>
                </c:pt>
                <c:pt idx="10">
                  <c:v>0.83250298602218797</c:v>
                </c:pt>
                <c:pt idx="11">
                  <c:v>0.63832841534412632</c:v>
                </c:pt>
                <c:pt idx="12">
                  <c:v>0.71918901843662053</c:v>
                </c:pt>
                <c:pt idx="13">
                  <c:v>0.31731498269325858</c:v>
                </c:pt>
                <c:pt idx="14">
                  <c:v>0.34199125138659242</c:v>
                </c:pt>
                <c:pt idx="15">
                  <c:v>0.31678857653758691</c:v>
                </c:pt>
                <c:pt idx="16">
                  <c:v>0.43151962979549185</c:v>
                </c:pt>
                <c:pt idx="17">
                  <c:v>0.67640243011336354</c:v>
                </c:pt>
                <c:pt idx="18">
                  <c:v>0.72988096931758906</c:v>
                </c:pt>
                <c:pt idx="19">
                  <c:v>0.68800736945132135</c:v>
                </c:pt>
                <c:pt idx="20">
                  <c:v>0.36139365766097481</c:v>
                </c:pt>
                <c:pt idx="21">
                  <c:v>0.68113992686309954</c:v>
                </c:pt>
                <c:pt idx="22">
                  <c:v>0.7516373698564689</c:v>
                </c:pt>
                <c:pt idx="23">
                  <c:v>0.73946418585735352</c:v>
                </c:pt>
                <c:pt idx="24">
                  <c:v>0.75438092936129075</c:v>
                </c:pt>
                <c:pt idx="25">
                  <c:v>0.81165067554337189</c:v>
                </c:pt>
                <c:pt idx="26">
                  <c:v>0.61771081152524454</c:v>
                </c:pt>
                <c:pt idx="27">
                  <c:v>0.54629548826250107</c:v>
                </c:pt>
                <c:pt idx="28">
                  <c:v>0.47383030564722572</c:v>
                </c:pt>
                <c:pt idx="29">
                  <c:v>0.71356783919597988</c:v>
                </c:pt>
                <c:pt idx="30">
                  <c:v>0.70788760219415314</c:v>
                </c:pt>
                <c:pt idx="31">
                  <c:v>0.65136744025537052</c:v>
                </c:pt>
                <c:pt idx="32">
                  <c:v>0.75677216470198794</c:v>
                </c:pt>
                <c:pt idx="33">
                  <c:v>0.54274037129398722</c:v>
                </c:pt>
                <c:pt idx="34">
                  <c:v>0.76805922073890098</c:v>
                </c:pt>
                <c:pt idx="35">
                  <c:v>0.46002949579468955</c:v>
                </c:pt>
                <c:pt idx="36">
                  <c:v>0.73127055921052631</c:v>
                </c:pt>
                <c:pt idx="37">
                  <c:v>0</c:v>
                </c:pt>
                <c:pt idx="38">
                  <c:v>0</c:v>
                </c:pt>
                <c:pt idx="39">
                  <c:v>0</c:v>
                </c:pt>
              </c:numCache>
            </c:numRef>
          </c:val>
          <c:smooth val="0"/>
          <c:extLst>
            <c:ext xmlns:c16="http://schemas.microsoft.com/office/drawing/2014/chart" uri="{C3380CC4-5D6E-409C-BE32-E72D297353CC}">
              <c16:uniqueId val="{00000012-40C8-48A9-A561-F4BEE845AB4D}"/>
            </c:ext>
          </c:extLst>
        </c:ser>
        <c:dLbls>
          <c:showLegendKey val="0"/>
          <c:showVal val="0"/>
          <c:showCatName val="0"/>
          <c:showSerName val="0"/>
          <c:showPercent val="0"/>
          <c:showBubbleSize val="0"/>
        </c:dLbls>
        <c:marker val="1"/>
        <c:smooth val="0"/>
        <c:axId val="750021503"/>
        <c:axId val="750021983"/>
      </c:lineChart>
      <c:lineChart>
        <c:grouping val="stacked"/>
        <c:varyColors val="0"/>
        <c:ser>
          <c:idx val="2"/>
          <c:order val="2"/>
          <c:tx>
            <c:strRef>
              <c:f>data1!$I$3</c:f>
              <c:strCache>
                <c:ptCount val="1"/>
                <c:pt idx="0">
                  <c:v>Pencapaian 09-2025</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data1!$F$4:$F$44</c:f>
              <c:strCache>
                <c:ptCount val="40"/>
                <c:pt idx="0">
                  <c:v>BPLV</c:v>
                </c:pt>
                <c:pt idx="1">
                  <c:v>BPKB</c:v>
                </c:pt>
                <c:pt idx="2">
                  <c:v>BKA</c:v>
                </c:pt>
                <c:pt idx="3">
                  <c:v>SR</c:v>
                </c:pt>
                <c:pt idx="4">
                  <c:v>BLA</c:v>
                </c:pt>
                <c:pt idx="5">
                  <c:v>JH</c:v>
                </c:pt>
                <c:pt idx="6">
                  <c:v>BPKPB</c:v>
                </c:pt>
                <c:pt idx="7">
                  <c:v>NS</c:v>
                </c:pt>
                <c:pt idx="8">
                  <c:v>ML</c:v>
                </c:pt>
                <c:pt idx="9">
                  <c:v>BPGK</c:v>
                </c:pt>
                <c:pt idx="10">
                  <c:v>BPS</c:v>
                </c:pt>
                <c:pt idx="11">
                  <c:v>PL</c:v>
                </c:pt>
                <c:pt idx="12">
                  <c:v>WP</c:v>
                </c:pt>
                <c:pt idx="13">
                  <c:v>BPT</c:v>
                </c:pt>
                <c:pt idx="14">
                  <c:v>BSTU</c:v>
                </c:pt>
                <c:pt idx="15">
                  <c:v>BKK</c:v>
                </c:pt>
                <c:pt idx="16">
                  <c:v>BPB</c:v>
                </c:pt>
                <c:pt idx="17">
                  <c:v>SL</c:v>
                </c:pt>
                <c:pt idx="18">
                  <c:v>MR</c:v>
                </c:pt>
                <c:pt idx="19">
                  <c:v>SD</c:v>
                </c:pt>
                <c:pt idx="20">
                  <c:v>UPF</c:v>
                </c:pt>
                <c:pt idx="21">
                  <c:v>BT</c:v>
                </c:pt>
                <c:pt idx="22">
                  <c:v>TR</c:v>
                </c:pt>
                <c:pt idx="23">
                  <c:v>KN</c:v>
                </c:pt>
                <c:pt idx="24">
                  <c:v>SB</c:v>
                </c:pt>
                <c:pt idx="25">
                  <c:v>KD</c:v>
                </c:pt>
                <c:pt idx="26">
                  <c:v>TW</c:v>
                </c:pt>
                <c:pt idx="27">
                  <c:v>PKE</c:v>
                </c:pt>
                <c:pt idx="28">
                  <c:v>BTM</c:v>
                </c:pt>
                <c:pt idx="29">
                  <c:v>SI</c:v>
                </c:pt>
                <c:pt idx="30">
                  <c:v>PH</c:v>
                </c:pt>
                <c:pt idx="31">
                  <c:v>BAR</c:v>
                </c:pt>
                <c:pt idx="32">
                  <c:v>PP</c:v>
                </c:pt>
                <c:pt idx="33">
                  <c:v>PPUU</c:v>
                </c:pt>
                <c:pt idx="34">
                  <c:v>BSM</c:v>
                </c:pt>
                <c:pt idx="35">
                  <c:v>BPK</c:v>
                </c:pt>
                <c:pt idx="36">
                  <c:v>PR</c:v>
                </c:pt>
                <c:pt idx="37">
                  <c:v>BPS1</c:v>
                </c:pt>
                <c:pt idx="38">
                  <c:v>BPKB1</c:v>
                </c:pt>
                <c:pt idx="39">
                  <c:v>BLA1</c:v>
                </c:pt>
              </c:strCache>
            </c:strRef>
          </c:cat>
          <c:val>
            <c:numRef>
              <c:f>data1!$I$4:$I$44</c:f>
              <c:numCache>
                <c:formatCode>0%</c:formatCode>
                <c:ptCount val="40"/>
                <c:pt idx="0">
                  <c:v>1.5203014444432736</c:v>
                </c:pt>
                <c:pt idx="1">
                  <c:v>1.2539055492213842</c:v>
                </c:pt>
                <c:pt idx="2">
                  <c:v>1.1803750141201452</c:v>
                </c:pt>
                <c:pt idx="3">
                  <c:v>1.0436242449284774</c:v>
                </c:pt>
                <c:pt idx="4">
                  <c:v>1.0340299618157431</c:v>
                </c:pt>
                <c:pt idx="5">
                  <c:v>1.0142085134120808</c:v>
                </c:pt>
                <c:pt idx="6">
                  <c:v>1.0068353546492852</c:v>
                </c:pt>
                <c:pt idx="7">
                  <c:v>1.004114325727957</c:v>
                </c:pt>
                <c:pt idx="8">
                  <c:v>0.9816979441797139</c:v>
                </c:pt>
                <c:pt idx="9">
                  <c:v>0.97506764012208658</c:v>
                </c:pt>
                <c:pt idx="10">
                  <c:v>0.97360694999159858</c:v>
                </c:pt>
                <c:pt idx="11">
                  <c:v>0.95877296351824082</c:v>
                </c:pt>
                <c:pt idx="12">
                  <c:v>0.95809346579565213</c:v>
                </c:pt>
                <c:pt idx="13">
                  <c:v>0.9547356751421967</c:v>
                </c:pt>
                <c:pt idx="14">
                  <c:v>0.94503305385556924</c:v>
                </c:pt>
                <c:pt idx="15">
                  <c:v>0.93045530718259162</c:v>
                </c:pt>
                <c:pt idx="16">
                  <c:v>0.92495483582691918</c:v>
                </c:pt>
                <c:pt idx="17">
                  <c:v>0.92407968147165032</c:v>
                </c:pt>
                <c:pt idx="18">
                  <c:v>0.92273961406016491</c:v>
                </c:pt>
                <c:pt idx="19">
                  <c:v>0.92131711297071117</c:v>
                </c:pt>
                <c:pt idx="20">
                  <c:v>0.92107172336665821</c:v>
                </c:pt>
                <c:pt idx="21">
                  <c:v>0.92017784017278592</c:v>
                </c:pt>
                <c:pt idx="22">
                  <c:v>0.91901250629022435</c:v>
                </c:pt>
                <c:pt idx="23">
                  <c:v>0.91612770864842574</c:v>
                </c:pt>
                <c:pt idx="24">
                  <c:v>0.91428687346056037</c:v>
                </c:pt>
                <c:pt idx="25">
                  <c:v>0.90455004221852287</c:v>
                </c:pt>
                <c:pt idx="26">
                  <c:v>0.8982023622047246</c:v>
                </c:pt>
                <c:pt idx="27">
                  <c:v>0.88954210543130996</c:v>
                </c:pt>
                <c:pt idx="28">
                  <c:v>0.88949104450085703</c:v>
                </c:pt>
                <c:pt idx="29">
                  <c:v>0.88944344287949917</c:v>
                </c:pt>
                <c:pt idx="30">
                  <c:v>0.88907623359657961</c:v>
                </c:pt>
                <c:pt idx="31">
                  <c:v>0.88519974834437076</c:v>
                </c:pt>
                <c:pt idx="32">
                  <c:v>0.87778987873927716</c:v>
                </c:pt>
                <c:pt idx="33">
                  <c:v>0.87628668793873643</c:v>
                </c:pt>
                <c:pt idx="34">
                  <c:v>0.87322626248335766</c:v>
                </c:pt>
                <c:pt idx="35">
                  <c:v>0.85230367801907425</c:v>
                </c:pt>
                <c:pt idx="36">
                  <c:v>0.84296151142849129</c:v>
                </c:pt>
                <c:pt idx="37">
                  <c:v>0</c:v>
                </c:pt>
                <c:pt idx="38">
                  <c:v>0</c:v>
                </c:pt>
                <c:pt idx="39">
                  <c:v>0</c:v>
                </c:pt>
              </c:numCache>
            </c:numRef>
          </c:val>
          <c:smooth val="0"/>
          <c:extLst>
            <c:ext xmlns:c16="http://schemas.microsoft.com/office/drawing/2014/chart" uri="{C3380CC4-5D6E-409C-BE32-E72D297353CC}">
              <c16:uniqueId val="{00000014-40C8-48A9-A561-F4BEE845AB4D}"/>
            </c:ext>
          </c:extLst>
        </c:ser>
        <c:dLbls>
          <c:showLegendKey val="0"/>
          <c:showVal val="0"/>
          <c:showCatName val="0"/>
          <c:showSerName val="0"/>
          <c:showPercent val="0"/>
          <c:showBubbleSize val="0"/>
        </c:dLbls>
        <c:marker val="1"/>
        <c:smooth val="0"/>
        <c:axId val="114622767"/>
        <c:axId val="114605967"/>
      </c:lineChart>
      <c:catAx>
        <c:axId val="750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0021983"/>
        <c:crosses val="autoZero"/>
        <c:auto val="1"/>
        <c:lblAlgn val="ctr"/>
        <c:lblOffset val="100"/>
        <c:noMultiLvlLbl val="0"/>
      </c:catAx>
      <c:valAx>
        <c:axId val="750021983"/>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0021503"/>
        <c:crosses val="autoZero"/>
        <c:crossBetween val="between"/>
        <c:minorUnit val="4.0000000000000008E-2"/>
      </c:valAx>
      <c:valAx>
        <c:axId val="114605967"/>
        <c:scaling>
          <c:orientation val="minMax"/>
          <c:max val="1.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2767"/>
        <c:crosses val="max"/>
        <c:crossBetween val="between"/>
      </c:valAx>
      <c:catAx>
        <c:axId val="114622767"/>
        <c:scaling>
          <c:orientation val="minMax"/>
        </c:scaling>
        <c:delete val="1"/>
        <c:axPos val="b"/>
        <c:numFmt formatCode="General" sourceLinked="1"/>
        <c:majorTickMark val="out"/>
        <c:minorTickMark val="none"/>
        <c:tickLblPos val="nextTo"/>
        <c:crossAx val="114605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09-2025.xlsx]data1!PivotTable1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2</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641509828208"/>
          <c:y val="0.18115597803564029"/>
          <c:w val="0.71178016380822373"/>
          <c:h val="0.73418125777041032"/>
        </c:manualLayout>
      </c:layout>
      <c:barChart>
        <c:barDir val="bar"/>
        <c:grouping val="clustered"/>
        <c:varyColors val="0"/>
        <c:ser>
          <c:idx val="0"/>
          <c:order val="0"/>
          <c:tx>
            <c:strRef>
              <c:f>data1!$B$19</c:f>
              <c:strCache>
                <c:ptCount val="1"/>
                <c:pt idx="0">
                  <c:v>Sum of SEBENAR 09-2025</c:v>
                </c:pt>
              </c:strCache>
            </c:strRef>
          </c:tx>
          <c:spPr>
            <a:solidFill>
              <a:srgbClr val="92D050"/>
            </a:solidFill>
            <a:ln>
              <a:solidFill>
                <a:srgbClr val="92D050"/>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data1!$A$20:$A$55</c:f>
              <c:strCache>
                <c:ptCount val="35"/>
                <c:pt idx="0">
                  <c:v>Tanah ABM</c:v>
                </c:pt>
                <c:pt idx="1">
                  <c:v>J.Hutang Ragu</c:v>
                </c:pt>
                <c:pt idx="2">
                  <c:v>D.Perabot</c:v>
                </c:pt>
                <c:pt idx="3">
                  <c:v>PPUU</c:v>
                </c:pt>
                <c:pt idx="4">
                  <c:v>SDK-BSTU</c:v>
                </c:pt>
                <c:pt idx="5">
                  <c:v>SPN-BPLV</c:v>
                </c:pt>
                <c:pt idx="6">
                  <c:v>C.Kelengkapan Pejabat</c:v>
                </c:pt>
                <c:pt idx="7">
                  <c:v>SPN-BPGK</c:v>
                </c:pt>
                <c:pt idx="8">
                  <c:v>Komputer</c:v>
                </c:pt>
                <c:pt idx="9">
                  <c:v>Sistem Komputer</c:v>
                </c:pt>
                <c:pt idx="10">
                  <c:v>C.Perhubungan dan Utiliti</c:v>
                </c:pt>
                <c:pt idx="11">
                  <c:v>SPKPB-BPB</c:v>
                </c:pt>
                <c:pt idx="12">
                  <c:v>E. Bekalan</c:v>
                </c:pt>
                <c:pt idx="13">
                  <c:v>H.Latihan Staf</c:v>
                </c:pt>
                <c:pt idx="14">
                  <c:v>SPTB-BPT</c:v>
                </c:pt>
                <c:pt idx="15">
                  <c:v>SDK-BKK</c:v>
                </c:pt>
                <c:pt idx="16">
                  <c:v>Kenderaan</c:v>
                </c:pt>
                <c:pt idx="17">
                  <c:v>SPKPB-BPK</c:v>
                </c:pt>
                <c:pt idx="18">
                  <c:v>B.Elaun Perjalanan</c:v>
                </c:pt>
                <c:pt idx="19">
                  <c:v>SPTB-BPS</c:v>
                </c:pt>
                <c:pt idx="20">
                  <c:v>F.Penyelenggaraan</c:v>
                </c:pt>
                <c:pt idx="21">
                  <c:v>B.Bangunan</c:v>
                </c:pt>
                <c:pt idx="22">
                  <c:v>D.Sewaan</c:v>
                </c:pt>
                <c:pt idx="23">
                  <c:v>A.Bangunan  ABM</c:v>
                </c:pt>
                <c:pt idx="24">
                  <c:v>SPN-BPKB</c:v>
                </c:pt>
                <c:pt idx="25">
                  <c:v>SPA-BPKPB</c:v>
                </c:pt>
                <c:pt idx="26">
                  <c:v>G.Perkhidmatan Iktisas</c:v>
                </c:pt>
                <c:pt idx="27">
                  <c:v>D.Penilaian Kemahiran</c:v>
                </c:pt>
                <c:pt idx="28">
                  <c:v>I.Susutnilai</c:v>
                </c:pt>
                <c:pt idx="29">
                  <c:v>C.Faedah &amp; Dividen</c:v>
                </c:pt>
                <c:pt idx="30">
                  <c:v>E.Pelbagai Hasil</c:v>
                </c:pt>
                <c:pt idx="31">
                  <c:v>A.Emolumen</c:v>
                </c:pt>
                <c:pt idx="32">
                  <c:v>SPA-BLA</c:v>
                </c:pt>
                <c:pt idx="33">
                  <c:v>B.Yuran Pendaftaran</c:v>
                </c:pt>
                <c:pt idx="34">
                  <c:v>A.Levi Kontrak</c:v>
                </c:pt>
              </c:strCache>
            </c:strRef>
          </c:cat>
          <c:val>
            <c:numRef>
              <c:f>data1!$B$20:$B$55</c:f>
              <c:numCache>
                <c:formatCode>General</c:formatCode>
                <c:ptCount val="35"/>
                <c:pt idx="0">
                  <c:v>0</c:v>
                </c:pt>
                <c:pt idx="1">
                  <c:v>1688</c:v>
                </c:pt>
                <c:pt idx="2">
                  <c:v>21625</c:v>
                </c:pt>
                <c:pt idx="3">
                  <c:v>29997.7</c:v>
                </c:pt>
                <c:pt idx="4">
                  <c:v>191675.31</c:v>
                </c:pt>
                <c:pt idx="5">
                  <c:v>269222.29000000004</c:v>
                </c:pt>
                <c:pt idx="6">
                  <c:v>440338.2</c:v>
                </c:pt>
                <c:pt idx="7">
                  <c:v>573319.07000000007</c:v>
                </c:pt>
                <c:pt idx="8">
                  <c:v>669725</c:v>
                </c:pt>
                <c:pt idx="9">
                  <c:v>1316085.3</c:v>
                </c:pt>
                <c:pt idx="10">
                  <c:v>1586542.98</c:v>
                </c:pt>
                <c:pt idx="11">
                  <c:v>1674546.63</c:v>
                </c:pt>
                <c:pt idx="12">
                  <c:v>1892000.2900000005</c:v>
                </c:pt>
                <c:pt idx="13">
                  <c:v>2518144.33</c:v>
                </c:pt>
                <c:pt idx="14">
                  <c:v>2577850.42</c:v>
                </c:pt>
                <c:pt idx="15">
                  <c:v>3540090.7299999995</c:v>
                </c:pt>
                <c:pt idx="16">
                  <c:v>3557564</c:v>
                </c:pt>
                <c:pt idx="17">
                  <c:v>4323034.8500000006</c:v>
                </c:pt>
                <c:pt idx="18">
                  <c:v>4426041.9499999993</c:v>
                </c:pt>
                <c:pt idx="19">
                  <c:v>6030131.8499999996</c:v>
                </c:pt>
                <c:pt idx="20">
                  <c:v>6415468.4899999993</c:v>
                </c:pt>
                <c:pt idx="21">
                  <c:v>6452357.71</c:v>
                </c:pt>
                <c:pt idx="22">
                  <c:v>6709879.3900000006</c:v>
                </c:pt>
                <c:pt idx="23">
                  <c:v>8387844.2600000007</c:v>
                </c:pt>
                <c:pt idx="24">
                  <c:v>8662183.629999999</c:v>
                </c:pt>
                <c:pt idx="25">
                  <c:v>13105448.480000002</c:v>
                </c:pt>
                <c:pt idx="26">
                  <c:v>14314843.75</c:v>
                </c:pt>
                <c:pt idx="27">
                  <c:v>14855870</c:v>
                </c:pt>
                <c:pt idx="28">
                  <c:v>17640028.710000001</c:v>
                </c:pt>
                <c:pt idx="29">
                  <c:v>18808103.519999996</c:v>
                </c:pt>
                <c:pt idx="30">
                  <c:v>39023837.249999993</c:v>
                </c:pt>
                <c:pt idx="31">
                  <c:v>54174878.489999995</c:v>
                </c:pt>
                <c:pt idx="32">
                  <c:v>67475741.430000022</c:v>
                </c:pt>
                <c:pt idx="33">
                  <c:v>68956955</c:v>
                </c:pt>
                <c:pt idx="34">
                  <c:v>229098712.34999999</c:v>
                </c:pt>
              </c:numCache>
            </c:numRef>
          </c:val>
          <c:extLst>
            <c:ext xmlns:c16="http://schemas.microsoft.com/office/drawing/2014/chart" uri="{C3380CC4-5D6E-409C-BE32-E72D297353CC}">
              <c16:uniqueId val="{0000000D-57CC-476A-AC9D-90AF0246763C}"/>
            </c:ext>
          </c:extLst>
        </c:ser>
        <c:ser>
          <c:idx val="1"/>
          <c:order val="1"/>
          <c:tx>
            <c:strRef>
              <c:f>data1!$C$19</c:f>
              <c:strCache>
                <c:ptCount val="1"/>
                <c:pt idx="0">
                  <c:v>Sum of SASARAN 09-2025</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data1!$A$20:$A$55</c:f>
              <c:strCache>
                <c:ptCount val="35"/>
                <c:pt idx="0">
                  <c:v>Tanah ABM</c:v>
                </c:pt>
                <c:pt idx="1">
                  <c:v>J.Hutang Ragu</c:v>
                </c:pt>
                <c:pt idx="2">
                  <c:v>D.Perabot</c:v>
                </c:pt>
                <c:pt idx="3">
                  <c:v>PPUU</c:v>
                </c:pt>
                <c:pt idx="4">
                  <c:v>SDK-BSTU</c:v>
                </c:pt>
                <c:pt idx="5">
                  <c:v>SPN-BPLV</c:v>
                </c:pt>
                <c:pt idx="6">
                  <c:v>C.Kelengkapan Pejabat</c:v>
                </c:pt>
                <c:pt idx="7">
                  <c:v>SPN-BPGK</c:v>
                </c:pt>
                <c:pt idx="8">
                  <c:v>Komputer</c:v>
                </c:pt>
                <c:pt idx="9">
                  <c:v>Sistem Komputer</c:v>
                </c:pt>
                <c:pt idx="10">
                  <c:v>C.Perhubungan dan Utiliti</c:v>
                </c:pt>
                <c:pt idx="11">
                  <c:v>SPKPB-BPB</c:v>
                </c:pt>
                <c:pt idx="12">
                  <c:v>E. Bekalan</c:v>
                </c:pt>
                <c:pt idx="13">
                  <c:v>H.Latihan Staf</c:v>
                </c:pt>
                <c:pt idx="14">
                  <c:v>SPTB-BPT</c:v>
                </c:pt>
                <c:pt idx="15">
                  <c:v>SDK-BKK</c:v>
                </c:pt>
                <c:pt idx="16">
                  <c:v>Kenderaan</c:v>
                </c:pt>
                <c:pt idx="17">
                  <c:v>SPKPB-BPK</c:v>
                </c:pt>
                <c:pt idx="18">
                  <c:v>B.Elaun Perjalanan</c:v>
                </c:pt>
                <c:pt idx="19">
                  <c:v>SPTB-BPS</c:v>
                </c:pt>
                <c:pt idx="20">
                  <c:v>F.Penyelenggaraan</c:v>
                </c:pt>
                <c:pt idx="21">
                  <c:v>B.Bangunan</c:v>
                </c:pt>
                <c:pt idx="22">
                  <c:v>D.Sewaan</c:v>
                </c:pt>
                <c:pt idx="23">
                  <c:v>A.Bangunan  ABM</c:v>
                </c:pt>
                <c:pt idx="24">
                  <c:v>SPN-BPKB</c:v>
                </c:pt>
                <c:pt idx="25">
                  <c:v>SPA-BPKPB</c:v>
                </c:pt>
                <c:pt idx="26">
                  <c:v>G.Perkhidmatan Iktisas</c:v>
                </c:pt>
                <c:pt idx="27">
                  <c:v>D.Penilaian Kemahiran</c:v>
                </c:pt>
                <c:pt idx="28">
                  <c:v>I.Susutnilai</c:v>
                </c:pt>
                <c:pt idx="29">
                  <c:v>C.Faedah &amp; Dividen</c:v>
                </c:pt>
                <c:pt idx="30">
                  <c:v>E.Pelbagai Hasil</c:v>
                </c:pt>
                <c:pt idx="31">
                  <c:v>A.Emolumen</c:v>
                </c:pt>
                <c:pt idx="32">
                  <c:v>SPA-BLA</c:v>
                </c:pt>
                <c:pt idx="33">
                  <c:v>B.Yuran Pendaftaran</c:v>
                </c:pt>
                <c:pt idx="34">
                  <c:v>A.Levi Kontrak</c:v>
                </c:pt>
              </c:strCache>
            </c:strRef>
          </c:cat>
          <c:val>
            <c:numRef>
              <c:f>data1!$C$20:$C$55</c:f>
              <c:numCache>
                <c:formatCode>General</c:formatCode>
                <c:ptCount val="35"/>
                <c:pt idx="0">
                  <c:v>0</c:v>
                </c:pt>
                <c:pt idx="1">
                  <c:v>2000</c:v>
                </c:pt>
                <c:pt idx="2">
                  <c:v>23000</c:v>
                </c:pt>
                <c:pt idx="3">
                  <c:v>31000</c:v>
                </c:pt>
                <c:pt idx="4">
                  <c:v>221000</c:v>
                </c:pt>
                <c:pt idx="5">
                  <c:v>294000</c:v>
                </c:pt>
                <c:pt idx="6">
                  <c:v>495500</c:v>
                </c:pt>
                <c:pt idx="7">
                  <c:v>634300</c:v>
                </c:pt>
                <c:pt idx="8">
                  <c:v>700000</c:v>
                </c:pt>
                <c:pt idx="9">
                  <c:v>1540000</c:v>
                </c:pt>
                <c:pt idx="10">
                  <c:v>1771300</c:v>
                </c:pt>
                <c:pt idx="11">
                  <c:v>1754000</c:v>
                </c:pt>
                <c:pt idx="12">
                  <c:v>2154300</c:v>
                </c:pt>
                <c:pt idx="13">
                  <c:v>2848200</c:v>
                </c:pt>
                <c:pt idx="14">
                  <c:v>2645700</c:v>
                </c:pt>
                <c:pt idx="15">
                  <c:v>3992600</c:v>
                </c:pt>
                <c:pt idx="16">
                  <c:v>3620000</c:v>
                </c:pt>
                <c:pt idx="17">
                  <c:v>4776400</c:v>
                </c:pt>
                <c:pt idx="18">
                  <c:v>4891600</c:v>
                </c:pt>
                <c:pt idx="19">
                  <c:v>6451400</c:v>
                </c:pt>
                <c:pt idx="20">
                  <c:v>7390700</c:v>
                </c:pt>
                <c:pt idx="21">
                  <c:v>6970000</c:v>
                </c:pt>
                <c:pt idx="22">
                  <c:v>7467700</c:v>
                </c:pt>
                <c:pt idx="23">
                  <c:v>9500000</c:v>
                </c:pt>
                <c:pt idx="24">
                  <c:v>9272000</c:v>
                </c:pt>
                <c:pt idx="25">
                  <c:v>14899800</c:v>
                </c:pt>
                <c:pt idx="26">
                  <c:v>15925300</c:v>
                </c:pt>
                <c:pt idx="27">
                  <c:v>8400000</c:v>
                </c:pt>
                <c:pt idx="28">
                  <c:v>20000000</c:v>
                </c:pt>
                <c:pt idx="29">
                  <c:v>15581700</c:v>
                </c:pt>
                <c:pt idx="30">
                  <c:v>28402700</c:v>
                </c:pt>
                <c:pt idx="31">
                  <c:v>57800000</c:v>
                </c:pt>
                <c:pt idx="32">
                  <c:v>74127800</c:v>
                </c:pt>
                <c:pt idx="33">
                  <c:v>66825000</c:v>
                </c:pt>
                <c:pt idx="34">
                  <c:v>150000000</c:v>
                </c:pt>
              </c:numCache>
            </c:numRef>
          </c:val>
          <c:extLst>
            <c:ext xmlns:c16="http://schemas.microsoft.com/office/drawing/2014/chart" uri="{C3380CC4-5D6E-409C-BE32-E72D297353CC}">
              <c16:uniqueId val="{0000000E-57CC-476A-AC9D-90AF0246763C}"/>
            </c:ext>
          </c:extLst>
        </c:ser>
        <c:dLbls>
          <c:dLblPos val="outEnd"/>
          <c:showLegendKey val="0"/>
          <c:showVal val="1"/>
          <c:showCatName val="0"/>
          <c:showSerName val="0"/>
          <c:showPercent val="0"/>
          <c:showBubbleSize val="0"/>
        </c:dLbls>
        <c:gapWidth val="182"/>
        <c:axId val="949480464"/>
        <c:axId val="949484304"/>
      </c:barChart>
      <c:catAx>
        <c:axId val="94948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4304"/>
        <c:crosses val="autoZero"/>
        <c:auto val="1"/>
        <c:lblAlgn val="ctr"/>
        <c:lblOffset val="100"/>
        <c:noMultiLvlLbl val="0"/>
      </c:catAx>
      <c:valAx>
        <c:axId val="94948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0464"/>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09-2025.xlsx]GL ADVANCE !PivotTable2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Subsidiari/</a:t>
            </a:r>
            <a:r>
              <a:rPr lang="en-US" baseline="0"/>
              <a:t> Sub-Subsidiari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solidFill>
              <a:srgbClr val="FFC000"/>
            </a:solidFill>
          </a:ln>
          <a:effectLst/>
        </c:spPr>
        <c:dLbl>
          <c:idx val="0"/>
          <c:layout>
            <c:manualLayout>
              <c:x val="-8.2256182151198656E-4"/>
              <c:y val="-6.5993297486130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solidFill>
              <a:srgbClr val="FFC000"/>
            </a:solidFill>
          </a:ln>
          <a:effectLst/>
        </c:spPr>
        <c:dLbl>
          <c:idx val="0"/>
          <c:layout>
            <c:manualLayout>
              <c:x val="0"/>
              <c:y val="-8.013471837601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solidFill>
              <a:srgbClr val="FFC000"/>
            </a:solidFill>
          </a:ln>
          <a:effectLst/>
        </c:spPr>
        <c:dLbl>
          <c:idx val="0"/>
          <c:layout>
            <c:manualLayout>
              <c:x val="1.6451236430239731E-3"/>
              <c:y val="-8.013471837601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solidFill>
              <a:srgbClr val="FFC000"/>
            </a:solidFill>
          </a:ln>
          <a:effectLst/>
        </c:spPr>
        <c:dLbl>
          <c:idx val="0"/>
          <c:layout>
            <c:manualLayout>
              <c:x val="0"/>
              <c:y val="-8.4848525339310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solidFill>
              <a:srgbClr val="FFC000"/>
            </a:solidFill>
          </a:ln>
          <a:effectLst/>
        </c:spPr>
        <c:dLbl>
          <c:idx val="0"/>
          <c:layout>
            <c:manualLayout>
              <c:x val="3.2902472860480065E-3"/>
              <c:y val="-2.3569034816475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solidFill>
              <a:srgbClr val="FFC000"/>
            </a:solidFill>
          </a:ln>
          <a:effectLst/>
        </c:spPr>
        <c:dLbl>
          <c:idx val="0"/>
          <c:layout>
            <c:manualLayout>
              <c:x val="8.2256182151198656E-4"/>
              <c:y val="-6.5993297486130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solidFill>
              <a:srgbClr val="FFC000"/>
            </a:solidFill>
          </a:ln>
          <a:effectLst/>
        </c:spPr>
        <c:dLbl>
          <c:idx val="0"/>
          <c:layout>
            <c:manualLayout>
              <c:x val="-2.4676854645359595E-3"/>
              <c:y val="-3.29966487430652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'GL ADVANCE '!$B$1</c:f>
              <c:strCache>
                <c:ptCount val="1"/>
                <c:pt idx="0">
                  <c:v>Total</c:v>
                </c:pt>
              </c:strCache>
            </c:strRef>
          </c:tx>
          <c:spPr>
            <a:solidFill>
              <a:srgbClr val="FFC000"/>
            </a:solidFill>
            <a:ln>
              <a:solidFill>
                <a:srgbClr val="FFC000"/>
              </a:solidFill>
            </a:ln>
            <a:effectLst/>
          </c:spPr>
          <c:invertIfNegative val="0"/>
          <c:dPt>
            <c:idx val="1"/>
            <c:invertIfNegative val="0"/>
            <c:bubble3D val="0"/>
            <c:extLst>
              <c:ext xmlns:c16="http://schemas.microsoft.com/office/drawing/2014/chart" uri="{C3380CC4-5D6E-409C-BE32-E72D297353CC}">
                <c16:uniqueId val="{00000001-7FC3-4FF2-BD8C-B1BF67F0B7C2}"/>
              </c:ext>
            </c:extLst>
          </c:dPt>
          <c:dPt>
            <c:idx val="2"/>
            <c:invertIfNegative val="0"/>
            <c:bubble3D val="0"/>
            <c:extLst>
              <c:ext xmlns:c16="http://schemas.microsoft.com/office/drawing/2014/chart" uri="{C3380CC4-5D6E-409C-BE32-E72D297353CC}">
                <c16:uniqueId val="{00000002-7FC3-4FF2-BD8C-B1BF67F0B7C2}"/>
              </c:ext>
            </c:extLst>
          </c:dPt>
          <c:dPt>
            <c:idx val="3"/>
            <c:invertIfNegative val="0"/>
            <c:bubble3D val="0"/>
            <c:extLst>
              <c:ext xmlns:c16="http://schemas.microsoft.com/office/drawing/2014/chart" uri="{C3380CC4-5D6E-409C-BE32-E72D297353CC}">
                <c16:uniqueId val="{00000003-7FC3-4FF2-BD8C-B1BF67F0B7C2}"/>
              </c:ext>
            </c:extLst>
          </c:dPt>
          <c:dPt>
            <c:idx val="4"/>
            <c:invertIfNegative val="0"/>
            <c:bubble3D val="0"/>
            <c:extLst>
              <c:ext xmlns:c16="http://schemas.microsoft.com/office/drawing/2014/chart" uri="{C3380CC4-5D6E-409C-BE32-E72D297353CC}">
                <c16:uniqueId val="{00000004-7FC3-4FF2-BD8C-B1BF67F0B7C2}"/>
              </c:ext>
            </c:extLst>
          </c:dPt>
          <c:dPt>
            <c:idx val="5"/>
            <c:invertIfNegative val="0"/>
            <c:bubble3D val="0"/>
            <c:extLst>
              <c:ext xmlns:c16="http://schemas.microsoft.com/office/drawing/2014/chart" uri="{C3380CC4-5D6E-409C-BE32-E72D297353CC}">
                <c16:uniqueId val="{00000005-7FC3-4FF2-BD8C-B1BF67F0B7C2}"/>
              </c:ext>
            </c:extLst>
          </c:dPt>
          <c:dPt>
            <c:idx val="6"/>
            <c:invertIfNegative val="0"/>
            <c:bubble3D val="0"/>
            <c:extLst>
              <c:ext xmlns:c16="http://schemas.microsoft.com/office/drawing/2014/chart" uri="{C3380CC4-5D6E-409C-BE32-E72D297353CC}">
                <c16:uniqueId val="{00000006-7FC3-4FF2-BD8C-B1BF67F0B7C2}"/>
              </c:ext>
            </c:extLst>
          </c:dPt>
          <c:dPt>
            <c:idx val="7"/>
            <c:invertIfNegative val="0"/>
            <c:bubble3D val="0"/>
            <c:extLst>
              <c:ext xmlns:c16="http://schemas.microsoft.com/office/drawing/2014/chart" uri="{C3380CC4-5D6E-409C-BE32-E72D297353CC}">
                <c16:uniqueId val="{00000000-7754-4856-9470-3546F6E109E5}"/>
              </c:ext>
            </c:extLst>
          </c:dPt>
          <c:dLbls>
            <c:dLbl>
              <c:idx val="1"/>
              <c:layout>
                <c:manualLayout>
                  <c:x val="-8.2256182151198656E-4"/>
                  <c:y val="-6.59932974861304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C3-4FF2-BD8C-B1BF67F0B7C2}"/>
                </c:ext>
              </c:extLst>
            </c:dLbl>
            <c:dLbl>
              <c:idx val="2"/>
              <c:layout>
                <c:manualLayout>
                  <c:x val="0"/>
                  <c:y val="-8.0134718376015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C3-4FF2-BD8C-B1BF67F0B7C2}"/>
                </c:ext>
              </c:extLst>
            </c:dLbl>
            <c:dLbl>
              <c:idx val="3"/>
              <c:layout>
                <c:manualLayout>
                  <c:x val="1.6451236430239731E-3"/>
                  <c:y val="-8.0134718376015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C3-4FF2-BD8C-B1BF67F0B7C2}"/>
                </c:ext>
              </c:extLst>
            </c:dLbl>
            <c:dLbl>
              <c:idx val="4"/>
              <c:layout>
                <c:manualLayout>
                  <c:x val="0"/>
                  <c:y val="-8.48485253393105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C3-4FF2-BD8C-B1BF67F0B7C2}"/>
                </c:ext>
              </c:extLst>
            </c:dLbl>
            <c:dLbl>
              <c:idx val="5"/>
              <c:layout>
                <c:manualLayout>
                  <c:x val="3.2902472860480065E-3"/>
                  <c:y val="-2.35690348164751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C3-4FF2-BD8C-B1BF67F0B7C2}"/>
                </c:ext>
              </c:extLst>
            </c:dLbl>
            <c:dLbl>
              <c:idx val="6"/>
              <c:layout>
                <c:manualLayout>
                  <c:x val="8.2256182151198656E-4"/>
                  <c:y val="-6.59932974861304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C3-4FF2-BD8C-B1BF67F0B7C2}"/>
                </c:ext>
              </c:extLst>
            </c:dLbl>
            <c:dLbl>
              <c:idx val="7"/>
              <c:layout>
                <c:manualLayout>
                  <c:x val="-2.4676854645359595E-3"/>
                  <c:y val="-3.29966487430652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54-4856-9470-3546F6E109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 ADVANCE '!$A$2:$A$13</c:f>
              <c:strCache>
                <c:ptCount val="11"/>
                <c:pt idx="0">
                  <c:v> ABMJ</c:v>
                </c:pt>
                <c:pt idx="1">
                  <c:v> ABMSbh</c:v>
                </c:pt>
                <c:pt idx="2">
                  <c:v> ABMSel</c:v>
                </c:pt>
                <c:pt idx="3">
                  <c:v> ABMSrwk</c:v>
                </c:pt>
                <c:pt idx="4">
                  <c:v> ABMT</c:v>
                </c:pt>
                <c:pt idx="5">
                  <c:v> CIDB IBS</c:v>
                </c:pt>
                <c:pt idx="6">
                  <c:v> CIDB Tech</c:v>
                </c:pt>
                <c:pt idx="7">
                  <c:v> CIDBeC</c:v>
                </c:pt>
                <c:pt idx="8">
                  <c:v> CIDBH</c:v>
                </c:pt>
                <c:pt idx="9">
                  <c:v> CLAB</c:v>
                </c:pt>
                <c:pt idx="10">
                  <c:v> CREAM</c:v>
                </c:pt>
              </c:strCache>
            </c:strRef>
          </c:cat>
          <c:val>
            <c:numRef>
              <c:f>'GL ADVANCE '!$B$2:$B$13</c:f>
              <c:numCache>
                <c:formatCode>#,##0.00</c:formatCode>
                <c:ptCount val="11"/>
                <c:pt idx="0">
                  <c:v>732000</c:v>
                </c:pt>
                <c:pt idx="1">
                  <c:v>0</c:v>
                </c:pt>
                <c:pt idx="2">
                  <c:v>64387.600000000006</c:v>
                </c:pt>
                <c:pt idx="3">
                  <c:v>282598.5</c:v>
                </c:pt>
                <c:pt idx="4">
                  <c:v>545740</c:v>
                </c:pt>
                <c:pt idx="5">
                  <c:v>2457542.8999999994</c:v>
                </c:pt>
                <c:pt idx="6">
                  <c:v>8150.320000000007</c:v>
                </c:pt>
                <c:pt idx="7">
                  <c:v>5457982.6400000006</c:v>
                </c:pt>
                <c:pt idx="8">
                  <c:v>18937245.030000001</c:v>
                </c:pt>
                <c:pt idx="9">
                  <c:v>911190</c:v>
                </c:pt>
                <c:pt idx="10">
                  <c:v>2338508.4000000013</c:v>
                </c:pt>
              </c:numCache>
            </c:numRef>
          </c:val>
          <c:extLst>
            <c:ext xmlns:c16="http://schemas.microsoft.com/office/drawing/2014/chart" uri="{C3380CC4-5D6E-409C-BE32-E72D297353CC}">
              <c16:uniqueId val="{00000005-AD91-485E-B17F-7FDF1F3B1A41}"/>
            </c:ext>
          </c:extLst>
        </c:ser>
        <c:dLbls>
          <c:dLblPos val="outEnd"/>
          <c:showLegendKey val="0"/>
          <c:showVal val="1"/>
          <c:showCatName val="0"/>
          <c:showSerName val="0"/>
          <c:showPercent val="0"/>
          <c:showBubbleSize val="0"/>
        </c:dLbls>
        <c:gapWidth val="219"/>
        <c:overlap val="-27"/>
        <c:axId val="1477289376"/>
        <c:axId val="1477287936"/>
      </c:barChart>
      <c:catAx>
        <c:axId val="14772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87936"/>
        <c:crosses val="autoZero"/>
        <c:auto val="1"/>
        <c:lblAlgn val="ctr"/>
        <c:lblOffset val="100"/>
        <c:noMultiLvlLbl val="0"/>
      </c:catAx>
      <c:valAx>
        <c:axId val="1477287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09-2025.xlsx]GL ADVANCE !PivotTable3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03188408616447E-2"/>
          <c:y val="6.7267216368709096E-2"/>
          <c:w val="0.90544870699616542"/>
          <c:h val="0.82713053680033155"/>
        </c:manualLayout>
      </c:layout>
      <c:barChart>
        <c:barDir val="col"/>
        <c:grouping val="clustered"/>
        <c:varyColors val="0"/>
        <c:ser>
          <c:idx val="0"/>
          <c:order val="0"/>
          <c:tx>
            <c:strRef>
              <c:f>'GL ADVANCE '!$D$1</c:f>
              <c:strCache>
                <c:ptCount val="1"/>
                <c:pt idx="0">
                  <c:v>PERBELANJAAN GERAN</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 ADVANCE '!$C$2:$C$13</c:f>
              <c:strCache>
                <c:ptCount val="11"/>
                <c:pt idx="0">
                  <c:v> ABMJ</c:v>
                </c:pt>
                <c:pt idx="1">
                  <c:v> ABMSbh</c:v>
                </c:pt>
                <c:pt idx="2">
                  <c:v> ABMSel</c:v>
                </c:pt>
                <c:pt idx="3">
                  <c:v> ABMSrwk</c:v>
                </c:pt>
                <c:pt idx="4">
                  <c:v> ABMT</c:v>
                </c:pt>
                <c:pt idx="5">
                  <c:v> CIDB IBS</c:v>
                </c:pt>
                <c:pt idx="6">
                  <c:v> CIDB Tech</c:v>
                </c:pt>
                <c:pt idx="7">
                  <c:v> CIDBeC</c:v>
                </c:pt>
                <c:pt idx="8">
                  <c:v> CIDBH</c:v>
                </c:pt>
                <c:pt idx="9">
                  <c:v> CLAB</c:v>
                </c:pt>
                <c:pt idx="10">
                  <c:v> CREAM</c:v>
                </c:pt>
              </c:strCache>
            </c:strRef>
          </c:cat>
          <c:val>
            <c:numRef>
              <c:f>'GL ADVANCE '!$D$2:$D$13</c:f>
              <c:numCache>
                <c:formatCode>#,##0.00</c:formatCode>
                <c:ptCount val="11"/>
                <c:pt idx="1">
                  <c:v>640710</c:v>
                </c:pt>
                <c:pt idx="2">
                  <c:v>213714.4</c:v>
                </c:pt>
                <c:pt idx="3">
                  <c:v>155952</c:v>
                </c:pt>
                <c:pt idx="4">
                  <c:v>125020.9</c:v>
                </c:pt>
                <c:pt idx="5">
                  <c:v>3462957.2000000007</c:v>
                </c:pt>
                <c:pt idx="6">
                  <c:v>381043.68</c:v>
                </c:pt>
                <c:pt idx="7">
                  <c:v>3417641.27</c:v>
                </c:pt>
                <c:pt idx="8">
                  <c:v>53259383.030000001</c:v>
                </c:pt>
                <c:pt idx="10">
                  <c:v>7243967.0799999991</c:v>
                </c:pt>
              </c:numCache>
            </c:numRef>
          </c:val>
          <c:extLst>
            <c:ext xmlns:c16="http://schemas.microsoft.com/office/drawing/2014/chart" uri="{C3380CC4-5D6E-409C-BE32-E72D297353CC}">
              <c16:uniqueId val="{00000000-AC37-43B1-B3AA-E730805AB956}"/>
            </c:ext>
          </c:extLst>
        </c:ser>
        <c:ser>
          <c:idx val="1"/>
          <c:order val="1"/>
          <c:tx>
            <c:strRef>
              <c:f>'GL ADVANCE '!$E$1</c:f>
              <c:strCache>
                <c:ptCount val="1"/>
                <c:pt idx="0">
                  <c:v>BAYAR BALIK GERAN</c:v>
                </c:pt>
              </c:strCache>
            </c:strRef>
          </c:tx>
          <c:spPr>
            <a:solidFill>
              <a:srgbClr val="00B050"/>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 ADVANCE '!$C$2:$C$13</c:f>
              <c:strCache>
                <c:ptCount val="11"/>
                <c:pt idx="0">
                  <c:v> ABMJ</c:v>
                </c:pt>
                <c:pt idx="1">
                  <c:v> ABMSbh</c:v>
                </c:pt>
                <c:pt idx="2">
                  <c:v> ABMSel</c:v>
                </c:pt>
                <c:pt idx="3">
                  <c:v> ABMSrwk</c:v>
                </c:pt>
                <c:pt idx="4">
                  <c:v> ABMT</c:v>
                </c:pt>
                <c:pt idx="5">
                  <c:v> CIDB IBS</c:v>
                </c:pt>
                <c:pt idx="6">
                  <c:v> CIDB Tech</c:v>
                </c:pt>
                <c:pt idx="7">
                  <c:v> CIDBeC</c:v>
                </c:pt>
                <c:pt idx="8">
                  <c:v> CIDBH</c:v>
                </c:pt>
                <c:pt idx="9">
                  <c:v> CLAB</c:v>
                </c:pt>
                <c:pt idx="10">
                  <c:v> CREAM</c:v>
                </c:pt>
              </c:strCache>
            </c:strRef>
          </c:cat>
          <c:val>
            <c:numRef>
              <c:f>'GL ADVANCE '!$E$2:$E$13</c:f>
              <c:numCache>
                <c:formatCode>#,##0.00</c:formatCode>
                <c:ptCount val="11"/>
                <c:pt idx="5">
                  <c:v>32493.1</c:v>
                </c:pt>
              </c:numCache>
            </c:numRef>
          </c:val>
          <c:extLst>
            <c:ext xmlns:c16="http://schemas.microsoft.com/office/drawing/2014/chart" uri="{C3380CC4-5D6E-409C-BE32-E72D297353CC}">
              <c16:uniqueId val="{00000001-AC37-43B1-B3AA-E730805AB956}"/>
            </c:ext>
          </c:extLst>
        </c:ser>
        <c:ser>
          <c:idx val="2"/>
          <c:order val="2"/>
          <c:tx>
            <c:strRef>
              <c:f>'GL ADVANCE '!$F$1</c:f>
              <c:strCache>
                <c:ptCount val="1"/>
                <c:pt idx="0">
                  <c:v>PEMBERIAN GERAN</c:v>
                </c:pt>
              </c:strCache>
            </c:strRef>
          </c:tx>
          <c:spPr>
            <a:solidFill>
              <a:srgbClr val="FFFF00"/>
            </a:solidFill>
            <a:ln>
              <a:solidFill>
                <a:srgbClr val="FFFF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 ADVANCE '!$C$2:$C$13</c:f>
              <c:strCache>
                <c:ptCount val="11"/>
                <c:pt idx="0">
                  <c:v> ABMJ</c:v>
                </c:pt>
                <c:pt idx="1">
                  <c:v> ABMSbh</c:v>
                </c:pt>
                <c:pt idx="2">
                  <c:v> ABMSel</c:v>
                </c:pt>
                <c:pt idx="3">
                  <c:v> ABMSrwk</c:v>
                </c:pt>
                <c:pt idx="4">
                  <c:v> ABMT</c:v>
                </c:pt>
                <c:pt idx="5">
                  <c:v> CIDB IBS</c:v>
                </c:pt>
                <c:pt idx="6">
                  <c:v> CIDB Tech</c:v>
                </c:pt>
                <c:pt idx="7">
                  <c:v> CIDBeC</c:v>
                </c:pt>
                <c:pt idx="8">
                  <c:v> CIDBH</c:v>
                </c:pt>
                <c:pt idx="9">
                  <c:v> CLAB</c:v>
                </c:pt>
                <c:pt idx="10">
                  <c:v> CREAM</c:v>
                </c:pt>
              </c:strCache>
            </c:strRef>
          </c:cat>
          <c:val>
            <c:numRef>
              <c:f>'GL ADVANCE '!$F$2:$F$13</c:f>
              <c:numCache>
                <c:formatCode>#,##0.00</c:formatCode>
                <c:ptCount val="11"/>
                <c:pt idx="0">
                  <c:v>732000</c:v>
                </c:pt>
                <c:pt idx="1">
                  <c:v>640710</c:v>
                </c:pt>
                <c:pt idx="2">
                  <c:v>278102</c:v>
                </c:pt>
                <c:pt idx="3">
                  <c:v>438550.5</c:v>
                </c:pt>
                <c:pt idx="4">
                  <c:v>670760.9</c:v>
                </c:pt>
                <c:pt idx="5">
                  <c:v>5952993.2000000002</c:v>
                </c:pt>
                <c:pt idx="6">
                  <c:v>389194</c:v>
                </c:pt>
                <c:pt idx="7">
                  <c:v>8875623.9100000001</c:v>
                </c:pt>
                <c:pt idx="8">
                  <c:v>72196628.060000002</c:v>
                </c:pt>
                <c:pt idx="9">
                  <c:v>911190</c:v>
                </c:pt>
                <c:pt idx="10">
                  <c:v>9582475.4800000004</c:v>
                </c:pt>
              </c:numCache>
            </c:numRef>
          </c:val>
          <c:extLst>
            <c:ext xmlns:c16="http://schemas.microsoft.com/office/drawing/2014/chart" uri="{C3380CC4-5D6E-409C-BE32-E72D297353CC}">
              <c16:uniqueId val="{00000002-AC37-43B1-B3AA-E730805AB956}"/>
            </c:ext>
          </c:extLst>
        </c:ser>
        <c:dLbls>
          <c:dLblPos val="outEnd"/>
          <c:showLegendKey val="0"/>
          <c:showVal val="1"/>
          <c:showCatName val="0"/>
          <c:showSerName val="0"/>
          <c:showPercent val="0"/>
          <c:showBubbleSize val="0"/>
        </c:dLbls>
        <c:gapWidth val="150"/>
        <c:axId val="2036604543"/>
        <c:axId val="2036606943"/>
      </c:barChart>
      <c:catAx>
        <c:axId val="203660454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6943"/>
        <c:crosses val="autoZero"/>
        <c:auto val="1"/>
        <c:lblAlgn val="ctr"/>
        <c:lblOffset val="100"/>
        <c:noMultiLvlLbl val="0"/>
      </c:catAx>
      <c:valAx>
        <c:axId val="2036606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 (RM)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4543"/>
        <c:crosses val="autoZero"/>
        <c:crossBetween val="between"/>
        <c:dispUnits>
          <c:builtInUnit val="millions"/>
        </c:dispUnits>
      </c:valAx>
      <c:spPr>
        <a:noFill/>
        <a:ln>
          <a:noFill/>
        </a:ln>
        <a:effectLst/>
      </c:spPr>
    </c:plotArea>
    <c:legend>
      <c:legendPos val="r"/>
      <c:layout>
        <c:manualLayout>
          <c:xMode val="edge"/>
          <c:yMode val="edge"/>
          <c:x val="7.2879789678443191E-2"/>
          <c:y val="4.0884846896078889E-3"/>
          <c:w val="0.85350651714345749"/>
          <c:h val="9.622058880000847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09-2025.xlsx]GL ADVANCE !PivotTable4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PTJ</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chemeClr val="accent6">
                <a:lumMod val="60000"/>
                <a:lumOff val="40000"/>
              </a:schemeClr>
            </a:solidFill>
          </a:ln>
          <a:effectLst/>
        </c:spPr>
        <c:dLbl>
          <c:idx val="0"/>
          <c:layout>
            <c:manualLayout>
              <c:x val="1.190476190476190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solidFill>
              <a:schemeClr val="accent6">
                <a:lumMod val="60000"/>
                <a:lumOff val="40000"/>
              </a:schemeClr>
            </a:solidFill>
          </a:ln>
          <a:effectLst/>
        </c:spPr>
        <c:dLbl>
          <c:idx val="0"/>
          <c:layout>
            <c:manualLayout>
              <c:x val="-2.7989498545876014E-17"/>
              <c:y val="-4.9704123485393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solidFill>
              <a:schemeClr val="accent6">
                <a:lumMod val="60000"/>
                <a:lumOff val="40000"/>
              </a:schemeClr>
            </a:solidFill>
          </a:ln>
          <a:effectLst/>
        </c:spPr>
        <c:dLbl>
          <c:idx val="0"/>
          <c:layout>
            <c:manualLayout>
              <c:x val="-1.1195799418350405E-16"/>
              <c:y val="-6.2130154356742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solidFill>
              <a:schemeClr val="accent6">
                <a:lumMod val="60000"/>
                <a:lumOff val="40000"/>
              </a:schemeClr>
            </a:solidFill>
          </a:ln>
          <a:effectLst/>
        </c:spPr>
        <c:dLbl>
          <c:idx val="0"/>
          <c:layout>
            <c:manualLayout>
              <c:x val="0"/>
              <c:y val="-6.6272164647192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chemeClr val="accent6">
                <a:lumMod val="60000"/>
                <a:lumOff val="40000"/>
              </a:schemeClr>
            </a:solidFill>
          </a:ln>
          <a:effectLst/>
        </c:spPr>
        <c:dLbl>
          <c:idx val="0"/>
          <c:layout>
            <c:manualLayout>
              <c:x val="1.5267175572519084E-3"/>
              <c:y val="-3.3136082323596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solidFill>
              <a:schemeClr val="accent6">
                <a:lumMod val="60000"/>
                <a:lumOff val="40000"/>
              </a:schemeClr>
            </a:solidFill>
          </a:ln>
          <a:effectLst/>
        </c:spPr>
        <c:dLbl>
          <c:idx val="0"/>
          <c:layout>
            <c:manualLayout>
              <c:x val="-3.0534351145039287E-3"/>
              <c:y val="-6.6272164647192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'GL ADVANCE '!$D$15</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invertIfNegative val="0"/>
          <c:dPt>
            <c:idx val="1"/>
            <c:invertIfNegative val="0"/>
            <c:bubble3D val="0"/>
            <c:extLst>
              <c:ext xmlns:c16="http://schemas.microsoft.com/office/drawing/2014/chart" uri="{C3380CC4-5D6E-409C-BE32-E72D297353CC}">
                <c16:uniqueId val="{00000001-EC6F-4422-94B8-DB6EA067B021}"/>
              </c:ext>
            </c:extLst>
          </c:dPt>
          <c:dPt>
            <c:idx val="3"/>
            <c:invertIfNegative val="0"/>
            <c:bubble3D val="0"/>
            <c:extLst>
              <c:ext xmlns:c16="http://schemas.microsoft.com/office/drawing/2014/chart" uri="{C3380CC4-5D6E-409C-BE32-E72D297353CC}">
                <c16:uniqueId val="{00000001-3C99-4329-A8B1-70995547984B}"/>
              </c:ext>
            </c:extLst>
          </c:dPt>
          <c:dPt>
            <c:idx val="4"/>
            <c:invertIfNegative val="0"/>
            <c:bubble3D val="0"/>
            <c:extLst>
              <c:ext xmlns:c16="http://schemas.microsoft.com/office/drawing/2014/chart" uri="{C3380CC4-5D6E-409C-BE32-E72D297353CC}">
                <c16:uniqueId val="{00000003-EC6F-4422-94B8-DB6EA067B021}"/>
              </c:ext>
            </c:extLst>
          </c:dPt>
          <c:dPt>
            <c:idx val="5"/>
            <c:invertIfNegative val="0"/>
            <c:bubble3D val="0"/>
            <c:extLst>
              <c:ext xmlns:c16="http://schemas.microsoft.com/office/drawing/2014/chart" uri="{C3380CC4-5D6E-409C-BE32-E72D297353CC}">
                <c16:uniqueId val="{00000002-EC6F-4422-94B8-DB6EA067B021}"/>
              </c:ext>
            </c:extLst>
          </c:dPt>
          <c:dPt>
            <c:idx val="6"/>
            <c:invertIfNegative val="0"/>
            <c:bubble3D val="0"/>
            <c:extLst>
              <c:ext xmlns:c16="http://schemas.microsoft.com/office/drawing/2014/chart" uri="{C3380CC4-5D6E-409C-BE32-E72D297353CC}">
                <c16:uniqueId val="{00000004-EC6F-4422-94B8-DB6EA067B021}"/>
              </c:ext>
            </c:extLst>
          </c:dPt>
          <c:dPt>
            <c:idx val="7"/>
            <c:invertIfNegative val="0"/>
            <c:bubble3D val="0"/>
            <c:extLst>
              <c:ext xmlns:c16="http://schemas.microsoft.com/office/drawing/2014/chart" uri="{C3380CC4-5D6E-409C-BE32-E72D297353CC}">
                <c16:uniqueId val="{00000005-EC6F-4422-94B8-DB6EA067B021}"/>
              </c:ext>
            </c:extLst>
          </c:dPt>
          <c:dLbls>
            <c:dLbl>
              <c:idx val="1"/>
              <c:layout>
                <c:manualLayout>
                  <c:x val="-2.7989498545876014E-17"/>
                  <c:y val="-4.97041234853939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6F-4422-94B8-DB6EA067B021}"/>
                </c:ext>
              </c:extLst>
            </c:dLbl>
            <c:dLbl>
              <c:idx val="3"/>
              <c:layout>
                <c:manualLayout>
                  <c:x val="1.1904761904761904E-2"/>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99-4329-A8B1-70995547984B}"/>
                </c:ext>
              </c:extLst>
            </c:dLbl>
            <c:dLbl>
              <c:idx val="4"/>
              <c:layout>
                <c:manualLayout>
                  <c:x val="0"/>
                  <c:y val="-6.62721646471920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6F-4422-94B8-DB6EA067B021}"/>
                </c:ext>
              </c:extLst>
            </c:dLbl>
            <c:dLbl>
              <c:idx val="5"/>
              <c:layout>
                <c:manualLayout>
                  <c:x val="-1.1195799418350405E-16"/>
                  <c:y val="-6.21301543567425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6F-4422-94B8-DB6EA067B021}"/>
                </c:ext>
              </c:extLst>
            </c:dLbl>
            <c:dLbl>
              <c:idx val="6"/>
              <c:layout>
                <c:manualLayout>
                  <c:x val="1.5267175572519084E-3"/>
                  <c:y val="-3.31360823235960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6F-4422-94B8-DB6EA067B021}"/>
                </c:ext>
              </c:extLst>
            </c:dLbl>
            <c:dLbl>
              <c:idx val="7"/>
              <c:layout>
                <c:manualLayout>
                  <c:x val="-3.0534351145039287E-3"/>
                  <c:y val="-6.62721646471920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6F-4422-94B8-DB6EA067B0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 ADVANCE '!$C$16:$C$24</c:f>
              <c:strCache>
                <c:ptCount val="8"/>
                <c:pt idx="0">
                  <c:v>BLA</c:v>
                </c:pt>
                <c:pt idx="1">
                  <c:v>BPB</c:v>
                </c:pt>
                <c:pt idx="2">
                  <c:v>BPK</c:v>
                </c:pt>
                <c:pt idx="3">
                  <c:v>BPKB</c:v>
                </c:pt>
                <c:pt idx="4">
                  <c:v>BPKPB</c:v>
                </c:pt>
                <c:pt idx="5">
                  <c:v>BPS</c:v>
                </c:pt>
                <c:pt idx="6">
                  <c:v>BPT</c:v>
                </c:pt>
                <c:pt idx="7">
                  <c:v>BTM</c:v>
                </c:pt>
              </c:strCache>
            </c:strRef>
          </c:cat>
          <c:val>
            <c:numRef>
              <c:f>'GL ADVANCE '!$D$16:$D$24</c:f>
              <c:numCache>
                <c:formatCode>#,##0.00</c:formatCode>
                <c:ptCount val="8"/>
                <c:pt idx="0">
                  <c:v>20267802.910000011</c:v>
                </c:pt>
                <c:pt idx="1">
                  <c:v>3693032.34</c:v>
                </c:pt>
                <c:pt idx="2">
                  <c:v>2095838.2299999995</c:v>
                </c:pt>
                <c:pt idx="3">
                  <c:v>2436016.0500000007</c:v>
                </c:pt>
                <c:pt idx="4">
                  <c:v>104615</c:v>
                </c:pt>
                <c:pt idx="5">
                  <c:v>54210.75</c:v>
                </c:pt>
                <c:pt idx="6">
                  <c:v>2385154.08</c:v>
                </c:pt>
                <c:pt idx="7">
                  <c:v>698676.03000000014</c:v>
                </c:pt>
              </c:numCache>
            </c:numRef>
          </c:val>
          <c:extLst>
            <c:ext xmlns:c16="http://schemas.microsoft.com/office/drawing/2014/chart" uri="{C3380CC4-5D6E-409C-BE32-E72D297353CC}">
              <c16:uniqueId val="{00000000-3C99-4329-A8B1-70995547984B}"/>
            </c:ext>
          </c:extLst>
        </c:ser>
        <c:dLbls>
          <c:dLblPos val="outEnd"/>
          <c:showLegendKey val="0"/>
          <c:showVal val="1"/>
          <c:showCatName val="0"/>
          <c:showSerName val="0"/>
          <c:showPercent val="0"/>
          <c:showBubbleSize val="0"/>
        </c:dLbls>
        <c:gapWidth val="219"/>
        <c:overlap val="-27"/>
        <c:axId val="779745520"/>
        <c:axId val="779747920"/>
      </c:barChart>
      <c:catAx>
        <c:axId val="77974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47920"/>
        <c:crosses val="autoZero"/>
        <c:auto val="1"/>
        <c:lblAlgn val="ctr"/>
        <c:lblOffset val="100"/>
        <c:noMultiLvlLbl val="0"/>
      </c:catAx>
      <c:valAx>
        <c:axId val="779747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4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PRESTASI HASIL &amp; BELANJA CIDB 09-2025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'P&amp;L'!$A$2</c:f>
              <c:strCache>
                <c:ptCount val="1"/>
                <c:pt idx="0">
                  <c:v>HASIL</c:v>
                </c:pt>
              </c:strCache>
            </c:strRef>
          </c:tx>
          <c:spPr>
            <a:solidFill>
              <a:schemeClr val="accent5">
                <a:lumMod val="20000"/>
                <a:lumOff val="80000"/>
              </a:schemeClr>
            </a:solidFill>
            <a:ln>
              <a:solidFill>
                <a:schemeClr val="accent5">
                  <a:lumMod val="20000"/>
                  <a:lumOff val="80000"/>
                </a:schemeClr>
              </a:solidFill>
            </a:ln>
            <a:effectLst/>
          </c:spPr>
          <c:invertIfNegative val="0"/>
          <c:dLbls>
            <c:dLbl>
              <c:idx val="0"/>
              <c:layout>
                <c:manualLayout>
                  <c:x val="-1.8509527079905901E-3"/>
                  <c:y val="-3.776001880362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C9-4800-8C13-1DBC4131B3F1}"/>
                </c:ext>
              </c:extLst>
            </c:dLbl>
            <c:dLbl>
              <c:idx val="1"/>
              <c:layout>
                <c:manualLayout>
                  <c:x val="-5.90774783983645E-3"/>
                  <c:y val="5.92549065695146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C9-4800-8C13-1DBC4131B3F1}"/>
                </c:ext>
              </c:extLst>
            </c:dLbl>
            <c:dLbl>
              <c:idx val="2"/>
              <c:layout>
                <c:manualLayout>
                  <c:x val="-5.90774783983645E-3"/>
                  <c:y val="2.1941473733693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C9-4800-8C13-1DBC4131B3F1}"/>
                </c:ext>
              </c:extLst>
            </c:dLbl>
            <c:dLbl>
              <c:idx val="3"/>
              <c:layout>
                <c:manualLayout>
                  <c:x val="-1.8509527079906087E-3"/>
                  <c:y val="2.9404160300857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09-2025</c:v>
                </c:pt>
                <c:pt idx="2">
                  <c:v>SEBENAR 
09-2025</c:v>
                </c:pt>
                <c:pt idx="3">
                  <c:v>SEBENAR 
09-2024</c:v>
                </c:pt>
              </c:strCache>
            </c:strRef>
          </c:cat>
          <c:val>
            <c:numRef>
              <c:f>'P&amp;L'!$B$2:$E$2</c:f>
              <c:numCache>
                <c:formatCode>_(* #,##0.00_);_(* \(#,##0.00\);_(* "-"??_);_(@_)</c:formatCode>
                <c:ptCount val="4"/>
                <c:pt idx="0">
                  <c:v>363200000</c:v>
                </c:pt>
                <c:pt idx="1">
                  <c:v>269206400</c:v>
                </c:pt>
                <c:pt idx="2">
                  <c:v>370743478</c:v>
                </c:pt>
                <c:pt idx="3">
                  <c:v>361783357</c:v>
                </c:pt>
              </c:numCache>
            </c:numRef>
          </c:val>
          <c:extLst>
            <c:ext xmlns:c16="http://schemas.microsoft.com/office/drawing/2014/chart" uri="{C3380CC4-5D6E-409C-BE32-E72D297353CC}">
              <c16:uniqueId val="{00000000-7590-42ED-9418-FE7071B5A089}"/>
            </c:ext>
          </c:extLst>
        </c:ser>
        <c:ser>
          <c:idx val="1"/>
          <c:order val="1"/>
          <c:tx>
            <c:strRef>
              <c:f>'P&amp;L'!$A$3</c:f>
              <c:strCache>
                <c:ptCount val="1"/>
                <c:pt idx="0">
                  <c:v>BELANJA</c:v>
                </c:pt>
              </c:strCache>
            </c:strRef>
          </c:tx>
          <c:spPr>
            <a:solidFill>
              <a:schemeClr val="accent2"/>
            </a:solidFill>
            <a:ln>
              <a:noFill/>
            </a:ln>
            <a:effectLst/>
          </c:spPr>
          <c:invertIfNegative val="0"/>
          <c:dLbls>
            <c:dLbl>
              <c:idx val="1"/>
              <c:layout>
                <c:manualLayout>
                  <c:x val="6.2626375557010752E-3"/>
                  <c:y val="6.01480785051122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C9-4800-8C13-1DBC4131B3F1}"/>
                </c:ext>
              </c:extLst>
            </c:dLbl>
            <c:dLbl>
              <c:idx val="2"/>
              <c:layout>
                <c:manualLayout>
                  <c:x val="4.2342399897781543E-3"/>
                  <c:y val="3.02973322364548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C9-4800-8C13-1DBC4131B3F1}"/>
                </c:ext>
              </c:extLst>
            </c:dLbl>
            <c:dLbl>
              <c:idx val="3"/>
              <c:layout>
                <c:manualLayout>
                  <c:x val="6.2626375557010752E-3"/>
                  <c:y val="1.1238688447526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09-2025</c:v>
                </c:pt>
                <c:pt idx="2">
                  <c:v>SEBENAR 
09-2025</c:v>
                </c:pt>
                <c:pt idx="3">
                  <c:v>SEBENAR 
09-2024</c:v>
                </c:pt>
              </c:strCache>
            </c:strRef>
          </c:cat>
          <c:val>
            <c:numRef>
              <c:f>'P&amp;L'!$B$3:$E$3</c:f>
              <c:numCache>
                <c:formatCode>_(* #,##0.00_);_(* \(#,##0.00\);_(* "-"??_);_(@_)</c:formatCode>
                <c:ptCount val="4"/>
                <c:pt idx="0">
                  <c:v>446120000</c:v>
                </c:pt>
                <c:pt idx="1">
                  <c:v>262199600</c:v>
                </c:pt>
                <c:pt idx="2">
                  <c:v>238978298</c:v>
                </c:pt>
                <c:pt idx="3">
                  <c:v>236064014</c:v>
                </c:pt>
              </c:numCache>
            </c:numRef>
          </c:val>
          <c:extLst>
            <c:ext xmlns:c16="http://schemas.microsoft.com/office/drawing/2014/chart" uri="{C3380CC4-5D6E-409C-BE32-E72D297353CC}">
              <c16:uniqueId val="{00000001-7590-42ED-9418-FE7071B5A089}"/>
            </c:ext>
          </c:extLst>
        </c:ser>
        <c:dLbls>
          <c:showLegendKey val="0"/>
          <c:showVal val="0"/>
          <c:showCatName val="0"/>
          <c:showSerName val="0"/>
          <c:showPercent val="0"/>
          <c:showBubbleSize val="0"/>
        </c:dLbls>
        <c:gapWidth val="150"/>
        <c:axId val="372777071"/>
        <c:axId val="372781391"/>
      </c:barChart>
      <c:catAx>
        <c:axId val="3727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1391"/>
        <c:crosses val="autoZero"/>
        <c:auto val="1"/>
        <c:lblAlgn val="ctr"/>
        <c:lblOffset val="100"/>
        <c:noMultiLvlLbl val="0"/>
      </c:catAx>
      <c:valAx>
        <c:axId val="372781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071"/>
        <c:crosses val="autoZero"/>
        <c:crossBetween val="between"/>
        <c:dispUnits>
          <c:builtInUnit val="millions"/>
          <c:dispUnitsLbl>
            <c:layout>
              <c:manualLayout>
                <c:xMode val="edge"/>
                <c:yMode val="edge"/>
                <c:x val="2.5000000000000001E-2"/>
                <c:y val="0.3893055555555555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SURPLUS/(DEFISIT) PRESTASI BAJET CIDB 09-2025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8403324584428"/>
          <c:y val="0.17171296296296298"/>
          <c:w val="0.78723818897637798"/>
          <c:h val="0.77736111111111106"/>
        </c:manualLayout>
      </c:layout>
      <c:barChart>
        <c:barDir val="col"/>
        <c:grouping val="clustered"/>
        <c:varyColors val="0"/>
        <c:ser>
          <c:idx val="0"/>
          <c:order val="0"/>
          <c:tx>
            <c:strRef>
              <c:f>'P&amp;L'!$A$42:$E$42</c:f>
              <c:strCache>
                <c:ptCount val="5"/>
                <c:pt idx="0">
                  <c:v>PERKARA</c:v>
                </c:pt>
                <c:pt idx="1">
                  <c:v>BAJET 2025</c:v>
                </c:pt>
                <c:pt idx="2">
                  <c:v>SASARAN 
09-2025</c:v>
                </c:pt>
                <c:pt idx="3">
                  <c:v>SEBENAR 
09-2025</c:v>
                </c:pt>
                <c:pt idx="4">
                  <c:v>SEBENAR 
09-2024</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ED53-4732-864E-765508CC6A1F}"/>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53-4732-864E-765508CC6A1F}"/>
              </c:ext>
            </c:extLst>
          </c:dPt>
          <c:dPt>
            <c:idx val="3"/>
            <c:invertIfNegative val="0"/>
            <c:bubble3D val="0"/>
            <c:spPr>
              <a:solidFill>
                <a:srgbClr val="00B050"/>
              </a:solidFill>
              <a:ln>
                <a:noFill/>
              </a:ln>
              <a:effectLst/>
            </c:spPr>
            <c:extLst>
              <c:ext xmlns:c16="http://schemas.microsoft.com/office/drawing/2014/chart" uri="{C3380CC4-5D6E-409C-BE32-E72D297353CC}">
                <c16:uniqueId val="{00000007-ED53-4732-864E-765508CC6A1F}"/>
              </c:ext>
            </c:extLst>
          </c:dPt>
          <c:dLbls>
            <c:dLbl>
              <c:idx val="0"/>
              <c:layout>
                <c:manualLayout>
                  <c:x val="-3.7186859122817018E-17"/>
                  <c:y val="2.4937655860349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B6-43D7-8022-1CF9CA3EF615}"/>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D53-4732-864E-765508CC6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'P&amp;L'!$B$42:$E$42</c:f>
              <c:strCache>
                <c:ptCount val="4"/>
                <c:pt idx="0">
                  <c:v>BAJET 2025</c:v>
                </c:pt>
                <c:pt idx="1">
                  <c:v>SASARAN 
09-2025</c:v>
                </c:pt>
                <c:pt idx="2">
                  <c:v>SEBENAR 
09-2025</c:v>
                </c:pt>
                <c:pt idx="3">
                  <c:v>SEBENAR 
09-2024</c:v>
                </c:pt>
              </c:strCache>
            </c:strRef>
          </c:cat>
          <c:val>
            <c:numRef>
              <c:f>'P&amp;L'!$B$45:$E$45</c:f>
              <c:numCache>
                <c:formatCode>#,##0.00_ ;\-#,##0.00\ </c:formatCode>
                <c:ptCount val="4"/>
                <c:pt idx="0">
                  <c:v>-82920000</c:v>
                </c:pt>
                <c:pt idx="1">
                  <c:v>7006800</c:v>
                </c:pt>
                <c:pt idx="2">
                  <c:v>131765180</c:v>
                </c:pt>
                <c:pt idx="3">
                  <c:v>125719343</c:v>
                </c:pt>
              </c:numCache>
            </c:numRef>
          </c:val>
          <c:extLst>
            <c:ext xmlns:c16="http://schemas.microsoft.com/office/drawing/2014/chart" uri="{C3380CC4-5D6E-409C-BE32-E72D297353CC}">
              <c16:uniqueId val="{00000008-ED53-4732-864E-765508CC6A1F}"/>
            </c:ext>
          </c:extLst>
        </c:ser>
        <c:dLbls>
          <c:showLegendKey val="0"/>
          <c:showVal val="0"/>
          <c:showCatName val="0"/>
          <c:showSerName val="0"/>
          <c:showPercent val="0"/>
          <c:showBubbleSize val="0"/>
        </c:dLbls>
        <c:gapWidth val="219"/>
        <c:overlap val="-27"/>
        <c:axId val="1811446208"/>
        <c:axId val="1811451008"/>
      </c:barChart>
      <c:catAx>
        <c:axId val="18114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51008"/>
        <c:crosses val="autoZero"/>
        <c:auto val="1"/>
        <c:lblAlgn val="ctr"/>
        <c:lblOffset val="100"/>
        <c:noMultiLvlLbl val="0"/>
      </c:catAx>
      <c:valAx>
        <c:axId val="181145100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6208"/>
        <c:crosses val="autoZero"/>
        <c:crossBetween val="between"/>
        <c:dispUnits>
          <c:builtInUnit val="millions"/>
          <c:dispUnitsLbl>
            <c:layout>
              <c:manualLayout>
                <c:xMode val="edge"/>
                <c:yMode val="edge"/>
                <c:x val="8.329191356151476E-2"/>
                <c:y val="0.4260769336501265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PECAHAN BELANJA</a:t>
            </a:r>
            <a:r>
              <a:rPr lang="en-MY" b="1" baseline="0"/>
              <a:t> CIDB 09-2025</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stacked"/>
        <c:varyColors val="0"/>
        <c:ser>
          <c:idx val="0"/>
          <c:order val="0"/>
          <c:tx>
            <c:strRef>
              <c:f>'P&amp;L'!$A$24</c:f>
              <c:strCache>
                <c:ptCount val="1"/>
                <c:pt idx="0">
                  <c:v>BELANJA PROGRAM</c:v>
                </c:pt>
              </c:strCache>
            </c:strRef>
          </c:tx>
          <c:spPr>
            <a:solidFill>
              <a:srgbClr val="92D05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09-2025</c:v>
                </c:pt>
                <c:pt idx="2">
                  <c:v>SEBENAR 
09-2025</c:v>
                </c:pt>
                <c:pt idx="3">
                  <c:v>SEBENAR 
09-2024</c:v>
                </c:pt>
              </c:strCache>
            </c:strRef>
          </c:cat>
          <c:val>
            <c:numRef>
              <c:f>'P&amp;L'!$B$24:$E$24</c:f>
              <c:numCache>
                <c:formatCode>_(* #,##0.00_);_(* \(#,##0.00\);_(* "-"??_);_(@_)</c:formatCode>
                <c:ptCount val="4"/>
                <c:pt idx="0">
                  <c:v>200000000</c:v>
                </c:pt>
                <c:pt idx="1">
                  <c:v>119100000</c:v>
                </c:pt>
                <c:pt idx="2">
                  <c:v>108453242</c:v>
                </c:pt>
                <c:pt idx="3">
                  <c:v>107963046</c:v>
                </c:pt>
              </c:numCache>
            </c:numRef>
          </c:val>
          <c:extLst>
            <c:ext xmlns:c16="http://schemas.microsoft.com/office/drawing/2014/chart" uri="{C3380CC4-5D6E-409C-BE32-E72D297353CC}">
              <c16:uniqueId val="{00000000-9FAE-45BD-9876-6CFDCDB62301}"/>
            </c:ext>
          </c:extLst>
        </c:ser>
        <c:ser>
          <c:idx val="1"/>
          <c:order val="1"/>
          <c:tx>
            <c:strRef>
              <c:f>'P&amp;L'!$A$25</c:f>
              <c:strCache>
                <c:ptCount val="1"/>
                <c:pt idx="0">
                  <c:v>BELANJA MENGURUS</c:v>
                </c:pt>
              </c:strCache>
            </c:strRef>
          </c:tx>
          <c:spPr>
            <a:solidFill>
              <a:srgbClr val="FFFF0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09-2025</c:v>
                </c:pt>
                <c:pt idx="2">
                  <c:v>SEBENAR 
09-2025</c:v>
                </c:pt>
                <c:pt idx="3">
                  <c:v>SEBENAR 
09-2024</c:v>
                </c:pt>
              </c:strCache>
            </c:strRef>
          </c:cat>
          <c:val>
            <c:numRef>
              <c:f>'P&amp;L'!$B$25:$E$25</c:f>
              <c:numCache>
                <c:formatCode>_(* #,##0.00_);_(* \(#,##0.00\);_(* "-"??_);_(@_)</c:formatCode>
                <c:ptCount val="4"/>
                <c:pt idx="0">
                  <c:v>180600000</c:v>
                </c:pt>
                <c:pt idx="1">
                  <c:v>120251100</c:v>
                </c:pt>
                <c:pt idx="2">
                  <c:v>109679516</c:v>
                </c:pt>
                <c:pt idx="3">
                  <c:v>111588202</c:v>
                </c:pt>
              </c:numCache>
            </c:numRef>
          </c:val>
          <c:extLst>
            <c:ext xmlns:c16="http://schemas.microsoft.com/office/drawing/2014/chart" uri="{C3380CC4-5D6E-409C-BE32-E72D297353CC}">
              <c16:uniqueId val="{00000001-9FAE-45BD-9876-6CFDCDB62301}"/>
            </c:ext>
          </c:extLst>
        </c:ser>
        <c:ser>
          <c:idx val="2"/>
          <c:order val="2"/>
          <c:tx>
            <c:strRef>
              <c:f>'P&amp;L'!$A$26</c:f>
              <c:strCache>
                <c:ptCount val="1"/>
                <c:pt idx="0">
                  <c:v>BELANJA MODAL</c:v>
                </c:pt>
              </c:strCache>
            </c:strRef>
          </c:tx>
          <c:spPr>
            <a:solidFill>
              <a:srgbClr val="00FFFF"/>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09-2025</c:v>
                </c:pt>
                <c:pt idx="2">
                  <c:v>SEBENAR 
09-2025</c:v>
                </c:pt>
                <c:pt idx="3">
                  <c:v>SEBENAR 
09-2024</c:v>
                </c:pt>
              </c:strCache>
            </c:strRef>
          </c:cat>
          <c:val>
            <c:numRef>
              <c:f>'P&amp;L'!$B$26:$E$26</c:f>
              <c:numCache>
                <c:formatCode>_(* #,##0.00_);_(* \(#,##0.00\);_(* "-"??_);_(@_)</c:formatCode>
                <c:ptCount val="4"/>
                <c:pt idx="0">
                  <c:v>65520000</c:v>
                </c:pt>
                <c:pt idx="1">
                  <c:v>22848500</c:v>
                </c:pt>
                <c:pt idx="2">
                  <c:v>20845539</c:v>
                </c:pt>
                <c:pt idx="3">
                  <c:v>16512766</c:v>
                </c:pt>
              </c:numCache>
            </c:numRef>
          </c:val>
          <c:extLst>
            <c:ext xmlns:c16="http://schemas.microsoft.com/office/drawing/2014/chart" uri="{C3380CC4-5D6E-409C-BE32-E72D297353CC}">
              <c16:uniqueId val="{00000002-9FAE-45BD-9876-6CFDCDB62301}"/>
            </c:ext>
          </c:extLst>
        </c:ser>
        <c:dLbls>
          <c:showLegendKey val="0"/>
          <c:showVal val="0"/>
          <c:showCatName val="0"/>
          <c:showSerName val="0"/>
          <c:showPercent val="0"/>
          <c:showBubbleSize val="0"/>
        </c:dLbls>
        <c:gapWidth val="150"/>
        <c:overlap val="100"/>
        <c:axId val="372777551"/>
        <c:axId val="372782351"/>
      </c:barChart>
      <c:catAx>
        <c:axId val="3727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2351"/>
        <c:crosses val="autoZero"/>
        <c:auto val="1"/>
        <c:lblAlgn val="ctr"/>
        <c:lblOffset val="100"/>
        <c:noMultiLvlLbl val="0"/>
      </c:catAx>
      <c:valAx>
        <c:axId val="372782351"/>
        <c:scaling>
          <c:orientation val="minMax"/>
          <c:max val="450000004.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551"/>
        <c:crosses val="autoZero"/>
        <c:crossBetween val="between"/>
        <c:majorUnit val="50000000"/>
        <c:dispUnits>
          <c:builtInUnit val="millions"/>
          <c:dispUnitsLbl>
            <c:layout>
              <c:manualLayout>
                <c:xMode val="edge"/>
                <c:yMode val="edge"/>
                <c:x val="1.1913906546504026E-2"/>
                <c:y val="0.3906010928961748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290530930268157"/>
          <c:y val="0.28532359684547631"/>
          <c:w val="0.56878303197038971"/>
          <c:h val="5.26935772372715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MY" sz="1800" b="1" i="0" u="none" strike="noStrike" kern="1200" spc="0" baseline="0">
                <a:solidFill>
                  <a:sysClr val="windowText" lastClr="000000">
                    <a:lumMod val="65000"/>
                    <a:lumOff val="35000"/>
                  </a:sysClr>
                </a:solidFill>
              </a:rPr>
              <a:t>PENYATA KEDUDUKAN KEWANGAN CIDB PADA 09-2025</a:t>
            </a:r>
          </a:p>
        </c:rich>
      </c:tx>
      <c:layout>
        <c:manualLayout>
          <c:xMode val="edge"/>
          <c:yMode val="edge"/>
          <c:x val="0.40347064633451307"/>
          <c:y val="2.15740793398855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manualLayout>
          <c:layoutTarget val="inner"/>
          <c:xMode val="edge"/>
          <c:yMode val="edge"/>
          <c:x val="5.2456652682770395E-2"/>
          <c:y val="9.4786605384110323E-2"/>
          <c:w val="0.93734754187304903"/>
          <c:h val="0.78179018824222812"/>
        </c:manualLayout>
      </c:layout>
      <c:barChart>
        <c:barDir val="col"/>
        <c:grouping val="stacked"/>
        <c:varyColors val="0"/>
        <c:ser>
          <c:idx val="0"/>
          <c:order val="0"/>
          <c:tx>
            <c:strRef>
              <c:f>BS!$B$32</c:f>
              <c:strCache>
                <c:ptCount val="1"/>
                <c:pt idx="0">
                  <c:v>ASET BERSIH (RM)</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09-2025</c:v>
                </c:pt>
                <c:pt idx="3">
                  <c:v>LIABILITI &amp; A.BERSIH 09-2025</c:v>
                </c:pt>
              </c:strCache>
            </c:strRef>
          </c:cat>
          <c:val>
            <c:numRef>
              <c:f>BS!$B$33:$B$36</c:f>
              <c:numCache>
                <c:formatCode>_(* #,##0.00_);_(* \(#,##0.00\);_(* "-"??_);_(@_)</c:formatCode>
                <c:ptCount val="4"/>
                <c:pt idx="0">
                  <c:v>0</c:v>
                </c:pt>
                <c:pt idx="1">
                  <c:v>1032439700.83</c:v>
                </c:pt>
                <c:pt idx="2">
                  <c:v>0</c:v>
                </c:pt>
                <c:pt idx="3">
                  <c:v>1185052164</c:v>
                </c:pt>
              </c:numCache>
            </c:numRef>
          </c:val>
          <c:extLst>
            <c:ext xmlns:c16="http://schemas.microsoft.com/office/drawing/2014/chart" uri="{C3380CC4-5D6E-409C-BE32-E72D297353CC}">
              <c16:uniqueId val="{00000000-0E01-41D2-BE30-020FF6C2A1B6}"/>
            </c:ext>
          </c:extLst>
        </c:ser>
        <c:ser>
          <c:idx val="1"/>
          <c:order val="1"/>
          <c:tx>
            <c:strRef>
              <c:f>BS!$C$32</c:f>
              <c:strCache>
                <c:ptCount val="1"/>
                <c:pt idx="0">
                  <c:v>BUKAN SEMASA (RM)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09-2025</c:v>
                </c:pt>
                <c:pt idx="3">
                  <c:v>LIABILITI &amp; A.BERSIH 09-2025</c:v>
                </c:pt>
              </c:strCache>
            </c:strRef>
          </c:cat>
          <c:val>
            <c:numRef>
              <c:f>BS!$C$33:$C$36</c:f>
              <c:numCache>
                <c:formatCode>_(* #,##0.00_);_(* \(#,##0.00\);_(* "-"??_);_(@_)</c:formatCode>
                <c:ptCount val="4"/>
                <c:pt idx="0">
                  <c:v>468597232.14999992</c:v>
                </c:pt>
                <c:pt idx="1">
                  <c:v>39710053.960000001</c:v>
                </c:pt>
                <c:pt idx="2">
                  <c:v>471761678</c:v>
                </c:pt>
                <c:pt idx="3">
                  <c:v>33861390</c:v>
                </c:pt>
              </c:numCache>
            </c:numRef>
          </c:val>
          <c:extLst>
            <c:ext xmlns:c16="http://schemas.microsoft.com/office/drawing/2014/chart" uri="{C3380CC4-5D6E-409C-BE32-E72D297353CC}">
              <c16:uniqueId val="{00000001-0E01-41D2-BE30-020FF6C2A1B6}"/>
            </c:ext>
          </c:extLst>
        </c:ser>
        <c:ser>
          <c:idx val="2"/>
          <c:order val="2"/>
          <c:tx>
            <c:strRef>
              <c:f>BS!$D$32</c:f>
              <c:strCache>
                <c:ptCount val="1"/>
                <c:pt idx="0">
                  <c:v>SEMASA (RM)</c:v>
                </c:pt>
              </c:strCache>
            </c:strRef>
          </c:tx>
          <c:spPr>
            <a:solidFill>
              <a:schemeClr val="accent1">
                <a:lumMod val="40000"/>
                <a:lumOff val="60000"/>
              </a:schemeClr>
            </a:solidFill>
            <a:ln>
              <a:noFill/>
            </a:ln>
            <a:effectLst/>
          </c:spPr>
          <c:invertIfNegative val="0"/>
          <c:dLbls>
            <c:dLbl>
              <c:idx val="3"/>
              <c:layout>
                <c:manualLayout>
                  <c:x val="-4.4787816134096176E-3"/>
                  <c:y val="-3.6769533814839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4A-498A-A643-0CC86AF3E32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09-2025</c:v>
                </c:pt>
                <c:pt idx="3">
                  <c:v>LIABILITI &amp; A.BERSIH 09-2025</c:v>
                </c:pt>
              </c:strCache>
            </c:strRef>
          </c:cat>
          <c:val>
            <c:numRef>
              <c:f>BS!$D$33:$D$36</c:f>
              <c:numCache>
                <c:formatCode>_(* #,##0.00_);_(* \(#,##0.00\);_(* "-"??_);_(@_)</c:formatCode>
                <c:ptCount val="4"/>
                <c:pt idx="0">
                  <c:v>652641109.48999989</c:v>
                </c:pt>
                <c:pt idx="1">
                  <c:v>49088586.849999994</c:v>
                </c:pt>
                <c:pt idx="2">
                  <c:v>762581638</c:v>
                </c:pt>
                <c:pt idx="3">
                  <c:v>15429762</c:v>
                </c:pt>
              </c:numCache>
            </c:numRef>
          </c:val>
          <c:extLst>
            <c:ext xmlns:c16="http://schemas.microsoft.com/office/drawing/2014/chart" uri="{C3380CC4-5D6E-409C-BE32-E72D297353CC}">
              <c16:uniqueId val="{00000002-0E01-41D2-BE30-020FF6C2A1B6}"/>
            </c:ext>
          </c:extLst>
        </c:ser>
        <c:dLbls>
          <c:showLegendKey val="0"/>
          <c:showVal val="0"/>
          <c:showCatName val="0"/>
          <c:showSerName val="0"/>
          <c:showPercent val="0"/>
          <c:showBubbleSize val="0"/>
        </c:dLbls>
        <c:gapWidth val="150"/>
        <c:overlap val="100"/>
        <c:axId val="1790309183"/>
        <c:axId val="1790310143"/>
      </c:barChart>
      <c:catAx>
        <c:axId val="17903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0310143"/>
        <c:crosses val="autoZero"/>
        <c:auto val="1"/>
        <c:lblAlgn val="ctr"/>
        <c:lblOffset val="100"/>
        <c:noMultiLvlLbl val="0"/>
      </c:catAx>
      <c:valAx>
        <c:axId val="17903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90309183"/>
        <c:crosses val="autoZero"/>
        <c:crossBetween val="between"/>
        <c:dispUnits>
          <c:builtInUnit val="millions"/>
          <c:dispUnitsLbl>
            <c:layout>
              <c:manualLayout>
                <c:xMode val="edge"/>
                <c:yMode val="edge"/>
                <c:x val="1.1122696848197011E-2"/>
                <c:y val="0.4519763624425476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985067248376936"/>
          <c:y val="0.94780008375512481"/>
          <c:w val="0.33880043275610183"/>
          <c:h val="4.43207304274096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536073802576"/>
          <c:y val="0.15709682255266597"/>
          <c:w val="0.75768263342082243"/>
          <c:h val="0.62481278688758646"/>
        </c:manualLayout>
      </c:layout>
      <c:barChart>
        <c:barDir val="bar"/>
        <c:grouping val="clustered"/>
        <c:varyColors val="0"/>
        <c:ser>
          <c:idx val="0"/>
          <c:order val="0"/>
          <c:tx>
            <c:strRef>
              <c:f>CF!$B$23</c:f>
              <c:strCache>
                <c:ptCount val="1"/>
                <c:pt idx="0">
                  <c:v>BAKI TUNAI AWAL (RM)</c:v>
                </c:pt>
              </c:strCache>
            </c:strRef>
          </c:tx>
          <c:spPr>
            <a:solidFill>
              <a:srgbClr val="00FF99"/>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09-2025</c:v>
                </c:pt>
              </c:strCache>
            </c:strRef>
          </c:cat>
          <c:val>
            <c:numRef>
              <c:f>CF!$B$24:$B$25</c:f>
              <c:numCache>
                <c:formatCode>_(* #,##0.00_);_(* \(#,##0.00\);_(* "-"??_);_(@_)</c:formatCode>
                <c:ptCount val="2"/>
                <c:pt idx="0">
                  <c:v>500245702</c:v>
                </c:pt>
                <c:pt idx="1">
                  <c:v>608091383</c:v>
                </c:pt>
              </c:numCache>
            </c:numRef>
          </c:val>
          <c:extLst>
            <c:ext xmlns:c16="http://schemas.microsoft.com/office/drawing/2014/chart" uri="{C3380CC4-5D6E-409C-BE32-E72D297353CC}">
              <c16:uniqueId val="{00000000-1DF7-4CAA-A13F-3DAB2DD5A2DB}"/>
            </c:ext>
          </c:extLst>
        </c:ser>
        <c:ser>
          <c:idx val="1"/>
          <c:order val="1"/>
          <c:tx>
            <c:strRef>
              <c:f>CF!$C$23</c:f>
              <c:strCache>
                <c:ptCount val="1"/>
                <c:pt idx="0">
                  <c:v>AKT. OPERASI (RM )</c:v>
                </c:pt>
              </c:strCache>
            </c:strRef>
          </c:tx>
          <c:spPr>
            <a:solidFill>
              <a:srgbClr val="FFC000"/>
            </a:solidFill>
            <a:ln>
              <a:noFill/>
            </a:ln>
            <a:effectLst/>
          </c:spPr>
          <c:invertIfNegative val="0"/>
          <c:dLbls>
            <c:dLbl>
              <c:idx val="1"/>
              <c:tx>
                <c:rich>
                  <a:bodyPr/>
                  <a:lstStyle/>
                  <a:p>
                    <a:fld id="{66F62E63-9FA8-4A3A-99FC-1111D5EAC796}" type="VALUE">
                      <a:rPr lang="en-US" b="1"/>
                      <a:pPr/>
                      <a:t>[VALUE]</a:t>
                    </a:fld>
                    <a:endParaRPr lang="en-MY"/>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09-2025</c:v>
                </c:pt>
              </c:strCache>
            </c:strRef>
          </c:cat>
          <c:val>
            <c:numRef>
              <c:f>CF!$C$24:$C$25</c:f>
              <c:numCache>
                <c:formatCode>_(* #,##0.00_);_(* \(#,##0.00\);_(* "-"??_);_(@_)</c:formatCode>
                <c:ptCount val="2"/>
                <c:pt idx="0">
                  <c:v>125524119</c:v>
                </c:pt>
                <c:pt idx="1">
                  <c:v>66919363</c:v>
                </c:pt>
              </c:numCache>
            </c:numRef>
          </c:val>
          <c:extLst>
            <c:ext xmlns:c16="http://schemas.microsoft.com/office/drawing/2014/chart" uri="{C3380CC4-5D6E-409C-BE32-E72D297353CC}">
              <c16:uniqueId val="{00000001-1DF7-4CAA-A13F-3DAB2DD5A2DB}"/>
            </c:ext>
          </c:extLst>
        </c:ser>
        <c:ser>
          <c:idx val="2"/>
          <c:order val="2"/>
          <c:tx>
            <c:strRef>
              <c:f>CF!$D$23</c:f>
              <c:strCache>
                <c:ptCount val="1"/>
                <c:pt idx="0">
                  <c:v>AKT. PELABURAN (RM)</c:v>
                </c:pt>
              </c:strCache>
            </c:strRef>
          </c:tx>
          <c:spPr>
            <a:solidFill>
              <a:srgbClr val="00FFFF"/>
            </a:solidFill>
            <a:ln>
              <a:noFill/>
            </a:ln>
            <a:effectLst/>
          </c:spPr>
          <c:invertIfNegative val="0"/>
          <c:dLbls>
            <c:dLbl>
              <c:idx val="0"/>
              <c:layout>
                <c:manualLayout>
                  <c:x val="3.2275416890801705E-3"/>
                  <c:y val="-3.7914691943127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EE-46A2-AB5B-916790C178B7}"/>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09-2025</c:v>
                </c:pt>
              </c:strCache>
            </c:strRef>
          </c:cat>
          <c:val>
            <c:numRef>
              <c:f>CF!$D$24:$D$25</c:f>
              <c:numCache>
                <c:formatCode>_(* #,##0.00_);_(* \(#,##0.00\);_(* "-"??_);_(@_)</c:formatCode>
                <c:ptCount val="2"/>
                <c:pt idx="0" formatCode="#,##0.00_ ;\-#,##0.00\ ">
                  <c:v>-17678438</c:v>
                </c:pt>
                <c:pt idx="1">
                  <c:v>-1941996</c:v>
                </c:pt>
              </c:numCache>
            </c:numRef>
          </c:val>
          <c:extLst>
            <c:ext xmlns:c16="http://schemas.microsoft.com/office/drawing/2014/chart" uri="{C3380CC4-5D6E-409C-BE32-E72D297353CC}">
              <c16:uniqueId val="{00000002-1DF7-4CAA-A13F-3DAB2DD5A2DB}"/>
            </c:ext>
          </c:extLst>
        </c:ser>
        <c:ser>
          <c:idx val="3"/>
          <c:order val="3"/>
          <c:tx>
            <c:strRef>
              <c:f>CF!$E$23</c:f>
              <c:strCache>
                <c:ptCount val="1"/>
                <c:pt idx="0">
                  <c:v>BAKI TUNAI AKHIR (RM)</c:v>
                </c:pt>
              </c:strCache>
            </c:strRef>
          </c:tx>
          <c:spPr>
            <a:solidFill>
              <a:schemeClr val="accent6">
                <a:lumMod val="75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09-2025</c:v>
                </c:pt>
              </c:strCache>
            </c:strRef>
          </c:cat>
          <c:val>
            <c:numRef>
              <c:f>CF!$E$24:$E$25</c:f>
              <c:numCache>
                <c:formatCode>_(* #,##0.00_);_(* \(#,##0.00\);_(* "-"??_);_(@_)</c:formatCode>
                <c:ptCount val="2"/>
                <c:pt idx="0">
                  <c:v>608091383</c:v>
                </c:pt>
                <c:pt idx="1">
                  <c:v>673068750</c:v>
                </c:pt>
              </c:numCache>
            </c:numRef>
          </c:val>
          <c:extLst>
            <c:ext xmlns:c16="http://schemas.microsoft.com/office/drawing/2014/chart" uri="{C3380CC4-5D6E-409C-BE32-E72D297353CC}">
              <c16:uniqueId val="{00000003-1DF7-4CAA-A13F-3DAB2DD5A2DB}"/>
            </c:ext>
          </c:extLst>
        </c:ser>
        <c:dLbls>
          <c:showLegendKey val="0"/>
          <c:showVal val="0"/>
          <c:showCatName val="0"/>
          <c:showSerName val="0"/>
          <c:showPercent val="0"/>
          <c:showBubbleSize val="0"/>
        </c:dLbls>
        <c:gapWidth val="219"/>
        <c:axId val="341840303"/>
        <c:axId val="341839343"/>
      </c:barChart>
      <c:catAx>
        <c:axId val="3418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39343"/>
        <c:crosses val="autoZero"/>
        <c:auto val="1"/>
        <c:lblAlgn val="ctr"/>
        <c:lblOffset val="100"/>
        <c:noMultiLvlLbl val="0"/>
      </c:catAx>
      <c:valAx>
        <c:axId val="341839343"/>
        <c:scaling>
          <c:orientation val="minMax"/>
          <c:max val="700000000"/>
          <c:min val="-5000000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40303"/>
        <c:crosses val="autoZero"/>
        <c:crossBetween val="between"/>
        <c:dispUnits>
          <c:builtInUnit val="millions"/>
          <c:dispUnitsLbl>
            <c:layout>
              <c:manualLayout>
                <c:xMode val="edge"/>
                <c:yMode val="edge"/>
                <c:x val="0.88361443146454943"/>
                <c:y val="0.85811272406115102"/>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List ptj T.ligh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Kod Program'!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hyperlink" Target="#'JPKA 09-2025'!A1"/></Relationships>
</file>

<file path=xl/drawings/_rels/drawing4.xml.rels><?xml version="1.0" encoding="UTF-8" standalone="yes"?>
<Relationships xmlns="http://schemas.openxmlformats.org/package/2006/relationships"><Relationship Id="rId1" Type="http://schemas.openxmlformats.org/officeDocument/2006/relationships/hyperlink" Target="#'JPKA 09-2025'!A1"/></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436924</xdr:colOff>
      <xdr:row>7</xdr:row>
      <xdr:rowOff>108857</xdr:rowOff>
    </xdr:from>
    <xdr:to>
      <xdr:col>10</xdr:col>
      <xdr:colOff>127000</xdr:colOff>
      <xdr:row>28</xdr:row>
      <xdr:rowOff>0</xdr:rowOff>
    </xdr:to>
    <xdr:graphicFrame macro="">
      <xdr:nvGraphicFramePr>
        <xdr:cNvPr id="2" name="Chart 1">
          <a:extLst>
            <a:ext uri="{FF2B5EF4-FFF2-40B4-BE49-F238E27FC236}">
              <a16:creationId xmlns:a16="http://schemas.microsoft.com/office/drawing/2014/main" id="{6B5B37DE-37FB-41CC-9775-434A9869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404812</xdr:colOff>
      <xdr:row>3</xdr:row>
      <xdr:rowOff>26988</xdr:rowOff>
    </xdr:from>
    <xdr:to>
      <xdr:col>20</xdr:col>
      <xdr:colOff>592666</xdr:colOff>
      <xdr:row>7</xdr:row>
      <xdr:rowOff>172728</xdr:rowOff>
    </xdr:to>
    <mc:AlternateContent xmlns:mc="http://schemas.openxmlformats.org/markup-compatibility/2006" xmlns:a14="http://schemas.microsoft.com/office/drawing/2010/main">
      <mc:Choice Requires="a14">
        <xdr:graphicFrame macro="">
          <xdr:nvGraphicFramePr>
            <xdr:cNvPr id="4" name="PTJ_1 1">
              <a:extLst>
                <a:ext uri="{FF2B5EF4-FFF2-40B4-BE49-F238E27FC236}">
                  <a16:creationId xmlns:a16="http://schemas.microsoft.com/office/drawing/2014/main" id="{47B9D127-BB40-224A-6CD3-9C17A9ECEA7B}"/>
                </a:ext>
              </a:extLst>
            </xdr:cNvPr>
            <xdr:cNvGraphicFramePr/>
          </xdr:nvGraphicFramePr>
          <xdr:xfrm>
            <a:off x="0" y="0"/>
            <a:ext cx="0" cy="0"/>
          </xdr:xfrm>
          <a:graphic>
            <a:graphicData uri="http://schemas.microsoft.com/office/drawing/2010/slicer">
              <sle:slicer xmlns:sle="http://schemas.microsoft.com/office/drawing/2010/slicer" name="PTJ_1 1"/>
            </a:graphicData>
          </a:graphic>
        </xdr:graphicFrame>
      </mc:Choice>
      <mc:Fallback xmlns="">
        <xdr:sp macro="" textlink="">
          <xdr:nvSpPr>
            <xdr:cNvPr id="0" name=""/>
            <xdr:cNvSpPr>
              <a:spLocks noTextEdit="1"/>
            </xdr:cNvSpPr>
          </xdr:nvSpPr>
          <xdr:spPr>
            <a:xfrm>
              <a:off x="1627188" y="757238"/>
              <a:ext cx="12819062" cy="8759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436083</xdr:colOff>
      <xdr:row>10</xdr:row>
      <xdr:rowOff>52833</xdr:rowOff>
    </xdr:from>
    <xdr:to>
      <xdr:col>19</xdr:col>
      <xdr:colOff>263555</xdr:colOff>
      <xdr:row>16</xdr:row>
      <xdr:rowOff>10846</xdr:rowOff>
    </xdr:to>
    <xdr:pic>
      <xdr:nvPicPr>
        <xdr:cNvPr id="76" name="Picture 75">
          <a:extLst>
            <a:ext uri="{FF2B5EF4-FFF2-40B4-BE49-F238E27FC236}">
              <a16:creationId xmlns:a16="http://schemas.microsoft.com/office/drawing/2014/main" id="{34DAE76D-401B-944E-E655-C22145CC52C5}"/>
            </a:ext>
          </a:extLst>
        </xdr:cNvPr>
        <xdr:cNvPicPr>
          <a:picLocks noChangeAspect="1"/>
        </xdr:cNvPicPr>
      </xdr:nvPicPr>
      <xdr:blipFill>
        <a:blip xmlns:r="http://schemas.openxmlformats.org/officeDocument/2006/relationships" r:embed="rId2"/>
        <a:stretch>
          <a:fillRect/>
        </a:stretch>
      </xdr:blipFill>
      <xdr:spPr>
        <a:xfrm>
          <a:off x="13217726" y="2048547"/>
          <a:ext cx="1043043" cy="1046585"/>
        </a:xfrm>
        <a:prstGeom prst="rect">
          <a:avLst/>
        </a:prstGeom>
      </xdr:spPr>
    </xdr:pic>
    <xdr:clientData/>
  </xdr:twoCellAnchor>
  <xdr:twoCellAnchor editAs="oneCell">
    <xdr:from>
      <xdr:col>15</xdr:col>
      <xdr:colOff>593160</xdr:colOff>
      <xdr:row>10</xdr:row>
      <xdr:rowOff>54433</xdr:rowOff>
    </xdr:from>
    <xdr:to>
      <xdr:col>17</xdr:col>
      <xdr:colOff>423602</xdr:colOff>
      <xdr:row>16</xdr:row>
      <xdr:rowOff>12446</xdr:rowOff>
    </xdr:to>
    <xdr:pic>
      <xdr:nvPicPr>
        <xdr:cNvPr id="77" name="Picture 76">
          <a:extLst>
            <a:ext uri="{FF2B5EF4-FFF2-40B4-BE49-F238E27FC236}">
              <a16:creationId xmlns:a16="http://schemas.microsoft.com/office/drawing/2014/main" id="{F8EEE9D3-6A7A-18EC-5B9B-0DFD8291FA60}"/>
            </a:ext>
          </a:extLst>
        </xdr:cNvPr>
        <xdr:cNvPicPr>
          <a:picLocks noChangeAspect="1"/>
        </xdr:cNvPicPr>
      </xdr:nvPicPr>
      <xdr:blipFill>
        <a:blip xmlns:r="http://schemas.openxmlformats.org/officeDocument/2006/relationships" r:embed="rId2"/>
        <a:stretch>
          <a:fillRect/>
        </a:stretch>
      </xdr:blipFill>
      <xdr:spPr>
        <a:xfrm>
          <a:off x="12159231" y="2050147"/>
          <a:ext cx="1046014" cy="1046585"/>
        </a:xfrm>
        <a:prstGeom prst="rect">
          <a:avLst/>
        </a:prstGeom>
      </xdr:spPr>
    </xdr:pic>
    <xdr:clientData/>
  </xdr:twoCellAnchor>
  <xdr:twoCellAnchor editAs="oneCell">
    <xdr:from>
      <xdr:col>14</xdr:col>
      <xdr:colOff>653133</xdr:colOff>
      <xdr:row>10</xdr:row>
      <xdr:rowOff>54434</xdr:rowOff>
    </xdr:from>
    <xdr:to>
      <xdr:col>15</xdr:col>
      <xdr:colOff>583734</xdr:colOff>
      <xdr:row>16</xdr:row>
      <xdr:rowOff>12447</xdr:rowOff>
    </xdr:to>
    <xdr:pic>
      <xdr:nvPicPr>
        <xdr:cNvPr id="78" name="Picture 77">
          <a:extLst>
            <a:ext uri="{FF2B5EF4-FFF2-40B4-BE49-F238E27FC236}">
              <a16:creationId xmlns:a16="http://schemas.microsoft.com/office/drawing/2014/main" id="{77E5556F-9DAA-31ED-1C51-2D220C045FC9}"/>
            </a:ext>
          </a:extLst>
        </xdr:cNvPr>
        <xdr:cNvPicPr>
          <a:picLocks noChangeAspect="1"/>
        </xdr:cNvPicPr>
      </xdr:nvPicPr>
      <xdr:blipFill>
        <a:blip xmlns:r="http://schemas.openxmlformats.org/officeDocument/2006/relationships" r:embed="rId2"/>
        <a:stretch>
          <a:fillRect/>
        </a:stretch>
      </xdr:blipFill>
      <xdr:spPr>
        <a:xfrm>
          <a:off x="11103419" y="2050148"/>
          <a:ext cx="1046386" cy="1046585"/>
        </a:xfrm>
        <a:prstGeom prst="rect">
          <a:avLst/>
        </a:prstGeom>
      </xdr:spPr>
    </xdr:pic>
    <xdr:clientData/>
  </xdr:twoCellAnchor>
  <xdr:twoCellAnchor>
    <xdr:from>
      <xdr:col>14</xdr:col>
      <xdr:colOff>980636</xdr:colOff>
      <xdr:row>12</xdr:row>
      <xdr:rowOff>117930</xdr:rowOff>
    </xdr:from>
    <xdr:to>
      <xdr:col>15</xdr:col>
      <xdr:colOff>235858</xdr:colOff>
      <xdr:row>14</xdr:row>
      <xdr:rowOff>63500</xdr:rowOff>
    </xdr:to>
    <xdr:sp macro="" textlink="">
      <xdr:nvSpPr>
        <xdr:cNvPr id="79" name="Oval 78">
          <a:extLst>
            <a:ext uri="{FF2B5EF4-FFF2-40B4-BE49-F238E27FC236}">
              <a16:creationId xmlns:a16="http://schemas.microsoft.com/office/drawing/2014/main" id="{63B3B059-4CAB-1E0B-F100-98842A9C45EC}"/>
            </a:ext>
          </a:extLst>
        </xdr:cNvPr>
        <xdr:cNvSpPr/>
      </xdr:nvSpPr>
      <xdr:spPr>
        <a:xfrm>
          <a:off x="11430922" y="2476501"/>
          <a:ext cx="371007" cy="308428"/>
        </a:xfrm>
        <a:prstGeom prst="ellipse">
          <a:avLst/>
        </a:prstGeom>
        <a:solidFill>
          <a:srgbClr val="16B21D"/>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xdr:from>
      <xdr:col>18</xdr:col>
      <xdr:colOff>172357</xdr:colOff>
      <xdr:row>12</xdr:row>
      <xdr:rowOff>117929</xdr:rowOff>
    </xdr:from>
    <xdr:to>
      <xdr:col>18</xdr:col>
      <xdr:colOff>517070</xdr:colOff>
      <xdr:row>14</xdr:row>
      <xdr:rowOff>72571</xdr:rowOff>
    </xdr:to>
    <xdr:sp macro="" textlink="">
      <xdr:nvSpPr>
        <xdr:cNvPr id="80" name="Oval 79">
          <a:extLst>
            <a:ext uri="{FF2B5EF4-FFF2-40B4-BE49-F238E27FC236}">
              <a16:creationId xmlns:a16="http://schemas.microsoft.com/office/drawing/2014/main" id="{292F60B9-66A0-F1CE-DF06-35A2123799B4}"/>
            </a:ext>
          </a:extLst>
        </xdr:cNvPr>
        <xdr:cNvSpPr/>
      </xdr:nvSpPr>
      <xdr:spPr>
        <a:xfrm>
          <a:off x="13561786" y="2476500"/>
          <a:ext cx="344713" cy="317500"/>
        </a:xfrm>
        <a:prstGeom prst="ellipse">
          <a:avLst/>
        </a:prstGeom>
        <a:solidFill>
          <a:srgbClr val="FF00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0</xdr:colOff>
      <xdr:row>16</xdr:row>
      <xdr:rowOff>14940</xdr:rowOff>
    </xdr:from>
    <xdr:to>
      <xdr:col>2</xdr:col>
      <xdr:colOff>368429</xdr:colOff>
      <xdr:row>31</xdr:row>
      <xdr:rowOff>101600</xdr:rowOff>
    </xdr:to>
    <mc:AlternateContent xmlns:mc="http://schemas.openxmlformats.org/markup-compatibility/2006" xmlns:a14="http://schemas.microsoft.com/office/drawing/2010/main">
      <mc:Choice Requires="a14">
        <xdr:graphicFrame macro="">
          <xdr:nvGraphicFramePr>
            <xdr:cNvPr id="6" name="DESC">
              <a:extLst>
                <a:ext uri="{FF2B5EF4-FFF2-40B4-BE49-F238E27FC236}">
                  <a16:creationId xmlns:a16="http://schemas.microsoft.com/office/drawing/2014/main" id="{21D26708-A502-4830-A93D-3ACADAAA9E23}"/>
                </a:ext>
              </a:extLst>
            </xdr:cNvPr>
            <xdr:cNvGraphicFramePr/>
          </xdr:nvGraphicFramePr>
          <xdr:xfrm>
            <a:off x="0" y="0"/>
            <a:ext cx="0" cy="0"/>
          </xdr:xfrm>
          <a:graphic>
            <a:graphicData uri="http://schemas.microsoft.com/office/drawing/2010/slicer">
              <sle:slicer xmlns:sle="http://schemas.microsoft.com/office/drawing/2010/slicer" name="DESC"/>
            </a:graphicData>
          </a:graphic>
        </xdr:graphicFrame>
      </mc:Choice>
      <mc:Fallback xmlns="">
        <xdr:sp macro="" textlink="">
          <xdr:nvSpPr>
            <xdr:cNvPr id="0" name=""/>
            <xdr:cNvSpPr>
              <a:spLocks noTextEdit="1"/>
            </xdr:cNvSpPr>
          </xdr:nvSpPr>
          <xdr:spPr>
            <a:xfrm>
              <a:off x="0" y="2373511"/>
              <a:ext cx="1584000" cy="643484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368429</xdr:colOff>
      <xdr:row>16</xdr:row>
      <xdr:rowOff>14940</xdr:rowOff>
    </xdr:to>
    <mc:AlternateContent xmlns:mc="http://schemas.openxmlformats.org/markup-compatibility/2006" xmlns:a14="http://schemas.microsoft.com/office/drawing/2010/main">
      <mc:Choice Requires="a14">
        <xdr:graphicFrame macro="">
          <xdr:nvGraphicFramePr>
            <xdr:cNvPr id="8" name="Kategori 1">
              <a:extLst>
                <a:ext uri="{FF2B5EF4-FFF2-40B4-BE49-F238E27FC236}">
                  <a16:creationId xmlns:a16="http://schemas.microsoft.com/office/drawing/2014/main" id="{966E1EC8-9A26-43DF-A390-8BBFDFEFC11E}"/>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0" y="907143"/>
              <a:ext cx="1584000" cy="14663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772561</xdr:colOff>
      <xdr:row>15</xdr:row>
      <xdr:rowOff>168560</xdr:rowOff>
    </xdr:from>
    <xdr:to>
      <xdr:col>15</xdr:col>
      <xdr:colOff>376776</xdr:colOff>
      <xdr:row>19</xdr:row>
      <xdr:rowOff>162846</xdr:rowOff>
    </xdr:to>
    <xdr:sp macro="" textlink="data1!F62">
      <xdr:nvSpPr>
        <xdr:cNvPr id="3" name="Rectangle: Rounded Corners 2">
          <a:hlinkClick xmlns:r="http://schemas.openxmlformats.org/officeDocument/2006/relationships" r:id="rId3"/>
          <a:extLst>
            <a:ext uri="{FF2B5EF4-FFF2-40B4-BE49-F238E27FC236}">
              <a16:creationId xmlns:a16="http://schemas.microsoft.com/office/drawing/2014/main" id="{DD2E3BCE-59FD-4DC9-A21B-901A7663AAA6}"/>
            </a:ext>
          </a:extLst>
        </xdr:cNvPr>
        <xdr:cNvSpPr/>
      </xdr:nvSpPr>
      <xdr:spPr>
        <a:xfrm>
          <a:off x="11222847" y="3071417"/>
          <a:ext cx="720000" cy="720000"/>
        </a:xfrm>
        <a:prstGeom prst="roundRect">
          <a:avLst>
            <a:gd name="adj" fmla="val 50000"/>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34DB68-9BEF-4601-8763-5E5826309011}"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14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16</xdr:col>
      <xdr:colOff>128493</xdr:colOff>
      <xdr:row>16</xdr:row>
      <xdr:rowOff>21601</xdr:rowOff>
    </xdr:from>
    <xdr:to>
      <xdr:col>17</xdr:col>
      <xdr:colOff>240707</xdr:colOff>
      <xdr:row>20</xdr:row>
      <xdr:rowOff>15887</xdr:rowOff>
    </xdr:to>
    <xdr:sp macro="" textlink="data1!G62">
      <xdr:nvSpPr>
        <xdr:cNvPr id="5" name="Rectangle: Rounded Corners 4">
          <a:hlinkClick xmlns:r="http://schemas.openxmlformats.org/officeDocument/2006/relationships" r:id="rId3"/>
          <a:extLst>
            <a:ext uri="{FF2B5EF4-FFF2-40B4-BE49-F238E27FC236}">
              <a16:creationId xmlns:a16="http://schemas.microsoft.com/office/drawing/2014/main" id="{C76326B9-447C-4DF0-BB65-F83F732889E4}"/>
            </a:ext>
          </a:extLst>
        </xdr:cNvPr>
        <xdr:cNvSpPr/>
      </xdr:nvSpPr>
      <xdr:spPr>
        <a:xfrm>
          <a:off x="12302350" y="3105887"/>
          <a:ext cx="720000" cy="720000"/>
        </a:xfrm>
        <a:prstGeom prst="roundRect">
          <a:avLst>
            <a:gd name="adj" fmla="val 50000"/>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A61EDA-5334-4A30-BADA-090AAF6FFB05}"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22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587507</xdr:colOff>
      <xdr:row>16</xdr:row>
      <xdr:rowOff>19786</xdr:rowOff>
    </xdr:from>
    <xdr:to>
      <xdr:col>19</xdr:col>
      <xdr:colOff>91936</xdr:colOff>
      <xdr:row>20</xdr:row>
      <xdr:rowOff>14072</xdr:rowOff>
    </xdr:to>
    <xdr:sp macro="" textlink="data1!H62">
      <xdr:nvSpPr>
        <xdr:cNvPr id="7" name="Rectangle: Rounded Corners 6">
          <a:hlinkClick xmlns:r="http://schemas.openxmlformats.org/officeDocument/2006/relationships" r:id="rId3"/>
          <a:extLst>
            <a:ext uri="{FF2B5EF4-FFF2-40B4-BE49-F238E27FC236}">
              <a16:creationId xmlns:a16="http://schemas.microsoft.com/office/drawing/2014/main" id="{1A807140-901A-4F02-B737-CE06918786F2}"/>
            </a:ext>
          </a:extLst>
        </xdr:cNvPr>
        <xdr:cNvSpPr/>
      </xdr:nvSpPr>
      <xdr:spPr>
        <a:xfrm>
          <a:off x="13369150" y="3104072"/>
          <a:ext cx="720000" cy="720000"/>
        </a:xfrm>
        <a:prstGeom prst="roundRect">
          <a:avLst>
            <a:gd name="adj" fmla="val 50000"/>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BCC4D00-DA1D-43C6-98B8-A244FECC869D}"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4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21881</xdr:colOff>
      <xdr:row>28</xdr:row>
      <xdr:rowOff>43300</xdr:rowOff>
    </xdr:from>
    <xdr:to>
      <xdr:col>21</xdr:col>
      <xdr:colOff>110067</xdr:colOff>
      <xdr:row>42</xdr:row>
      <xdr:rowOff>119139</xdr:rowOff>
    </xdr:to>
    <xdr:graphicFrame macro="">
      <xdr:nvGraphicFramePr>
        <xdr:cNvPr id="10" name="Chart 9">
          <a:extLst>
            <a:ext uri="{FF2B5EF4-FFF2-40B4-BE49-F238E27FC236}">
              <a16:creationId xmlns:a16="http://schemas.microsoft.com/office/drawing/2014/main" id="{9C3A84C2-9D5B-4766-BD4E-BEC73A8D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566522</xdr:colOff>
      <xdr:row>14</xdr:row>
      <xdr:rowOff>49778</xdr:rowOff>
    </xdr:from>
    <xdr:to>
      <xdr:col>16</xdr:col>
      <xdr:colOff>27213</xdr:colOff>
      <xdr:row>16</xdr:row>
      <xdr:rowOff>90714</xdr:rowOff>
    </xdr:to>
    <xdr:sp macro="" textlink="">
      <xdr:nvSpPr>
        <xdr:cNvPr id="12" name="Rectangle 11">
          <a:extLst>
            <a:ext uri="{FF2B5EF4-FFF2-40B4-BE49-F238E27FC236}">
              <a16:creationId xmlns:a16="http://schemas.microsoft.com/office/drawing/2014/main" id="{F423A480-B334-C530-2CC0-27657380D2CB}"/>
            </a:ext>
          </a:extLst>
        </xdr:cNvPr>
        <xdr:cNvSpPr/>
      </xdr:nvSpPr>
      <xdr:spPr>
        <a:xfrm>
          <a:off x="11016808" y="2771207"/>
          <a:ext cx="118426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008000"/>
              </a:solidFill>
              <a:latin typeface="Calibri"/>
            </a:rPr>
            <a:t>Hebat!</a:t>
          </a:r>
        </a:p>
      </xdr:txBody>
    </xdr:sp>
    <xdr:clientData/>
  </xdr:twoCellAnchor>
  <xdr:twoCellAnchor>
    <xdr:from>
      <xdr:col>15</xdr:col>
      <xdr:colOff>564471</xdr:colOff>
      <xdr:row>14</xdr:row>
      <xdr:rowOff>39356</xdr:rowOff>
    </xdr:from>
    <xdr:to>
      <xdr:col>17</xdr:col>
      <xdr:colOff>480785</xdr:colOff>
      <xdr:row>16</xdr:row>
      <xdr:rowOff>80292</xdr:rowOff>
    </xdr:to>
    <xdr:sp macro="" textlink="">
      <xdr:nvSpPr>
        <xdr:cNvPr id="13" name="Rectangle 12">
          <a:extLst>
            <a:ext uri="{FF2B5EF4-FFF2-40B4-BE49-F238E27FC236}">
              <a16:creationId xmlns:a16="http://schemas.microsoft.com/office/drawing/2014/main" id="{1B597DC0-2D4D-237D-B9BC-E470972D2CB5}"/>
            </a:ext>
          </a:extLst>
        </xdr:cNvPr>
        <xdr:cNvSpPr/>
      </xdr:nvSpPr>
      <xdr:spPr>
        <a:xfrm>
          <a:off x="12130542" y="2760785"/>
          <a:ext cx="1131886"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FFC000"/>
              </a:solidFill>
              <a:latin typeface="Calibri"/>
            </a:rPr>
            <a:t>Bagus!</a:t>
          </a:r>
        </a:p>
      </xdr:txBody>
    </xdr:sp>
    <xdr:clientData/>
  </xdr:twoCellAnchor>
  <xdr:twoCellAnchor>
    <xdr:from>
      <xdr:col>17</xdr:col>
      <xdr:colOff>198668</xdr:colOff>
      <xdr:row>14</xdr:row>
      <xdr:rowOff>52964</xdr:rowOff>
    </xdr:from>
    <xdr:to>
      <xdr:col>19</xdr:col>
      <xdr:colOff>571499</xdr:colOff>
      <xdr:row>16</xdr:row>
      <xdr:rowOff>93900</xdr:rowOff>
    </xdr:to>
    <xdr:sp macro="" textlink="">
      <xdr:nvSpPr>
        <xdr:cNvPr id="14" name="Rectangle 13">
          <a:extLst>
            <a:ext uri="{FF2B5EF4-FFF2-40B4-BE49-F238E27FC236}">
              <a16:creationId xmlns:a16="http://schemas.microsoft.com/office/drawing/2014/main" id="{14EAC34D-56D8-DE3D-65D2-B86ABB3FA0A6}"/>
            </a:ext>
          </a:extLst>
        </xdr:cNvPr>
        <xdr:cNvSpPr/>
      </xdr:nvSpPr>
      <xdr:spPr>
        <a:xfrm>
          <a:off x="12980311" y="2774393"/>
          <a:ext cx="158840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C00000"/>
              </a:solidFill>
              <a:latin typeface="Calibri"/>
            </a:rPr>
            <a:t>Usaha lagi!</a:t>
          </a:r>
        </a:p>
      </xdr:txBody>
    </xdr:sp>
    <xdr:clientData/>
  </xdr:twoCellAnchor>
  <xdr:twoCellAnchor>
    <xdr:from>
      <xdr:col>15</xdr:col>
      <xdr:colOff>262394</xdr:colOff>
      <xdr:row>23</xdr:row>
      <xdr:rowOff>149679</xdr:rowOff>
    </xdr:from>
    <xdr:to>
      <xdr:col>18</xdr:col>
      <xdr:colOff>73705</xdr:colOff>
      <xdr:row>27</xdr:row>
      <xdr:rowOff>81643</xdr:rowOff>
    </xdr:to>
    <xdr:sp macro="" textlink="data1!D17">
      <xdr:nvSpPr>
        <xdr:cNvPr id="15" name="Rectangle: Rounded Corners 14">
          <a:extLst>
            <a:ext uri="{FF2B5EF4-FFF2-40B4-BE49-F238E27FC236}">
              <a16:creationId xmlns:a16="http://schemas.microsoft.com/office/drawing/2014/main" id="{324F36CC-B5D0-4076-A071-C6675C802074}"/>
            </a:ext>
          </a:extLst>
        </xdr:cNvPr>
        <xdr:cNvSpPr/>
      </xdr:nvSpPr>
      <xdr:spPr>
        <a:xfrm>
          <a:off x="12145965" y="4503965"/>
          <a:ext cx="1634669" cy="657678"/>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9CC2A0-B1B8-4A7E-97A2-0FAC7B3F6298}" type="TxLink">
            <a:rPr lang="en-US" sz="2800" b="0" i="0" u="none" strike="noStrike" cap="none" spc="0">
              <a:ln w="0"/>
              <a:solidFill>
                <a:srgbClr val="00B050"/>
              </a:solidFill>
              <a:effectLst>
                <a:reflection blurRad="6350" stA="53000" endA="300" endPos="35500" dir="5400000" sy="-90000" algn="bl" rotWithShape="0"/>
              </a:effectLst>
              <a:latin typeface="Aptos Narrow"/>
            </a:rPr>
            <a:pPr algn="ctr"/>
            <a:t>115%</a:t>
          </a:fld>
          <a:endParaRPr lang="en-US" sz="7200" b="0" cap="none" spc="0">
            <a:ln w="0"/>
            <a:solidFill>
              <a:srgbClr val="00B050"/>
            </a:solidFill>
            <a:effectLst>
              <a:reflection blurRad="6350" stA="53000" endA="300" endPos="35500" dir="5400000" sy="-90000" algn="bl" rotWithShape="0"/>
            </a:effectLst>
          </a:endParaRPr>
        </a:p>
      </xdr:txBody>
    </xdr:sp>
    <xdr:clientData/>
  </xdr:twoCellAnchor>
  <xdr:twoCellAnchor>
    <xdr:from>
      <xdr:col>17</xdr:col>
      <xdr:colOff>366858</xdr:colOff>
      <xdr:row>20</xdr:row>
      <xdr:rowOff>165713</xdr:rowOff>
    </xdr:from>
    <xdr:to>
      <xdr:col>19</xdr:col>
      <xdr:colOff>522106</xdr:colOff>
      <xdr:row>24</xdr:row>
      <xdr:rowOff>71437</xdr:rowOff>
    </xdr:to>
    <xdr:sp macro="" textlink="data1!C17">
      <xdr:nvSpPr>
        <xdr:cNvPr id="16" name="Rectangle: Rounded Corners 15">
          <a:extLst>
            <a:ext uri="{FF2B5EF4-FFF2-40B4-BE49-F238E27FC236}">
              <a16:creationId xmlns:a16="http://schemas.microsoft.com/office/drawing/2014/main" id="{7A1035A5-C32A-46E0-8E0A-998439CA29A2}"/>
            </a:ext>
          </a:extLst>
        </xdr:cNvPr>
        <xdr:cNvSpPr/>
      </xdr:nvSpPr>
      <xdr:spPr>
        <a:xfrm>
          <a:off x="13185921" y="3999526"/>
          <a:ext cx="1377623" cy="635974"/>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893ADCE-BB66-46E3-A709-A04826D839B3}"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75%</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493658</xdr:colOff>
      <xdr:row>21</xdr:row>
      <xdr:rowOff>9310</xdr:rowOff>
    </xdr:from>
    <xdr:to>
      <xdr:col>16</xdr:col>
      <xdr:colOff>31750</xdr:colOff>
      <xdr:row>23</xdr:row>
      <xdr:rowOff>142875</xdr:rowOff>
    </xdr:to>
    <xdr:sp macro="" textlink="data1!B17">
      <xdr:nvSpPr>
        <xdr:cNvPr id="17" name="Rectangle: Rounded Corners 16">
          <a:extLst>
            <a:ext uri="{FF2B5EF4-FFF2-40B4-BE49-F238E27FC236}">
              <a16:creationId xmlns:a16="http://schemas.microsoft.com/office/drawing/2014/main" id="{F453752B-CAAB-4754-9600-EBBF2375B207}"/>
            </a:ext>
          </a:extLst>
        </xdr:cNvPr>
        <xdr:cNvSpPr/>
      </xdr:nvSpPr>
      <xdr:spPr>
        <a:xfrm>
          <a:off x="11296596" y="4025685"/>
          <a:ext cx="1260529" cy="498690"/>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402C14-76B8-4908-A01D-ABB5F620C160}"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66%</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747633</xdr:colOff>
      <xdr:row>9</xdr:row>
      <xdr:rowOff>48955</xdr:rowOff>
    </xdr:from>
    <xdr:to>
      <xdr:col>15</xdr:col>
      <xdr:colOff>517071</xdr:colOff>
      <xdr:row>11</xdr:row>
      <xdr:rowOff>72571</xdr:rowOff>
    </xdr:to>
    <xdr:sp macro="" textlink="">
      <xdr:nvSpPr>
        <xdr:cNvPr id="18" name="Oval 17">
          <a:extLst>
            <a:ext uri="{FF2B5EF4-FFF2-40B4-BE49-F238E27FC236}">
              <a16:creationId xmlns:a16="http://schemas.microsoft.com/office/drawing/2014/main" id="{0EFCB51D-EE34-A7B1-4CEE-F872110E6EA2}"/>
            </a:ext>
          </a:extLst>
        </xdr:cNvPr>
        <xdr:cNvSpPr/>
      </xdr:nvSpPr>
      <xdr:spPr>
        <a:xfrm>
          <a:off x="11197919" y="1863241"/>
          <a:ext cx="885223" cy="386473"/>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&gt; 95%</a:t>
          </a:r>
        </a:p>
      </xdr:txBody>
    </xdr:sp>
    <xdr:clientData/>
  </xdr:twoCellAnchor>
  <xdr:twoCellAnchor>
    <xdr:from>
      <xdr:col>15</xdr:col>
      <xdr:colOff>480782</xdr:colOff>
      <xdr:row>9</xdr:row>
      <xdr:rowOff>64785</xdr:rowOff>
    </xdr:from>
    <xdr:to>
      <xdr:col>17</xdr:col>
      <xdr:colOff>598714</xdr:colOff>
      <xdr:row>11</xdr:row>
      <xdr:rowOff>54429</xdr:rowOff>
    </xdr:to>
    <xdr:sp macro="" textlink="">
      <xdr:nvSpPr>
        <xdr:cNvPr id="19" name="Oval 18">
          <a:extLst>
            <a:ext uri="{FF2B5EF4-FFF2-40B4-BE49-F238E27FC236}">
              <a16:creationId xmlns:a16="http://schemas.microsoft.com/office/drawing/2014/main" id="{3F3B4E81-0436-4578-AA53-644FDE3BF9DC}"/>
            </a:ext>
          </a:extLst>
        </xdr:cNvPr>
        <xdr:cNvSpPr/>
      </xdr:nvSpPr>
      <xdr:spPr>
        <a:xfrm>
          <a:off x="12046853" y="1879071"/>
          <a:ext cx="1333504" cy="352501"/>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94%</a:t>
          </a:r>
          <a:r>
            <a:rPr lang="en-MY" sz="1200" b="1" baseline="0"/>
            <a:t> - 85%</a:t>
          </a:r>
          <a:endParaRPr lang="en-MY" sz="1200" b="1"/>
        </a:p>
      </xdr:txBody>
    </xdr:sp>
    <xdr:clientData/>
  </xdr:twoCellAnchor>
  <xdr:twoCellAnchor>
    <xdr:from>
      <xdr:col>17</xdr:col>
      <xdr:colOff>558769</xdr:colOff>
      <xdr:row>9</xdr:row>
      <xdr:rowOff>37130</xdr:rowOff>
    </xdr:from>
    <xdr:to>
      <xdr:col>19</xdr:col>
      <xdr:colOff>281215</xdr:colOff>
      <xdr:row>11</xdr:row>
      <xdr:rowOff>81643</xdr:rowOff>
    </xdr:to>
    <xdr:sp macro="" textlink="">
      <xdr:nvSpPr>
        <xdr:cNvPr id="20" name="Oval 19">
          <a:extLst>
            <a:ext uri="{FF2B5EF4-FFF2-40B4-BE49-F238E27FC236}">
              <a16:creationId xmlns:a16="http://schemas.microsoft.com/office/drawing/2014/main" id="{25D235B2-4583-412B-9D17-0F75C4D10A94}"/>
            </a:ext>
          </a:extLst>
        </xdr:cNvPr>
        <xdr:cNvSpPr/>
      </xdr:nvSpPr>
      <xdr:spPr>
        <a:xfrm>
          <a:off x="13340412" y="1851416"/>
          <a:ext cx="938017" cy="407370"/>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&lt; 85%</a:t>
          </a:r>
        </a:p>
      </xdr:txBody>
    </xdr:sp>
    <xdr:clientData/>
  </xdr:twoCellAnchor>
  <xdr:oneCellAnchor>
    <xdr:from>
      <xdr:col>14</xdr:col>
      <xdr:colOff>344438</xdr:colOff>
      <xdr:row>19</xdr:row>
      <xdr:rowOff>91356</xdr:rowOff>
    </xdr:from>
    <xdr:ext cx="1636762" cy="518177"/>
    <xdr:sp macro="" textlink="">
      <xdr:nvSpPr>
        <xdr:cNvPr id="22" name="TextBox 21">
          <a:extLst>
            <a:ext uri="{FF2B5EF4-FFF2-40B4-BE49-F238E27FC236}">
              <a16:creationId xmlns:a16="http://schemas.microsoft.com/office/drawing/2014/main" id="{EC3C6340-AF31-4410-B76C-A384061B9F80}"/>
            </a:ext>
          </a:extLst>
        </xdr:cNvPr>
        <xdr:cNvSpPr txBox="1"/>
      </xdr:nvSpPr>
      <xdr:spPr>
        <a:xfrm>
          <a:off x="11139438" y="3630423"/>
          <a:ext cx="1636762"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SASARAN 09-2025</a:t>
          </a:r>
          <a:endParaRPr lang="en-MY" sz="1400" b="1" baseline="0"/>
        </a:p>
      </xdr:txBody>
    </xdr:sp>
    <xdr:clientData/>
  </xdr:oneCellAnchor>
  <xdr:oneCellAnchor>
    <xdr:from>
      <xdr:col>15</xdr:col>
      <xdr:colOff>143934</xdr:colOff>
      <xdr:row>22</xdr:row>
      <xdr:rowOff>182441</xdr:rowOff>
    </xdr:from>
    <xdr:ext cx="1799770" cy="518177"/>
    <xdr:sp macro="" textlink="">
      <xdr:nvSpPr>
        <xdr:cNvPr id="23" name="TextBox 22">
          <a:extLst>
            <a:ext uri="{FF2B5EF4-FFF2-40B4-BE49-F238E27FC236}">
              <a16:creationId xmlns:a16="http://schemas.microsoft.com/office/drawing/2014/main" id="{5BED71F0-3DD6-4A03-A996-8B9A31E75AB5}"/>
            </a:ext>
          </a:extLst>
        </xdr:cNvPr>
        <xdr:cNvSpPr txBox="1"/>
      </xdr:nvSpPr>
      <xdr:spPr>
        <a:xfrm>
          <a:off x="12048067" y="4280308"/>
          <a:ext cx="1799770"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PENCAPAIAN 09-2025</a:t>
          </a:r>
          <a:endParaRPr lang="en-MY" sz="1400" b="1" baseline="0"/>
        </a:p>
      </xdr:txBody>
    </xdr:sp>
    <xdr:clientData/>
  </xdr:oneCellAnchor>
  <xdr:oneCellAnchor>
    <xdr:from>
      <xdr:col>17</xdr:col>
      <xdr:colOff>260981</xdr:colOff>
      <xdr:row>19</xdr:row>
      <xdr:rowOff>132627</xdr:rowOff>
    </xdr:from>
    <xdr:ext cx="1671233" cy="518177"/>
    <xdr:sp macro="" textlink="">
      <xdr:nvSpPr>
        <xdr:cNvPr id="24" name="TextBox 23">
          <a:extLst>
            <a:ext uri="{FF2B5EF4-FFF2-40B4-BE49-F238E27FC236}">
              <a16:creationId xmlns:a16="http://schemas.microsoft.com/office/drawing/2014/main" id="{59FF3F87-4055-4426-B64E-14866D5898B6}"/>
            </a:ext>
          </a:extLst>
        </xdr:cNvPr>
        <xdr:cNvSpPr txBox="1"/>
      </xdr:nvSpPr>
      <xdr:spPr>
        <a:xfrm>
          <a:off x="13360124" y="3761198"/>
          <a:ext cx="1671233"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PRESTASI 2025</a:t>
          </a:r>
        </a:p>
      </xdr:txBody>
    </xdr:sp>
    <xdr:clientData/>
  </xdr:oneCellAnchor>
  <xdr:twoCellAnchor editAs="oneCell">
    <xdr:from>
      <xdr:col>0</xdr:col>
      <xdr:colOff>7937</xdr:colOff>
      <xdr:row>3</xdr:row>
      <xdr:rowOff>0</xdr:rowOff>
    </xdr:from>
    <xdr:to>
      <xdr:col>2</xdr:col>
      <xdr:colOff>373063</xdr:colOff>
      <xdr:row>8</xdr:row>
      <xdr:rowOff>39158</xdr:rowOff>
    </xdr:to>
    <mc:AlternateContent xmlns:mc="http://schemas.openxmlformats.org/markup-compatibility/2006" xmlns:a14="http://schemas.microsoft.com/office/drawing/2010/main">
      <mc:Choice Requires="a14">
        <xdr:graphicFrame macro="">
          <xdr:nvGraphicFramePr>
            <xdr:cNvPr id="9" name="PTJ2">
              <a:extLst>
                <a:ext uri="{FF2B5EF4-FFF2-40B4-BE49-F238E27FC236}">
                  <a16:creationId xmlns:a16="http://schemas.microsoft.com/office/drawing/2014/main" id="{40CE96F5-03FE-41B7-A833-810A599B2D3F}"/>
                </a:ext>
              </a:extLst>
            </xdr:cNvPr>
            <xdr:cNvGraphicFramePr/>
          </xdr:nvGraphicFramePr>
          <xdr:xfrm>
            <a:off x="0" y="0"/>
            <a:ext cx="0" cy="0"/>
          </xdr:xfrm>
          <a:graphic>
            <a:graphicData uri="http://schemas.microsoft.com/office/drawing/2010/slicer">
              <sle:slicer xmlns:sle="http://schemas.microsoft.com/office/drawing/2010/slicer" name="PTJ2"/>
            </a:graphicData>
          </a:graphic>
        </xdr:graphicFrame>
      </mc:Choice>
      <mc:Fallback xmlns="">
        <xdr:sp macro="" textlink="">
          <xdr:nvSpPr>
            <xdr:cNvPr id="0" name=""/>
            <xdr:cNvSpPr>
              <a:spLocks noTextEdit="1"/>
            </xdr:cNvSpPr>
          </xdr:nvSpPr>
          <xdr:spPr>
            <a:xfrm>
              <a:off x="7937" y="730250"/>
              <a:ext cx="1587501" cy="904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423333</xdr:colOff>
      <xdr:row>0</xdr:row>
      <xdr:rowOff>93331</xdr:rowOff>
    </xdr:from>
    <xdr:ext cx="12657667" cy="593239"/>
    <xdr:sp macro="" textlink="">
      <xdr:nvSpPr>
        <xdr:cNvPr id="11" name="TextBox 10">
          <a:extLst>
            <a:ext uri="{FF2B5EF4-FFF2-40B4-BE49-F238E27FC236}">
              <a16:creationId xmlns:a16="http://schemas.microsoft.com/office/drawing/2014/main" id="{4ED61558-52AE-44D1-A9E3-30CD29979AAE}"/>
            </a:ext>
          </a:extLst>
        </xdr:cNvPr>
        <xdr:cNvSpPr txBox="1"/>
      </xdr:nvSpPr>
      <xdr:spPr>
        <a:xfrm>
          <a:off x="1642533" y="93331"/>
          <a:ext cx="1265766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MY" sz="3200" b="1" baseline="0">
              <a:ln>
                <a:solidFill>
                  <a:sysClr val="windowText" lastClr="000000"/>
                </a:solidFill>
              </a:ln>
              <a:solidFill>
                <a:sysClr val="windowText" lastClr="000000"/>
              </a:solidFill>
            </a:rPr>
            <a:t>PRESTASI </a:t>
          </a:r>
          <a:r>
            <a:rPr lang="en-MY" sz="3200" b="1" baseline="0">
              <a:ln>
                <a:solidFill>
                  <a:sysClr val="windowText" lastClr="000000"/>
                </a:solidFill>
              </a:ln>
              <a:solidFill>
                <a:sysClr val="windowText" lastClr="000000"/>
              </a:solidFill>
              <a:effectLst>
                <a:innerShdw blurRad="63500" dist="50800" dir="13500000">
                  <a:prstClr val="black">
                    <a:alpha val="50000"/>
                  </a:prstClr>
                </a:innerShdw>
              </a:effectLst>
            </a:rPr>
            <a:t>PERBELANJAAN</a:t>
          </a:r>
          <a:r>
            <a:rPr lang="en-MY" sz="3200" b="1" baseline="0">
              <a:ln>
                <a:solidFill>
                  <a:sysClr val="windowText" lastClr="000000"/>
                </a:solidFill>
              </a:ln>
              <a:solidFill>
                <a:sysClr val="windowText" lastClr="000000"/>
              </a:solidFill>
            </a:rPr>
            <a:t> DAN HASIL CIDB 09-2025</a:t>
          </a:r>
        </a:p>
      </xdr:txBody>
    </xdr:sp>
    <xdr:clientData/>
  </xdr:oneCellAnchor>
  <xdr:twoCellAnchor editAs="absolute">
    <xdr:from>
      <xdr:col>10</xdr:col>
      <xdr:colOff>286279</xdr:colOff>
      <xdr:row>7</xdr:row>
      <xdr:rowOff>110066</xdr:rowOff>
    </xdr:from>
    <xdr:to>
      <xdr:col>14</xdr:col>
      <xdr:colOff>468841</xdr:colOff>
      <xdr:row>28</xdr:row>
      <xdr:rowOff>59266</xdr:rowOff>
    </xdr:to>
    <xdr:graphicFrame macro="">
      <xdr:nvGraphicFramePr>
        <xdr:cNvPr id="21" name="Chart 20">
          <a:extLst>
            <a:ext uri="{FF2B5EF4-FFF2-40B4-BE49-F238E27FC236}">
              <a16:creationId xmlns:a16="http://schemas.microsoft.com/office/drawing/2014/main" id="{A63312A8-92D5-43BB-8FD0-EF08034E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xdr:colOff>
      <xdr:row>12</xdr:row>
      <xdr:rowOff>54429</xdr:rowOff>
    </xdr:from>
    <xdr:to>
      <xdr:col>29</xdr:col>
      <xdr:colOff>344716</xdr:colOff>
      <xdr:row>17</xdr:row>
      <xdr:rowOff>87153</xdr:rowOff>
    </xdr:to>
    <xdr:sp macro="" textlink="data1!G63">
      <xdr:nvSpPr>
        <xdr:cNvPr id="27" name="Rectangle: Rounded Corners 26">
          <a:extLst>
            <a:ext uri="{FF2B5EF4-FFF2-40B4-BE49-F238E27FC236}">
              <a16:creationId xmlns:a16="http://schemas.microsoft.com/office/drawing/2014/main" id="{BE500F9E-D51B-42F6-9C24-FC42FD7A319B}"/>
            </a:ext>
          </a:extLst>
        </xdr:cNvPr>
        <xdr:cNvSpPr/>
      </xdr:nvSpPr>
      <xdr:spPr>
        <a:xfrm>
          <a:off x="19784787" y="2413000"/>
          <a:ext cx="952500" cy="939867"/>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2B1D97-494C-4B7E-BA53-7D85E2DF58CC}" type="TxLink">
            <a:rPr lang="en-US" sz="1100" b="1" i="0" u="none" strike="noStrike" cap="none" spc="0">
              <a:ln w="0"/>
              <a:solidFill>
                <a:srgbClr val="FFC000"/>
              </a:solidFill>
              <a:effectLst>
                <a:reflection blurRad="6350" stA="53000" endA="300" endPos="35500" dir="5400000" sy="-90000" algn="bl" rotWithShape="0"/>
              </a:effectLst>
              <a:latin typeface="Aptos Narrow"/>
            </a:rPr>
            <a:pPr algn="ctr"/>
            <a:t>BSTU - 94.5%, BKK - 93.0%, BPB - 92.5%, SL - 92.4%, MR - 92.3%, SD - 92.1%, UPF - 92.1%, BT - 92.0%, TR - 91.9%, KN - 91.6%, SB - 91.4%, KD - 90.5%, TW - 89.8%, PKE - 89.0%, BTM - 88.9%, SI - 88.9%, PH - 88.9%, BAR - 88.5%, PP - 87.8%, PPUU - 87.6%, BSM - 87.3%, BPK - 85.2%</a:t>
          </a:fld>
          <a:endParaRPr lang="en-US" sz="7200" b="1" cap="none" spc="0">
            <a:ln w="0"/>
            <a:solidFill>
              <a:srgbClr val="FFC000"/>
            </a:solidFill>
            <a:effectLst>
              <a:reflection blurRad="6350" stA="53000" endA="300" endPos="35500" dir="5400000" sy="-90000" algn="bl" rotWithShape="0"/>
            </a:effectLst>
          </a:endParaRPr>
        </a:p>
      </xdr:txBody>
    </xdr:sp>
    <xdr:clientData/>
  </xdr:twoCellAnchor>
  <xdr:twoCellAnchor>
    <xdr:from>
      <xdr:col>29</xdr:col>
      <xdr:colOff>371929</xdr:colOff>
      <xdr:row>12</xdr:row>
      <xdr:rowOff>154216</xdr:rowOff>
    </xdr:from>
    <xdr:to>
      <xdr:col>31</xdr:col>
      <xdr:colOff>108857</xdr:colOff>
      <xdr:row>17</xdr:row>
      <xdr:rowOff>18144</xdr:rowOff>
    </xdr:to>
    <xdr:sp macro="" textlink="data1!H63">
      <xdr:nvSpPr>
        <xdr:cNvPr id="28" name="Rectangle: Rounded Corners 27">
          <a:extLst>
            <a:ext uri="{FF2B5EF4-FFF2-40B4-BE49-F238E27FC236}">
              <a16:creationId xmlns:a16="http://schemas.microsoft.com/office/drawing/2014/main" id="{63A7A6D9-9C33-4808-8E13-5DC48CF4D5F3}"/>
            </a:ext>
          </a:extLst>
        </xdr:cNvPr>
        <xdr:cNvSpPr/>
      </xdr:nvSpPr>
      <xdr:spPr>
        <a:xfrm>
          <a:off x="20764500" y="2512787"/>
          <a:ext cx="952500" cy="771071"/>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09314D-CA6D-496C-9FCF-8A742BBC82FE}" type="TxLink">
            <a:rPr lang="en-US" sz="1100" b="1" i="0" u="none" strike="noStrike" cap="none" spc="0">
              <a:ln w="0"/>
              <a:solidFill>
                <a:srgbClr val="FF0000"/>
              </a:solidFill>
              <a:effectLst>
                <a:reflection blurRad="6350" stA="53000" endA="300" endPos="35500" dir="5400000" sy="-90000" algn="bl" rotWithShape="0"/>
              </a:effectLst>
              <a:latin typeface="Aptos Narrow"/>
            </a:rPr>
            <a:pPr algn="ctr"/>
            <a:t>PR - 84.3%, BLA1 - 0.0%, BPKB1 - 0.0%, BPS1 - 0.0%</a:t>
          </a:fld>
          <a:endParaRPr lang="en-US" sz="7200" b="1" cap="none" spc="0">
            <a:ln w="0"/>
            <a:solidFill>
              <a:srgbClr val="FF0000"/>
            </a:solidFill>
            <a:effectLst>
              <a:reflection blurRad="6350" stA="53000" endA="300" endPos="35500" dir="5400000" sy="-90000" algn="bl" rotWithShape="0"/>
            </a:effectLst>
          </a:endParaRPr>
        </a:p>
      </xdr:txBody>
    </xdr:sp>
    <xdr:clientData/>
  </xdr:twoCellAnchor>
  <xdr:twoCellAnchor>
    <xdr:from>
      <xdr:col>16</xdr:col>
      <xdr:colOff>322656</xdr:colOff>
      <xdr:row>12</xdr:row>
      <xdr:rowOff>122767</xdr:rowOff>
    </xdr:from>
    <xdr:to>
      <xdr:col>17</xdr:col>
      <xdr:colOff>77411</xdr:colOff>
      <xdr:row>14</xdr:row>
      <xdr:rowOff>68337</xdr:rowOff>
    </xdr:to>
    <xdr:sp macro="" textlink="">
      <xdr:nvSpPr>
        <xdr:cNvPr id="30" name="Oval 29">
          <a:extLst>
            <a:ext uri="{FF2B5EF4-FFF2-40B4-BE49-F238E27FC236}">
              <a16:creationId xmlns:a16="http://schemas.microsoft.com/office/drawing/2014/main" id="{683404DA-EAF9-40BA-8D9F-8AB155C7B5C4}"/>
            </a:ext>
          </a:extLst>
        </xdr:cNvPr>
        <xdr:cNvSpPr/>
      </xdr:nvSpPr>
      <xdr:spPr>
        <a:xfrm>
          <a:off x="12836389" y="2544234"/>
          <a:ext cx="364355" cy="318103"/>
        </a:xfrm>
        <a:prstGeom prst="ellipse">
          <a:avLst/>
        </a:prstGeom>
        <a:solidFill>
          <a:srgbClr val="FFFF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42333</xdr:colOff>
      <xdr:row>31</xdr:row>
      <xdr:rowOff>59265</xdr:rowOff>
    </xdr:from>
    <xdr:to>
      <xdr:col>2</xdr:col>
      <xdr:colOff>313266</xdr:colOff>
      <xdr:row>42</xdr:row>
      <xdr:rowOff>143933</xdr:rowOff>
    </xdr:to>
    <mc:AlternateContent xmlns:mc="http://schemas.openxmlformats.org/markup-compatibility/2006" xmlns:a14="http://schemas.microsoft.com/office/drawing/2010/main">
      <mc:Choice Requires="a14">
        <xdr:graphicFrame macro="">
          <xdr:nvGraphicFramePr>
            <xdr:cNvPr id="26" name="KOD">
              <a:extLst>
                <a:ext uri="{FF2B5EF4-FFF2-40B4-BE49-F238E27FC236}">
                  <a16:creationId xmlns:a16="http://schemas.microsoft.com/office/drawing/2014/main" id="{B8FE1315-31A9-4200-B48D-D353D70358CD}"/>
                </a:ext>
              </a:extLst>
            </xdr:cNvPr>
            <xdr:cNvGraphicFramePr/>
          </xdr:nvGraphicFramePr>
          <xdr:xfrm>
            <a:off x="0" y="0"/>
            <a:ext cx="0" cy="0"/>
          </xdr:xfrm>
          <a:graphic>
            <a:graphicData uri="http://schemas.microsoft.com/office/drawing/2010/slicer">
              <sle:slicer xmlns:sle="http://schemas.microsoft.com/office/drawing/2010/slicer" name="KOD"/>
            </a:graphicData>
          </a:graphic>
        </xdr:graphicFrame>
      </mc:Choice>
      <mc:Fallback xmlns="">
        <xdr:sp macro="" textlink="">
          <xdr:nvSpPr>
            <xdr:cNvPr id="0" name=""/>
            <xdr:cNvSpPr>
              <a:spLocks noTextEdit="1"/>
            </xdr:cNvSpPr>
          </xdr:nvSpPr>
          <xdr:spPr>
            <a:xfrm>
              <a:off x="42333" y="6019798"/>
              <a:ext cx="1490133" cy="21336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279399</xdr:colOff>
      <xdr:row>15</xdr:row>
      <xdr:rowOff>59266</xdr:rowOff>
    </xdr:from>
    <xdr:to>
      <xdr:col>21</xdr:col>
      <xdr:colOff>135466</xdr:colOff>
      <xdr:row>20</xdr:row>
      <xdr:rowOff>62018</xdr:rowOff>
    </xdr:to>
    <xdr:sp macro="" textlink="data1!J62">
      <xdr:nvSpPr>
        <xdr:cNvPr id="31" name="Rectangle: Rounded Corners 30">
          <a:hlinkClick xmlns:r="http://schemas.openxmlformats.org/officeDocument/2006/relationships" r:id="rId3"/>
          <a:extLst>
            <a:ext uri="{FF2B5EF4-FFF2-40B4-BE49-F238E27FC236}">
              <a16:creationId xmlns:a16="http://schemas.microsoft.com/office/drawing/2014/main" id="{62EF88E1-BABC-422F-9EC2-3CD0B6A88C09}"/>
            </a:ext>
          </a:extLst>
        </xdr:cNvPr>
        <xdr:cNvSpPr/>
      </xdr:nvSpPr>
      <xdr:spPr>
        <a:xfrm>
          <a:off x="14621932" y="3039533"/>
          <a:ext cx="1075267" cy="934085"/>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80B8990-1198-401F-AE81-3A6D42DB1F99}" type="TxLink">
            <a:rPr lang="en-US" sz="3000" b="1" i="0" u="none" strike="noStrike"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latin typeface="Aptos Narrow"/>
            </a:rPr>
            <a:pPr algn="ctr"/>
            <a:t> 40 </a:t>
          </a:fld>
          <a:endParaRPr lang="en-US" sz="3000" b="1"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endParaRPr>
        </a:p>
      </xdr:txBody>
    </xdr:sp>
    <xdr:clientData/>
  </xdr:twoCellAnchor>
  <xdr:twoCellAnchor>
    <xdr:from>
      <xdr:col>19</xdr:col>
      <xdr:colOff>169334</xdr:colOff>
      <xdr:row>17</xdr:row>
      <xdr:rowOff>16933</xdr:rowOff>
    </xdr:from>
    <xdr:to>
      <xdr:col>19</xdr:col>
      <xdr:colOff>465668</xdr:colOff>
      <xdr:row>18</xdr:row>
      <xdr:rowOff>93133</xdr:rowOff>
    </xdr:to>
    <xdr:sp macro="" textlink="">
      <xdr:nvSpPr>
        <xdr:cNvPr id="33" name="Equals 32">
          <a:extLst>
            <a:ext uri="{FF2B5EF4-FFF2-40B4-BE49-F238E27FC236}">
              <a16:creationId xmlns:a16="http://schemas.microsoft.com/office/drawing/2014/main" id="{C45BAA4C-9491-87C5-9500-330124253E95}"/>
            </a:ext>
          </a:extLst>
        </xdr:cNvPr>
        <xdr:cNvSpPr/>
      </xdr:nvSpPr>
      <xdr:spPr>
        <a:xfrm>
          <a:off x="14511867" y="3183466"/>
          <a:ext cx="296334" cy="262467"/>
        </a:xfrm>
        <a:prstGeom prst="mathEqual">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ln>
              <a:solidFill>
                <a:schemeClr val="bg2">
                  <a:lumMod val="90000"/>
                </a:schemeClr>
              </a:solidFill>
            </a:ln>
            <a:solidFill>
              <a:schemeClr val="tx1"/>
            </a:solidFill>
          </a:endParaRPr>
        </a:p>
      </xdr:txBody>
    </xdr:sp>
    <xdr:clientData/>
  </xdr:twoCellAnchor>
  <xdr:twoCellAnchor>
    <xdr:from>
      <xdr:col>2</xdr:col>
      <xdr:colOff>245533</xdr:colOff>
      <xdr:row>40</xdr:row>
      <xdr:rowOff>177801</xdr:rowOff>
    </xdr:from>
    <xdr:to>
      <xdr:col>4</xdr:col>
      <xdr:colOff>220133</xdr:colOff>
      <xdr:row>44</xdr:row>
      <xdr:rowOff>177800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6BE5900-6B80-4596-9369-7294B708388B}"/>
            </a:ext>
          </a:extLst>
        </xdr:cNvPr>
        <xdr:cNvSpPr/>
      </xdr:nvSpPr>
      <xdr:spPr>
        <a:xfrm>
          <a:off x="1464733" y="7628468"/>
          <a:ext cx="1193800" cy="745065"/>
        </a:xfrm>
        <a:prstGeom prst="rightArrow">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900" b="0">
              <a:ln>
                <a:solidFill>
                  <a:schemeClr val="bg2">
                    <a:lumMod val="50000"/>
                  </a:schemeClr>
                </a:solidFill>
              </a:ln>
              <a:solidFill>
                <a:schemeClr val="bg2">
                  <a:lumMod val="75000"/>
                </a:schemeClr>
              </a:solidFill>
            </a:rPr>
            <a:t>KOD</a:t>
          </a:r>
          <a:r>
            <a:rPr lang="en-MY" sz="900" b="0" baseline="0">
              <a:ln>
                <a:solidFill>
                  <a:schemeClr val="bg2">
                    <a:lumMod val="50000"/>
                  </a:schemeClr>
                </a:solidFill>
              </a:ln>
              <a:solidFill>
                <a:schemeClr val="bg2">
                  <a:lumMod val="75000"/>
                </a:schemeClr>
              </a:solidFill>
            </a:rPr>
            <a:t> PROGRAM</a:t>
          </a:r>
          <a:endParaRPr lang="en-MY" sz="900" b="0">
            <a:ln>
              <a:solidFill>
                <a:schemeClr val="bg2">
                  <a:lumMod val="50000"/>
                </a:schemeClr>
              </a:solidFill>
            </a:ln>
            <a:solidFill>
              <a:schemeClr val="bg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6350</xdr:rowOff>
    </xdr:from>
    <xdr:to>
      <xdr:col>13</xdr:col>
      <xdr:colOff>453572</xdr:colOff>
      <xdr:row>3</xdr:row>
      <xdr:rowOff>108857</xdr:rowOff>
    </xdr:to>
    <mc:AlternateContent xmlns:mc="http://schemas.openxmlformats.org/markup-compatibility/2006" xmlns:a14="http://schemas.microsoft.com/office/drawing/2010/main">
      <mc:Choice Requires="a14">
        <xdr:graphicFrame macro="">
          <xdr:nvGraphicFramePr>
            <xdr:cNvPr id="2" name="PTJ_1">
              <a:extLst>
                <a:ext uri="{FF2B5EF4-FFF2-40B4-BE49-F238E27FC236}">
                  <a16:creationId xmlns:a16="http://schemas.microsoft.com/office/drawing/2014/main" id="{1996D506-CFE3-41AC-9547-FCB4AC57D517}"/>
                </a:ext>
              </a:extLst>
            </xdr:cNvPr>
            <xdr:cNvGraphicFramePr/>
          </xdr:nvGraphicFramePr>
          <xdr:xfrm>
            <a:off x="0" y="0"/>
            <a:ext cx="0" cy="0"/>
          </xdr:xfrm>
          <a:graphic>
            <a:graphicData uri="http://schemas.microsoft.com/office/drawing/2010/slicer">
              <sle:slicer xmlns:sle="http://schemas.microsoft.com/office/drawing/2010/slicer" name="PTJ_1"/>
            </a:graphicData>
          </a:graphic>
        </xdr:graphicFrame>
      </mc:Choice>
      <mc:Fallback xmlns="">
        <xdr:sp macro="" textlink="">
          <xdr:nvSpPr>
            <xdr:cNvPr id="0" name=""/>
            <xdr:cNvSpPr>
              <a:spLocks noTextEdit="1"/>
            </xdr:cNvSpPr>
          </xdr:nvSpPr>
          <xdr:spPr>
            <a:xfrm>
              <a:off x="0" y="6350"/>
              <a:ext cx="7804150" cy="1022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22678</xdr:rowOff>
    </xdr:from>
    <xdr:to>
      <xdr:col>0</xdr:col>
      <xdr:colOff>1828800</xdr:colOff>
      <xdr:row>23</xdr:row>
      <xdr:rowOff>54428</xdr:rowOff>
    </xdr:to>
    <mc:AlternateContent xmlns:mc="http://schemas.openxmlformats.org/markup-compatibility/2006" xmlns:a14="http://schemas.microsoft.com/office/drawing/2010/main">
      <mc:Choice Requires="a14">
        <xdr:graphicFrame macro="">
          <xdr:nvGraphicFramePr>
            <xdr:cNvPr id="3" name="G/L Account">
              <a:extLst>
                <a:ext uri="{FF2B5EF4-FFF2-40B4-BE49-F238E27FC236}">
                  <a16:creationId xmlns:a16="http://schemas.microsoft.com/office/drawing/2014/main" id="{7507B958-21E9-49AB-ACCC-6705F4EE80F7}"/>
                </a:ext>
              </a:extLst>
            </xdr:cNvPr>
            <xdr:cNvGraphicFramePr/>
          </xdr:nvGraphicFramePr>
          <xdr:xfrm>
            <a:off x="0" y="0"/>
            <a:ext cx="0" cy="0"/>
          </xdr:xfrm>
          <a:graphic>
            <a:graphicData uri="http://schemas.microsoft.com/office/drawing/2010/slicer">
              <sle:slicer xmlns:sle="http://schemas.microsoft.com/office/drawing/2010/slicer" name="G/L Account"/>
            </a:graphicData>
          </a:graphic>
        </xdr:graphicFrame>
      </mc:Choice>
      <mc:Fallback xmlns="">
        <xdr:sp macro="" textlink="">
          <xdr:nvSpPr>
            <xdr:cNvPr id="0" name=""/>
            <xdr:cNvSpPr>
              <a:spLocks noTextEdit="1"/>
            </xdr:cNvSpPr>
          </xdr:nvSpPr>
          <xdr:spPr>
            <a:xfrm>
              <a:off x="0" y="748392"/>
              <a:ext cx="1828800" cy="347889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1895930</xdr:colOff>
      <xdr:row>20</xdr:row>
      <xdr:rowOff>18144</xdr:rowOff>
    </xdr:from>
    <xdr:to>
      <xdr:col>16</xdr:col>
      <xdr:colOff>353785</xdr:colOff>
      <xdr:row>34</xdr:row>
      <xdr:rowOff>172357</xdr:rowOff>
    </xdr:to>
    <xdr:graphicFrame macro="">
      <xdr:nvGraphicFramePr>
        <xdr:cNvPr id="5" name="Chart 4">
          <a:extLst>
            <a:ext uri="{FF2B5EF4-FFF2-40B4-BE49-F238E27FC236}">
              <a16:creationId xmlns:a16="http://schemas.microsoft.com/office/drawing/2014/main" id="{D4E2D16F-FBF1-4675-96D3-868E0F0EA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24</xdr:row>
      <xdr:rowOff>0</xdr:rowOff>
    </xdr:from>
    <xdr:to>
      <xdr:col>0</xdr:col>
      <xdr:colOff>1828800</xdr:colOff>
      <xdr:row>31</xdr:row>
      <xdr:rowOff>18143</xdr:rowOff>
    </xdr:to>
    <mc:AlternateContent xmlns:mc="http://schemas.openxmlformats.org/markup-compatibility/2006" xmlns:a14="http://schemas.microsoft.com/office/drawing/2010/main">
      <mc:Choice Requires="a14">
        <xdr:graphicFrame macro="">
          <xdr:nvGraphicFramePr>
            <xdr:cNvPr id="4" name="LEGEND">
              <a:extLst>
                <a:ext uri="{FF2B5EF4-FFF2-40B4-BE49-F238E27FC236}">
                  <a16:creationId xmlns:a16="http://schemas.microsoft.com/office/drawing/2014/main" id="{94D4C334-4508-4953-A530-0C4A9D73C296}"/>
                </a:ext>
              </a:extLst>
            </xdr:cNvPr>
            <xdr:cNvGraphicFramePr/>
          </xdr:nvGraphicFramePr>
          <xdr:xfrm>
            <a:off x="0" y="0"/>
            <a:ext cx="0" cy="0"/>
          </xdr:xfrm>
          <a:graphic>
            <a:graphicData uri="http://schemas.microsoft.com/office/drawing/2010/slicer">
              <sle:slicer xmlns:sle="http://schemas.microsoft.com/office/drawing/2010/slicer" name="LEGEND"/>
            </a:graphicData>
          </a:graphic>
        </xdr:graphicFrame>
      </mc:Choice>
      <mc:Fallback xmlns="">
        <xdr:sp macro="" textlink="">
          <xdr:nvSpPr>
            <xdr:cNvPr id="0" name=""/>
            <xdr:cNvSpPr>
              <a:spLocks noTextEdit="1"/>
            </xdr:cNvSpPr>
          </xdr:nvSpPr>
          <xdr:spPr>
            <a:xfrm>
              <a:off x="0" y="4354286"/>
              <a:ext cx="1828800" cy="128814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381001</xdr:colOff>
      <xdr:row>3</xdr:row>
      <xdr:rowOff>172354</xdr:rowOff>
    </xdr:from>
    <xdr:to>
      <xdr:col>16</xdr:col>
      <xdr:colOff>127000</xdr:colOff>
      <xdr:row>20</xdr:row>
      <xdr:rowOff>154214</xdr:rowOff>
    </xdr:to>
    <xdr:graphicFrame macro="">
      <xdr:nvGraphicFramePr>
        <xdr:cNvPr id="7" name="Chart 6">
          <a:extLst>
            <a:ext uri="{FF2B5EF4-FFF2-40B4-BE49-F238E27FC236}">
              <a16:creationId xmlns:a16="http://schemas.microsoft.com/office/drawing/2014/main" id="{F22C84EF-B1A6-4653-B039-1CF332BCF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1841500</xdr:colOff>
      <xdr:row>3</xdr:row>
      <xdr:rowOff>117927</xdr:rowOff>
    </xdr:from>
    <xdr:to>
      <xdr:col>5</xdr:col>
      <xdr:colOff>453571</xdr:colOff>
      <xdr:row>20</xdr:row>
      <xdr:rowOff>99786</xdr:rowOff>
    </xdr:to>
    <xdr:graphicFrame macro="">
      <xdr:nvGraphicFramePr>
        <xdr:cNvPr id="8" name="Chart 7">
          <a:extLst>
            <a:ext uri="{FF2B5EF4-FFF2-40B4-BE49-F238E27FC236}">
              <a16:creationId xmlns:a16="http://schemas.microsoft.com/office/drawing/2014/main" id="{75070B88-8361-47FD-9E38-8B58A3321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546100</xdr:colOff>
      <xdr:row>0</xdr:row>
      <xdr:rowOff>38100</xdr:rowOff>
    </xdr:from>
    <xdr:to>
      <xdr:col>6</xdr:col>
      <xdr:colOff>260350</xdr:colOff>
      <xdr:row>32</xdr:row>
      <xdr:rowOff>13300</xdr:rowOff>
    </xdr:to>
    <xdr:sp macro="" textlink="data1!F63">
      <xdr:nvSpPr>
        <xdr:cNvPr id="2" name="Rectangle: Rounded Corners 1">
          <a:extLst>
            <a:ext uri="{FF2B5EF4-FFF2-40B4-BE49-F238E27FC236}">
              <a16:creationId xmlns:a16="http://schemas.microsoft.com/office/drawing/2014/main" id="{7053D2EF-9C02-CA2A-C746-4440C0114275}"/>
            </a:ext>
          </a:extLst>
        </xdr:cNvPr>
        <xdr:cNvSpPr/>
      </xdr:nvSpPr>
      <xdr:spPr>
        <a:xfrm>
          <a:off x="2374900" y="38100"/>
          <a:ext cx="1543050" cy="58680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958F9-3658-46D3-8C88-F73CA6AFDB5C}" type="TxLink">
            <a:rPr lang="en-US" sz="1800" b="0" i="0" u="none" strike="noStrike">
              <a:solidFill>
                <a:sysClr val="windowText" lastClr="000000"/>
              </a:solidFill>
              <a:latin typeface="Aptos Narrow"/>
            </a:rPr>
            <a:pPr algn="l"/>
            <a:t>BPLV - 152.0%, BPKB - 125.4%, BKA - 118.0%, SR - 104.4%, BLA - 103.4%, JH - 101.4%, BPKPB - 100.7%, NS - 100.4%, ML - 98.2%, BPGK - 97.5%, BPS - 97.4%, PL - 95.9%, WP - 95.8%, BPT - 95.5%</a:t>
          </a:fld>
          <a:endParaRPr lang="en-MY" sz="1800" b="0">
            <a:solidFill>
              <a:sysClr val="windowText" lastClr="000000"/>
            </a:solidFill>
          </a:endParaRPr>
        </a:p>
      </xdr:txBody>
    </xdr:sp>
    <xdr:clientData/>
  </xdr:twoCellAnchor>
  <xdr:twoCellAnchor>
    <xdr:from>
      <xdr:col>6</xdr:col>
      <xdr:colOff>444500</xdr:colOff>
      <xdr:row>0</xdr:row>
      <xdr:rowOff>38100</xdr:rowOff>
    </xdr:from>
    <xdr:to>
      <xdr:col>9</xdr:col>
      <xdr:colOff>145700</xdr:colOff>
      <xdr:row>32</xdr:row>
      <xdr:rowOff>13300</xdr:rowOff>
    </xdr:to>
    <xdr:sp macro="" textlink="data1!G63">
      <xdr:nvSpPr>
        <xdr:cNvPr id="3" name="Rectangle: Rounded Corners 2">
          <a:extLst>
            <a:ext uri="{FF2B5EF4-FFF2-40B4-BE49-F238E27FC236}">
              <a16:creationId xmlns:a16="http://schemas.microsoft.com/office/drawing/2014/main" id="{02C2E3A9-7BDB-4A4B-9505-D54D38FE3600}"/>
            </a:ext>
          </a:extLst>
        </xdr:cNvPr>
        <xdr:cNvSpPr/>
      </xdr:nvSpPr>
      <xdr:spPr>
        <a:xfrm>
          <a:off x="4102100" y="38100"/>
          <a:ext cx="1530000" cy="58680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394F1-DEE9-4877-9394-A18C648D6DA9}" type="TxLink">
            <a:rPr lang="en-US" sz="1800" b="0" i="0" u="none" strike="noStrike">
              <a:solidFill>
                <a:srgbClr val="000000"/>
              </a:solidFill>
              <a:latin typeface="Aptos Narrow"/>
            </a:rPr>
            <a:pPr algn="l"/>
            <a:t>BSTU - 94.5%, BKK - 93.0%, BPB - 92.5%, SL - 92.4%, MR - 92.3%, SD - 92.1%, UPF - 92.1%, BT - 92.0%, TR - 91.9%, KN - 91.6%, SB - 91.4%, KD - 90.5%, TW - 89.8%, PKE - 89.0%, BTM - 88.9%, SI - 88.9%, PH - 88.9%, BAR - 88.5%, PP - 87.8%, PPUU - 87.6%, BSM - 87.3%, BPK - 85.2%</a:t>
          </a:fld>
          <a:endParaRPr lang="en-MY" sz="1800"/>
        </a:p>
      </xdr:txBody>
    </xdr:sp>
    <xdr:clientData/>
  </xdr:twoCellAnchor>
  <xdr:twoCellAnchor>
    <xdr:from>
      <xdr:col>9</xdr:col>
      <xdr:colOff>336550</xdr:colOff>
      <xdr:row>0</xdr:row>
      <xdr:rowOff>57150</xdr:rowOff>
    </xdr:from>
    <xdr:to>
      <xdr:col>12</xdr:col>
      <xdr:colOff>37750</xdr:colOff>
      <xdr:row>32</xdr:row>
      <xdr:rowOff>32350</xdr:rowOff>
    </xdr:to>
    <xdr:sp macro="" textlink="data1!H63">
      <xdr:nvSpPr>
        <xdr:cNvPr id="4" name="Rectangle: Rounded Corners 3">
          <a:extLst>
            <a:ext uri="{FF2B5EF4-FFF2-40B4-BE49-F238E27FC236}">
              <a16:creationId xmlns:a16="http://schemas.microsoft.com/office/drawing/2014/main" id="{13916CB0-756A-4E47-8BBB-CFC909241A5D}"/>
            </a:ext>
          </a:extLst>
        </xdr:cNvPr>
        <xdr:cNvSpPr/>
      </xdr:nvSpPr>
      <xdr:spPr>
        <a:xfrm>
          <a:off x="5822950" y="57150"/>
          <a:ext cx="1530000" cy="5868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0A0119-6F59-41EE-A7C7-D055C4978954}" type="TxLink">
            <a:rPr lang="en-US" sz="1800" b="0" i="0" u="none" strike="noStrike">
              <a:solidFill>
                <a:srgbClr val="000000"/>
              </a:solidFill>
              <a:latin typeface="Aptos Narrow"/>
            </a:rPr>
            <a:pPr algn="l"/>
            <a:t>PR - 84.3%, BLA1 - 0.0%, BPKB1 - 0.0%, BPS1 - 0.0%</a:t>
          </a:fld>
          <a:endParaRPr lang="en-MY" sz="1800"/>
        </a:p>
      </xdr:txBody>
    </xdr:sp>
    <xdr:clientData/>
  </xdr:twoCellAnchor>
  <xdr:twoCellAnchor>
    <xdr:from>
      <xdr:col>0</xdr:col>
      <xdr:colOff>323850</xdr:colOff>
      <xdr:row>12</xdr:row>
      <xdr:rowOff>69850</xdr:rowOff>
    </xdr:from>
    <xdr:to>
      <xdr:col>3</xdr:col>
      <xdr:colOff>234950</xdr:colOff>
      <xdr:row>18</xdr:row>
      <xdr:rowOff>6350</xdr:rowOff>
    </xdr:to>
    <xdr:sp macro="" textlink="">
      <xdr:nvSpPr>
        <xdr:cNvPr id="5" name="Arrow: Right 4">
          <a:hlinkClick xmlns:r="http://schemas.openxmlformats.org/officeDocument/2006/relationships" r:id="rId1"/>
          <a:extLst>
            <a:ext uri="{FF2B5EF4-FFF2-40B4-BE49-F238E27FC236}">
              <a16:creationId xmlns:a16="http://schemas.microsoft.com/office/drawing/2014/main" id="{B40DB478-EE11-BD83-BBF1-4E7E58C5892A}"/>
            </a:ext>
          </a:extLst>
        </xdr:cNvPr>
        <xdr:cNvSpPr/>
      </xdr:nvSpPr>
      <xdr:spPr>
        <a:xfrm rot="10800000">
          <a:off x="323850" y="2279650"/>
          <a:ext cx="1739900" cy="1041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lstStyle/>
        <a:p>
          <a:pPr algn="l"/>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177800</xdr:colOff>
      <xdr:row>10</xdr:row>
      <xdr:rowOff>127000</xdr:rowOff>
    </xdr:from>
    <xdr:to>
      <xdr:col>0</xdr:col>
      <xdr:colOff>2247900</xdr:colOff>
      <xdr:row>16</xdr:row>
      <xdr:rowOff>203200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65801BE0-EC80-7F4A-6A06-39136483CE1A}"/>
            </a:ext>
          </a:extLst>
        </xdr:cNvPr>
        <xdr:cNvSpPr/>
      </xdr:nvSpPr>
      <xdr:spPr>
        <a:xfrm>
          <a:off x="177800" y="1835150"/>
          <a:ext cx="2070100" cy="1485900"/>
        </a:xfrm>
        <a:prstGeom prst="lef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95250</xdr:colOff>
      <xdr:row>0</xdr:row>
      <xdr:rowOff>0</xdr:rowOff>
    </xdr:from>
    <xdr:to>
      <xdr:col>15</xdr:col>
      <xdr:colOff>260350</xdr:colOff>
      <xdr:row>16</xdr:row>
      <xdr:rowOff>152400</xdr:rowOff>
    </xdr:to>
    <xdr:graphicFrame macro="">
      <xdr:nvGraphicFramePr>
        <xdr:cNvPr id="2" name="Chart 1">
          <a:extLst>
            <a:ext uri="{FF2B5EF4-FFF2-40B4-BE49-F238E27FC236}">
              <a16:creationId xmlns:a16="http://schemas.microsoft.com/office/drawing/2014/main" id="{F555B084-D7B9-41C1-A5BE-69D1F1F69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39</xdr:row>
      <xdr:rowOff>57150</xdr:rowOff>
    </xdr:from>
    <xdr:to>
      <xdr:col>16</xdr:col>
      <xdr:colOff>38100</xdr:colOff>
      <xdr:row>51</xdr:row>
      <xdr:rowOff>165100</xdr:rowOff>
    </xdr:to>
    <xdr:graphicFrame macro="">
      <xdr:nvGraphicFramePr>
        <xdr:cNvPr id="3" name="Chart 2">
          <a:extLst>
            <a:ext uri="{FF2B5EF4-FFF2-40B4-BE49-F238E27FC236}">
              <a16:creationId xmlns:a16="http://schemas.microsoft.com/office/drawing/2014/main" id="{96C6B43A-4BFE-4BC2-BCDC-125817A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50686</xdr:colOff>
      <xdr:row>21</xdr:row>
      <xdr:rowOff>171450</xdr:rowOff>
    </xdr:from>
    <xdr:to>
      <xdr:col>15</xdr:col>
      <xdr:colOff>350573</xdr:colOff>
      <xdr:row>39</xdr:row>
      <xdr:rowOff>142875</xdr:rowOff>
    </xdr:to>
    <xdr:graphicFrame macro="">
      <xdr:nvGraphicFramePr>
        <xdr:cNvPr id="4" name="Chart 3">
          <a:extLst>
            <a:ext uri="{FF2B5EF4-FFF2-40B4-BE49-F238E27FC236}">
              <a16:creationId xmlns:a16="http://schemas.microsoft.com/office/drawing/2014/main" id="{82294C9A-AAA7-45C2-A0DC-F4BCD6A9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55562</xdr:colOff>
      <xdr:row>0</xdr:row>
      <xdr:rowOff>41275</xdr:rowOff>
    </xdr:from>
    <xdr:to>
      <xdr:col>17</xdr:col>
      <xdr:colOff>144462</xdr:colOff>
      <xdr:row>26</xdr:row>
      <xdr:rowOff>130175</xdr:rowOff>
    </xdr:to>
    <xdr:graphicFrame macro="">
      <xdr:nvGraphicFramePr>
        <xdr:cNvPr id="2" name="Chart 1">
          <a:extLst>
            <a:ext uri="{FF2B5EF4-FFF2-40B4-BE49-F238E27FC236}">
              <a16:creationId xmlns:a16="http://schemas.microsoft.com/office/drawing/2014/main" id="{36011581-F82D-4E43-8C31-40AD8D66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0.21275</cdr:x>
      <cdr:y>0.10473</cdr:y>
    </cdr:from>
    <cdr:to>
      <cdr:x>0.33815</cdr:x>
      <cdr:y>0.17695</cdr:y>
    </cdr:to>
    <cdr:sp macro="" textlink="">
      <cdr:nvSpPr>
        <cdr:cNvPr id="2" name="TextBox 1">
          <a:extLst xmlns:a="http://schemas.openxmlformats.org/drawingml/2006/main">
            <a:ext uri="{FF2B5EF4-FFF2-40B4-BE49-F238E27FC236}">
              <a16:creationId xmlns:a16="http://schemas.microsoft.com/office/drawing/2014/main" id="{14C47F74-1D76-7390-547A-9C23DC09F475}"/>
            </a:ext>
          </a:extLst>
        </cdr:cNvPr>
        <cdr:cNvSpPr txBox="1"/>
      </cdr:nvSpPr>
      <cdr:spPr>
        <a:xfrm xmlns:a="http://schemas.openxmlformats.org/drawingml/2006/main">
          <a:off x="3016299" y="506429"/>
          <a:ext cx="1777917" cy="3492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MY" sz="1800" b="1" kern="1200"/>
            <a:t>1,121.24</a:t>
          </a:r>
        </a:p>
      </cdr:txBody>
    </cdr:sp>
  </cdr:relSizeAnchor>
  <cdr:relSizeAnchor xmlns:cdr="http://schemas.openxmlformats.org/drawingml/2006/chartDrawing">
    <cdr:from>
      <cdr:x>0.68435</cdr:x>
      <cdr:y>0.10078</cdr:y>
    </cdr:from>
    <cdr:to>
      <cdr:x>0.80976</cdr:x>
      <cdr:y>0.17301</cdr:y>
    </cdr:to>
    <cdr:sp macro="" textlink="">
      <cdr:nvSpPr>
        <cdr:cNvPr id="3" name="TextBox 1">
          <a:extLst xmlns:a="http://schemas.openxmlformats.org/drawingml/2006/main">
            <a:ext uri="{FF2B5EF4-FFF2-40B4-BE49-F238E27FC236}">
              <a16:creationId xmlns:a16="http://schemas.microsoft.com/office/drawing/2014/main" id="{B788EA14-C78D-C6E3-E41F-A401B0608166}"/>
            </a:ext>
          </a:extLst>
        </cdr:cNvPr>
        <cdr:cNvSpPr txBox="1"/>
      </cdr:nvSpPr>
      <cdr:spPr>
        <a:xfrm xmlns:a="http://schemas.openxmlformats.org/drawingml/2006/main">
          <a:off x="9702734" y="487342"/>
          <a:ext cx="1778058" cy="3492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MY" sz="1800" b="1" kern="1200"/>
            <a:t>1,234.34</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12700</xdr:colOff>
      <xdr:row>0</xdr:row>
      <xdr:rowOff>0</xdr:rowOff>
    </xdr:from>
    <xdr:to>
      <xdr:col>13</xdr:col>
      <xdr:colOff>12700</xdr:colOff>
      <xdr:row>21</xdr:row>
      <xdr:rowOff>152400</xdr:rowOff>
    </xdr:to>
    <xdr:graphicFrame macro="">
      <xdr:nvGraphicFramePr>
        <xdr:cNvPr id="2" name="Chart 1">
          <a:extLst>
            <a:ext uri="{FF2B5EF4-FFF2-40B4-BE49-F238E27FC236}">
              <a16:creationId xmlns:a16="http://schemas.microsoft.com/office/drawing/2014/main" id="{E967EDF8-5BA4-FFA6-6091-3FBEA55B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0.30124</cdr:x>
      <cdr:y>0.02054</cdr:y>
    </cdr:from>
    <cdr:to>
      <cdr:x>0.66057</cdr:x>
      <cdr:y>0.11374</cdr:y>
    </cdr:to>
    <cdr:sp macro="" textlink="">
      <cdr:nvSpPr>
        <cdr:cNvPr id="2" name="TextBox 2">
          <a:extLst xmlns:a="http://schemas.openxmlformats.org/drawingml/2006/main">
            <a:ext uri="{FF2B5EF4-FFF2-40B4-BE49-F238E27FC236}">
              <a16:creationId xmlns:a16="http://schemas.microsoft.com/office/drawing/2014/main" id="{2FA52682-0436-5ABC-6695-2DE90AC58DF7}"/>
            </a:ext>
          </a:extLst>
        </cdr:cNvPr>
        <cdr:cNvSpPr txBox="1"/>
      </cdr:nvSpPr>
      <cdr:spPr>
        <a:xfrm xmlns:a="http://schemas.openxmlformats.org/drawingml/2006/main">
          <a:off x="3556000" y="82550"/>
          <a:ext cx="4241800" cy="37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MY" sz="2000"/>
            <a:t>PENYATA ALIRAN TUNAI CIDB 09-2025</a:t>
          </a: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7</xdr:col>
      <xdr:colOff>146050</xdr:colOff>
      <xdr:row>4</xdr:row>
      <xdr:rowOff>0</xdr:rowOff>
    </xdr:from>
    <xdr:to>
      <xdr:col>11</xdr:col>
      <xdr:colOff>475879</xdr:colOff>
      <xdr:row>13</xdr:row>
      <xdr:rowOff>95038</xdr:rowOff>
    </xdr:to>
    <xdr:pic>
      <xdr:nvPicPr>
        <xdr:cNvPr id="2" name="Picture 1">
          <a:extLst>
            <a:ext uri="{FF2B5EF4-FFF2-40B4-BE49-F238E27FC236}">
              <a16:creationId xmlns:a16="http://schemas.microsoft.com/office/drawing/2014/main" id="{8C68B633-13FA-4860-BA70-24A7884C082D}"/>
            </a:ext>
          </a:extLst>
        </xdr:cNvPr>
        <xdr:cNvPicPr>
          <a:picLocks noChangeAspect="1"/>
        </xdr:cNvPicPr>
      </xdr:nvPicPr>
      <xdr:blipFill>
        <a:blip xmlns:r="http://schemas.openxmlformats.org/officeDocument/2006/relationships" r:embed="rId1"/>
        <a:stretch>
          <a:fillRect/>
        </a:stretch>
      </xdr:blipFill>
      <xdr:spPr>
        <a:xfrm>
          <a:off x="4413250" y="736600"/>
          <a:ext cx="2768229" cy="1752388"/>
        </a:xfrm>
        <a:prstGeom prst="rect">
          <a:avLst/>
        </a:prstGeom>
      </xdr:spPr>
    </xdr:pic>
    <xdr:clientData/>
  </xdr:twoCellAnchor>
  <xdr:twoCellAnchor editAs="oneCell">
    <xdr:from>
      <xdr:col>2</xdr:col>
      <xdr:colOff>50800</xdr:colOff>
      <xdr:row>1</xdr:row>
      <xdr:rowOff>101600</xdr:rowOff>
    </xdr:from>
    <xdr:to>
      <xdr:col>3</xdr:col>
      <xdr:colOff>57067</xdr:colOff>
      <xdr:row>2</xdr:row>
      <xdr:rowOff>161895</xdr:rowOff>
    </xdr:to>
    <xdr:pic>
      <xdr:nvPicPr>
        <xdr:cNvPr id="3" name="Picture 2">
          <a:extLst>
            <a:ext uri="{FF2B5EF4-FFF2-40B4-BE49-F238E27FC236}">
              <a16:creationId xmlns:a16="http://schemas.microsoft.com/office/drawing/2014/main" id="{6A08A912-1BA6-4CCF-9D88-AF0C95DAAE74}"/>
            </a:ext>
          </a:extLst>
        </xdr:cNvPr>
        <xdr:cNvPicPr>
          <a:picLocks noChangeAspect="1"/>
        </xdr:cNvPicPr>
      </xdr:nvPicPr>
      <xdr:blipFill>
        <a:blip xmlns:r="http://schemas.openxmlformats.org/officeDocument/2006/relationships" r:embed="rId2"/>
        <a:stretch>
          <a:fillRect/>
        </a:stretch>
      </xdr:blipFill>
      <xdr:spPr>
        <a:xfrm>
          <a:off x="1270000" y="285750"/>
          <a:ext cx="615867" cy="2444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08101851" backgroundQuery="1" createdVersion="8" refreshedVersion="8" minRefreshableVersion="3" recordCount="0" supportSubquery="1" supportAdvancedDrill="1" xr:uid="{CE44D01D-F622-4B02-B06A-9FDF2906C8F5}">
  <cacheSource type="external" connectionId="17"/>
  <cacheFields count="10">
    <cacheField name="[Measures].[Sum of BAJET 2025 2]" caption="Sum of BAJET 2025 2" numFmtId="0" hierarchy="106" level="32767"/>
    <cacheField name="[Measures].[Sum of SASARAN Q1-25 2]" caption="Sum of SASARAN Q1-25 2" numFmtId="0" hierarchy="107" level="32767"/>
    <cacheField name="[Measures].[Sum of SEBENAR Q1-25 2]" caption="Sum of SEBENAR Q1-25 2" numFmtId="0" hierarchy="108" level="32767"/>
    <cacheField name="[kategori].[Kategori].[Kategori]" caption="Kategori" numFmtId="0" hierarchy="61" level="1">
      <sharedItems count="4">
        <s v="Belanja Mengurus"/>
        <s v="Belanja Modal"/>
        <s v="Belanja Program"/>
        <s v="Hasil"/>
      </sharedItems>
    </cacheField>
    <cacheField name="[All2].[PTJ].[PTJ]" caption="PTJ" numFmtId="0" hierarchy="33" level="1">
      <sharedItems containsSemiMixedTypes="0" containsNonDate="0" containsString="0"/>
    </cacheField>
    <cacheField name="[All2].[Kategori].[Kategori]" caption="Kategori" numFmtId="0" hierarchy="38" level="1">
      <sharedItems containsSemiMixedTypes="0" containsNonDate="0" containsString="0"/>
    </cacheField>
    <cacheField name="[PTJ].[PTJ_1].[PTJ_1]" caption="PTJ_1" numFmtId="0" hierarchy="69"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70" level="1">
      <sharedItems containsSemiMixedTypes="0" containsNonDate="0" containsString="0"/>
    </cacheField>
    <cacheField name="[KOD].[KOD].[KOD]" caption="KOD" numFmtId="0" hierarchy="63"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7"/>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4"/>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3"/>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9"/>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8"/>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10648145" backgroundQuery="1" createdVersion="8" refreshedVersion="8" minRefreshableVersion="3" recordCount="0" supportSubquery="1" supportAdvancedDrill="1" xr:uid="{F1A503E4-7462-4647-BC9D-9D22E0FA4E3F}">
  <cacheSource type="external" connectionId="17"/>
  <cacheFields count="9">
    <cacheField name="[PTJ].[PTJ_1].[PTJ_1]" caption="PTJ_1" numFmtId="0" hierarchy="69" level="1">
      <sharedItems count="40">
        <s v="BAR"/>
        <s v="BKA"/>
        <s v="BKK"/>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All2].[PTJ].[PTJ]" caption="PTJ" numFmtId="0" hierarchy="33" level="1">
      <sharedItems containsSemiMixedTypes="0" containsNonDate="0" containsString="0"/>
    </cacheField>
    <cacheField name="[Measures].[Sasaran Q1]" caption="Sasaran Q1" numFmtId="0" hierarchy="78" level="32767"/>
    <cacheField name="[Measures].[Prestasi (Sebenar/Sasaran)2]" caption="Prestasi (Sebenar/Sasaran)2" numFmtId="0" hierarchy="79" level="32767"/>
    <cacheField name="[Measures].[Pencapaian]" caption="Pencapaian" numFmtId="0" hierarchy="80" level="32767"/>
    <cacheField name="[All2].[Kategori].[Kategori]" caption="Kategori" numFmtId="0" hierarchy="38"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70" level="1">
      <sharedItems containsSemiMixedTypes="0" containsNonDate="0" containsString="0"/>
    </cacheField>
    <cacheField name="[KOD].[KOD].[KOD]" caption="KOD" numFmtId="0" hierarchy="63"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oneField="1">
      <fieldsUsage count="1">
        <fieldUsage x="2"/>
      </fieldsUsage>
    </cacheHierarchy>
    <cacheHierarchy uniqueName="[Measures].[Prestasi (Sebenar/Sasaran)2]" caption="Prestasi (Sebenar/Sasaran)2" measure="1" displayFolder="" measureGroup="All2" count="0" oneField="1">
      <fieldsUsage count="1">
        <fieldUsage x="3"/>
      </fieldsUsage>
    </cacheHierarchy>
    <cacheHierarchy uniqueName="[Measures].[Pencapaian]" caption="Pencapaian" measure="1" displayFolder="" measureGroup="All2" count="0" oneField="1">
      <fieldsUsage count="1">
        <fieldUsage x="4"/>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12731484" backgroundQuery="1" createdVersion="8" refreshedVersion="8" minRefreshableVersion="3" recordCount="0" supportSubquery="1" supportAdvancedDrill="1" xr:uid="{70DF4304-51C7-4A02-943F-7CFBDA0BA509}">
  <cacheSource type="external" connectionId="17"/>
  <cacheFields count="6">
    <cacheField name="[PTJ].[PTJ_1].[PTJ_1]" caption="PTJ_1" numFmtId="0" hierarchy="69" level="1">
      <sharedItems count="40">
        <s v="BAR"/>
        <s v="BKA"/>
        <s v="BKK"/>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Measures].[Pencapaian]" caption="Pencapaian" numFmtId="0" hierarchy="80" level="32767"/>
    <cacheField name="[All2].[Kategori].[Kategori]" caption="Kategori" numFmtId="0" hierarchy="38"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70" level="1">
      <sharedItems containsSemiMixedTypes="0" containsNonDate="0" containsString="0"/>
    </cacheField>
    <cacheField name="[KOD].[KOD].[KOD]" caption="KOD" numFmtId="0" hierarchy="63"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oneField="1">
      <fieldsUsage count="1">
        <fieldUsage x="1"/>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15046294" backgroundQuery="1" createdVersion="8" refreshedVersion="8" minRefreshableVersion="3" recordCount="0" supportSubquery="1" supportAdvancedDrill="1" xr:uid="{1623FA63-0485-4AC3-915C-550DAFDD9C3F}">
  <cacheSource type="external" connectionId="17"/>
  <cacheFields count="9">
    <cacheField name="[Measures].[Sum of SEBENAR Q1-25 2]" caption="Sum of SEBENAR Q1-25 2" numFmtId="0" hierarchy="108" level="32767"/>
    <cacheField name="[All2].[PTJ].[PTJ]" caption="PTJ" numFmtId="0" hierarchy="33" level="1">
      <sharedItems count="2">
        <s v="HQ"/>
        <s v="Negeri"/>
      </sharedItems>
    </cacheField>
    <cacheField name="[All2].[KOD1].[KOD1]" caption="KOD1" numFmtId="0" hierarchy="32" level="1">
      <sharedItems count="5">
        <s v="H1"/>
        <s v="H2"/>
        <s v="H3"/>
        <s v="H4"/>
        <s v="H5"/>
      </sharedItems>
    </cacheField>
    <cacheField name="[All2].[DESC].[DESC]" caption="DESC" numFmtId="0" hierarchy="31" level="1">
      <sharedItems count="35">
        <s v="A.Bangunan  ABM"/>
        <s v="A.Emolumen"/>
        <s v="A.Levi Kontrak"/>
        <s v="B.Bangunan"/>
        <s v="B.Elaun Perjalanan"/>
        <s v="B.Yuran Pendaftaran"/>
        <s v="C.Faedah &amp; Dividen"/>
        <s v="C.Kelengkapan Pejabat"/>
        <s v="C.Perhubungan dan Utiliti"/>
        <s v="D.Penilaian Kemahiran"/>
        <s v="D.Perabot"/>
        <s v="D.Sewaan"/>
        <s v="E. Bekalan"/>
        <s v="E.Pelbagai Hasil"/>
        <s v="F.Penyelenggaraan"/>
        <s v="G.Perkhidmatan Iktisas"/>
        <s v="H.Latihan Staf"/>
        <s v="I.Susutnilai"/>
        <s v="J.Hutang Ragu"/>
        <s v="Kenderaan"/>
        <s v="Komputer"/>
        <s v="PPUU"/>
        <s v="SDK-BKK"/>
        <s v="SDK-BSTU"/>
        <s v="Sistem Komputer"/>
        <s v="SPA-BLA"/>
        <s v="SPA-BPKPB"/>
        <s v="SPKPB-BPB"/>
        <s v="SPKPB-BPK"/>
        <s v="SPN-BPGK"/>
        <s v="SPN-BPKB"/>
        <s v="SPN-BPLV"/>
        <s v="SPTB-BPS"/>
        <s v="SPTB-BPT"/>
        <s v="Tanah ABM"/>
      </sharedItems>
    </cacheField>
    <cacheField name="[Measures].[Sum of SASARAN Q1-25 2]" caption="Sum of SASARAN Q1-25 2" numFmtId="0" hierarchy="107" level="32767"/>
    <cacheField name="[All2].[Kategori].[Kategori]" caption="Kategori" numFmtId="0" hierarchy="38" level="1">
      <sharedItems containsSemiMixedTypes="0" containsNonDate="0" containsString="0"/>
    </cacheField>
    <cacheField name="[PTJ].[PTJ_1].[PTJ_1]" caption="PTJ_1" numFmtId="0" hierarchy="69" level="1">
      <sharedItems containsSemiMixedTypes="0" containsNonDate="0" containsString="0"/>
    </cacheField>
    <cacheField name="[PTJ].[PTJ2].[PTJ2]" caption="PTJ2" numFmtId="0" hierarchy="70" level="1">
      <sharedItems containsSemiMixedTypes="0" containsNonDate="0" containsString="0"/>
    </cacheField>
    <cacheField name="[KOD].[KOD].[KOD]" caption="KOD" numFmtId="0" hierarchy="63"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2" memberValueDatatype="130" unbalanced="0">
      <fieldsUsage count="2">
        <fieldUsage x="-1"/>
        <fieldUsage x="2"/>
      </fieldsUsage>
    </cacheHierarchy>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oneField="1" hidden="1">
      <fieldsUsage count="1">
        <fieldUsage x="4"/>
      </fieldsUsage>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16898149" backgroundQuery="1" createdVersion="8" refreshedVersion="8" minRefreshableVersion="3" recordCount="0" supportSubquery="1" supportAdvancedDrill="1" xr:uid="{EF9E6F67-CFBD-4E16-BBC9-A28C9C54D2D5}">
  <cacheSource type="external" connectionId="17"/>
  <cacheFields count="9">
    <cacheField name="[kategori].[Kategori].[Kategori]" caption="Kategori" numFmtId="0" hierarchy="61" level="1">
      <sharedItems count="4">
        <s v="Belanja Mengurus"/>
        <s v="Belanja Modal"/>
        <s v="Belanja Program"/>
        <s v="Hasil"/>
      </sharedItems>
    </cacheField>
    <cacheField name="[Measures].[Sasaran Q1]" caption="Sasaran Q1" numFmtId="0" hierarchy="78" level="32767"/>
    <cacheField name="[Measures].[Prestasi (Sebenar/Sasaran)2]" caption="Prestasi (Sebenar/Sasaran)2" numFmtId="0" hierarchy="79" level="32767"/>
    <cacheField name="[Measures].[Pencapaian]" caption="Pencapaian" numFmtId="0" hierarchy="80" level="32767"/>
    <cacheField name="[All2].[Kategori].[Kategori]" caption="Kategori" numFmtId="0" hierarchy="38" level="1">
      <sharedItems containsSemiMixedTypes="0" containsNonDate="0" containsString="0"/>
    </cacheField>
    <cacheField name="[PTJ].[PTJ_1].[PTJ_1]" caption="PTJ_1" numFmtId="0" hierarchy="69"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70" level="1">
      <sharedItems containsSemiMixedTypes="0" containsNonDate="0" containsString="0"/>
    </cacheField>
    <cacheField name="[KOD].[KOD].[KOD]" caption="KOD" numFmtId="0" hierarchy="63"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4"/>
      </fieldsUsage>
    </cacheHierarchy>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5"/>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oneField="1">
      <fieldsUsage count="1">
        <fieldUsage x="1"/>
      </fieldsUsage>
    </cacheHierarchy>
    <cacheHierarchy uniqueName="[Measures].[Prestasi (Sebenar/Sasaran)2]" caption="Prestasi (Sebenar/Sasaran)2" measure="1" displayFolder="" measureGroup="All2" count="0" oneField="1">
      <fieldsUsage count="1">
        <fieldUsage x="2"/>
      </fieldsUsage>
    </cacheHierarchy>
    <cacheHierarchy uniqueName="[Measures].[Pencapaian]" caption="Pencapaian" measure="1" displayFolder="" measureGroup="All2" count="0" oneField="1">
      <fieldsUsage count="1">
        <fieldUsage x="3"/>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24884262" backgroundQuery="1" createdVersion="8" refreshedVersion="8" minRefreshableVersion="3" recordCount="0" supportSubquery="1" supportAdvancedDrill="1" xr:uid="{FC9F17CB-9A60-48ED-9895-AEFF1B7AB76E}">
  <cacheSource type="external" connectionId="17"/>
  <cacheFields count="7">
    <cacheField name="[Measures].[PERBELANJAAN GERAN]" caption="PERBELANJAAN GERAN" numFmtId="0" hierarchy="88" level="32767"/>
    <cacheField name="[Measures].[BAYAR BALIK GERAN]" caption="BAYAR BALIK GERAN" numFmtId="0" hierarchy="89" level="32767"/>
    <cacheField name="[Measures].[PEMBERIAN GERAN]" caption="PEMBERIAN GERAN" numFmtId="0" hierarchy="90" level="32767"/>
    <cacheField name="[GL].[NAMA].[NAMA]" caption="NAMA" numFmtId="0" hierarchy="59" level="1">
      <sharedItems count="11">
        <s v=" ABMJ"/>
        <s v=" ABMSbh"/>
        <s v=" ABMSel"/>
        <s v=" ABMSrwk"/>
        <s v=" ABMT"/>
        <s v=" CIDB IBS"/>
        <s v=" CIDB Tech"/>
        <s v=" CIDBeC"/>
        <s v=" CIDBH"/>
        <s v=" CLAB"/>
        <s v=" CREAM"/>
      </sharedItems>
    </cacheField>
    <cacheField name="[legend].[LEGEND].[LEGEND]" caption="LEGEND" numFmtId="0" hierarchy="64" level="1">
      <sharedItems containsSemiMixedTypes="0" containsNonDate="0" containsString="0"/>
    </cacheField>
    <cacheField name="[ptj ADV].[PTJ_1].[PTJ_1]" caption="PTJ_1" numFmtId="0" hierarchy="72" level="1">
      <sharedItems containsSemiMixedTypes="0" containsNonDate="0" containsString="0"/>
    </cacheField>
    <cacheField name="[DATA].[G/L Account].[G/L Account]" caption="G/L Account" numFmtId="0" hierarchy="49"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0"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0"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2" memberValueDatatype="130" unbalanced="0">
      <fieldsUsage count="2">
        <fieldUsage x="-1"/>
        <fieldUsage x="6"/>
      </fieldsUsage>
    </cacheHierarchy>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2" memberValueDatatype="130" unbalanced="0">
      <fieldsUsage count="2">
        <fieldUsage x="-1"/>
        <fieldUsage x="3"/>
      </fieldsUsage>
    </cacheHierarchy>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0" memberValueDatatype="130" unbalanced="0"/>
    <cacheHierarchy uniqueName="[legend].[LEGEND]" caption="LEGEND" attribute="1" defaultMemberUniqueName="[legend].[LEGEND].[All]" allUniqueName="[legend].[LEGEND].[All]" dimensionUniqueName="[legend]" displayFolder="" count="2" memberValueDatatype="130" unbalanced="0">
      <fieldsUsage count="2">
        <fieldUsage x="-1"/>
        <fieldUsage x="4"/>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0" memberValueDatatype="130" unbalanced="0"/>
    <cacheHierarchy uniqueName="[PTJ].[PTJ2]" caption="PTJ2" attribute="1" defaultMemberUniqueName="[PTJ].[PTJ2].[All]" allUniqueName="[PTJ].[PTJ2].[All]" dimensionUniqueName="[PTJ]" displayFolder="" count="0"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2" memberValueDatatype="130" unbalanced="0">
      <fieldsUsage count="2">
        <fieldUsage x="-1"/>
        <fieldUsage x="5"/>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oneField="1">
      <fieldsUsage count="1">
        <fieldUsage x="0"/>
      </fieldsUsage>
    </cacheHierarchy>
    <cacheHierarchy uniqueName="[Measures].[BAYAR BALIK GERAN]" caption="BAYAR BALIK GERAN" measure="1" displayFolder="" measureGroup="DATA" count="0" oneField="1">
      <fieldsUsage count="1">
        <fieldUsage x="1"/>
      </fieldsUsage>
    </cacheHierarchy>
    <cacheHierarchy uniqueName="[Measures].[PEMBERIAN GERAN]" caption="PEMBERIAN GERAN" measure="1" displayFolder="" measureGroup="DATA" count="0" oneField="1">
      <fieldsUsage count="1">
        <fieldUsage x="2"/>
      </fieldsUsage>
    </cacheHierarchy>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27430556" backgroundQuery="1" createdVersion="8" refreshedVersion="8" minRefreshableVersion="3" recordCount="0" supportSubquery="1" supportAdvancedDrill="1" xr:uid="{E3CD4209-18D2-42B3-B68F-EDB7561D524C}">
  <cacheSource type="external" connectionId="17"/>
  <cacheFields count="4">
    <cacheField name="[Measures].[BAKI GERAN]" caption="BAKI GERAN" numFmtId="0" hierarchy="91" level="32767"/>
    <cacheField name="[ptj ADV].[PTJ_1].[PTJ_1]" caption="PTJ_1" numFmtId="0" hierarchy="72" level="1">
      <sharedItems count="8">
        <s v="BLA"/>
        <s v="BPB"/>
        <s v="BPK"/>
        <s v="BPKB"/>
        <s v="BPKPB"/>
        <s v="BPS"/>
        <s v="BPT"/>
        <s v="BTM"/>
      </sharedItems>
    </cacheField>
    <cacheField name="[legend].[LEGEND].[LEGEND]" caption="LEGEND" numFmtId="0" hierarchy="64" level="1">
      <sharedItems containsSemiMixedTypes="0" containsNonDate="0" containsString="0"/>
    </cacheField>
    <cacheField name="[DATA].[G/L Account].[G/L Account]" caption="G/L Account" numFmtId="0" hierarchy="49"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0"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0"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2" memberValueDatatype="130" unbalanced="0">
      <fieldsUsage count="2">
        <fieldUsage x="-1"/>
        <fieldUsage x="3"/>
      </fieldsUsage>
    </cacheHierarchy>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0" memberValueDatatype="130" unbalanced="0"/>
    <cacheHierarchy uniqueName="[legend].[LEGEND]" caption="LEGEND" attribute="1" defaultMemberUniqueName="[legend].[LEGEND].[All]" allUniqueName="[legend].[LEGEND].[All]" dimensionUniqueName="[legend]" displayFolder="" count="2" memberValueDatatype="130" unbalanced="0">
      <fieldsUsage count="2">
        <fieldUsage x="-1"/>
        <fieldUsage x="2"/>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0" memberValueDatatype="130" unbalanced="0"/>
    <cacheHierarchy uniqueName="[PTJ].[PTJ2]" caption="PTJ2" attribute="1" defaultMemberUniqueName="[PTJ].[PTJ2].[All]" allUniqueName="[PTJ].[PTJ2].[All]" dimensionUniqueName="[PTJ]" displayFolder="" count="0"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2" memberValueDatatype="130" unbalanced="0">
      <fieldsUsage count="2">
        <fieldUsage x="-1"/>
        <fieldUsage x="1"/>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oneField="1">
      <fieldsUsage count="1">
        <fieldUsage x="0"/>
      </fieldsUsage>
    </cacheHierarchy>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29513888" backgroundQuery="1" createdVersion="8" refreshedVersion="8" minRefreshableVersion="3" recordCount="0" supportSubquery="1" supportAdvancedDrill="1" xr:uid="{EBAABC69-0698-4DE8-A54C-B85600B3A241}">
  <cacheSource type="external" connectionId="17"/>
  <cacheFields count="7">
    <cacheField name="[Measures].[BAKI GERAN]" caption="BAKI GERAN" numFmtId="0" hierarchy="91" level="32767"/>
    <cacheField name="[DATA].[G/L Account].[G/L Account]" caption="G/L Account" numFmtId="0" hierarchy="49" level="1">
      <sharedItems count="11">
        <s v=" ABM Johor Sdn Bhd"/>
        <s v=" ABM Sabah Sdn Bhd"/>
        <s v=" ABM Sarawak Sdn Bhd"/>
        <s v=" ABM Selangor Sdn Bhd"/>
        <s v=" ABM Terengganu Sdn Bhd"/>
        <s v=" CIDB E-Construct Services Sdn Bhd"/>
        <s v=" CIDB Holdings Sdn Bhd"/>
        <s v=" CIDB IBS Sdn Bhd"/>
        <s v=" CIDB Technologies Sdn Bhd"/>
        <s v=" CLAB"/>
        <s v=" CREAM"/>
      </sharedItems>
    </cacheField>
    <cacheField name="[Measures].[PEMBERIAN GERAN]" caption="PEMBERIAN GERAN" numFmtId="0" hierarchy="90" level="32767"/>
    <cacheField name="[Measures].[PERBELANJAAN GERAN]" caption="PERBELANJAAN GERAN" numFmtId="0" hierarchy="88" level="32767"/>
    <cacheField name="[Measures].[BAYAR BALIK GERAN]" caption="BAYAR BALIK GERAN" numFmtId="0" hierarchy="89" level="32767"/>
    <cacheField name="[legend].[LEGEND].[LEGEND]" caption="LEGEND" numFmtId="0" hierarchy="64" level="1">
      <sharedItems containsSemiMixedTypes="0" containsNonDate="0" containsString="0"/>
    </cacheField>
    <cacheField name="[ptj ADV].[PTJ_1].[PTJ_1]" caption="PTJ_1" numFmtId="0" hierarchy="72"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0"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0"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2" memberValueDatatype="130" unbalanced="0">
      <fieldsUsage count="2">
        <fieldUsage x="-1"/>
        <fieldUsage x="1"/>
      </fieldsUsage>
    </cacheHierarchy>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0" memberValueDatatype="130" unbalanced="0"/>
    <cacheHierarchy uniqueName="[legend].[LEGEND]" caption="LEGEND" attribute="1" defaultMemberUniqueName="[legend].[LEGEND].[All]" allUniqueName="[legend].[LEGEND].[All]" dimensionUniqueName="[legend]" displayFolder="" count="2" memberValueDatatype="130" unbalanced="0">
      <fieldsUsage count="2">
        <fieldUsage x="-1"/>
        <fieldUsage x="5"/>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0" memberValueDatatype="130" unbalanced="0"/>
    <cacheHierarchy uniqueName="[PTJ].[PTJ2]" caption="PTJ2" attribute="1" defaultMemberUniqueName="[PTJ].[PTJ2].[All]" allUniqueName="[PTJ].[PTJ2].[All]" dimensionUniqueName="[PTJ]" displayFolder="" count="0"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2" memberValueDatatype="130" unbalanced="0">
      <fieldsUsage count="2">
        <fieldUsage x="-1"/>
        <fieldUsage x="6"/>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oneField="1">
      <fieldsUsage count="1">
        <fieldUsage x="3"/>
      </fieldsUsage>
    </cacheHierarchy>
    <cacheHierarchy uniqueName="[Measures].[BAYAR BALIK GERAN]" caption="BAYAR BALIK GERAN" measure="1" displayFolder="" measureGroup="DATA" count="0" oneField="1">
      <fieldsUsage count="1">
        <fieldUsage x="4"/>
      </fieldsUsage>
    </cacheHierarchy>
    <cacheHierarchy uniqueName="[Measures].[PEMBERIAN GERAN]" caption="PEMBERIAN GERAN" measure="1" displayFolder="" measureGroup="DATA" count="0" oneField="1">
      <fieldsUsage count="1">
        <fieldUsage x="2"/>
      </fieldsUsage>
    </cacheHierarchy>
    <cacheHierarchy uniqueName="[Measures].[BAKI GERAN]" caption="BAKI GERAN" measure="1" displayFolder="" measureGroup="DATA" count="0" oneField="1">
      <fieldsUsage count="1">
        <fieldUsage x="0"/>
      </fieldsUsage>
    </cacheHierarchy>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32060182" backgroundQuery="1" createdVersion="8" refreshedVersion="8" minRefreshableVersion="3" recordCount="0" supportSubquery="1" supportAdvancedDrill="1" xr:uid="{B26C17FE-9FD8-4AFA-8B3C-13F6ACAB8E99}">
  <cacheSource type="external" connectionId="17"/>
  <cacheFields count="5">
    <cacheField name="[Measures].[BAKI GERAN]" caption="BAKI GERAN" numFmtId="0" hierarchy="91" level="32767"/>
    <cacheField name="[GL].[NAMA].[NAMA]" caption="NAMA" numFmtId="0" hierarchy="59" level="1">
      <sharedItems count="11">
        <s v=" ABMJ"/>
        <s v=" ABMSbh"/>
        <s v=" ABMSel"/>
        <s v=" ABMSrwk"/>
        <s v=" ABMT"/>
        <s v=" CIDB IBS"/>
        <s v=" CIDB Tech"/>
        <s v=" CIDBeC"/>
        <s v=" CIDBH"/>
        <s v=" CLAB"/>
        <s v=" CREAM"/>
      </sharedItems>
    </cacheField>
    <cacheField name="[legend].[LEGEND].[LEGEND]" caption="LEGEND" numFmtId="0" hierarchy="64" level="1">
      <sharedItems containsSemiMixedTypes="0" containsNonDate="0" containsString="0"/>
    </cacheField>
    <cacheField name="[ptj ADV].[PTJ_1].[PTJ_1]" caption="PTJ_1" numFmtId="0" hierarchy="72" level="1">
      <sharedItems containsSemiMixedTypes="0" containsNonDate="0" containsString="0"/>
    </cacheField>
    <cacheField name="[DATA].[G/L Account].[G/L Account]" caption="G/L Account" numFmtId="0" hierarchy="49" level="1">
      <sharedItems containsSemiMixedTypes="0" containsNonDate="0" containsString="0"/>
    </cacheField>
  </cacheFields>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0"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0"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2" memberValueDatatype="130" unbalanced="0">
      <fieldsUsage count="2">
        <fieldUsage x="-1"/>
        <fieldUsage x="4"/>
      </fieldsUsage>
    </cacheHierarchy>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2" memberValueDatatype="130" unbalanced="0">
      <fieldsUsage count="2">
        <fieldUsage x="-1"/>
        <fieldUsage x="1"/>
      </fieldsUsage>
    </cacheHierarchy>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0" memberValueDatatype="130" unbalanced="0"/>
    <cacheHierarchy uniqueName="[legend].[LEGEND]" caption="LEGEND" attribute="1" defaultMemberUniqueName="[legend].[LEGEND].[All]" allUniqueName="[legend].[LEGEND].[All]" dimensionUniqueName="[legend]" displayFolder="" count="2" memberValueDatatype="130" unbalanced="0">
      <fieldsUsage count="2">
        <fieldUsage x="-1"/>
        <fieldUsage x="2"/>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0" memberValueDatatype="130" unbalanced="0"/>
    <cacheHierarchy uniqueName="[PTJ].[PTJ2]" caption="PTJ2" attribute="1" defaultMemberUniqueName="[PTJ].[PTJ2].[All]" allUniqueName="[PTJ].[PTJ2].[All]" dimensionUniqueName="[PTJ]" displayFolder="" count="0"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2" memberValueDatatype="130" unbalanced="0">
      <fieldsUsage count="2">
        <fieldUsage x="-1"/>
        <fieldUsage x="3"/>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oneField="1">
      <fieldsUsage count="1">
        <fieldUsage x="0"/>
      </fieldsUsage>
    </cacheHierarchy>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dimensions count="14">
    <dimension name="ALL GL ADVANCE" uniqueName="[ALL GL ADVANCE]" caption="ALL GL ADVANCE"/>
    <dimension name="All2" uniqueName="[All2]" caption="All2"/>
    <dimension name="BELJ PROG" uniqueName="[BELJ PROG]" caption="BELJ PROG"/>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3">
    <measureGroup name="ALL GL ADVANCE" caption="ALL GL ADVANCE"/>
    <measureGroup name="All2" caption="All2"/>
    <measureGroup name="BELJ PROG" caption="BELJ PROG"/>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5">
    <map measureGroup="0" dimension="0"/>
    <map measureGroup="1" dimension="1"/>
    <map measureGroup="1" dimension="4"/>
    <map measureGroup="1" dimension="6"/>
    <map measureGroup="1" dimension="7"/>
    <map measureGroup="1" dimension="10"/>
    <map measureGroup="1" dimension="12"/>
    <map measureGroup="2" dimension="2"/>
    <map measureGroup="2" dimension="4"/>
    <map measureGroup="2" dimension="6"/>
    <map measureGroup="2" dimension="10"/>
    <map measureGroup="2" dimension="12"/>
    <map measureGroup="3" dimension="3"/>
    <map measureGroup="3" dimension="5"/>
    <map measureGroup="3" dimension="8"/>
    <map measureGroup="3" dimension="11"/>
    <map measureGroup="4" dimension="4"/>
    <map measureGroup="5" dimension="5"/>
    <map measureGroup="6" dimension="6"/>
    <map measureGroup="7" dimension="7"/>
    <map measureGroup="8" dimension="8"/>
    <map measureGroup="9" dimension="10"/>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0648148" backgroundQuery="1" createdVersion="3" refreshedVersion="8" minRefreshableVersion="3" recordCount="0" supportSubquery="1" supportAdvancedDrill="1" xr:uid="{0A7B53B2-BA09-4610-A488-7C14B9DAF84F}">
  <cacheSource type="external" connectionId="17">
    <extLst>
      <ext xmlns:x14="http://schemas.microsoft.com/office/spreadsheetml/2009/9/main" uri="{F057638F-6D5F-4e77-A914-E7F072B9BCA8}">
        <x14:sourceConnection name="ThisWorkbookDataModel"/>
      </ext>
    </extLst>
  </cacheSource>
  <cacheFields count="0"/>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cacheHierarchy uniqueName="[PTJ].[PTJ2]" caption="PTJ2" attribute="1" defaultMemberUniqueName="[PTJ].[PTJ2].[All]" allUniqueName="[PTJ].[PTJ2].[All]" dimensionUniqueName="[PTJ]" displayFolder="" count="2"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extLst>
    <ext xmlns:x14="http://schemas.microsoft.com/office/spreadsheetml/2009/9/main" uri="{725AE2AE-9491-48be-B2B4-4EB974FC3084}">
      <x14:pivotCacheDefinition slicerData="1" pivotCacheId="58817654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315723032407" backgroundQuery="1" createdVersion="3" refreshedVersion="8" minRefreshableVersion="3" recordCount="0" supportSubquery="1" supportAdvancedDrill="1" xr:uid="{3E5CD488-4B50-4B62-96FE-CA35A5224C4B}">
  <cacheSource type="external" connectionId="17">
    <extLst>
      <ext xmlns:x14="http://schemas.microsoft.com/office/spreadsheetml/2009/9/main" uri="{F057638F-6D5F-4e77-A914-E7F072B9BCA8}">
        <x14:sourceConnection name="ThisWorkbookDataModel"/>
      </ext>
    </extLst>
  </cacheSource>
  <cacheFields count="0"/>
  <cacheHierarchies count="114">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0"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0" memberValueDatatype="130" unbalanced="0"/>
    <cacheHierarchy uniqueName="[All2].[TAHUN]" caption="TAHUN" attribute="1" defaultMemberUniqueName="[All2].[TAHUN].[All]" allUniqueName="[All2].[TAHUN].[All]" dimensionUniqueName="[All2]" displayFolder="" count="0" memberValueDatatype="130" unbalanced="0"/>
    <cacheHierarchy uniqueName="[All2].[QUARTER]" caption="QUARTER" attribute="1" defaultMemberUniqueName="[All2].[QUARTER].[All]" allUniqueName="[All2].[QUARTER].[All]" dimensionUniqueName="[All2]" displayFolder="" count="0"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ATA].[G/L Account]" caption="G/L Account" attribute="1" defaultMemberUniqueName="[DATA].[G/L Account].[All]" allUniqueName="[DATA].[G/L Account].[All]" dimensionUniqueName="[DATA]" displayFolder="" count="2"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0" memberValueDatatype="130" unbalanced="0"/>
    <cacheHierarchy uniqueName="[legend].[LEGEND]" caption="LEGEND" attribute="1" defaultMemberUniqueName="[legend].[LEGEND].[All]" allUniqueName="[legend].[LEGEND].[All]" dimensionUniqueName="[legend]" displayFolder="" count="2"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0" memberValueDatatype="130" unbalanced="0"/>
    <cacheHierarchy uniqueName="[PTJ].[PTJ2]" caption="PTJ2" attribute="1" defaultMemberUniqueName="[PTJ].[PTJ2].[All]" allUniqueName="[PTJ].[PTJ2].[All]" dimensionUniqueName="[PTJ]" displayFolder="" count="0"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2"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BAJET 2025 2]" caption="Sum of BAJET 2025 2" measure="1" displayFolder="" measureGroup="All2" count="0" hidden="1">
      <extLst>
        <ext xmlns:x15="http://schemas.microsoft.com/office/spreadsheetml/2010/11/main" uri="{B97F6D7D-B522-45F9-BDA1-12C45D357490}">
          <x15:cacheHierarchy aggregatedColumn="35"/>
        </ext>
      </extLst>
    </cacheHierarchy>
    <cacheHierarchy uniqueName="[Measures].[Sum of SASARAN Q1-25 2]" caption="Sum of SASARAN Q1-25 2" measure="1" displayFolder="" measureGroup="All2" count="0" hidden="1">
      <extLst>
        <ext xmlns:x15="http://schemas.microsoft.com/office/spreadsheetml/2010/11/main" uri="{B97F6D7D-B522-45F9-BDA1-12C45D357490}">
          <x15:cacheHierarchy aggregatedColumn="36"/>
        </ext>
      </extLst>
    </cacheHierarchy>
    <cacheHierarchy uniqueName="[Measures].[Sum of SEBENAR Q1-25 2]" caption="Sum of SEBENAR Q1-25 2" measure="1" displayFolder="" measureGroup="All2" count="0" hidden="1">
      <extLst>
        <ext xmlns:x15="http://schemas.microsoft.com/office/spreadsheetml/2010/11/main" uri="{B97F6D7D-B522-45F9-BDA1-12C45D357490}">
          <x15:cacheHierarchy aggregatedColumn="37"/>
        </ext>
      </extLst>
    </cacheHierarchy>
    <cacheHierarchy uniqueName="[Measures].[Sum of SASARAN Q1-25]" caption="Sum of SASARAN Q1-25" measure="1" displayFolder="" measureGroup="BELJ PROG" count="0" hidden="1">
      <extLst>
        <ext xmlns:x15="http://schemas.microsoft.com/office/spreadsheetml/2010/11/main" uri="{B97F6D7D-B522-45F9-BDA1-12C45D357490}">
          <x15:cacheHierarchy aggregatedColumn="46"/>
        </ext>
      </extLst>
    </cacheHierarchy>
    <cacheHierarchy uniqueName="[Measures].[Sum of SEBENAR Q1-25]" caption="Sum of SEBENAR Q1-25" measure="1" displayFolder="" measureGroup="BELJ PROG" count="0" hidden="1">
      <extLst>
        <ext xmlns:x15="http://schemas.microsoft.com/office/spreadsheetml/2010/11/main" uri="{B97F6D7D-B522-45F9-BDA1-12C45D357490}">
          <x15:cacheHierarchy aggregatedColumn="47"/>
        </ext>
      </extLst>
    </cacheHierarchy>
    <cacheHierarchy uniqueName="[Measures].[Sum of PTJ]" caption="Sum of PTJ" measure="1" displayFolder="" measureGroup="DATA" count="0" hidden="1">
      <extLst>
        <ext xmlns:x15="http://schemas.microsoft.com/office/spreadsheetml/2010/11/main" uri="{B97F6D7D-B522-45F9-BDA1-12C45D357490}">
          <x15:cacheHierarchy aggregatedColumn="50"/>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52"/>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71"/>
        </ext>
      </extLst>
    </cacheHierarchy>
  </cacheHierarchies>
  <kpis count="0"/>
  <extLst>
    <ext xmlns:x14="http://schemas.microsoft.com/office/spreadsheetml/2009/9/main" uri="{725AE2AE-9491-48be-B2B4-4EB974FC3084}">
      <x14:pivotCacheDefinition slicerData="1" pivotCacheId="9742805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8941C-F154-4319-B3F2-F63A485B9F6F}" name="PivotTable10" cacheId="726" applyNumberFormats="0" applyBorderFormats="0" applyFontFormats="0" applyPatternFormats="0" applyAlignmentFormats="0" applyWidthHeightFormats="1" dataCaption="Values" tag="f89dbbb9-9ec1-4e69-a9b7-80a3a548faf6" updatedVersion="8" minRefreshableVersion="3" useAutoFormatting="1" subtotalHiddenItems="1" itemPrintTitles="1" createdVersion="8" indent="0" outline="1" outlineData="1" multipleFieldFilters="0" chartFormat="9">
  <location ref="A10:D15" firstHeaderRow="0" firstDataRow="1"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asaran 06-2025" fld="1" subtotal="count" baseField="0" baseItem="0" numFmtId="166"/>
    <dataField name="Prestasi (Sebenar/Sasaran)" fld="2" subtotal="count" baseField="0" baseItem="0" numFmtId="166"/>
    <dataField fld="3" subtotal="count" baseField="0" baseItem="0" numFmtId="166"/>
  </dataFields>
  <formats count="2">
    <format dxfId="79">
      <pivotArea grandRow="1" outline="0" collapsedLevelsAreSubtotals="1" fieldPosition="0"/>
    </format>
    <format dxfId="78">
      <pivotArea collapsedLevelsAreSubtotals="1" fieldPosition="0">
        <references count="1">
          <reference field="0" count="0"/>
        </references>
      </pivotArea>
    </format>
  </formats>
  <chartFormats count="3">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2"/>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06-2025"/>
    <pivotHierarchy dragToRow="0" dragToCol="0" dragToPage="0" dragToData="1" caption="Prestasi (Sebenar/Sasar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CB98E-7EB3-46D2-8CE8-E6608D5AD8AF}" name="PivotTable3" cacheId="714" applyNumberFormats="0" applyBorderFormats="0" applyFontFormats="0" applyPatternFormats="0" applyAlignmentFormats="0" applyWidthHeightFormats="1" dataCaption="Values" tag="031e8320-fc73-4591-9780-34b97e8f38ab" updatedVersion="8" minRefreshableVersion="3" useAutoFormatting="1" subtotalHiddenItems="1" itemPrintTitles="1" createdVersion="8" indent="0" outline="1" outlineData="1" multipleFieldFilters="0" chartFormat="15">
  <location ref="A3:D8" firstHeaderRow="0" firstDataRow="1" firstDataCol="1"/>
  <pivotFields count="10">
    <pivotField dataField="1" subtotalTop="0" showAll="0" defaultSubtotal="0"/>
    <pivotField dataField="1" subtotalTop="0" showAll="0" defaultSubtotal="0"/>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v="3"/>
    </i>
    <i>
      <x/>
    </i>
    <i>
      <x v="2"/>
    </i>
    <i>
      <x v="1"/>
    </i>
    <i t="grand">
      <x/>
    </i>
  </rowItems>
  <colFields count="1">
    <field x="-2"/>
  </colFields>
  <colItems count="3">
    <i>
      <x/>
    </i>
    <i i="1">
      <x v="1"/>
    </i>
    <i i="2">
      <x v="2"/>
    </i>
  </colItems>
  <dataFields count="3">
    <dataField name="Sum of BAJET 2025" fld="0" baseField="0" baseItem="0"/>
    <dataField name="Sum of SASARAN 09-2025" fld="1" baseField="0" baseItem="0"/>
    <dataField name="Sum of SEBENAR 09-2025" fld="2" baseField="0" baseItem="0"/>
  </dataFields>
  <chartFormats count="7">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12">
      <pivotArea type="data" outline="0" fieldPosition="0">
        <references count="2">
          <reference field="4294967294" count="1" selected="0">
            <x v="2"/>
          </reference>
          <reference field="3" count="1" selected="0">
            <x v="2"/>
          </reference>
        </references>
      </pivotArea>
    </chartFormat>
    <chartFormat chart="8" format="13">
      <pivotArea type="data" outline="0" fieldPosition="0">
        <references count="2">
          <reference field="4294967294" count="1" selected="0">
            <x v="2"/>
          </reference>
          <reference field="3" count="1" selected="0">
            <x v="0"/>
          </reference>
        </references>
      </pivotArea>
    </chartFormat>
    <chartFormat chart="8" format="14">
      <pivotArea type="data" outline="0" fieldPosition="0">
        <references count="2">
          <reference field="4294967294" count="1" selected="0">
            <x v="2"/>
          </reference>
          <reference field="3" count="1" selected="0">
            <x v="1"/>
          </reference>
        </references>
      </pivotArea>
    </chartFormat>
    <chartFormat chart="8" format="15">
      <pivotArea type="data" outline="0" fieldPosition="0">
        <references count="2">
          <reference field="4294967294" count="1" selected="0">
            <x v="2"/>
          </reference>
          <reference field="3" count="1" selected="0">
            <x v="3"/>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HQ]"/>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ACD91-B04A-449E-821F-B25586EED2CB}" name="PivotTable12" cacheId="720" applyNumberFormats="0" applyBorderFormats="0" applyFontFormats="0" applyPatternFormats="0" applyAlignmentFormats="0" applyWidthHeightFormats="1" dataCaption="Values" tag="f67c0482-6ff8-40a7-92ac-3982f33c6540" updatedVersion="8" minRefreshableVersion="3" useAutoFormatting="1" subtotalHiddenItems="1" itemPrintTitles="1" createdVersion="8" indent="0" outline="1" outlineData="1" multipleFieldFilters="0" chartFormat="9">
  <location ref="J3:K44" firstHeaderRow="1" firstDataRow="1" firstDataCol="1"/>
  <pivotFields count="6">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fld="1" subtotal="count" baseField="0" baseItem="0" numFmtId="9"/>
  </dataFields>
  <formats count="6">
    <format dxfId="85">
      <pivotArea collapsedLevelsAreSubtotals="1" fieldPosition="0">
        <references count="1">
          <reference field="0" count="8">
            <x v="2"/>
            <x v="17"/>
            <x v="23"/>
            <x v="24"/>
            <x v="30"/>
            <x v="32"/>
            <x v="33"/>
            <x v="35"/>
          </reference>
        </references>
      </pivotArea>
    </format>
    <format dxfId="84">
      <pivotArea outline="0" fieldPosition="0">
        <references count="1">
          <reference field="4294967294" count="1">
            <x v="0"/>
          </reference>
        </references>
      </pivotArea>
    </format>
    <format dxfId="83">
      <pivotArea grandRow="1" outline="0" collapsedLevelsAreSubtotals="1" fieldPosition="0"/>
    </format>
    <format dxfId="82">
      <pivotArea outline="0" collapsedLevelsAreSubtotals="1" fieldPosition="0"/>
    </format>
    <format dxfId="81">
      <pivotArea dataOnly="0" labelOnly="1" fieldPosition="0">
        <references count="1">
          <reference field="0" count="14">
            <x v="19"/>
            <x v="20"/>
            <x v="21"/>
            <x v="22"/>
            <x v="24"/>
            <x v="25"/>
            <x v="27"/>
            <x v="28"/>
            <x v="30"/>
            <x v="31"/>
            <x v="34"/>
            <x v="35"/>
            <x v="36"/>
            <x v="39"/>
          </reference>
        </references>
      </pivotArea>
    </format>
    <format dxfId="80">
      <pivotArea dataOnly="0" labelOnly="1" grandRow="1" outline="0" fieldPosition="0"/>
    </format>
  </formats>
  <conditionalFormats count="2">
    <conditionalFormat priority="2">
      <pivotAreas count="1">
        <pivotArea type="data" collapsedLevelsAreSubtotals="1" fieldPosition="0">
          <references count="2">
            <reference field="4294967294" count="1" selected="0">
              <x v="0"/>
            </reference>
            <reference field="0" count="37">
              <x v="0"/>
              <x v="1"/>
              <x v="2"/>
              <x v="3"/>
              <x v="5"/>
              <x v="6"/>
              <x v="7"/>
              <x v="8"/>
              <x v="10"/>
              <x v="11"/>
              <x v="12"/>
              <x v="14"/>
              <x v="15"/>
              <x v="16"/>
              <x v="17"/>
              <x v="18"/>
              <x v="19"/>
              <x v="20"/>
              <x v="21"/>
              <x v="22"/>
              <x v="23"/>
              <x v="24"/>
              <x v="25"/>
              <x v="26"/>
              <x v="27"/>
              <x v="28"/>
              <x v="29"/>
              <x v="30"/>
              <x v="31"/>
              <x v="32"/>
              <x v="33"/>
              <x v="34"/>
              <x v="35"/>
              <x v="36"/>
              <x v="37"/>
              <x v="38"/>
              <x v="39"/>
            </reference>
          </references>
        </pivotArea>
      </pivotAreas>
    </conditionalFormat>
    <conditionalFormat priority="1">
      <pivotAreas count="1">
        <pivotArea type="data" collapsedLevelsAreSubtotals="1" fieldPosition="0">
          <references count="2">
            <reference field="4294967294" count="1" selected="0">
              <x v="0"/>
            </reference>
            <reference field="0" count="37">
              <x v="0"/>
              <x v="1"/>
              <x v="2"/>
              <x v="3"/>
              <x v="5"/>
              <x v="6"/>
              <x v="7"/>
              <x v="8"/>
              <x v="10"/>
              <x v="11"/>
              <x v="12"/>
              <x v="14"/>
              <x v="15"/>
              <x v="16"/>
              <x v="17"/>
              <x v="18"/>
              <x v="19"/>
              <x v="20"/>
              <x v="21"/>
              <x v="22"/>
              <x v="23"/>
              <x v="24"/>
              <x v="25"/>
              <x v="26"/>
              <x v="27"/>
              <x v="28"/>
              <x v="29"/>
              <x v="30"/>
              <x v="31"/>
              <x v="32"/>
              <x v="33"/>
              <x v="34"/>
              <x v="35"/>
              <x v="36"/>
              <x v="37"/>
              <x v="38"/>
              <x v="39"/>
            </reference>
          </references>
        </pivotArea>
      </pivotAreas>
    </conditionalFormat>
  </conditional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0B13A0-0336-4B2B-B302-3A2D951454B2}" name="PivotTable11" cacheId="717" applyNumberFormats="0" applyBorderFormats="0" applyFontFormats="0" applyPatternFormats="0" applyAlignmentFormats="0" applyWidthHeightFormats="1" dataCaption="Values" tag="1618bcc0-983c-4b34-a1cb-96fc11f466d3" updatedVersion="8" minRefreshableVersion="3" useAutoFormatting="1" subtotalHiddenItems="1" itemPrintTitles="1" createdVersion="8" indent="0" outline="1" outlineData="1" multipleFieldFilters="0" chartFormat="44">
  <location ref="F3:I44" firstHeaderRow="0" firstDataRow="1" firstDataCol="1"/>
  <pivotFields count="9">
    <pivotField axis="axisRow" allDrilled="1" subtotalTop="0" showAll="0"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1">
    <i>
      <x v="11"/>
    </i>
    <i>
      <x v="8"/>
    </i>
    <i>
      <x v="1"/>
    </i>
    <i>
      <x v="35"/>
    </i>
    <i>
      <x v="3"/>
    </i>
    <i>
      <x v="19"/>
    </i>
    <i>
      <x v="10"/>
    </i>
    <i>
      <x v="24"/>
    </i>
    <i>
      <x v="22"/>
    </i>
    <i>
      <x v="6"/>
    </i>
    <i>
      <x v="12"/>
    </i>
    <i>
      <x v="27"/>
    </i>
    <i>
      <x v="39"/>
    </i>
    <i>
      <x v="14"/>
    </i>
    <i>
      <x v="16"/>
    </i>
    <i>
      <x v="2"/>
    </i>
    <i>
      <x v="5"/>
    </i>
    <i>
      <x v="34"/>
    </i>
    <i>
      <x v="23"/>
    </i>
    <i>
      <x v="32"/>
    </i>
    <i>
      <x v="38"/>
    </i>
    <i>
      <x v="17"/>
    </i>
    <i>
      <x v="36"/>
    </i>
    <i>
      <x v="21"/>
    </i>
    <i>
      <x v="31"/>
    </i>
    <i>
      <x v="20"/>
    </i>
    <i>
      <x v="37"/>
    </i>
    <i>
      <x v="26"/>
    </i>
    <i>
      <x v="18"/>
    </i>
    <i>
      <x v="33"/>
    </i>
    <i>
      <x v="25"/>
    </i>
    <i>
      <x/>
    </i>
    <i>
      <x v="28"/>
    </i>
    <i>
      <x v="29"/>
    </i>
    <i>
      <x v="15"/>
    </i>
    <i>
      <x v="7"/>
    </i>
    <i>
      <x v="30"/>
    </i>
    <i>
      <x v="13"/>
    </i>
    <i>
      <x v="9"/>
    </i>
    <i>
      <x v="4"/>
    </i>
    <i t="grand">
      <x/>
    </i>
  </rowItems>
  <colFields count="1">
    <field x="-2"/>
  </colFields>
  <colItems count="3">
    <i>
      <x/>
    </i>
    <i i="1">
      <x v="1"/>
    </i>
    <i i="2">
      <x v="2"/>
    </i>
  </colItems>
  <dataFields count="3">
    <dataField name="Sasaran 09-2025" fld="2" subtotal="count" baseField="0" baseItem="11" numFmtId="166"/>
    <dataField name="Prestasi 2025 (Sebenar/Sasaran)" fld="3" subtotal="count" baseField="0" baseItem="11" numFmtId="166"/>
    <dataField name="Pencapaian 09-2025" fld="4" subtotal="count" baseField="0" baseItem="0"/>
  </dataFields>
  <formats count="2">
    <format dxfId="87">
      <pivotArea grandRow="1" outline="0" collapsedLevelsAreSubtotals="1" fieldPosition="0"/>
    </format>
    <format dxfId="86">
      <pivotArea outline="0" collapsedLevelsAreSubtotals="1" fieldPosition="0"/>
    </format>
  </formats>
  <chartFormats count="4">
    <chartFormat chart="13" format="13"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1"/>
          </reference>
        </references>
      </pivotArea>
    </chartFormat>
    <chartFormat chart="13" format="15" series="1">
      <pivotArea type="data" outline="0" fieldPosition="0">
        <references count="1">
          <reference field="4294967294" count="1" selected="0">
            <x v="2"/>
          </reference>
        </references>
      </pivotArea>
    </chartFormat>
    <chartFormat chart="13" format="16">
      <pivotArea type="data" outline="0" fieldPosition="0">
        <references count="2">
          <reference field="4294967294" count="1" selected="0">
            <x v="1"/>
          </reference>
          <reference field="0" count="1" selected="0">
            <x v="35"/>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NG]"/>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09-2025"/>
    <pivotHierarchy dragToRow="0" dragToCol="0" dragToPage="0" dragToData="1" caption="Prestasi 2025 (Sebenar/Sasaran)"/>
    <pivotHierarchy dragToRow="0" dragToCol="0" dragToPage="0" dragToData="1" caption="Pencapaian 09-2025"/>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8FE66A-58DE-45F9-B858-FF53AF7B99CC}" name="PivotTable1" cacheId="723" applyNumberFormats="0" applyBorderFormats="0" applyFontFormats="0" applyPatternFormats="0" applyAlignmentFormats="0" applyWidthHeightFormats="1" dataCaption="Values" tag="bded6777-2577-4872-954b-4b6b04c809cd" updatedVersion="8" minRefreshableVersion="3" useAutoFormatting="1" subtotalHiddenItems="1" itemPrintTitles="1" createdVersion="8" indent="0" outline="1" outlineData="1" multipleFieldFilters="0" chartFormat="15">
  <location ref="A19:C55" firstHeaderRow="0" firstDataRow="1" firstDataCol="1"/>
  <pivotFields count="9">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6">
    <i>
      <x v="34"/>
    </i>
    <i>
      <x v="18"/>
    </i>
    <i>
      <x v="10"/>
    </i>
    <i>
      <x v="21"/>
    </i>
    <i>
      <x v="23"/>
    </i>
    <i>
      <x v="31"/>
    </i>
    <i>
      <x v="7"/>
    </i>
    <i>
      <x v="29"/>
    </i>
    <i>
      <x v="20"/>
    </i>
    <i>
      <x v="24"/>
    </i>
    <i>
      <x v="8"/>
    </i>
    <i>
      <x v="27"/>
    </i>
    <i>
      <x v="12"/>
    </i>
    <i>
      <x v="16"/>
    </i>
    <i>
      <x v="33"/>
    </i>
    <i>
      <x v="22"/>
    </i>
    <i>
      <x v="19"/>
    </i>
    <i>
      <x v="28"/>
    </i>
    <i>
      <x v="4"/>
    </i>
    <i>
      <x v="32"/>
    </i>
    <i>
      <x v="14"/>
    </i>
    <i>
      <x v="3"/>
    </i>
    <i>
      <x v="11"/>
    </i>
    <i>
      <x/>
    </i>
    <i>
      <x v="30"/>
    </i>
    <i>
      <x v="26"/>
    </i>
    <i>
      <x v="15"/>
    </i>
    <i>
      <x v="9"/>
    </i>
    <i>
      <x v="17"/>
    </i>
    <i>
      <x v="6"/>
    </i>
    <i>
      <x v="13"/>
    </i>
    <i>
      <x v="1"/>
    </i>
    <i>
      <x v="25"/>
    </i>
    <i>
      <x v="5"/>
    </i>
    <i>
      <x v="2"/>
    </i>
    <i t="grand">
      <x/>
    </i>
  </rowItems>
  <colFields count="1">
    <field x="-2"/>
  </colFields>
  <colItems count="2">
    <i>
      <x/>
    </i>
    <i i="1">
      <x v="1"/>
    </i>
  </colItems>
  <dataFields count="2">
    <dataField name="Sum of SEBENAR 09-2025" fld="0" baseField="0" baseItem="0"/>
    <dataField name="Sum of SASARAN 09-2025" fld="4" baseField="0" baseItem="0"/>
  </dataFields>
  <chartFormats count="3">
    <chartFormat chart="8" format="8"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38F366-417A-47E2-8910-9CAE8D044F51}" name="PivotTable5" cacheId="736" applyNumberFormats="0" applyBorderFormats="0" applyFontFormats="0" applyPatternFormats="0" applyAlignmentFormats="0" applyWidthHeightFormats="1" dataCaption="Values" tag="d3a1830f-6bff-4a1f-8604-2f699eee098b" updatedVersion="8" minRefreshableVersion="3" useAutoFormatting="1" subtotalHiddenItems="1" itemPrintTitles="1" createdVersion="8" indent="0" outline="1" outlineData="1" multipleFieldFilters="0" chartFormat="19">
  <location ref="B38:F50" firstHeaderRow="0" firstDataRow="1" firstDataCol="1"/>
  <pivotFields count="7">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0" subtotal="count" baseField="0" baseItem="0"/>
  </dataFields>
  <formats count="6">
    <format dxfId="77">
      <pivotArea type="all" dataOnly="0" outline="0" fieldPosition="0"/>
    </format>
    <format dxfId="76">
      <pivotArea outline="0" collapsedLevelsAreSubtotals="1" fieldPosition="0"/>
    </format>
    <format dxfId="75">
      <pivotArea field="1" type="button" dataOnly="0" labelOnly="1" outline="0" axis="axisRow" fieldPosition="0"/>
    </format>
    <format dxfId="74">
      <pivotArea dataOnly="0" labelOnly="1" fieldPosition="0">
        <references count="1">
          <reference field="1" count="0"/>
        </references>
      </pivotArea>
    </format>
    <format dxfId="73">
      <pivotArea dataOnly="0" labelOnly="1" grandRow="1" outline="0" fieldPosition="0"/>
    </format>
    <format dxfId="72">
      <pivotArea dataOnly="0" labelOnly="1" outline="0" fieldPosition="0">
        <references count="1">
          <reference field="4294967294" count="4">
            <x v="0"/>
            <x v="1"/>
            <x v="2"/>
            <x v="3"/>
          </reference>
        </references>
      </pivotArea>
    </format>
  </formats>
  <chartFormats count="1">
    <chartFormat chart="18" format="7" series="1">
      <pivotArea type="data" outline="0" fieldPosition="0">
        <references count="1">
          <reference field="4294967294" count="1" selected="0">
            <x v="3"/>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ptj ADV]"/>
        <x15:activeTabTopLevelEntity name="[legend]"/>
        <x15:activeTabTopLevelEntity name="[G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64E1B9-5CE8-4F97-8501-07609B18D700}" name="PivotTable4" cacheId="733" applyNumberFormats="0" applyBorderFormats="0" applyFontFormats="0" applyPatternFormats="0" applyAlignmentFormats="0" applyWidthHeightFormats="1" dataCaption="Values" tag="8efb7098-9816-4d10-b2e0-2ea2f67a5488" updatedVersion="8" minRefreshableVersion="3" useAutoFormatting="1" subtotalHiddenItems="1" itemPrintTitles="1" createdVersion="8" indent="0" outline="1" outlineData="1" multipleFieldFilters="0" chartFormat="25">
  <location ref="C15:D24"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8">
    <chartFormat chart="18" format="7"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3"/>
          </reference>
        </references>
      </pivotArea>
    </chartFormat>
    <chartFormat chart="22" format="4">
      <pivotArea type="data" outline="0" fieldPosition="0">
        <references count="2">
          <reference field="4294967294" count="1" selected="0">
            <x v="0"/>
          </reference>
          <reference field="1" count="1" selected="0">
            <x v="1"/>
          </reference>
        </references>
      </pivotArea>
    </chartFormat>
    <chartFormat chart="22" format="5">
      <pivotArea type="data" outline="0" fieldPosition="0">
        <references count="2">
          <reference field="4294967294" count="1" selected="0">
            <x v="0"/>
          </reference>
          <reference field="1" count="1" selected="0">
            <x v="5"/>
          </reference>
        </references>
      </pivotArea>
    </chartFormat>
    <chartFormat chart="22" format="6">
      <pivotArea type="data" outline="0" fieldPosition="0">
        <references count="2">
          <reference field="4294967294" count="1" selected="0">
            <x v="0"/>
          </reference>
          <reference field="1" count="1" selected="0">
            <x v="4"/>
          </reference>
        </references>
      </pivotArea>
    </chartFormat>
    <chartFormat chart="22" format="7">
      <pivotArea type="data" outline="0" fieldPosition="0">
        <references count="2">
          <reference field="4294967294" count="1" selected="0">
            <x v="0"/>
          </reference>
          <reference field="1" count="1" selected="0">
            <x v="6"/>
          </reference>
        </references>
      </pivotArea>
    </chartFormat>
    <chartFormat chart="22" format="8">
      <pivotArea type="data" outline="0" fieldPosition="0">
        <references count="2">
          <reference field="4294967294" count="1" selected="0">
            <x v="0"/>
          </reference>
          <reference field="1" count="1" selected="0">
            <x v="7"/>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ptj ADV]"/>
        <x15:activeTabTopLevelEntity name="[lege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21140F-99A7-40D8-9F87-F9AB6F832F89}" name="PivotTable3" cacheId="730" applyNumberFormats="0" applyBorderFormats="0" applyFontFormats="0" applyPatternFormats="0" applyAlignmentFormats="0" applyWidthHeightFormats="1" dataCaption="Values" tag="abdb3748-4948-46bd-a429-446f45a802bf" updatedVersion="8" minRefreshableVersion="3" useAutoFormatting="1" subtotalHiddenItems="1" itemPrintTitles="1" createdVersion="8" indent="0" outline="1" outlineData="1" multipleFieldFilters="0" chartFormat="25">
  <location ref="C1:F13"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ptj ADV]"/>
        <x15:activeTabTopLevelEntity name="[legend]"/>
        <x15:activeTabTopLevelEntity name="[G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3BACEC-79D7-4CB5-B3FB-DA9844A6CC67}" name="PivotTable2" cacheId="739" applyNumberFormats="0" applyBorderFormats="0" applyFontFormats="0" applyPatternFormats="0" applyAlignmentFormats="0" applyWidthHeightFormats="1" dataCaption="Values" tag="946178c5-6797-4584-8d90-c2ead69c7006" updatedVersion="8" minRefreshableVersion="3" useAutoFormatting="1" subtotalHiddenItems="1" itemPrintTitles="1" createdVersion="8" indent="0" outline="1" outlineData="1" multipleFieldFilters="0" chartFormat="19">
  <location ref="A1:B13" firstHeaderRow="1" firstDataRow="1" firstDataCol="1"/>
  <pivotFields count="5">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chartFormats count="8">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 chart="18" format="9">
      <pivotArea type="data" outline="0" fieldPosition="0">
        <references count="2">
          <reference field="4294967294" count="1" selected="0">
            <x v="0"/>
          </reference>
          <reference field="1" count="1" selected="0">
            <x v="2"/>
          </reference>
        </references>
      </pivotArea>
    </chartFormat>
    <chartFormat chart="18" format="10">
      <pivotArea type="data" outline="0" fieldPosition="0">
        <references count="2">
          <reference field="4294967294" count="1" selected="0">
            <x v="0"/>
          </reference>
          <reference field="1" count="1" selected="0">
            <x v="3"/>
          </reference>
        </references>
      </pivotArea>
    </chartFormat>
    <chartFormat chart="18" format="11">
      <pivotArea type="data" outline="0" fieldPosition="0">
        <references count="2">
          <reference field="4294967294" count="1" selected="0">
            <x v="0"/>
          </reference>
          <reference field="1" count="1" selected="0">
            <x v="4"/>
          </reference>
        </references>
      </pivotArea>
    </chartFormat>
    <chartFormat chart="18" format="12">
      <pivotArea type="data" outline="0" fieldPosition="0">
        <references count="2">
          <reference field="4294967294" count="1" selected="0">
            <x v="0"/>
          </reference>
          <reference field="1" count="1" selected="0">
            <x v="5"/>
          </reference>
        </references>
      </pivotArea>
    </chartFormat>
    <chartFormat chart="18" format="13">
      <pivotArea type="data" outline="0" fieldPosition="0">
        <references count="2">
          <reference field="4294967294" count="1" selected="0">
            <x v="0"/>
          </reference>
          <reference field="1" count="1" selected="0">
            <x v="6"/>
          </reference>
        </references>
      </pivotArea>
    </chartFormat>
    <chartFormat chart="18" format="14">
      <pivotArea type="data" outline="0" fieldPosition="0">
        <references count="2">
          <reference field="4294967294" count="1" selected="0">
            <x v="0"/>
          </reference>
          <reference field="1" count="1" selected="0">
            <x v="7"/>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ptj ADV]"/>
        <x15:activeTabTopLevelEntity name="[legend]"/>
        <x15:activeTabTopLevelEntity name="[G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4C04A03-CC21-4E60-80B1-5CBB818BB421}" autoFormatId="16" applyNumberFormats="0" applyBorderFormats="0" applyFontFormats="0" applyPatternFormats="0" applyAlignmentFormats="0" applyWidthHeightFormats="0">
  <queryTableRefresh nextId="12">
    <queryTableFields count="11">
      <queryTableField id="1" name="KOD" tableColumnId="1"/>
      <queryTableField id="2" name="DESC" tableColumnId="2"/>
      <queryTableField id="3" name="KOD1" tableColumnId="3"/>
      <queryTableField id="4" name="PTJ" tableColumnId="4"/>
      <queryTableField id="5" name="PTJ1" tableColumnId="5"/>
      <queryTableField id="6" name="BAJET 2025" tableColumnId="6"/>
      <queryTableField id="7" name="SASARAN Q1-25" tableColumnId="7"/>
      <queryTableField id="8" name="SEBENAR Q1-25" tableColumnId="8"/>
      <queryTableField id="9" name="Kategori" tableColumnId="9"/>
      <queryTableField id="10" name="TAHUN" tableColumnId="10"/>
      <queryTableField id="11" name="QUARTER" tableColumnId="11"/>
    </queryTableFields>
  </queryTableRefresh>
  <extLst>
    <ext xmlns:x15="http://schemas.microsoft.com/office/spreadsheetml/2010/11/main" uri="{883FBD77-0823-4a55-B5E3-86C4891E6966}">
      <x15:queryTable sourceDataName="Query - All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 xr10:uid="{2A5574C9-F7A6-467A-B34A-D54909693ABB}" sourceName="[PTJ].[PTJ_1]">
  <pivotTables>
    <pivotTable tabId="1" name="PivotTable3"/>
    <pivotTable tabId="1" name="PivotTable10"/>
    <pivotTable tabId="1" name="PivotTable11"/>
    <pivotTable tabId="1" name="PivotTable12"/>
    <pivotTable tabId="1" name="PivotTable1"/>
  </pivotTables>
  <data>
    <olap pivotCacheId="588176540">
      <levels count="2">
        <level uniqueName="[PTJ].[PTJ_1].[(All)]" sourceCaption="(All)" count="0"/>
        <level uniqueName="[PTJ].[PTJ_1].[PTJ_1]" sourceCaption="PTJ_1" count="40">
          <ranges>
            <range startItem="0">
              <i n="[PTJ].[PTJ_1].&amp;[BAR]" c="BAR"/>
              <i n="[PTJ].[PTJ_1].&amp;[BKA]" c="BKA"/>
              <i n="[PTJ].[PTJ_1].&amp;[BKK]" c="BKK"/>
              <i n="[PTJ].[PTJ_1].&amp;[BLA]" c="BLA"/>
              <i n="[PTJ].[PTJ_1].&amp;[BLA1]" c="BLA1"/>
              <i n="[PTJ].[PTJ_1].&amp;[BPB]" c="BPB"/>
              <i n="[PTJ].[PTJ_1].&amp;[BPGK]" c="BPGK"/>
              <i n="[PTJ].[PTJ_1].&amp;[BPK]" c="BPK"/>
              <i n="[PTJ].[PTJ_1].&amp;[BPKB]" c="BPKB"/>
              <i n="[PTJ].[PTJ_1].&amp;[BPKB1]" c="BPKB1"/>
              <i n="[PTJ].[PTJ_1].&amp;[BPKPB]" c="BPKPB"/>
              <i n="[PTJ].[PTJ_1].&amp;[BPLV]" c="BPLV"/>
              <i n="[PTJ].[PTJ_1].&amp;[BPS]" c="BPS"/>
              <i n="[PTJ].[PTJ_1].&amp;[BPS1]" c="BPS1"/>
              <i n="[PTJ].[PTJ_1].&amp;[BPT]" c="BPT"/>
              <i n="[PTJ].[PTJ_1].&amp;[BSM]" c="BSM"/>
              <i n="[PTJ].[PTJ_1].&amp;[BSTU]" c="BSTU"/>
              <i n="[PTJ].[PTJ_1].&amp;[BT]" c="BT"/>
              <i n="[PTJ].[PTJ_1].&amp;[BTM]" c="BTM"/>
              <i n="[PTJ].[PTJ_1].&amp;[JH]" c="JH"/>
              <i n="[PTJ].[PTJ_1].&amp;[KD]" c="KD"/>
              <i n="[PTJ].[PTJ_1].&amp;[KN]" c="KN"/>
              <i n="[PTJ].[PTJ_1].&amp;[ML]" c="ML"/>
              <i n="[PTJ].[PTJ_1].&amp;[MR]" c="MR"/>
              <i n="[PTJ].[PTJ_1].&amp;[NS]" c="NS"/>
              <i n="[PTJ].[PTJ_1].&amp;[PH]" c="PH"/>
              <i n="[PTJ].[PTJ_1].&amp;[PKE]" c="PKE"/>
              <i n="[PTJ].[PTJ_1].&amp;[PL]" c="PL"/>
              <i n="[PTJ].[PTJ_1].&amp;[PP]" c="PP"/>
              <i n="[PTJ].[PTJ_1].&amp;[PPUU]" c="PPUU"/>
              <i n="[PTJ].[PTJ_1].&amp;[PR]" c="PR"/>
              <i n="[PTJ].[PTJ_1].&amp;[SB]" c="SB"/>
              <i n="[PTJ].[PTJ_1].&amp;[SD]" c="SD"/>
              <i n="[PTJ].[PTJ_1].&amp;[SI]" c="SI"/>
              <i n="[PTJ].[PTJ_1].&amp;[SL]" c="SL"/>
              <i n="[PTJ].[PTJ_1].&amp;[SR]" c="SR"/>
              <i n="[PTJ].[PTJ_1].&amp;[TR]" c="TR"/>
              <i n="[PTJ].[PTJ_1].&amp;[TW]" c="TW"/>
              <i n="[PTJ].[PTJ_1].&amp;[UPF]" c="UPF"/>
              <i n="[PTJ].[PTJ_1].&amp;[WP]" c="WP"/>
            </range>
          </ranges>
        </level>
      </levels>
      <selections count="1">
        <selection n="[PTJ].[PTJ_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 xr10:uid="{22641D70-69F9-4B80-AD96-EC945FF4B2C9}" sourceName="[All2].[DESC]">
  <pivotTables>
    <pivotTable tabId="1" name="PivotTable3"/>
    <pivotTable tabId="1" name="PivotTable10"/>
    <pivotTable tabId="1" name="PivotTable11"/>
    <pivotTable tabId="1" name="PivotTable12"/>
    <pivotTable tabId="1" name="PivotTable1"/>
  </pivotTables>
  <data>
    <olap pivotCacheId="588176540">
      <levels count="2">
        <level uniqueName="[All2].[DESC].[(All)]" sourceCaption="(All)" count="0"/>
        <level uniqueName="[All2].[DESC].[DESC]" sourceCaption="DESC" count="35">
          <ranges>
            <range startItem="0">
              <i n="[All2].[DESC].&amp;[A.Bangunan  ABM]" c="A.Bangunan  ABM"/>
              <i n="[All2].[DESC].&amp;[A.Emolumen]" c="A.Emolumen"/>
              <i n="[All2].[DESC].&amp;[A.Levi Kontrak]" c="A.Levi Kontrak"/>
              <i n="[All2].[DESC].&amp;[B.Bangunan]" c="B.Bangunan"/>
              <i n="[All2].[DESC].&amp;[B.Elaun Perjalanan]" c="B.Elaun Perjalanan"/>
              <i n="[All2].[DESC].&amp;[B.Yuran Pendaftaran]" c="B.Yuran Pendaftaran"/>
              <i n="[All2].[DESC].&amp;[C.Faedah &amp; Dividen]" c="C.Faedah &amp; Dividen"/>
              <i n="[All2].[DESC].&amp;[C.Kelengkapan Pejabat]" c="C.Kelengkapan Pejabat"/>
              <i n="[All2].[DESC].&amp;[C.Perhubungan dan Utiliti]" c="C.Perhubungan dan Utiliti"/>
              <i n="[All2].[DESC].&amp;[D.Penilaian Kemahiran]" c="D.Penilaian Kemahiran"/>
              <i n="[All2].[DESC].&amp;[D.Perabot]" c="D.Perabot"/>
              <i n="[All2].[DESC].&amp;[D.Sewaan]" c="D.Sewaan"/>
              <i n="[All2].[DESC].&amp;[E. Bekalan]" c="E. Bekalan"/>
              <i n="[All2].[DESC].&amp;[E.Pelbagai Hasil]" c="E.Pelbagai Hasil"/>
              <i n="[All2].[DESC].&amp;[F.Penyelenggaraan]" c="F.Penyelenggaraan"/>
              <i n="[All2].[DESC].&amp;[G.Perkhidmatan Iktisas]" c="G.Perkhidmatan Iktisas"/>
              <i n="[All2].[DESC].&amp;[H.Latihan Staf]" c="H.Latihan Staf"/>
              <i n="[All2].[DESC].&amp;[I.Susutnilai]" c="I.Susutnilai"/>
              <i n="[All2].[DESC].&amp;[J.Hutang Ragu]" c="J.Hutang Ragu"/>
              <i n="[All2].[DESC].&amp;[Kenderaan]" c="Kenderaan"/>
              <i n="[All2].[DESC].&amp;[Komputer]" c="Komputer"/>
              <i n="[All2].[DESC].&amp;[PPUU]" c="PPUU"/>
              <i n="[All2].[DESC].&amp;[SDK-BKK]" c="SDK-BKK"/>
              <i n="[All2].[DESC].&amp;[SDK-BSTU]" c="SDK-BSTU"/>
              <i n="[All2].[DESC].&amp;[Sistem Komputer]" c="Sistem Komputer"/>
              <i n="[All2].[DESC].&amp;[SPA-BLA]" c="SPA-BLA"/>
              <i n="[All2].[DESC].&amp;[SPA-BPKPB]" c="SPA-BPKPB"/>
              <i n="[All2].[DESC].&amp;[SPKPB-BPB]" c="SPKPB-BPB"/>
              <i n="[All2].[DESC].&amp;[SPKPB-BPK]" c="SPKPB-BPK"/>
              <i n="[All2].[DESC].&amp;[SPN-BPGK]" c="SPN-BPGK"/>
              <i n="[All2].[DESC].&amp;[SPN-BPKB]" c="SPN-BPKB"/>
              <i n="[All2].[DESC].&amp;[SPN-BPLV]" c="SPN-BPLV"/>
              <i n="[All2].[DESC].&amp;[SPTB-BPS]" c="SPTB-BPS"/>
              <i n="[All2].[DESC].&amp;[SPTB-BPT]" c="SPTB-BPT"/>
              <i n="[All2].[DESC].&amp;[Tanah ABM]" c="Tanah ABM"/>
            </range>
          </ranges>
        </level>
      </levels>
      <selections count="1">
        <selection n="[All2].[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E05800C1-AA44-4A8C-809F-BC36DF49444F}" sourceName="[All2].[Kategori]">
  <pivotTables>
    <pivotTable tabId="1" name="PivotTable3"/>
    <pivotTable tabId="1" name="PivotTable10"/>
    <pivotTable tabId="1" name="PivotTable11"/>
    <pivotTable tabId="1" name="PivotTable12"/>
    <pivotTable tabId="1" name="PivotTable1"/>
  </pivotTables>
  <data>
    <olap pivotCacheId="588176540">
      <levels count="2">
        <level uniqueName="[All2].[Kategori].[(All)]" sourceCaption="(All)" count="0"/>
        <level uniqueName="[All2].[Kategori].[Kategori]" sourceCaption="Kategori" count="4">
          <ranges>
            <range startItem="0">
              <i n="[All2].[Kategori].&amp;[Belanja Mengurus]" c="Belanja Mengurus"/>
              <i n="[All2].[Kategori].&amp;[Belanja Modal]" c="Belanja Modal"/>
              <i n="[All2].[Kategori].&amp;[Belanja Program]" c="Belanja Program"/>
              <i n="[All2].[Kategori].&amp;[Hasil]" c="Hasil"/>
            </range>
          </ranges>
        </level>
      </levels>
      <selections count="1">
        <selection n="[All2].[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2" xr10:uid="{C0E1CAC8-15B9-41AC-B369-CEE44A569587}" sourceName="[PTJ].[PTJ2]">
  <pivotTables>
    <pivotTable tabId="1" name="PivotTable3"/>
    <pivotTable tabId="1" name="PivotTable1"/>
    <pivotTable tabId="1" name="PivotTable10"/>
    <pivotTable tabId="1" name="PivotTable11"/>
    <pivotTable tabId="1" name="PivotTable12"/>
  </pivotTables>
  <data>
    <olap pivotCacheId="588176540">
      <levels count="2">
        <level uniqueName="[PTJ].[PTJ2].[(All)]" sourceCaption="(All)" count="0"/>
        <level uniqueName="[PTJ].[PTJ2].[PTJ2]" sourceCaption="PTJ2" count="2">
          <ranges>
            <range startItem="0">
              <i n="[PTJ].[PTJ2].&amp;[HQ]" c="HQ"/>
              <i n="[PTJ].[PTJ2].&amp;[Negeri]" c="Negeri"/>
            </range>
          </ranges>
        </level>
      </levels>
      <selections count="1">
        <selection n="[PTJ].[PTJ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 xr10:uid="{EF75EC2E-28FF-4372-9235-2C83665DA7A6}" sourceName="[KOD].[KOD]">
  <pivotTables>
    <pivotTable tabId="1" name="PivotTable11"/>
    <pivotTable tabId="1" name="PivotTable1"/>
    <pivotTable tabId="1" name="PivotTable10"/>
    <pivotTable tabId="1" name="PivotTable12"/>
    <pivotTable tabId="1" name="PivotTable3"/>
  </pivotTables>
  <data>
    <olap pivotCacheId="588176540">
      <levels count="2">
        <level uniqueName="[KOD].[KOD].[(All)]" sourceCaption="(All)" count="0"/>
        <level uniqueName="[KOD].[KOD].[KOD]" sourceCaption="KOD" count="72">
          <ranges>
            <range startItem="0">
              <i n="[KOD].[KOD].&amp;[A.LV]" c="A.LV"/>
              <i n="[KOD].[KOD].&amp;[AA1]" c="AA1"/>
              <i n="[KOD].[KOD].&amp;[AB1]" c="AB1"/>
              <i n="[KOD].[KOD].&amp;[AC1]" c="AC1"/>
              <i n="[KOD].[KOD].&amp;[B.YP-PB]" c="B.YP-PB"/>
              <i n="[KOD].[KOD].&amp;[B.YP-PK]" c="B.YP-PK"/>
              <i n="[KOD].[KOD].&amp;[BA1-S]" c="BA1-S"/>
              <i n="[KOD].[KOD].&amp;[BA2]" c="BA2"/>
              <i n="[KOD].[KOD].&amp;[BB4-G]" c="BB4-G"/>
              <i n="[KOD].[KOD].&amp;[C.FD]" c="C.FD"/>
              <i n="[KOD].[KOD].&amp;[CA1]" c="CA1"/>
              <i n="[KOD].[KOD].&amp;[CB1]" c="CB1"/>
              <i n="[KOD].[KOD].&amp;[D.PK]" c="D.PK"/>
              <i n="[KOD].[KOD].&amp;[DA1]" c="DA1"/>
              <i n="[KOD].[KOD].&amp;[DB1]" c="DB1"/>
              <i n="[KOD].[KOD].&amp;[E1.LLH-YK]" c="E1.LLH-YK"/>
              <i n="[KOD].[KOD].&amp;[E2.LLH-VR]" c="E2.LLH-VR"/>
              <i n="[KOD].[KOD].&amp;[E3.LLH-KOMPAUN]" c="E3.LLH-KOMPAUN"/>
              <i n="[KOD].[KOD].&amp;[E3.LLH-PENALTI]" c="E3.LLH-PENALTI"/>
              <i n="[KOD].[KOD].&amp;[E4.LLH-HUP]" c="E4.LLH-HUP"/>
              <i n="[KOD].[KOD].&amp;[E4.LLH-HUP CAJ SKTN]" c="E4.LLH-HUP CAJ SKTN"/>
              <i n="[KOD].[KOD].&amp;[E5.LLH-SEWA BGN]" c="E5.LLH-SEWA BGN"/>
              <i n="[KOD].[KOD].&amp;[E5.LLH-SEWA TNH]" c="E5.LLH-SEWA TNH"/>
              <i n="[KOD].[KOD].&amp;[E6.LLH-GERAN]" c="E6.LLH-GERAN"/>
              <i n="[KOD].[KOD].&amp;[E6.LLH-SUMBGN]" c="E6.LLH-SUMBGN"/>
              <i n="[KOD].[KOD].&amp;[E7.LLH-JDOK]" c="E7.LLH-JDOK"/>
              <i n="[KOD].[KOD].&amp;[E8.LLH-JUAL ASET]" c="E8.LLH-JUAL ASET"/>
              <i n="[KOD].[KOD].&amp;[E9.LLH]" c="E9.LLH"/>
              <i n="[KOD].[KOD].&amp;[E9.LLH-BYRN BLK KOS GUAMAN]" c="E9.LLH-BYRN BLK KOS GUAMAN"/>
              <i n="[KOD].[KOD].&amp;[E9.LLH-HK LEVI]" c="E9.LLH-HK LEVI"/>
              <i n="[KOD].[KOD].&amp;[E9.LLH-MDRBH]" c="E9.LLH-MDRBH"/>
              <i n="[KOD].[KOD].&amp;[EA2]" c="EA2"/>
              <i n="[KOD].[KOD].&amp;[EC2]" c="EC2"/>
              <i n="[KOD].[KOD].&amp;[FA2]" c="FA2"/>
              <i n="[KOD].[KOD].&amp;[FB2]" c="FB2"/>
              <i n="[KOD].[KOD].&amp;[FC2]" c="FC2"/>
              <i n="[KOD].[KOD].&amp;[FD2]" c="FD2"/>
              <i n="[KOD].[KOD].&amp;[GB2]" c="GB2"/>
              <i n="[KOD].[KOD].&amp;[GD2]" c="GD2"/>
              <i n="[KOD].[KOD].&amp;[GD4-G]" c="GD4-G"/>
              <i n="[KOD].[KOD].&amp;[GE2]" c="GE2"/>
              <i n="[KOD].[KOD].&amp;[HA2]" c="HA2"/>
              <i n="[KOD].[KOD].&amp;[HB2]" c="HB2"/>
              <i n="[KOD].[KOD].&amp;[HB4-G]" c="HB4-G"/>
              <i n="[KOD].[KOD].&amp;[HC2]" c="HC2"/>
              <i n="[KOD].[KOD].&amp;[HC3]" c="HC3"/>
              <i n="[KOD].[KOD].&amp;[HD1]" c="HD1"/>
              <i n="[KOD].[KOD].&amp;[IA2]" c="IA2"/>
              <i n="[KOD].[KOD].&amp;[IB1]" c="IB1"/>
              <i n="[KOD].[KOD].&amp;[IC1]" c="IC1"/>
              <i n="[KOD].[KOD].&amp;[IC2-S]" c="IC2-S"/>
              <i n="[KOD].[KOD].&amp;[IE1]" c="IE1"/>
              <i n="[KOD].[KOD].&amp;[JA1]" c="JA1"/>
              <i n="[KOD].[KOD].&amp;[JC1]" c="JC1"/>
              <i n="[KOD].[KOD].&amp;[KB2]" c="KB2"/>
              <i n="[KOD].[KOD].&amp;[KD1]" c="KD1"/>
              <i n="[KOD].[KOD].&amp;[KF1-S]" c="KF1-S"/>
              <i n="[KOD].[KOD].&amp;[KF2]" c="KF2"/>
              <i n="[KOD].[KOD].&amp;[LA1]" c="LA1"/>
              <i n="[KOD].[KOD].&amp;[LB1]" c="LB1"/>
              <i n="[KOD].[KOD].&amp;[LC1]" c="LC1"/>
              <i n="[KOD].[KOD].&amp;[LD1]" c="LD1"/>
              <i n="[KOD].[KOD].&amp;[NA1]" c="NA1"/>
              <i n="[KOD].[KOD].&amp;" c="(blank)"/>
              <i n="[KOD].[KOD].&amp;[BA1]" c="BA1" nd="1"/>
              <i n="[KOD].[KOD].&amp;[BB4]" c="BB4" nd="1"/>
              <i n="[KOD].[KOD].&amp;[E5.LLH-LL SEWAAN]" c="E5.LLH-LL SEWAAN" nd="1"/>
              <i n="[KOD].[KOD].&amp;[E6.LLH-BYR BLK GERAN]" c="E6.LLH-BYR BLK GERAN" nd="1"/>
              <i n="[KOD].[KOD].&amp;[GD4]" c="GD4" nd="1"/>
              <i n="[KOD].[KOD].&amp;[HB4]" c="HB4" nd="1"/>
              <i n="[KOD].[KOD].&amp;[IC2]" c="IC2" nd="1"/>
              <i n="[KOD].[KOD].&amp;[KF1]" c="KF1" nd="1"/>
            </range>
          </ranges>
        </level>
      </levels>
      <selections count="1">
        <selection n="[KOD].[K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1" xr10:uid="{BF596FED-C50E-401F-AE3B-8046050A0EE9}" sourceName="[ptj ADV].[PTJ_1]">
  <pivotTables>
    <pivotTable tabId="16" name="PivotTable2"/>
    <pivotTable tabId="16" name="PivotTable3"/>
    <pivotTable tabId="16" name="PivotTable4"/>
    <pivotTable tabId="17" name="PivotTable5"/>
  </pivotTables>
  <data>
    <olap pivotCacheId="974280523">
      <levels count="2">
        <level uniqueName="[ptj ADV].[PTJ_1].[(All)]" sourceCaption="(All)" count="0"/>
        <level uniqueName="[ptj ADV].[PTJ_1].[PTJ_1]" sourceCaption="PTJ_1" count="8">
          <ranges>
            <range startItem="0">
              <i n="[ptj ADV].[PTJ_1].&amp;[BLA]" c="BLA"/>
              <i n="[ptj ADV].[PTJ_1].&amp;[BPB]" c="BPB"/>
              <i n="[ptj ADV].[PTJ_1].&amp;[BPK]" c="BPK"/>
              <i n="[ptj ADV].[PTJ_1].&amp;[BPKB]" c="BPKB"/>
              <i n="[ptj ADV].[PTJ_1].&amp;[BPKPB]" c="BPKPB"/>
              <i n="[ptj ADV].[PTJ_1].&amp;[BPS]" c="BPS"/>
              <i n="[ptj ADV].[PTJ_1].&amp;[BPT]" c="BPT"/>
              <i n="[ptj ADV].[PTJ_1].&amp;[BTM]" c="BTM"/>
            </range>
          </ranges>
        </level>
      </levels>
      <selections count="1">
        <selection n="[ptj ADV].[PTJ_1].[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L_Account" xr10:uid="{A9960A04-3BDC-416A-B3BB-F7E19D7CFEB7}" sourceName="[DATA].[G/L Account]">
  <pivotTables>
    <pivotTable tabId="16" name="PivotTable2"/>
    <pivotTable tabId="16" name="PivotTable3"/>
    <pivotTable tabId="16" name="PivotTable4"/>
    <pivotTable tabId="17" name="PivotTable5"/>
  </pivotTables>
  <data>
    <olap pivotCacheId="974280523">
      <levels count="2">
        <level uniqueName="[DATA].[G/L Account].[(All)]" sourceCaption="(All)" count="0"/>
        <level uniqueName="[DATA].[G/L Account].[G/L Account]" sourceCaption="G/L Account" count="11">
          <ranges>
            <range startItem="0">
              <i n="[DATA].[G/L Account].&amp;[ ABM Johor Sdn Bhd]" c=" ABM Johor Sdn Bhd"/>
              <i n="[DATA].[G/L Account].&amp;[ ABM Sabah Sdn Bhd]" c=" ABM Sabah Sdn Bhd"/>
              <i n="[DATA].[G/L Account].&amp;[ ABM Sarawak Sdn Bhd]" c=" ABM Sarawak Sdn Bhd"/>
              <i n="[DATA].[G/L Account].&amp;[ ABM Selangor Sdn Bhd]" c=" ABM Selangor Sdn Bhd"/>
              <i n="[DATA].[G/L Account].&amp;[ ABM Terengganu Sdn Bhd]" c=" ABM Terengganu Sdn Bhd"/>
              <i n="[DATA].[G/L Account].&amp;[ CIDB E-Construct Services Sdn Bhd]" c=" CIDB E-Construct Services Sdn Bhd"/>
              <i n="[DATA].[G/L Account].&amp;[ CIDB Holdings Sdn Bhd]" c=" CIDB Holdings Sdn Bhd"/>
              <i n="[DATA].[G/L Account].&amp;[ CIDB IBS Sdn Bhd]" c=" CIDB IBS Sdn Bhd"/>
              <i n="[DATA].[G/L Account].&amp;[ CIDB Technologies Sdn Bhd]" c=" CIDB Technologies Sdn Bhd"/>
              <i n="[DATA].[G/L Account].&amp;[ CLAB]" c=" CLAB"/>
              <i n="[DATA].[G/L Account].&amp;[ CREAM]" c=" CREAM"/>
            </range>
          </ranges>
        </level>
      </levels>
      <selections count="1">
        <selection n="[DATA].[G/L Accou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END" xr10:uid="{AAA99D98-1814-43C2-A905-558190988A59}" sourceName="[legend].[LEGEND]">
  <pivotTables>
    <pivotTable tabId="16" name="PivotTable2"/>
    <pivotTable tabId="16" name="PivotTable3"/>
    <pivotTable tabId="16" name="PivotTable4"/>
    <pivotTable tabId="17" name="PivotTable5"/>
  </pivotTables>
  <data>
    <olap pivotCacheId="974280523">
      <levels count="2">
        <level uniqueName="[legend].[LEGEND].[(All)]" sourceCaption="(All)" count="0"/>
        <level uniqueName="[legend].[LEGEND].[LEGEND]" sourceCaption="LEGEND" count="3">
          <ranges>
            <range startItem="0">
              <i n="[legend].[LEGEND].&amp;[BAYAR BALIK]" c="BAYAR BALIK"/>
              <i n="[legend].[LEGEND].&amp;[PEMBERIAN]" c="PEMBERIAN"/>
              <i n="[legend].[LEGEND].&amp;[PERBELANJAAN]" c="PERBELANJAAN"/>
            </range>
          </ranges>
        </level>
      </levels>
      <selections count="1">
        <selection n="[legend].[LEGE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1" xr10:uid="{4C9298EC-6D22-469A-B91C-A7862F037229}" cache="Slicer_PTJ_1" caption="PTJ_1" columnCount="20" level="1" style="SlicerStyleLight1 2" rowHeight="216000"/>
  <slicer name="DESC" xr10:uid="{51D3A7F1-45AE-485C-852F-054A87F90834}" cache="Slicer_DESC" caption="DESC" level="1" style="SlicerStyleLight1 2" rowHeight="251883"/>
  <slicer name="Kategori 1" xr10:uid="{D1A529EE-E66A-4297-A29C-FE5CFD66CB12}" cache="Slicer_Kategori1" caption="Kategori" level="1" style="SlicerStyleLight1 2" rowHeight="251883"/>
  <slicer name="PTJ2" xr10:uid="{D9DF0BEE-DF69-486A-AA95-7B9EC9C76824}" cache="Slicer_PTJ2" caption="PTJ2" level="1" style="SlicerStyleLight1 2" rowHeight="251883"/>
  <slicer name="KOD" xr10:uid="{BD14BAD3-F18D-4B07-BBA1-E86D54AFC36C}" cache="Slicer_KOD" caption="KOD" level="1" style="SlicerStyleLight1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xr10:uid="{7AD6FCA2-523F-4FED-8FCF-A7021B5DD4E0}" cache="Slicer_PTJ_11" caption="PTJ_1" columnCount="8" level="1" style="SlicerStyleLight1 2" rowHeight="251883"/>
  <slicer name="G/L Account" xr10:uid="{0F0E959B-96DD-4C30-A0F8-1C6B69FD1D73}" cache="Slicer_G_L_Account" caption="G/L Account" level="1" style="SlicerStyleLight1 2" rowHeight="251883"/>
  <slicer name="LEGEND" xr10:uid="{990AB315-158F-44BB-B975-BECE49CA6DAB}" cache="Slicer_LEGEND" caption="LEGEND" level="1"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734897-FFF7-4A2E-8AB6-D6FF03FF3506}" name="_All2" displayName="_All2" ref="A1:K645" tableType="queryTable" totalsRowShown="0">
  <autoFilter ref="A1:K645" xr:uid="{D3734897-FFF7-4A2E-8AB6-D6FF03FF3506}"/>
  <tableColumns count="11">
    <tableColumn id="1" xr3:uid="{1133FA5F-CF61-4E9B-A6D4-B43F3E081B2D}" uniqueName="1" name="KOD" queryTableFieldId="1" dataDxfId="23"/>
    <tableColumn id="2" xr3:uid="{1FA4F7B0-E831-4140-88A9-5746DEA808A0}" uniqueName="2" name="DESC" queryTableFieldId="2" dataDxfId="22"/>
    <tableColumn id="3" xr3:uid="{DA176009-0D3D-49AB-B790-6FA292F2B485}" uniqueName="3" name="KOD1" queryTableFieldId="3" dataDxfId="21"/>
    <tableColumn id="4" xr3:uid="{F32D8D1C-A287-4E0C-AB34-4519D2240581}" uniqueName="4" name="PTJ" queryTableFieldId="4" dataDxfId="20"/>
    <tableColumn id="5" xr3:uid="{84D21C09-C34E-4062-BF80-588A653EC22F}" uniqueName="5" name="PTJ1" queryTableFieldId="5" dataDxfId="19"/>
    <tableColumn id="6" xr3:uid="{A82489CB-A363-472A-B304-E411A69CE87A}" uniqueName="6" name="BAJET 2025" queryTableFieldId="6"/>
    <tableColumn id="7" xr3:uid="{F637D549-8945-45AD-9B50-496EB7489D62}" uniqueName="7" name="SASARAN Q1-25" queryTableFieldId="7"/>
    <tableColumn id="8" xr3:uid="{E4EDE53A-94D4-4989-BEA3-A776AFB8CDEC}" uniqueName="8" name="SEBENAR Q1-25" queryTableFieldId="8"/>
    <tableColumn id="9" xr3:uid="{31366B50-53CF-447D-BDED-10537C27B828}" uniqueName="9" name="Kategori" queryTableFieldId="9" dataDxfId="18"/>
    <tableColumn id="10" xr3:uid="{D90BCC55-333C-44EA-A3C4-DEAE7E2256D4}" uniqueName="10" name="TAHUN" queryTableFieldId="10" dataDxfId="17"/>
    <tableColumn id="11" xr3:uid="{E9C7517A-E96A-4C6C-86A5-C20F19D468E7}" uniqueName="11" name="QUARTER" queryTableFieldId="11"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2B88A-3B9F-4DEF-ADEC-0C523FAAC239}" name="Table1" displayName="Table1" ref="B4:E24" totalsRowShown="0" headerRowDxfId="71" dataDxfId="70">
  <tableColumns count="4">
    <tableColumn id="1" xr3:uid="{EFDF0132-B064-4D6E-AD1D-64054AA24D60}" name="KOD" dataDxfId="69"/>
    <tableColumn id="2" xr3:uid="{457306A2-0BBB-4AEB-8568-48767F88A8BB}" name="Details" dataDxfId="68"/>
    <tableColumn id="3" xr3:uid="{F4D72EA0-D73F-4749-9ACE-422114DA21C4}" name="KOD2" dataDxfId="67"/>
    <tableColumn id="4" xr3:uid="{D2BB3ABA-2DBD-4941-A30E-727F8534D804}" name="Details3" dataDxfId="66"/>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BC038-EC4F-4A54-B33B-C8CDAC65BDA1}" name="Table4" displayName="Table4" ref="A1:E3" totalsRowShown="0" headerRowDxfId="65" dataDxfId="63" headerRowBorderDxfId="64" tableBorderDxfId="62" dataCellStyle="Comma">
  <autoFilter ref="A1:E3" xr:uid="{E91BC038-EC4F-4A54-B33B-C8CDAC65BDA1}"/>
  <tableColumns count="5">
    <tableColumn id="1" xr3:uid="{189E201E-E404-4741-A1B9-DF3C8A65DA51}" name="PERKARA" dataDxfId="61"/>
    <tableColumn id="2" xr3:uid="{58FC0E1E-8D37-4010-8146-6364B098D47C}" name="BAJET 2025" dataDxfId="60" dataCellStyle="Comma"/>
    <tableColumn id="3" xr3:uid="{3D2BD9EB-9EC5-4F7D-B6B2-EC65B9E7C1EB}" name="SASARAN _x000a_09-2025" dataDxfId="59" dataCellStyle="Comma"/>
    <tableColumn id="4" xr3:uid="{DBE263B9-5DFB-41EB-9CAE-740BA2D84759}" name="SEBENAR _x000a_09-2025" dataDxfId="58" dataCellStyle="Comma"/>
    <tableColumn id="5" xr3:uid="{3D8BBC54-BFEF-4CBF-95B5-57A9BACA1EEE}" name="SEBENAR _x000a_09-2024" dataDxfId="57"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C2049D-80A4-4297-A11D-150C792E1956}" name="Table5" displayName="Table5" ref="A42:E45" totalsRowShown="0" headerRowDxfId="56" dataDxfId="54" headerRowBorderDxfId="55" tableBorderDxfId="53" dataCellStyle="Comma">
  <autoFilter ref="A42:E45" xr:uid="{8EC2049D-80A4-4297-A11D-150C792E1956}"/>
  <tableColumns count="5">
    <tableColumn id="1" xr3:uid="{4E1136E0-5860-4A6A-8569-C6A4FD142654}" name="PERKARA" dataDxfId="52"/>
    <tableColumn id="2" xr3:uid="{8CC18B98-0444-4D93-A1CD-BB924FD54B1D}" name="BAJET 2025" dataDxfId="51" dataCellStyle="Comma"/>
    <tableColumn id="3" xr3:uid="{DA2E1AB2-6459-45BE-B2F0-B95E34649D94}" name="SASARAN _x000a_09-2025" dataDxfId="50" dataCellStyle="Comma"/>
    <tableColumn id="4" xr3:uid="{130EBBE3-BCF1-4634-9B1F-6BC2056487D5}" name="SEBENAR _x000a_09-2025" dataDxfId="49" dataCellStyle="Comma"/>
    <tableColumn id="5" xr3:uid="{87116892-2B7F-4950-9E39-4861EC855B65}" name="SEBENAR _x000a_09-2024" dataDxfId="48"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0FB2C7-8830-4DE2-A020-20CE87DD0EAA}" name="Table6" displayName="Table6" ref="A23:E26" totalsRowShown="0" headerRowDxfId="47" dataDxfId="45" headerRowBorderDxfId="46" tableBorderDxfId="44" dataCellStyle="Comma">
  <autoFilter ref="A23:E26" xr:uid="{3C0FB2C7-8830-4DE2-A020-20CE87DD0EAA}"/>
  <tableColumns count="5">
    <tableColumn id="1" xr3:uid="{6D50DE00-BE19-4F25-B0C3-249B5BEDCC45}" name="PERKARA" dataDxfId="43"/>
    <tableColumn id="2" xr3:uid="{B7E7C859-F02B-473C-ACC4-C06797EEBCF2}" name="BAJET 2025" dataDxfId="42" dataCellStyle="Comma"/>
    <tableColumn id="3" xr3:uid="{F8FB2D26-3C98-4C11-BDC6-3BC59244F996}" name="SASARAN _x000a_09-2025" dataDxfId="41" dataCellStyle="Comma"/>
    <tableColumn id="4" xr3:uid="{9CC702A4-BF62-4EAD-8416-42941F9A1E46}" name="SEBENAR _x000a_09-2025" dataDxfId="40" dataCellStyle="Comma"/>
    <tableColumn id="5" xr3:uid="{ED3938E9-F77E-4E0C-9F7E-388DEFE109A2}" name="SEBENAR _x000a_09-2024" dataDxfId="39"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62AA6-92D0-48E7-9AAE-308CADC4E93F}" name="Table2" displayName="Table2" ref="A32:E36" totalsRowShown="0" headerRowDxfId="38" dataDxfId="37" headerRowCellStyle="Normal 2" dataCellStyle="Comma">
  <autoFilter ref="A32:E36" xr:uid="{2E162AA6-92D0-48E7-9AAE-308CADC4E93F}"/>
  <tableColumns count="5">
    <tableColumn id="1" xr3:uid="{6512FF88-C6DD-4E9A-BE8A-915E4814FD80}" name=" PERKARA" dataCellStyle="Normal 2"/>
    <tableColumn id="2" xr3:uid="{782DD78D-14D0-4EF7-B972-1072BC1483A8}" name="ASET BERSIH (RM)" dataDxfId="36" dataCellStyle="Comma"/>
    <tableColumn id="3" xr3:uid="{F905E106-98F8-4617-B49B-95E10A130881}" name="BUKAN SEMASA (RM)" dataDxfId="35" dataCellStyle="Comma"/>
    <tableColumn id="4" xr3:uid="{D1A35F01-DACF-4D24-AE6E-2E682DACF15A}" name="SEMASA (RM)" dataDxfId="34" dataCellStyle="Comma"/>
    <tableColumn id="5" xr3:uid="{6333FFF8-DBAF-4356-A648-48821E6870D8}" name="JUMLAH" dataDxfId="33" dataCellStyle="Comma">
      <calculatedColumnFormula>SUM(Table2[[#This Row],[ASET BERSIH (RM)]:[SEMASA (RM)]])</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515FB-9039-4095-A19E-806D74E6D02D}" name="Table3" displayName="Table3" ref="A23:E25" totalsRowShown="0" headerRowDxfId="32" dataDxfId="30" headerRowBorderDxfId="31" tableBorderDxfId="29">
  <autoFilter ref="A23:E25" xr:uid="{3EA515FB-9039-4095-A19E-806D74E6D02D}"/>
  <tableColumns count="5">
    <tableColumn id="1" xr3:uid="{0DC8E394-CD36-4C41-ABD5-26FB06E14528}" name=" PERKARA" dataDxfId="28"/>
    <tableColumn id="2" xr3:uid="{52CB7ED7-8E96-4905-A968-CB331EE664CB}" name="BAKI TUNAI AWAL (RM)" dataDxfId="27"/>
    <tableColumn id="3" xr3:uid="{074FD214-761C-47AE-9FFB-1951C18685AC}" name="AKT. OPERASI (RM )" dataDxfId="26" dataCellStyle="Comma"/>
    <tableColumn id="4" xr3:uid="{68095F32-2641-4A78-83A1-119E19CE9253}" name="AKT. PELABURAN (RM)" dataDxfId="25" dataCellStyle="Comma"/>
    <tableColumn id="5" xr3:uid="{6D339AF7-1B2D-4E64-881B-C301811A10A3}" name="BAKI TUNAI AKHIR (RM)"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6.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5.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0916-0D14-4C23-9748-98F228A9D257}">
  <dimension ref="A8:O90"/>
  <sheetViews>
    <sheetView zoomScale="70" zoomScaleNormal="70" workbookViewId="0"/>
  </sheetViews>
  <sheetFormatPr defaultRowHeight="14.5" x14ac:dyDescent="0.35"/>
  <cols>
    <col min="1" max="10" width="8.7265625" style="1"/>
    <col min="11" max="11" width="13.26953125" style="1" bestFit="1" customWidth="1"/>
    <col min="12" max="12" width="22.1796875" style="1" bestFit="1" customWidth="1"/>
    <col min="13" max="13" width="15.7265625" style="3" bestFit="1" customWidth="1"/>
    <col min="14" max="14" width="16" style="3" bestFit="1" customWidth="1"/>
    <col min="15" max="15" width="15.90625" style="3" bestFit="1" customWidth="1"/>
    <col min="16" max="16384" width="8.7265625" style="1"/>
  </cols>
  <sheetData>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pans="1:3" s="1" customFormat="1" x14ac:dyDescent="0.35"/>
    <row r="50" spans="1:3" s="1" customFormat="1" x14ac:dyDescent="0.35"/>
    <row r="51" spans="1:3" s="1" customFormat="1" x14ac:dyDescent="0.35"/>
    <row r="52" spans="1:3" s="1" customFormat="1" x14ac:dyDescent="0.35"/>
    <row r="53" spans="1:3" s="1" customFormat="1" x14ac:dyDescent="0.35">
      <c r="A53" s="41" t="s">
        <v>142</v>
      </c>
      <c r="C53" s="1" t="s">
        <v>141</v>
      </c>
    </row>
    <row r="54" spans="1:3" s="1" customFormat="1" x14ac:dyDescent="0.35"/>
    <row r="55" spans="1:3" s="1" customFormat="1" x14ac:dyDescent="0.35"/>
    <row r="56" spans="1:3" s="1" customFormat="1" x14ac:dyDescent="0.35"/>
    <row r="57" spans="1:3" s="1" customFormat="1" x14ac:dyDescent="0.35"/>
    <row r="58" spans="1:3" s="1" customFormat="1" x14ac:dyDescent="0.35"/>
    <row r="59" spans="1:3" s="1" customFormat="1" x14ac:dyDescent="0.35"/>
    <row r="60" spans="1:3" s="1" customFormat="1" x14ac:dyDescent="0.35"/>
    <row r="61" spans="1:3" s="1" customFormat="1" x14ac:dyDescent="0.35"/>
    <row r="62" spans="1:3" s="1" customFormat="1" x14ac:dyDescent="0.35"/>
    <row r="63" spans="1:3" s="1" customFormat="1" x14ac:dyDescent="0.35"/>
    <row r="64" spans="1:3"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EF54-8F20-4B5B-B5F1-D9CE2754EB0D}">
  <dimension ref="A1:K645"/>
  <sheetViews>
    <sheetView tabSelected="1" topLeftCell="C1" workbookViewId="0">
      <selection activeCell="L18" sqref="L18"/>
    </sheetView>
  </sheetViews>
  <sheetFormatPr defaultRowHeight="14.5" x14ac:dyDescent="0.35"/>
  <cols>
    <col min="1" max="1" width="19.1796875" bestFit="1" customWidth="1"/>
    <col min="2" max="2" width="21.6328125" bestFit="1" customWidth="1"/>
    <col min="3" max="3" width="26.81640625" bestFit="1" customWidth="1"/>
    <col min="4" max="4" width="6.08984375" bestFit="1" customWidth="1"/>
    <col min="5" max="5" width="6.7265625" bestFit="1" customWidth="1"/>
    <col min="6" max="6" width="12.1796875" bestFit="1" customWidth="1"/>
    <col min="7" max="7" width="16.36328125" bestFit="1" customWidth="1"/>
    <col min="8" max="8" width="16.1796875" bestFit="1" customWidth="1"/>
    <col min="9" max="9" width="15.1796875" bestFit="1" customWidth="1"/>
    <col min="10" max="10" width="8.90625" bestFit="1" customWidth="1"/>
    <col min="11" max="11" width="11" bestFit="1" customWidth="1"/>
  </cols>
  <sheetData>
    <row r="1" spans="1:11" x14ac:dyDescent="0.35">
      <c r="A1" t="s">
        <v>39</v>
      </c>
      <c r="B1" t="s">
        <v>225</v>
      </c>
      <c r="C1" t="s">
        <v>226</v>
      </c>
      <c r="D1" t="s">
        <v>227</v>
      </c>
      <c r="E1" t="s">
        <v>228</v>
      </c>
      <c r="F1" t="s">
        <v>119</v>
      </c>
      <c r="G1" t="s">
        <v>229</v>
      </c>
      <c r="H1" t="s">
        <v>230</v>
      </c>
      <c r="I1" t="s">
        <v>231</v>
      </c>
      <c r="J1" t="s">
        <v>321</v>
      </c>
      <c r="K1" t="s">
        <v>322</v>
      </c>
    </row>
    <row r="2" spans="1:11" x14ac:dyDescent="0.35">
      <c r="A2" s="64"/>
      <c r="B2" s="64" t="s">
        <v>161</v>
      </c>
      <c r="C2" s="64" t="s">
        <v>115</v>
      </c>
      <c r="D2" s="64" t="s">
        <v>232</v>
      </c>
      <c r="E2" s="64" t="s">
        <v>161</v>
      </c>
      <c r="F2">
        <v>20700</v>
      </c>
      <c r="G2">
        <v>0</v>
      </c>
      <c r="H2">
        <v>0</v>
      </c>
      <c r="I2" s="64" t="s">
        <v>153</v>
      </c>
      <c r="J2" s="64" t="s">
        <v>323</v>
      </c>
      <c r="K2" s="64" t="s">
        <v>324</v>
      </c>
    </row>
    <row r="3" spans="1:11" x14ac:dyDescent="0.35">
      <c r="A3" s="64"/>
      <c r="B3" s="64" t="s">
        <v>166</v>
      </c>
      <c r="C3" s="64" t="s">
        <v>43</v>
      </c>
      <c r="D3" s="64" t="s">
        <v>232</v>
      </c>
      <c r="E3" s="64" t="s">
        <v>11</v>
      </c>
      <c r="F3">
        <v>373700</v>
      </c>
      <c r="G3">
        <v>130000</v>
      </c>
      <c r="H3">
        <v>118101.6</v>
      </c>
      <c r="I3" s="64" t="s">
        <v>153</v>
      </c>
      <c r="J3" s="64" t="s">
        <v>323</v>
      </c>
      <c r="K3" s="64" t="s">
        <v>324</v>
      </c>
    </row>
    <row r="4" spans="1:11" x14ac:dyDescent="0.35">
      <c r="A4" s="64"/>
      <c r="B4" s="64" t="s">
        <v>167</v>
      </c>
      <c r="C4" s="64" t="s">
        <v>54</v>
      </c>
      <c r="D4" s="64" t="s">
        <v>232</v>
      </c>
      <c r="E4" s="64" t="s">
        <v>7</v>
      </c>
      <c r="F4">
        <v>30000</v>
      </c>
      <c r="G4">
        <v>0</v>
      </c>
      <c r="H4">
        <v>0</v>
      </c>
      <c r="I4" s="64" t="s">
        <v>153</v>
      </c>
      <c r="J4" s="64" t="s">
        <v>323</v>
      </c>
      <c r="K4" s="64" t="s">
        <v>324</v>
      </c>
    </row>
    <row r="5" spans="1:11" x14ac:dyDescent="0.35">
      <c r="A5" s="64"/>
      <c r="B5" s="64" t="s">
        <v>167</v>
      </c>
      <c r="C5" s="64" t="s">
        <v>52</v>
      </c>
      <c r="D5" s="64" t="s">
        <v>232</v>
      </c>
      <c r="E5" s="64" t="s">
        <v>7</v>
      </c>
      <c r="F5">
        <v>65000</v>
      </c>
      <c r="G5">
        <v>0</v>
      </c>
      <c r="H5">
        <v>0</v>
      </c>
      <c r="I5" s="64" t="s">
        <v>153</v>
      </c>
      <c r="J5" s="64" t="s">
        <v>323</v>
      </c>
      <c r="K5" s="64" t="s">
        <v>324</v>
      </c>
    </row>
    <row r="6" spans="1:11" x14ac:dyDescent="0.35">
      <c r="A6" s="64"/>
      <c r="B6" s="64" t="s">
        <v>179</v>
      </c>
      <c r="C6" s="64" t="s">
        <v>68</v>
      </c>
      <c r="D6" s="64" t="s">
        <v>232</v>
      </c>
      <c r="E6" s="64" t="s">
        <v>9</v>
      </c>
      <c r="F6">
        <v>253800</v>
      </c>
      <c r="G6">
        <v>28500</v>
      </c>
      <c r="H6">
        <v>25380</v>
      </c>
      <c r="I6" s="64" t="s">
        <v>153</v>
      </c>
      <c r="J6" s="64" t="s">
        <v>323</v>
      </c>
      <c r="K6" s="64" t="s">
        <v>324</v>
      </c>
    </row>
    <row r="7" spans="1:11" x14ac:dyDescent="0.35">
      <c r="A7" s="64"/>
      <c r="B7" s="64" t="s">
        <v>179</v>
      </c>
      <c r="C7" s="64" t="s">
        <v>64</v>
      </c>
      <c r="D7" s="64" t="s">
        <v>232</v>
      </c>
      <c r="E7" s="64" t="s">
        <v>9</v>
      </c>
      <c r="F7">
        <v>326600</v>
      </c>
      <c r="G7">
        <v>90000</v>
      </c>
      <c r="H7">
        <v>83980.800000000003</v>
      </c>
      <c r="I7" s="64" t="s">
        <v>153</v>
      </c>
      <c r="J7" s="64" t="s">
        <v>323</v>
      </c>
      <c r="K7" s="64" t="s">
        <v>324</v>
      </c>
    </row>
    <row r="8" spans="1:11" x14ac:dyDescent="0.35">
      <c r="A8" s="64"/>
      <c r="B8" s="64" t="s">
        <v>179</v>
      </c>
      <c r="C8" s="64" t="s">
        <v>66</v>
      </c>
      <c r="D8" s="64" t="s">
        <v>232</v>
      </c>
      <c r="E8" s="64" t="s">
        <v>9</v>
      </c>
      <c r="F8">
        <v>713000</v>
      </c>
      <c r="G8">
        <v>116000</v>
      </c>
      <c r="H8">
        <v>103464</v>
      </c>
      <c r="I8" s="64" t="s">
        <v>153</v>
      </c>
      <c r="J8" s="64" t="s">
        <v>323</v>
      </c>
      <c r="K8" s="64" t="s">
        <v>324</v>
      </c>
    </row>
    <row r="9" spans="1:11" x14ac:dyDescent="0.35">
      <c r="A9" s="64"/>
      <c r="B9" s="64" t="s">
        <v>179</v>
      </c>
      <c r="C9" s="64" t="s">
        <v>49</v>
      </c>
      <c r="D9" s="64" t="s">
        <v>232</v>
      </c>
      <c r="E9" s="64" t="s">
        <v>9</v>
      </c>
      <c r="F9">
        <v>5841300</v>
      </c>
      <c r="G9">
        <v>3400000</v>
      </c>
      <c r="H9">
        <v>3214954.69</v>
      </c>
      <c r="I9" s="64" t="s">
        <v>153</v>
      </c>
      <c r="J9" s="64" t="s">
        <v>323</v>
      </c>
      <c r="K9" s="64" t="s">
        <v>324</v>
      </c>
    </row>
    <row r="10" spans="1:11" x14ac:dyDescent="0.35">
      <c r="A10" s="64"/>
      <c r="B10" s="64" t="s">
        <v>179</v>
      </c>
      <c r="C10" s="64" t="s">
        <v>233</v>
      </c>
      <c r="D10" s="64" t="s">
        <v>232</v>
      </c>
      <c r="E10" s="64" t="s">
        <v>9</v>
      </c>
      <c r="F10">
        <v>70000</v>
      </c>
      <c r="G10">
        <v>0</v>
      </c>
      <c r="H10">
        <v>0</v>
      </c>
      <c r="I10" s="64" t="s">
        <v>153</v>
      </c>
      <c r="J10" s="64" t="s">
        <v>323</v>
      </c>
      <c r="K10" s="64" t="s">
        <v>324</v>
      </c>
    </row>
    <row r="11" spans="1:11" x14ac:dyDescent="0.35">
      <c r="A11" s="64"/>
      <c r="B11" s="64" t="s">
        <v>179</v>
      </c>
      <c r="C11" s="64" t="s">
        <v>234</v>
      </c>
      <c r="D11" s="64" t="s">
        <v>232</v>
      </c>
      <c r="E11" s="64" t="s">
        <v>9</v>
      </c>
      <c r="F11">
        <v>8800000</v>
      </c>
      <c r="G11">
        <v>5500000</v>
      </c>
      <c r="H11">
        <v>5106546.54</v>
      </c>
      <c r="I11" s="64" t="s">
        <v>153</v>
      </c>
      <c r="J11" s="64" t="s">
        <v>323</v>
      </c>
      <c r="K11" s="64" t="s">
        <v>324</v>
      </c>
    </row>
    <row r="12" spans="1:11" x14ac:dyDescent="0.35">
      <c r="A12" s="64"/>
      <c r="B12" s="64" t="s">
        <v>172</v>
      </c>
      <c r="C12" s="64" t="s">
        <v>70</v>
      </c>
      <c r="D12" s="64" t="s">
        <v>232</v>
      </c>
      <c r="E12" s="64" t="s">
        <v>13</v>
      </c>
      <c r="F12">
        <v>71000</v>
      </c>
      <c r="G12">
        <v>7500</v>
      </c>
      <c r="H12">
        <v>7039.4</v>
      </c>
      <c r="I12" s="64" t="s">
        <v>153</v>
      </c>
      <c r="J12" s="64" t="s">
        <v>323</v>
      </c>
      <c r="K12" s="64" t="s">
        <v>324</v>
      </c>
    </row>
    <row r="13" spans="1:11" x14ac:dyDescent="0.35">
      <c r="A13" s="64"/>
      <c r="B13" s="64" t="s">
        <v>172</v>
      </c>
      <c r="C13" s="64" t="s">
        <v>68</v>
      </c>
      <c r="D13" s="64" t="s">
        <v>232</v>
      </c>
      <c r="E13" s="64" t="s">
        <v>13</v>
      </c>
      <c r="F13">
        <v>162500</v>
      </c>
      <c r="G13">
        <v>32000</v>
      </c>
      <c r="H13">
        <v>27804.3</v>
      </c>
      <c r="I13" s="64" t="s">
        <v>153</v>
      </c>
      <c r="J13" s="64" t="s">
        <v>323</v>
      </c>
      <c r="K13" s="64" t="s">
        <v>324</v>
      </c>
    </row>
    <row r="14" spans="1:11" x14ac:dyDescent="0.35">
      <c r="A14" s="64"/>
      <c r="B14" s="64" t="s">
        <v>172</v>
      </c>
      <c r="C14" s="64" t="s">
        <v>66</v>
      </c>
      <c r="D14" s="64" t="s">
        <v>232</v>
      </c>
      <c r="E14" s="64" t="s">
        <v>13</v>
      </c>
      <c r="F14">
        <v>830000</v>
      </c>
      <c r="G14">
        <v>0</v>
      </c>
      <c r="H14">
        <v>0</v>
      </c>
      <c r="I14" s="64" t="s">
        <v>153</v>
      </c>
      <c r="J14" s="64" t="s">
        <v>323</v>
      </c>
      <c r="K14" s="64" t="s">
        <v>324</v>
      </c>
    </row>
    <row r="15" spans="1:11" x14ac:dyDescent="0.35">
      <c r="A15" s="64"/>
      <c r="B15" s="64" t="s">
        <v>172</v>
      </c>
      <c r="C15" s="64" t="s">
        <v>62</v>
      </c>
      <c r="D15" s="64" t="s">
        <v>232</v>
      </c>
      <c r="E15" s="64" t="s">
        <v>13</v>
      </c>
      <c r="F15">
        <v>3965200</v>
      </c>
      <c r="G15">
        <v>1625000</v>
      </c>
      <c r="H15">
        <v>1588894.8</v>
      </c>
      <c r="I15" s="64" t="s">
        <v>153</v>
      </c>
      <c r="J15" s="64" t="s">
        <v>323</v>
      </c>
      <c r="K15" s="64" t="s">
        <v>324</v>
      </c>
    </row>
    <row r="16" spans="1:11" x14ac:dyDescent="0.35">
      <c r="A16" s="64"/>
      <c r="B16" s="64" t="s">
        <v>172</v>
      </c>
      <c r="C16" s="64" t="s">
        <v>60</v>
      </c>
      <c r="D16" s="64" t="s">
        <v>232</v>
      </c>
      <c r="E16" s="64" t="s">
        <v>13</v>
      </c>
      <c r="F16">
        <v>3965500</v>
      </c>
      <c r="G16">
        <v>900000</v>
      </c>
      <c r="H16">
        <v>879286.41999999993</v>
      </c>
      <c r="I16" s="64" t="s">
        <v>153</v>
      </c>
      <c r="J16" s="64" t="s">
        <v>323</v>
      </c>
      <c r="K16" s="64" t="s">
        <v>324</v>
      </c>
    </row>
    <row r="17" spans="1:11" x14ac:dyDescent="0.35">
      <c r="A17" s="64"/>
      <c r="B17" s="64" t="s">
        <v>176</v>
      </c>
      <c r="C17" s="64" t="s">
        <v>64</v>
      </c>
      <c r="D17" s="64" t="s">
        <v>232</v>
      </c>
      <c r="E17" s="64" t="s">
        <v>12</v>
      </c>
      <c r="F17">
        <v>550000</v>
      </c>
      <c r="G17">
        <v>520000</v>
      </c>
      <c r="H17">
        <v>490128</v>
      </c>
      <c r="I17" s="64" t="s">
        <v>153</v>
      </c>
      <c r="J17" s="64" t="s">
        <v>323</v>
      </c>
      <c r="K17" s="64" t="s">
        <v>324</v>
      </c>
    </row>
    <row r="18" spans="1:11" x14ac:dyDescent="0.35">
      <c r="A18" s="64"/>
      <c r="B18" s="64" t="s">
        <v>176</v>
      </c>
      <c r="C18" s="64" t="s">
        <v>103</v>
      </c>
      <c r="D18" s="64" t="s">
        <v>232</v>
      </c>
      <c r="E18" s="64" t="s">
        <v>12</v>
      </c>
      <c r="F18">
        <v>460000</v>
      </c>
      <c r="G18">
        <v>256000</v>
      </c>
      <c r="H18">
        <v>221496.39</v>
      </c>
      <c r="I18" s="64" t="s">
        <v>153</v>
      </c>
      <c r="J18" s="64" t="s">
        <v>323</v>
      </c>
      <c r="K18" s="64" t="s">
        <v>324</v>
      </c>
    </row>
    <row r="19" spans="1:11" x14ac:dyDescent="0.35">
      <c r="A19" s="64"/>
      <c r="B19" s="64" t="s">
        <v>176</v>
      </c>
      <c r="C19" s="64" t="s">
        <v>101</v>
      </c>
      <c r="D19" s="64" t="s">
        <v>232</v>
      </c>
      <c r="E19" s="64" t="s">
        <v>12</v>
      </c>
      <c r="F19">
        <v>1274600</v>
      </c>
      <c r="G19">
        <v>740000</v>
      </c>
      <c r="H19">
        <v>693724.54999999993</v>
      </c>
      <c r="I19" s="64" t="s">
        <v>153</v>
      </c>
      <c r="J19" s="64" t="s">
        <v>323</v>
      </c>
      <c r="K19" s="64" t="s">
        <v>324</v>
      </c>
    </row>
    <row r="20" spans="1:11" x14ac:dyDescent="0.35">
      <c r="A20" s="64"/>
      <c r="B20" s="64" t="s">
        <v>176</v>
      </c>
      <c r="C20" s="64" t="s">
        <v>105</v>
      </c>
      <c r="D20" s="64" t="s">
        <v>232</v>
      </c>
      <c r="E20" s="64" t="s">
        <v>12</v>
      </c>
      <c r="F20">
        <v>3915400</v>
      </c>
      <c r="G20">
        <v>3915400</v>
      </c>
      <c r="H20">
        <v>3606614.91</v>
      </c>
      <c r="I20" s="64" t="s">
        <v>153</v>
      </c>
      <c r="J20" s="64" t="s">
        <v>323</v>
      </c>
      <c r="K20" s="64" t="s">
        <v>324</v>
      </c>
    </row>
    <row r="21" spans="1:11" x14ac:dyDescent="0.35">
      <c r="A21" s="64"/>
      <c r="B21" s="64" t="s">
        <v>176</v>
      </c>
      <c r="C21" s="64" t="s">
        <v>235</v>
      </c>
      <c r="D21" s="64" t="s">
        <v>232</v>
      </c>
      <c r="E21" s="64" t="s">
        <v>12</v>
      </c>
      <c r="F21">
        <v>1000000</v>
      </c>
      <c r="G21">
        <v>1000000</v>
      </c>
      <c r="H21">
        <v>1000000</v>
      </c>
      <c r="I21" s="64" t="s">
        <v>153</v>
      </c>
      <c r="J21" s="64" t="s">
        <v>323</v>
      </c>
      <c r="K21" s="64" t="s">
        <v>324</v>
      </c>
    </row>
    <row r="22" spans="1:11" x14ac:dyDescent="0.35">
      <c r="A22" s="64"/>
      <c r="B22" s="64" t="s">
        <v>180</v>
      </c>
      <c r="C22" s="64" t="s">
        <v>58</v>
      </c>
      <c r="D22" s="64" t="s">
        <v>232</v>
      </c>
      <c r="E22" s="64" t="s">
        <v>10</v>
      </c>
      <c r="F22">
        <v>21451500</v>
      </c>
      <c r="G22">
        <v>8000000</v>
      </c>
      <c r="H22">
        <v>6998574.46</v>
      </c>
      <c r="I22" s="64" t="s">
        <v>153</v>
      </c>
      <c r="J22" s="64" t="s">
        <v>323</v>
      </c>
      <c r="K22" s="64" t="s">
        <v>324</v>
      </c>
    </row>
    <row r="23" spans="1:11" x14ac:dyDescent="0.35">
      <c r="A23" s="64"/>
      <c r="B23" s="64" t="s">
        <v>180</v>
      </c>
      <c r="C23" s="64" t="s">
        <v>41</v>
      </c>
      <c r="D23" s="64" t="s">
        <v>232</v>
      </c>
      <c r="E23" s="64" t="s">
        <v>10</v>
      </c>
      <c r="F23">
        <v>1092500</v>
      </c>
      <c r="G23">
        <v>360000</v>
      </c>
      <c r="H23">
        <v>345385</v>
      </c>
      <c r="I23" s="64" t="s">
        <v>153</v>
      </c>
      <c r="J23" s="64" t="s">
        <v>323</v>
      </c>
      <c r="K23" s="64" t="s">
        <v>324</v>
      </c>
    </row>
    <row r="24" spans="1:11" x14ac:dyDescent="0.35">
      <c r="A24" s="64"/>
      <c r="B24" s="64" t="s">
        <v>180</v>
      </c>
      <c r="C24" s="64" t="s">
        <v>56</v>
      </c>
      <c r="D24" s="64" t="s">
        <v>232</v>
      </c>
      <c r="E24" s="64" t="s">
        <v>10</v>
      </c>
      <c r="F24">
        <v>12100000</v>
      </c>
      <c r="G24">
        <v>6400000</v>
      </c>
      <c r="H24">
        <v>5639826.5199999996</v>
      </c>
      <c r="I24" s="64" t="s">
        <v>153</v>
      </c>
      <c r="J24" s="64" t="s">
        <v>323</v>
      </c>
      <c r="K24" s="64" t="s">
        <v>324</v>
      </c>
    </row>
    <row r="25" spans="1:11" x14ac:dyDescent="0.35">
      <c r="A25" s="64"/>
      <c r="B25" s="64" t="s">
        <v>187</v>
      </c>
      <c r="C25" s="64" t="s">
        <v>91</v>
      </c>
      <c r="D25" s="64" t="s">
        <v>232</v>
      </c>
      <c r="E25" s="64" t="s">
        <v>5</v>
      </c>
      <c r="F25">
        <v>23000</v>
      </c>
      <c r="G25">
        <v>0</v>
      </c>
      <c r="H25">
        <v>0</v>
      </c>
      <c r="I25" s="64" t="s">
        <v>153</v>
      </c>
      <c r="J25" s="64" t="s">
        <v>323</v>
      </c>
      <c r="K25" s="64" t="s">
        <v>324</v>
      </c>
    </row>
    <row r="26" spans="1:11" x14ac:dyDescent="0.35">
      <c r="A26" s="64"/>
      <c r="B26" s="64" t="s">
        <v>187</v>
      </c>
      <c r="C26" s="64" t="s">
        <v>45</v>
      </c>
      <c r="D26" s="64" t="s">
        <v>232</v>
      </c>
      <c r="E26" s="64" t="s">
        <v>5</v>
      </c>
      <c r="G26">
        <v>0</v>
      </c>
      <c r="H26">
        <v>0</v>
      </c>
      <c r="I26" s="64" t="s">
        <v>153</v>
      </c>
      <c r="J26" s="64" t="s">
        <v>323</v>
      </c>
      <c r="K26" s="64" t="s">
        <v>324</v>
      </c>
    </row>
    <row r="27" spans="1:11" x14ac:dyDescent="0.35">
      <c r="A27" s="64"/>
      <c r="B27" s="64" t="s">
        <v>187</v>
      </c>
      <c r="C27" s="64" t="s">
        <v>77</v>
      </c>
      <c r="D27" s="64" t="s">
        <v>232</v>
      </c>
      <c r="E27" s="64" t="s">
        <v>5</v>
      </c>
      <c r="F27">
        <v>134000</v>
      </c>
      <c r="G27">
        <v>0</v>
      </c>
      <c r="H27">
        <v>0</v>
      </c>
      <c r="I27" s="64" t="s">
        <v>153</v>
      </c>
      <c r="J27" s="64" t="s">
        <v>323</v>
      </c>
      <c r="K27" s="64" t="s">
        <v>324</v>
      </c>
    </row>
    <row r="28" spans="1:11" x14ac:dyDescent="0.35">
      <c r="A28" s="64"/>
      <c r="B28" s="64" t="s">
        <v>187</v>
      </c>
      <c r="C28" s="64" t="s">
        <v>95</v>
      </c>
      <c r="D28" s="64" t="s">
        <v>232</v>
      </c>
      <c r="E28" s="64" t="s">
        <v>5</v>
      </c>
      <c r="F28">
        <v>356000</v>
      </c>
      <c r="G28">
        <v>96000</v>
      </c>
      <c r="H28">
        <v>94953.14</v>
      </c>
      <c r="I28" s="64" t="s">
        <v>153</v>
      </c>
      <c r="J28" s="64" t="s">
        <v>323</v>
      </c>
      <c r="K28" s="64" t="s">
        <v>324</v>
      </c>
    </row>
    <row r="29" spans="1:11" x14ac:dyDescent="0.35">
      <c r="A29" s="64"/>
      <c r="B29" s="64" t="s">
        <v>187</v>
      </c>
      <c r="C29" s="64" t="s">
        <v>89</v>
      </c>
      <c r="D29" s="64" t="s">
        <v>232</v>
      </c>
      <c r="E29" s="64" t="s">
        <v>5</v>
      </c>
      <c r="F29">
        <v>553500</v>
      </c>
      <c r="G29">
        <v>195000</v>
      </c>
      <c r="H29">
        <v>168175.82</v>
      </c>
      <c r="I29" s="64" t="s">
        <v>153</v>
      </c>
      <c r="J29" s="64" t="s">
        <v>323</v>
      </c>
      <c r="K29" s="64" t="s">
        <v>324</v>
      </c>
    </row>
    <row r="30" spans="1:11" x14ac:dyDescent="0.35">
      <c r="A30" s="64"/>
      <c r="B30" s="64" t="s">
        <v>187</v>
      </c>
      <c r="C30" s="64" t="s">
        <v>60</v>
      </c>
      <c r="D30" s="64" t="s">
        <v>232</v>
      </c>
      <c r="E30" s="64" t="s">
        <v>5</v>
      </c>
      <c r="F30">
        <v>930000</v>
      </c>
      <c r="G30">
        <v>550000</v>
      </c>
      <c r="H30">
        <v>509300</v>
      </c>
      <c r="I30" s="64" t="s">
        <v>153</v>
      </c>
      <c r="J30" s="64" t="s">
        <v>323</v>
      </c>
      <c r="K30" s="64" t="s">
        <v>324</v>
      </c>
    </row>
    <row r="31" spans="1:11" x14ac:dyDescent="0.35">
      <c r="A31" s="64"/>
      <c r="B31" s="64" t="s">
        <v>187</v>
      </c>
      <c r="C31" s="64" t="s">
        <v>93</v>
      </c>
      <c r="D31" s="64" t="s">
        <v>232</v>
      </c>
      <c r="E31" s="64" t="s">
        <v>5</v>
      </c>
      <c r="F31">
        <v>2163200</v>
      </c>
      <c r="G31">
        <v>1565000</v>
      </c>
      <c r="H31">
        <v>1454723.45</v>
      </c>
      <c r="I31" s="64" t="s">
        <v>153</v>
      </c>
      <c r="J31" s="64" t="s">
        <v>323</v>
      </c>
      <c r="K31" s="64" t="s">
        <v>324</v>
      </c>
    </row>
    <row r="32" spans="1:11" x14ac:dyDescent="0.35">
      <c r="A32" s="64"/>
      <c r="B32" s="64" t="s">
        <v>187</v>
      </c>
      <c r="C32" s="64" t="s">
        <v>236</v>
      </c>
      <c r="D32" s="64" t="s">
        <v>232</v>
      </c>
      <c r="E32" s="64" t="s">
        <v>5</v>
      </c>
      <c r="F32">
        <v>1165400</v>
      </c>
      <c r="G32">
        <v>700000</v>
      </c>
      <c r="H32">
        <v>669674.51</v>
      </c>
      <c r="I32" s="64" t="s">
        <v>153</v>
      </c>
      <c r="J32" s="64" t="s">
        <v>323</v>
      </c>
      <c r="K32" s="64" t="s">
        <v>324</v>
      </c>
    </row>
    <row r="33" spans="1:11" x14ac:dyDescent="0.35">
      <c r="A33" s="64"/>
      <c r="B33" s="64" t="s">
        <v>187</v>
      </c>
      <c r="C33" s="64" t="s">
        <v>62</v>
      </c>
      <c r="D33" s="64" t="s">
        <v>232</v>
      </c>
      <c r="E33" s="64" t="s">
        <v>5</v>
      </c>
      <c r="F33">
        <v>4040000</v>
      </c>
      <c r="G33">
        <v>1800000</v>
      </c>
      <c r="H33">
        <v>1642000</v>
      </c>
      <c r="I33" s="64" t="s">
        <v>153</v>
      </c>
      <c r="J33" s="64" t="s">
        <v>323</v>
      </c>
      <c r="K33" s="64" t="s">
        <v>324</v>
      </c>
    </row>
    <row r="34" spans="1:11" x14ac:dyDescent="0.35">
      <c r="A34" s="64"/>
      <c r="B34" s="64" t="s">
        <v>187</v>
      </c>
      <c r="C34" s="64" t="s">
        <v>74</v>
      </c>
      <c r="D34" s="64" t="s">
        <v>232</v>
      </c>
      <c r="E34" s="64" t="s">
        <v>5</v>
      </c>
      <c r="F34">
        <v>3600000</v>
      </c>
      <c r="G34">
        <v>3400000</v>
      </c>
      <c r="H34">
        <v>3133960</v>
      </c>
      <c r="I34" s="64" t="s">
        <v>153</v>
      </c>
      <c r="J34" s="64" t="s">
        <v>323</v>
      </c>
      <c r="K34" s="64" t="s">
        <v>324</v>
      </c>
    </row>
    <row r="35" spans="1:11" x14ac:dyDescent="0.35">
      <c r="A35" s="64"/>
      <c r="B35" s="64" t="s">
        <v>187</v>
      </c>
      <c r="C35" s="64" t="s">
        <v>84</v>
      </c>
      <c r="D35" s="64" t="s">
        <v>232</v>
      </c>
      <c r="E35" s="64" t="s">
        <v>5</v>
      </c>
      <c r="F35">
        <v>16181100</v>
      </c>
      <c r="G35">
        <v>5500000</v>
      </c>
      <c r="H35">
        <v>5158874.6500000004</v>
      </c>
      <c r="I35" s="64" t="s">
        <v>153</v>
      </c>
      <c r="J35" s="64" t="s">
        <v>323</v>
      </c>
      <c r="K35" s="64" t="s">
        <v>324</v>
      </c>
    </row>
    <row r="36" spans="1:11" x14ac:dyDescent="0.35">
      <c r="A36" s="64"/>
      <c r="B36" s="64" t="s">
        <v>187</v>
      </c>
      <c r="C36" s="64" t="s">
        <v>86</v>
      </c>
      <c r="D36" s="64" t="s">
        <v>232</v>
      </c>
      <c r="E36" s="64" t="s">
        <v>5</v>
      </c>
      <c r="F36">
        <v>51680400</v>
      </c>
      <c r="G36">
        <v>50000000</v>
      </c>
      <c r="H36">
        <v>45361702.600000001</v>
      </c>
      <c r="I36" s="64" t="s">
        <v>153</v>
      </c>
      <c r="J36" s="64" t="s">
        <v>323</v>
      </c>
      <c r="K36" s="64" t="s">
        <v>324</v>
      </c>
    </row>
    <row r="37" spans="1:11" x14ac:dyDescent="0.35">
      <c r="A37" s="64"/>
      <c r="B37" s="64" t="s">
        <v>187</v>
      </c>
      <c r="C37" s="64" t="s">
        <v>87</v>
      </c>
      <c r="D37" s="64" t="s">
        <v>232</v>
      </c>
      <c r="E37" s="64" t="s">
        <v>5</v>
      </c>
      <c r="F37">
        <v>1000000</v>
      </c>
      <c r="G37">
        <v>0</v>
      </c>
      <c r="H37">
        <v>0</v>
      </c>
      <c r="I37" s="64" t="s">
        <v>153</v>
      </c>
      <c r="J37" s="64" t="s">
        <v>323</v>
      </c>
      <c r="K37" s="64" t="s">
        <v>324</v>
      </c>
    </row>
    <row r="38" spans="1:11" x14ac:dyDescent="0.35">
      <c r="A38" s="64"/>
      <c r="B38" s="64" t="s">
        <v>187</v>
      </c>
      <c r="C38" s="64" t="s">
        <v>89</v>
      </c>
      <c r="D38" s="64" t="s">
        <v>232</v>
      </c>
      <c r="E38" s="64" t="s">
        <v>5</v>
      </c>
      <c r="F38">
        <v>3000</v>
      </c>
      <c r="G38">
        <v>3000</v>
      </c>
      <c r="H38">
        <v>2980</v>
      </c>
      <c r="I38" s="64" t="s">
        <v>153</v>
      </c>
      <c r="J38" s="64" t="s">
        <v>323</v>
      </c>
      <c r="K38" s="64" t="s">
        <v>324</v>
      </c>
    </row>
    <row r="39" spans="1:11" x14ac:dyDescent="0.35">
      <c r="A39" s="64"/>
      <c r="B39" s="64" t="s">
        <v>165</v>
      </c>
      <c r="C39" s="64" t="s">
        <v>97</v>
      </c>
      <c r="D39" s="64" t="s">
        <v>232</v>
      </c>
      <c r="E39" s="64" t="s">
        <v>154</v>
      </c>
      <c r="F39">
        <v>1196000</v>
      </c>
      <c r="G39">
        <v>57000</v>
      </c>
      <c r="H39">
        <v>50630</v>
      </c>
      <c r="I39" s="64" t="s">
        <v>153</v>
      </c>
      <c r="J39" s="64" t="s">
        <v>323</v>
      </c>
      <c r="K39" s="64" t="s">
        <v>324</v>
      </c>
    </row>
    <row r="40" spans="1:11" x14ac:dyDescent="0.35">
      <c r="A40" s="64"/>
      <c r="B40" s="64" t="s">
        <v>165</v>
      </c>
      <c r="C40" s="64" t="s">
        <v>99</v>
      </c>
      <c r="D40" s="64" t="s">
        <v>232</v>
      </c>
      <c r="E40" s="64" t="s">
        <v>154</v>
      </c>
      <c r="F40">
        <v>603200</v>
      </c>
      <c r="G40">
        <v>164000</v>
      </c>
      <c r="H40">
        <v>141045.31</v>
      </c>
      <c r="I40" s="64" t="s">
        <v>153</v>
      </c>
      <c r="J40" s="64" t="s">
        <v>323</v>
      </c>
      <c r="K40" s="64" t="s">
        <v>324</v>
      </c>
    </row>
    <row r="41" spans="1:11" x14ac:dyDescent="0.35">
      <c r="A41" s="64"/>
      <c r="B41" s="64" t="s">
        <v>173</v>
      </c>
      <c r="C41" s="64" t="s">
        <v>113</v>
      </c>
      <c r="D41" s="64" t="s">
        <v>232</v>
      </c>
      <c r="E41" s="64" t="s">
        <v>4</v>
      </c>
      <c r="F41">
        <v>5389200</v>
      </c>
      <c r="G41">
        <v>1220000</v>
      </c>
      <c r="H41">
        <v>1132157.69</v>
      </c>
      <c r="I41" s="64" t="s">
        <v>153</v>
      </c>
      <c r="J41" s="64" t="s">
        <v>323</v>
      </c>
      <c r="K41" s="64" t="s">
        <v>324</v>
      </c>
    </row>
    <row r="42" spans="1:11" x14ac:dyDescent="0.35">
      <c r="A42" s="64"/>
      <c r="B42" s="64" t="s">
        <v>173</v>
      </c>
      <c r="C42" s="64" t="s">
        <v>109</v>
      </c>
      <c r="D42" s="64" t="s">
        <v>232</v>
      </c>
      <c r="E42" s="64" t="s">
        <v>4</v>
      </c>
      <c r="F42">
        <v>185000</v>
      </c>
      <c r="G42">
        <v>95000</v>
      </c>
      <c r="H42">
        <v>84368</v>
      </c>
      <c r="I42" s="64" t="s">
        <v>153</v>
      </c>
      <c r="J42" s="64" t="s">
        <v>323</v>
      </c>
      <c r="K42" s="64" t="s">
        <v>324</v>
      </c>
    </row>
    <row r="43" spans="1:11" x14ac:dyDescent="0.35">
      <c r="A43" s="64"/>
      <c r="B43" s="64" t="s">
        <v>173</v>
      </c>
      <c r="C43" s="64" t="s">
        <v>111</v>
      </c>
      <c r="D43" s="64" t="s">
        <v>232</v>
      </c>
      <c r="E43" s="64" t="s">
        <v>4</v>
      </c>
      <c r="F43">
        <v>7299300</v>
      </c>
      <c r="G43">
        <v>2100000</v>
      </c>
      <c r="H43">
        <v>1816597.5899999999</v>
      </c>
      <c r="I43" s="64" t="s">
        <v>153</v>
      </c>
      <c r="J43" s="64" t="s">
        <v>323</v>
      </c>
      <c r="K43" s="64" t="s">
        <v>324</v>
      </c>
    </row>
    <row r="44" spans="1:11" x14ac:dyDescent="0.35">
      <c r="A44" s="64"/>
      <c r="B44" s="64" t="s">
        <v>173</v>
      </c>
      <c r="C44" s="64" t="s">
        <v>107</v>
      </c>
      <c r="D44" s="64" t="s">
        <v>232</v>
      </c>
      <c r="E44" s="64" t="s">
        <v>4</v>
      </c>
      <c r="F44">
        <v>861600</v>
      </c>
      <c r="G44">
        <v>414000</v>
      </c>
      <c r="H44">
        <v>354603.28</v>
      </c>
      <c r="I44" s="64" t="s">
        <v>153</v>
      </c>
      <c r="J44" s="64" t="s">
        <v>323</v>
      </c>
      <c r="K44" s="64" t="s">
        <v>324</v>
      </c>
    </row>
    <row r="45" spans="1:11" x14ac:dyDescent="0.35">
      <c r="A45" s="64"/>
      <c r="B45" s="64" t="s">
        <v>169</v>
      </c>
      <c r="C45" s="64" t="s">
        <v>237</v>
      </c>
      <c r="D45" s="64" t="s">
        <v>232</v>
      </c>
      <c r="E45" s="64" t="s">
        <v>6</v>
      </c>
      <c r="F45">
        <v>250000</v>
      </c>
      <c r="G45">
        <v>220000</v>
      </c>
      <c r="H45">
        <v>194175.02</v>
      </c>
      <c r="I45" s="64" t="s">
        <v>153</v>
      </c>
      <c r="J45" s="64" t="s">
        <v>323</v>
      </c>
      <c r="K45" s="64" t="s">
        <v>324</v>
      </c>
    </row>
    <row r="46" spans="1:11" x14ac:dyDescent="0.35">
      <c r="A46" s="64"/>
      <c r="B46" s="64" t="s">
        <v>169</v>
      </c>
      <c r="C46" s="64" t="s">
        <v>93</v>
      </c>
      <c r="D46" s="64" t="s">
        <v>232</v>
      </c>
      <c r="E46" s="64" t="s">
        <v>6</v>
      </c>
      <c r="G46">
        <v>0</v>
      </c>
      <c r="H46">
        <v>0</v>
      </c>
      <c r="I46" s="64" t="s">
        <v>153</v>
      </c>
      <c r="J46" s="64" t="s">
        <v>323</v>
      </c>
      <c r="K46" s="64" t="s">
        <v>324</v>
      </c>
    </row>
    <row r="47" spans="1:11" x14ac:dyDescent="0.35">
      <c r="A47" s="64"/>
      <c r="B47" s="64" t="s">
        <v>169</v>
      </c>
      <c r="C47" s="64" t="s">
        <v>83</v>
      </c>
      <c r="D47" s="64" t="s">
        <v>232</v>
      </c>
      <c r="E47" s="64" t="s">
        <v>6</v>
      </c>
      <c r="F47">
        <v>300000</v>
      </c>
      <c r="G47">
        <v>134000</v>
      </c>
      <c r="H47">
        <v>116547.38</v>
      </c>
      <c r="I47" s="64" t="s">
        <v>153</v>
      </c>
      <c r="J47" s="64" t="s">
        <v>323</v>
      </c>
      <c r="K47" s="64" t="s">
        <v>324</v>
      </c>
    </row>
    <row r="48" spans="1:11" x14ac:dyDescent="0.35">
      <c r="A48" s="64"/>
      <c r="B48" s="64" t="s">
        <v>169</v>
      </c>
      <c r="C48" s="64" t="s">
        <v>79</v>
      </c>
      <c r="D48" s="64" t="s">
        <v>232</v>
      </c>
      <c r="E48" s="64" t="s">
        <v>6</v>
      </c>
      <c r="F48">
        <v>5361400</v>
      </c>
      <c r="G48">
        <v>1400000</v>
      </c>
      <c r="H48">
        <v>1363824.23</v>
      </c>
      <c r="I48" s="64" t="s">
        <v>153</v>
      </c>
      <c r="J48" s="64" t="s">
        <v>323</v>
      </c>
      <c r="K48" s="64" t="s">
        <v>324</v>
      </c>
    </row>
    <row r="49" spans="1:11" x14ac:dyDescent="0.35">
      <c r="A49" s="64"/>
      <c r="B49" s="64" t="s">
        <v>174</v>
      </c>
      <c r="C49" s="64" t="s">
        <v>45</v>
      </c>
      <c r="D49" s="64" t="s">
        <v>232</v>
      </c>
      <c r="E49" s="64" t="s">
        <v>8</v>
      </c>
      <c r="F49">
        <v>2000</v>
      </c>
      <c r="G49">
        <v>0</v>
      </c>
      <c r="H49">
        <v>0</v>
      </c>
      <c r="I49" s="64" t="s">
        <v>153</v>
      </c>
      <c r="J49" s="64" t="s">
        <v>323</v>
      </c>
      <c r="K49" s="64" t="s">
        <v>324</v>
      </c>
    </row>
    <row r="50" spans="1:11" x14ac:dyDescent="0.35">
      <c r="A50" s="64"/>
      <c r="B50" s="64" t="s">
        <v>174</v>
      </c>
      <c r="C50" s="64" t="s">
        <v>41</v>
      </c>
      <c r="D50" s="64" t="s">
        <v>232</v>
      </c>
      <c r="E50" s="64" t="s">
        <v>8</v>
      </c>
      <c r="F50">
        <v>337500</v>
      </c>
      <c r="G50">
        <v>40000</v>
      </c>
      <c r="H50">
        <v>34081.699999999997</v>
      </c>
      <c r="I50" s="64" t="s">
        <v>153</v>
      </c>
      <c r="J50" s="64" t="s">
        <v>323</v>
      </c>
      <c r="K50" s="64" t="s">
        <v>324</v>
      </c>
    </row>
    <row r="51" spans="1:11" x14ac:dyDescent="0.35">
      <c r="A51" s="64"/>
      <c r="B51" s="64" t="s">
        <v>174</v>
      </c>
      <c r="C51" s="64" t="s">
        <v>238</v>
      </c>
      <c r="D51" s="64" t="s">
        <v>232</v>
      </c>
      <c r="E51" s="64" t="s">
        <v>8</v>
      </c>
      <c r="F51">
        <v>1300000</v>
      </c>
      <c r="G51">
        <v>550000</v>
      </c>
      <c r="H51">
        <v>491462.12</v>
      </c>
      <c r="I51" s="64" t="s">
        <v>153</v>
      </c>
      <c r="J51" s="64" t="s">
        <v>323</v>
      </c>
      <c r="K51" s="64" t="s">
        <v>324</v>
      </c>
    </row>
    <row r="52" spans="1:11" x14ac:dyDescent="0.35">
      <c r="A52" s="64"/>
      <c r="B52" s="64" t="s">
        <v>174</v>
      </c>
      <c r="C52" s="64" t="s">
        <v>74</v>
      </c>
      <c r="D52" s="64" t="s">
        <v>232</v>
      </c>
      <c r="E52" s="64" t="s">
        <v>8</v>
      </c>
      <c r="F52">
        <v>2636900</v>
      </c>
      <c r="G52">
        <v>520000</v>
      </c>
      <c r="H52">
        <v>464755.07</v>
      </c>
      <c r="I52" s="64" t="s">
        <v>153</v>
      </c>
      <c r="J52" s="64" t="s">
        <v>323</v>
      </c>
      <c r="K52" s="64" t="s">
        <v>324</v>
      </c>
    </row>
    <row r="53" spans="1:11" x14ac:dyDescent="0.35">
      <c r="A53" s="64"/>
      <c r="B53" s="64" t="s">
        <v>174</v>
      </c>
      <c r="C53" s="64" t="s">
        <v>77</v>
      </c>
      <c r="D53" s="64" t="s">
        <v>232</v>
      </c>
      <c r="E53" s="64" t="s">
        <v>8</v>
      </c>
      <c r="F53">
        <v>4452700</v>
      </c>
      <c r="G53">
        <v>1200000</v>
      </c>
      <c r="H53">
        <v>1090689.8400000001</v>
      </c>
      <c r="I53" s="64" t="s">
        <v>153</v>
      </c>
      <c r="J53" s="64" t="s">
        <v>323</v>
      </c>
      <c r="K53" s="64" t="s">
        <v>324</v>
      </c>
    </row>
    <row r="54" spans="1:11" x14ac:dyDescent="0.35">
      <c r="A54" s="64"/>
      <c r="B54" s="64" t="s">
        <v>174</v>
      </c>
      <c r="C54" s="64" t="s">
        <v>72</v>
      </c>
      <c r="D54" s="64" t="s">
        <v>232</v>
      </c>
      <c r="E54" s="64" t="s">
        <v>8</v>
      </c>
      <c r="F54">
        <v>3990000</v>
      </c>
      <c r="G54">
        <v>2425100</v>
      </c>
      <c r="H54">
        <v>2203759.8200000003</v>
      </c>
      <c r="I54" s="64" t="s">
        <v>153</v>
      </c>
      <c r="J54" s="64" t="s">
        <v>323</v>
      </c>
      <c r="K54" s="64" t="s">
        <v>324</v>
      </c>
    </row>
    <row r="55" spans="1:11" x14ac:dyDescent="0.35">
      <c r="A55" s="64"/>
      <c r="B55" s="64" t="s">
        <v>180</v>
      </c>
      <c r="C55" s="64" t="s">
        <v>41</v>
      </c>
      <c r="D55" s="64" t="s">
        <v>239</v>
      </c>
      <c r="E55" s="64" t="s">
        <v>21</v>
      </c>
      <c r="F55">
        <v>2000</v>
      </c>
      <c r="G55">
        <v>700</v>
      </c>
      <c r="H55">
        <v>650</v>
      </c>
      <c r="I55" s="64" t="s">
        <v>153</v>
      </c>
      <c r="J55" s="64" t="s">
        <v>323</v>
      </c>
      <c r="K55" s="64" t="s">
        <v>324</v>
      </c>
    </row>
    <row r="56" spans="1:11" x14ac:dyDescent="0.35">
      <c r="A56" s="64"/>
      <c r="B56" s="64" t="s">
        <v>166</v>
      </c>
      <c r="C56" s="64" t="s">
        <v>43</v>
      </c>
      <c r="D56" s="64" t="s">
        <v>239</v>
      </c>
      <c r="E56" s="64" t="s">
        <v>21</v>
      </c>
      <c r="F56">
        <v>10000</v>
      </c>
      <c r="G56">
        <v>0</v>
      </c>
      <c r="H56">
        <v>0</v>
      </c>
      <c r="I56" s="64" t="s">
        <v>153</v>
      </c>
      <c r="J56" s="64" t="s">
        <v>323</v>
      </c>
      <c r="K56" s="64" t="s">
        <v>324</v>
      </c>
    </row>
    <row r="57" spans="1:11" x14ac:dyDescent="0.35">
      <c r="A57" s="64"/>
      <c r="B57" s="64" t="s">
        <v>187</v>
      </c>
      <c r="C57" s="64" t="s">
        <v>45</v>
      </c>
      <c r="D57" s="64" t="s">
        <v>239</v>
      </c>
      <c r="E57" s="64" t="s">
        <v>21</v>
      </c>
      <c r="F57">
        <v>4000</v>
      </c>
      <c r="G57">
        <v>1200</v>
      </c>
      <c r="H57">
        <v>1070.5999999999999</v>
      </c>
      <c r="I57" s="64" t="s">
        <v>153</v>
      </c>
      <c r="J57" s="64" t="s">
        <v>323</v>
      </c>
      <c r="K57" s="64" t="s">
        <v>324</v>
      </c>
    </row>
    <row r="58" spans="1:11" x14ac:dyDescent="0.35">
      <c r="A58" s="64"/>
      <c r="B58" s="64" t="s">
        <v>167</v>
      </c>
      <c r="C58" s="64" t="s">
        <v>52</v>
      </c>
      <c r="D58" s="64" t="s">
        <v>239</v>
      </c>
      <c r="E58" s="64" t="s">
        <v>21</v>
      </c>
      <c r="F58">
        <v>20000</v>
      </c>
      <c r="G58">
        <v>19000</v>
      </c>
      <c r="H58">
        <v>16814.400000000001</v>
      </c>
      <c r="I58" s="64" t="s">
        <v>153</v>
      </c>
      <c r="J58" s="64" t="s">
        <v>323</v>
      </c>
      <c r="K58" s="64" t="s">
        <v>324</v>
      </c>
    </row>
    <row r="59" spans="1:11" x14ac:dyDescent="0.35">
      <c r="A59" s="64"/>
      <c r="B59" s="64" t="s">
        <v>167</v>
      </c>
      <c r="C59" s="64" t="s">
        <v>54</v>
      </c>
      <c r="D59" s="64" t="s">
        <v>239</v>
      </c>
      <c r="E59" s="64" t="s">
        <v>21</v>
      </c>
      <c r="F59">
        <v>32500</v>
      </c>
      <c r="G59">
        <v>23000</v>
      </c>
      <c r="H59">
        <v>21019</v>
      </c>
      <c r="I59" s="64" t="s">
        <v>153</v>
      </c>
      <c r="J59" s="64" t="s">
        <v>323</v>
      </c>
      <c r="K59" s="64" t="s">
        <v>324</v>
      </c>
    </row>
    <row r="60" spans="1:11" x14ac:dyDescent="0.35">
      <c r="A60" s="64"/>
      <c r="B60" s="64" t="s">
        <v>172</v>
      </c>
      <c r="C60" s="64" t="s">
        <v>60</v>
      </c>
      <c r="D60" s="64" t="s">
        <v>239</v>
      </c>
      <c r="E60" s="64" t="s">
        <v>21</v>
      </c>
      <c r="F60">
        <v>10000</v>
      </c>
      <c r="G60">
        <v>0</v>
      </c>
      <c r="H60">
        <v>0</v>
      </c>
      <c r="I60" s="64" t="s">
        <v>153</v>
      </c>
      <c r="J60" s="64" t="s">
        <v>323</v>
      </c>
      <c r="K60" s="64" t="s">
        <v>324</v>
      </c>
    </row>
    <row r="61" spans="1:11" x14ac:dyDescent="0.35">
      <c r="A61" s="64"/>
      <c r="B61" s="64" t="s">
        <v>187</v>
      </c>
      <c r="C61" s="64" t="s">
        <v>77</v>
      </c>
      <c r="D61" s="64" t="s">
        <v>239</v>
      </c>
      <c r="E61" s="64" t="s">
        <v>21</v>
      </c>
      <c r="F61">
        <v>15000</v>
      </c>
      <c r="G61">
        <v>1100</v>
      </c>
      <c r="H61">
        <v>1020</v>
      </c>
      <c r="I61" s="64" t="s">
        <v>153</v>
      </c>
      <c r="J61" s="64" t="s">
        <v>323</v>
      </c>
      <c r="K61" s="64" t="s">
        <v>324</v>
      </c>
    </row>
    <row r="62" spans="1:11" x14ac:dyDescent="0.35">
      <c r="A62" s="64"/>
      <c r="B62" s="64" t="s">
        <v>187</v>
      </c>
      <c r="C62" s="64" t="s">
        <v>87</v>
      </c>
      <c r="D62" s="64" t="s">
        <v>239</v>
      </c>
      <c r="E62" s="64" t="s">
        <v>21</v>
      </c>
      <c r="F62">
        <v>590000</v>
      </c>
      <c r="G62">
        <v>270000</v>
      </c>
      <c r="H62">
        <v>247028.4</v>
      </c>
      <c r="I62" s="64" t="s">
        <v>153</v>
      </c>
      <c r="J62" s="64" t="s">
        <v>323</v>
      </c>
      <c r="K62" s="64" t="s">
        <v>324</v>
      </c>
    </row>
    <row r="63" spans="1:11" x14ac:dyDescent="0.35">
      <c r="A63" s="64"/>
      <c r="B63" s="64" t="s">
        <v>187</v>
      </c>
      <c r="C63" s="64" t="s">
        <v>89</v>
      </c>
      <c r="D63" s="64" t="s">
        <v>239</v>
      </c>
      <c r="E63" s="64" t="s">
        <v>21</v>
      </c>
      <c r="F63">
        <v>25500</v>
      </c>
      <c r="G63">
        <v>22000</v>
      </c>
      <c r="H63">
        <v>19151.270000000008</v>
      </c>
      <c r="I63" s="64" t="s">
        <v>153</v>
      </c>
      <c r="J63" s="64" t="s">
        <v>323</v>
      </c>
      <c r="K63" s="64" t="s">
        <v>324</v>
      </c>
    </row>
    <row r="64" spans="1:11" x14ac:dyDescent="0.35">
      <c r="A64" s="64"/>
      <c r="B64" s="64" t="s">
        <v>187</v>
      </c>
      <c r="C64" s="64" t="s">
        <v>91</v>
      </c>
      <c r="D64" s="64" t="s">
        <v>239</v>
      </c>
      <c r="E64" s="64" t="s">
        <v>21</v>
      </c>
      <c r="F64">
        <v>4000</v>
      </c>
      <c r="G64">
        <v>0</v>
      </c>
      <c r="H64">
        <v>0</v>
      </c>
      <c r="I64" s="64" t="s">
        <v>153</v>
      </c>
      <c r="J64" s="64" t="s">
        <v>323</v>
      </c>
      <c r="K64" s="64" t="s">
        <v>324</v>
      </c>
    </row>
    <row r="65" spans="1:11" x14ac:dyDescent="0.35">
      <c r="A65" s="64"/>
      <c r="B65" s="64" t="s">
        <v>173</v>
      </c>
      <c r="C65" s="64" t="s">
        <v>111</v>
      </c>
      <c r="D65" s="64" t="s">
        <v>239</v>
      </c>
      <c r="E65" s="64" t="s">
        <v>21</v>
      </c>
      <c r="F65">
        <v>2800</v>
      </c>
      <c r="G65">
        <v>0</v>
      </c>
      <c r="H65">
        <v>0</v>
      </c>
      <c r="I65" s="64" t="s">
        <v>153</v>
      </c>
      <c r="J65" s="64" t="s">
        <v>323</v>
      </c>
      <c r="K65" s="64" t="s">
        <v>324</v>
      </c>
    </row>
    <row r="66" spans="1:11" x14ac:dyDescent="0.35">
      <c r="A66" s="64"/>
      <c r="B66" s="64" t="s">
        <v>180</v>
      </c>
      <c r="C66" s="64" t="s">
        <v>41</v>
      </c>
      <c r="D66" s="64" t="s">
        <v>239</v>
      </c>
      <c r="E66" s="64" t="s">
        <v>16</v>
      </c>
      <c r="F66">
        <v>15900</v>
      </c>
      <c r="G66">
        <v>12000</v>
      </c>
      <c r="H66">
        <v>10360</v>
      </c>
      <c r="I66" s="64" t="s">
        <v>153</v>
      </c>
      <c r="J66" s="64" t="s">
        <v>323</v>
      </c>
      <c r="K66" s="64" t="s">
        <v>324</v>
      </c>
    </row>
    <row r="67" spans="1:11" x14ac:dyDescent="0.35">
      <c r="A67" s="64"/>
      <c r="B67" s="64" t="s">
        <v>166</v>
      </c>
      <c r="C67" s="64" t="s">
        <v>43</v>
      </c>
      <c r="D67" s="64" t="s">
        <v>239</v>
      </c>
      <c r="E67" s="64" t="s">
        <v>16</v>
      </c>
      <c r="F67">
        <v>10000</v>
      </c>
      <c r="G67">
        <v>10000</v>
      </c>
      <c r="H67">
        <v>9331.4500000000007</v>
      </c>
      <c r="I67" s="64" t="s">
        <v>153</v>
      </c>
      <c r="J67" s="64" t="s">
        <v>323</v>
      </c>
      <c r="K67" s="64" t="s">
        <v>324</v>
      </c>
    </row>
    <row r="68" spans="1:11" x14ac:dyDescent="0.35">
      <c r="A68" s="64"/>
      <c r="B68" s="64" t="s">
        <v>174</v>
      </c>
      <c r="C68" s="64" t="s">
        <v>45</v>
      </c>
      <c r="D68" s="64" t="s">
        <v>239</v>
      </c>
      <c r="E68" s="64" t="s">
        <v>16</v>
      </c>
      <c r="F68">
        <v>4000</v>
      </c>
      <c r="G68">
        <v>4000</v>
      </c>
      <c r="H68">
        <v>3421.95</v>
      </c>
      <c r="I68" s="64" t="s">
        <v>153</v>
      </c>
      <c r="J68" s="64" t="s">
        <v>323</v>
      </c>
      <c r="K68" s="64" t="s">
        <v>324</v>
      </c>
    </row>
    <row r="69" spans="1:11" x14ac:dyDescent="0.35">
      <c r="A69" s="64"/>
      <c r="B69" s="64" t="s">
        <v>167</v>
      </c>
      <c r="C69" s="64" t="s">
        <v>52</v>
      </c>
      <c r="D69" s="64" t="s">
        <v>239</v>
      </c>
      <c r="E69" s="64" t="s">
        <v>16</v>
      </c>
      <c r="F69">
        <v>20000</v>
      </c>
      <c r="G69">
        <v>11000</v>
      </c>
      <c r="H69">
        <v>9477.3499999999985</v>
      </c>
      <c r="I69" s="64" t="s">
        <v>153</v>
      </c>
      <c r="J69" s="64" t="s">
        <v>323</v>
      </c>
      <c r="K69" s="64" t="s">
        <v>324</v>
      </c>
    </row>
    <row r="70" spans="1:11" x14ac:dyDescent="0.35">
      <c r="A70" s="64"/>
      <c r="B70" s="64" t="s">
        <v>167</v>
      </c>
      <c r="C70" s="64" t="s">
        <v>54</v>
      </c>
      <c r="D70" s="64" t="s">
        <v>239</v>
      </c>
      <c r="E70" s="64" t="s">
        <v>16</v>
      </c>
      <c r="F70">
        <v>37000</v>
      </c>
      <c r="G70">
        <v>37000</v>
      </c>
      <c r="H70">
        <v>33065.4</v>
      </c>
      <c r="I70" s="64" t="s">
        <v>153</v>
      </c>
      <c r="J70" s="64" t="s">
        <v>323</v>
      </c>
      <c r="K70" s="64" t="s">
        <v>324</v>
      </c>
    </row>
    <row r="71" spans="1:11" x14ac:dyDescent="0.35">
      <c r="A71" s="64"/>
      <c r="B71" s="64" t="s">
        <v>172</v>
      </c>
      <c r="C71" s="64" t="s">
        <v>60</v>
      </c>
      <c r="D71" s="64" t="s">
        <v>239</v>
      </c>
      <c r="E71" s="64" t="s">
        <v>16</v>
      </c>
      <c r="F71">
        <v>20000</v>
      </c>
      <c r="G71">
        <v>17000</v>
      </c>
      <c r="H71">
        <v>14768</v>
      </c>
      <c r="I71" s="64" t="s">
        <v>153</v>
      </c>
      <c r="J71" s="64" t="s">
        <v>323</v>
      </c>
      <c r="K71" s="64" t="s">
        <v>324</v>
      </c>
    </row>
    <row r="72" spans="1:11" x14ac:dyDescent="0.35">
      <c r="A72" s="64"/>
      <c r="B72" s="64" t="s">
        <v>187</v>
      </c>
      <c r="C72" s="64" t="s">
        <v>77</v>
      </c>
      <c r="D72" s="64" t="s">
        <v>239</v>
      </c>
      <c r="E72" s="64" t="s">
        <v>16</v>
      </c>
      <c r="F72">
        <v>30000</v>
      </c>
      <c r="G72">
        <v>22000</v>
      </c>
      <c r="H72">
        <v>19110.52</v>
      </c>
      <c r="I72" s="64" t="s">
        <v>153</v>
      </c>
      <c r="J72" s="64" t="s">
        <v>323</v>
      </c>
      <c r="K72" s="64" t="s">
        <v>324</v>
      </c>
    </row>
    <row r="73" spans="1:11" x14ac:dyDescent="0.35">
      <c r="A73" s="64"/>
      <c r="B73" s="64" t="s">
        <v>187</v>
      </c>
      <c r="C73" s="64" t="s">
        <v>87</v>
      </c>
      <c r="D73" s="64" t="s">
        <v>239</v>
      </c>
      <c r="E73" s="64" t="s">
        <v>16</v>
      </c>
      <c r="F73">
        <v>1060000</v>
      </c>
      <c r="G73">
        <v>932000</v>
      </c>
      <c r="H73">
        <v>816481.08000000007</v>
      </c>
      <c r="I73" s="64" t="s">
        <v>153</v>
      </c>
      <c r="J73" s="64" t="s">
        <v>323</v>
      </c>
      <c r="K73" s="64" t="s">
        <v>324</v>
      </c>
    </row>
    <row r="74" spans="1:11" x14ac:dyDescent="0.35">
      <c r="A74" s="64"/>
      <c r="B74" s="64" t="s">
        <v>187</v>
      </c>
      <c r="C74" s="64" t="s">
        <v>89</v>
      </c>
      <c r="D74" s="64" t="s">
        <v>239</v>
      </c>
      <c r="E74" s="64" t="s">
        <v>16</v>
      </c>
      <c r="F74">
        <v>23500</v>
      </c>
      <c r="G74">
        <v>23000</v>
      </c>
      <c r="H74">
        <v>19674.34</v>
      </c>
      <c r="I74" s="64" t="s">
        <v>153</v>
      </c>
      <c r="J74" s="64" t="s">
        <v>323</v>
      </c>
      <c r="K74" s="64" t="s">
        <v>324</v>
      </c>
    </row>
    <row r="75" spans="1:11" x14ac:dyDescent="0.35">
      <c r="A75" s="64"/>
      <c r="B75" s="64" t="s">
        <v>187</v>
      </c>
      <c r="C75" s="64" t="s">
        <v>91</v>
      </c>
      <c r="D75" s="64" t="s">
        <v>239</v>
      </c>
      <c r="E75" s="64" t="s">
        <v>16</v>
      </c>
      <c r="F75">
        <v>4000</v>
      </c>
      <c r="G75">
        <v>0</v>
      </c>
      <c r="H75">
        <v>0</v>
      </c>
      <c r="I75" s="64" t="s">
        <v>153</v>
      </c>
      <c r="J75" s="64" t="s">
        <v>323</v>
      </c>
      <c r="K75" s="64" t="s">
        <v>324</v>
      </c>
    </row>
    <row r="76" spans="1:11" x14ac:dyDescent="0.35">
      <c r="A76" s="64"/>
      <c r="B76" s="64" t="s">
        <v>180</v>
      </c>
      <c r="C76" s="64" t="s">
        <v>41</v>
      </c>
      <c r="D76" s="64" t="s">
        <v>239</v>
      </c>
      <c r="E76" s="64" t="s">
        <v>22</v>
      </c>
      <c r="F76">
        <v>4300</v>
      </c>
      <c r="G76">
        <v>700</v>
      </c>
      <c r="H76">
        <v>650</v>
      </c>
      <c r="I76" s="64" t="s">
        <v>153</v>
      </c>
      <c r="J76" s="64" t="s">
        <v>323</v>
      </c>
      <c r="K76" s="64" t="s">
        <v>324</v>
      </c>
    </row>
    <row r="77" spans="1:11" x14ac:dyDescent="0.35">
      <c r="A77" s="64"/>
      <c r="B77" s="64" t="s">
        <v>166</v>
      </c>
      <c r="C77" s="64" t="s">
        <v>43</v>
      </c>
      <c r="D77" s="64" t="s">
        <v>239</v>
      </c>
      <c r="E77" s="64" t="s">
        <v>22</v>
      </c>
      <c r="F77">
        <v>18000</v>
      </c>
      <c r="G77">
        <v>18000</v>
      </c>
      <c r="H77">
        <v>17469.490000000002</v>
      </c>
      <c r="I77" s="64" t="s">
        <v>153</v>
      </c>
      <c r="J77" s="64" t="s">
        <v>323</v>
      </c>
      <c r="K77" s="64" t="s">
        <v>324</v>
      </c>
    </row>
    <row r="78" spans="1:11" x14ac:dyDescent="0.35">
      <c r="A78" s="64"/>
      <c r="B78" s="64" t="s">
        <v>174</v>
      </c>
      <c r="C78" s="64" t="s">
        <v>45</v>
      </c>
      <c r="D78" s="64" t="s">
        <v>239</v>
      </c>
      <c r="E78" s="64" t="s">
        <v>22</v>
      </c>
      <c r="F78">
        <v>4000</v>
      </c>
      <c r="G78">
        <v>4000</v>
      </c>
      <c r="H78">
        <v>3798</v>
      </c>
      <c r="I78" s="64" t="s">
        <v>153</v>
      </c>
      <c r="J78" s="64" t="s">
        <v>323</v>
      </c>
      <c r="K78" s="64" t="s">
        <v>324</v>
      </c>
    </row>
    <row r="79" spans="1:11" x14ac:dyDescent="0.35">
      <c r="A79" s="64"/>
      <c r="B79" s="64" t="s">
        <v>167</v>
      </c>
      <c r="C79" s="64" t="s">
        <v>52</v>
      </c>
      <c r="D79" s="64" t="s">
        <v>239</v>
      </c>
      <c r="E79" s="64" t="s">
        <v>22</v>
      </c>
      <c r="F79">
        <v>20000</v>
      </c>
      <c r="G79">
        <v>13000</v>
      </c>
      <c r="H79">
        <v>11584.379999999997</v>
      </c>
      <c r="I79" s="64" t="s">
        <v>153</v>
      </c>
      <c r="J79" s="64" t="s">
        <v>323</v>
      </c>
      <c r="K79" s="64" t="s">
        <v>324</v>
      </c>
    </row>
    <row r="80" spans="1:11" x14ac:dyDescent="0.35">
      <c r="A80" s="64"/>
      <c r="B80" s="64" t="s">
        <v>167</v>
      </c>
      <c r="C80" s="64" t="s">
        <v>54</v>
      </c>
      <c r="D80" s="64" t="s">
        <v>239</v>
      </c>
      <c r="E80" s="64" t="s">
        <v>22</v>
      </c>
      <c r="F80">
        <v>41500</v>
      </c>
      <c r="G80">
        <v>38000</v>
      </c>
      <c r="H80">
        <v>34091.100000000006</v>
      </c>
      <c r="I80" s="64" t="s">
        <v>153</v>
      </c>
      <c r="J80" s="64" t="s">
        <v>323</v>
      </c>
      <c r="K80" s="64" t="s">
        <v>324</v>
      </c>
    </row>
    <row r="81" spans="1:11" x14ac:dyDescent="0.35">
      <c r="A81" s="64"/>
      <c r="B81" s="64" t="s">
        <v>180</v>
      </c>
      <c r="C81" s="64" t="s">
        <v>58</v>
      </c>
      <c r="D81" s="64" t="s">
        <v>239</v>
      </c>
      <c r="E81" s="64" t="s">
        <v>22</v>
      </c>
      <c r="F81">
        <v>5000</v>
      </c>
      <c r="G81">
        <v>1500</v>
      </c>
      <c r="H81">
        <v>1281.6999999999998</v>
      </c>
      <c r="I81" s="64" t="s">
        <v>153</v>
      </c>
      <c r="J81" s="64" t="s">
        <v>323</v>
      </c>
      <c r="K81" s="64" t="s">
        <v>324</v>
      </c>
    </row>
    <row r="82" spans="1:11" x14ac:dyDescent="0.35">
      <c r="A82" s="64"/>
      <c r="B82" s="64" t="s">
        <v>172</v>
      </c>
      <c r="C82" s="64" t="s">
        <v>60</v>
      </c>
      <c r="D82" s="64" t="s">
        <v>239</v>
      </c>
      <c r="E82" s="64" t="s">
        <v>22</v>
      </c>
      <c r="F82">
        <v>20000</v>
      </c>
      <c r="G82">
        <v>20000</v>
      </c>
      <c r="H82">
        <v>18274.7</v>
      </c>
      <c r="I82" s="64" t="s">
        <v>153</v>
      </c>
      <c r="J82" s="64" t="s">
        <v>323</v>
      </c>
      <c r="K82" s="64" t="s">
        <v>324</v>
      </c>
    </row>
    <row r="83" spans="1:11" x14ac:dyDescent="0.35">
      <c r="A83" s="64"/>
      <c r="B83" s="64" t="s">
        <v>187</v>
      </c>
      <c r="C83" s="64" t="s">
        <v>77</v>
      </c>
      <c r="D83" s="64" t="s">
        <v>239</v>
      </c>
      <c r="E83" s="64" t="s">
        <v>22</v>
      </c>
      <c r="F83">
        <v>30000</v>
      </c>
      <c r="G83">
        <v>24000</v>
      </c>
      <c r="H83">
        <v>21169.45</v>
      </c>
      <c r="I83" s="64" t="s">
        <v>153</v>
      </c>
      <c r="J83" s="64" t="s">
        <v>323</v>
      </c>
      <c r="K83" s="64" t="s">
        <v>324</v>
      </c>
    </row>
    <row r="84" spans="1:11" x14ac:dyDescent="0.35">
      <c r="A84" s="64"/>
      <c r="B84" s="64" t="s">
        <v>187</v>
      </c>
      <c r="C84" s="64" t="s">
        <v>87</v>
      </c>
      <c r="D84" s="64" t="s">
        <v>239</v>
      </c>
      <c r="E84" s="64" t="s">
        <v>22</v>
      </c>
      <c r="F84">
        <v>1060000</v>
      </c>
      <c r="G84">
        <v>800000</v>
      </c>
      <c r="H84">
        <v>718059.6</v>
      </c>
      <c r="I84" s="64" t="s">
        <v>153</v>
      </c>
      <c r="J84" s="64" t="s">
        <v>323</v>
      </c>
      <c r="K84" s="64" t="s">
        <v>324</v>
      </c>
    </row>
    <row r="85" spans="1:11" x14ac:dyDescent="0.35">
      <c r="A85" s="64"/>
      <c r="B85" s="64" t="s">
        <v>187</v>
      </c>
      <c r="C85" s="64" t="s">
        <v>89</v>
      </c>
      <c r="D85" s="64" t="s">
        <v>239</v>
      </c>
      <c r="E85" s="64" t="s">
        <v>22</v>
      </c>
      <c r="F85">
        <v>79600</v>
      </c>
      <c r="G85">
        <v>62000</v>
      </c>
      <c r="H85">
        <v>53315.259999999995</v>
      </c>
      <c r="I85" s="64" t="s">
        <v>153</v>
      </c>
      <c r="J85" s="64" t="s">
        <v>323</v>
      </c>
      <c r="K85" s="64" t="s">
        <v>324</v>
      </c>
    </row>
    <row r="86" spans="1:11" x14ac:dyDescent="0.35">
      <c r="A86" s="64"/>
      <c r="B86" s="64" t="s">
        <v>187</v>
      </c>
      <c r="C86" s="64" t="s">
        <v>91</v>
      </c>
      <c r="D86" s="64" t="s">
        <v>239</v>
      </c>
      <c r="E86" s="64" t="s">
        <v>22</v>
      </c>
      <c r="F86">
        <v>4000</v>
      </c>
      <c r="G86">
        <v>2500</v>
      </c>
      <c r="H86">
        <v>2500</v>
      </c>
      <c r="I86" s="64" t="s">
        <v>153</v>
      </c>
      <c r="J86" s="64" t="s">
        <v>323</v>
      </c>
      <c r="K86" s="64" t="s">
        <v>324</v>
      </c>
    </row>
    <row r="87" spans="1:11" x14ac:dyDescent="0.35">
      <c r="A87" s="64"/>
      <c r="B87" s="64" t="s">
        <v>180</v>
      </c>
      <c r="C87" s="64" t="s">
        <v>41</v>
      </c>
      <c r="D87" s="64" t="s">
        <v>239</v>
      </c>
      <c r="E87" s="64" t="s">
        <v>23</v>
      </c>
      <c r="F87">
        <v>15900</v>
      </c>
      <c r="G87">
        <v>13500</v>
      </c>
      <c r="H87">
        <v>11700</v>
      </c>
      <c r="I87" s="64" t="s">
        <v>153</v>
      </c>
      <c r="J87" s="64" t="s">
        <v>323</v>
      </c>
      <c r="K87" s="64" t="s">
        <v>324</v>
      </c>
    </row>
    <row r="88" spans="1:11" x14ac:dyDescent="0.35">
      <c r="A88" s="64"/>
      <c r="B88" s="64" t="s">
        <v>166</v>
      </c>
      <c r="C88" s="64" t="s">
        <v>43</v>
      </c>
      <c r="D88" s="64" t="s">
        <v>239</v>
      </c>
      <c r="E88" s="64" t="s">
        <v>23</v>
      </c>
      <c r="F88">
        <v>10000</v>
      </c>
      <c r="G88">
        <v>1600</v>
      </c>
      <c r="H88">
        <v>1513.5</v>
      </c>
      <c r="I88" s="64" t="s">
        <v>153</v>
      </c>
      <c r="J88" s="64" t="s">
        <v>323</v>
      </c>
      <c r="K88" s="64" t="s">
        <v>324</v>
      </c>
    </row>
    <row r="89" spans="1:11" x14ac:dyDescent="0.35">
      <c r="A89" s="64"/>
      <c r="B89" s="64" t="s">
        <v>187</v>
      </c>
      <c r="C89" s="64" t="s">
        <v>45</v>
      </c>
      <c r="D89" s="64" t="s">
        <v>239</v>
      </c>
      <c r="E89" s="64" t="s">
        <v>23</v>
      </c>
      <c r="F89">
        <v>4000</v>
      </c>
      <c r="G89">
        <v>3000</v>
      </c>
      <c r="H89">
        <v>2600</v>
      </c>
      <c r="I89" s="64" t="s">
        <v>153</v>
      </c>
      <c r="J89" s="64" t="s">
        <v>323</v>
      </c>
      <c r="K89" s="64" t="s">
        <v>324</v>
      </c>
    </row>
    <row r="90" spans="1:11" x14ac:dyDescent="0.35">
      <c r="A90" s="64"/>
      <c r="B90" s="64" t="s">
        <v>167</v>
      </c>
      <c r="C90" s="64" t="s">
        <v>52</v>
      </c>
      <c r="D90" s="64" t="s">
        <v>239</v>
      </c>
      <c r="E90" s="64" t="s">
        <v>23</v>
      </c>
      <c r="F90">
        <v>20000</v>
      </c>
      <c r="G90">
        <v>20000</v>
      </c>
      <c r="H90">
        <v>19986</v>
      </c>
      <c r="I90" s="64" t="s">
        <v>153</v>
      </c>
      <c r="J90" s="64" t="s">
        <v>323</v>
      </c>
      <c r="K90" s="64" t="s">
        <v>324</v>
      </c>
    </row>
    <row r="91" spans="1:11" x14ac:dyDescent="0.35">
      <c r="A91" s="64"/>
      <c r="B91" s="64" t="s">
        <v>167</v>
      </c>
      <c r="C91" s="64" t="s">
        <v>54</v>
      </c>
      <c r="D91" s="64" t="s">
        <v>239</v>
      </c>
      <c r="E91" s="64" t="s">
        <v>23</v>
      </c>
      <c r="F91">
        <v>41500</v>
      </c>
      <c r="G91">
        <v>36000</v>
      </c>
      <c r="H91">
        <v>31898.930000000004</v>
      </c>
      <c r="I91" s="64" t="s">
        <v>153</v>
      </c>
      <c r="J91" s="64" t="s">
        <v>323</v>
      </c>
      <c r="K91" s="64" t="s">
        <v>324</v>
      </c>
    </row>
    <row r="92" spans="1:11" x14ac:dyDescent="0.35">
      <c r="A92" s="64"/>
      <c r="B92" s="64" t="s">
        <v>172</v>
      </c>
      <c r="C92" s="64" t="s">
        <v>60</v>
      </c>
      <c r="D92" s="64" t="s">
        <v>239</v>
      </c>
      <c r="E92" s="64" t="s">
        <v>23</v>
      </c>
      <c r="F92">
        <v>20000</v>
      </c>
      <c r="G92">
        <v>10000</v>
      </c>
      <c r="H92">
        <v>8800</v>
      </c>
      <c r="I92" s="64" t="s">
        <v>153</v>
      </c>
      <c r="J92" s="64" t="s">
        <v>323</v>
      </c>
      <c r="K92" s="64" t="s">
        <v>324</v>
      </c>
    </row>
    <row r="93" spans="1:11" x14ac:dyDescent="0.35">
      <c r="A93" s="64"/>
      <c r="B93" s="64" t="s">
        <v>187</v>
      </c>
      <c r="C93" s="64" t="s">
        <v>77</v>
      </c>
      <c r="D93" s="64" t="s">
        <v>239</v>
      </c>
      <c r="E93" s="64" t="s">
        <v>23</v>
      </c>
      <c r="F93">
        <v>30000</v>
      </c>
      <c r="G93">
        <v>13500</v>
      </c>
      <c r="H93">
        <v>11711.95</v>
      </c>
      <c r="I93" s="64" t="s">
        <v>153</v>
      </c>
      <c r="J93" s="64" t="s">
        <v>323</v>
      </c>
      <c r="K93" s="64" t="s">
        <v>324</v>
      </c>
    </row>
    <row r="94" spans="1:11" x14ac:dyDescent="0.35">
      <c r="A94" s="64"/>
      <c r="B94" s="64" t="s">
        <v>187</v>
      </c>
      <c r="C94" s="64" t="s">
        <v>87</v>
      </c>
      <c r="D94" s="64" t="s">
        <v>239</v>
      </c>
      <c r="E94" s="64" t="s">
        <v>23</v>
      </c>
      <c r="F94">
        <v>705000</v>
      </c>
      <c r="G94">
        <v>415000</v>
      </c>
      <c r="H94">
        <v>358614</v>
      </c>
      <c r="I94" s="64" t="s">
        <v>153</v>
      </c>
      <c r="J94" s="64" t="s">
        <v>323</v>
      </c>
      <c r="K94" s="64" t="s">
        <v>324</v>
      </c>
    </row>
    <row r="95" spans="1:11" x14ac:dyDescent="0.35">
      <c r="A95" s="64"/>
      <c r="B95" s="64" t="s">
        <v>187</v>
      </c>
      <c r="C95" s="64" t="s">
        <v>89</v>
      </c>
      <c r="D95" s="64" t="s">
        <v>239</v>
      </c>
      <c r="E95" s="64" t="s">
        <v>23</v>
      </c>
      <c r="F95">
        <v>39600</v>
      </c>
      <c r="G95">
        <v>31000</v>
      </c>
      <c r="H95">
        <v>27130.85</v>
      </c>
      <c r="I95" s="64" t="s">
        <v>153</v>
      </c>
      <c r="J95" s="64" t="s">
        <v>323</v>
      </c>
      <c r="K95" s="64" t="s">
        <v>324</v>
      </c>
    </row>
    <row r="96" spans="1:11" x14ac:dyDescent="0.35">
      <c r="A96" s="64"/>
      <c r="B96" s="64" t="s">
        <v>187</v>
      </c>
      <c r="C96" s="64" t="s">
        <v>91</v>
      </c>
      <c r="D96" s="64" t="s">
        <v>239</v>
      </c>
      <c r="E96" s="64" t="s">
        <v>23</v>
      </c>
      <c r="F96">
        <v>4000</v>
      </c>
      <c r="G96">
        <v>0</v>
      </c>
      <c r="H96">
        <v>0</v>
      </c>
      <c r="I96" s="64" t="s">
        <v>153</v>
      </c>
      <c r="J96" s="64" t="s">
        <v>323</v>
      </c>
      <c r="K96" s="64" t="s">
        <v>324</v>
      </c>
    </row>
    <row r="97" spans="1:11" x14ac:dyDescent="0.35">
      <c r="A97" s="64"/>
      <c r="B97" s="64" t="s">
        <v>173</v>
      </c>
      <c r="C97" s="64" t="s">
        <v>113</v>
      </c>
      <c r="D97" s="64" t="s">
        <v>239</v>
      </c>
      <c r="E97" s="64" t="s">
        <v>23</v>
      </c>
      <c r="F97">
        <v>2300</v>
      </c>
      <c r="G97">
        <v>2300</v>
      </c>
      <c r="H97">
        <v>2280</v>
      </c>
      <c r="I97" s="64" t="s">
        <v>153</v>
      </c>
      <c r="J97" s="64" t="s">
        <v>323</v>
      </c>
      <c r="K97" s="64" t="s">
        <v>324</v>
      </c>
    </row>
    <row r="98" spans="1:11" x14ac:dyDescent="0.35">
      <c r="A98" s="64"/>
      <c r="B98" s="64" t="s">
        <v>180</v>
      </c>
      <c r="C98" s="64" t="s">
        <v>41</v>
      </c>
      <c r="D98" s="64" t="s">
        <v>239</v>
      </c>
      <c r="E98" s="64" t="s">
        <v>25</v>
      </c>
      <c r="F98">
        <v>22900</v>
      </c>
      <c r="G98">
        <v>21000</v>
      </c>
      <c r="H98">
        <v>18073.900000000001</v>
      </c>
      <c r="I98" s="64" t="s">
        <v>153</v>
      </c>
      <c r="J98" s="64" t="s">
        <v>323</v>
      </c>
      <c r="K98" s="64" t="s">
        <v>324</v>
      </c>
    </row>
    <row r="99" spans="1:11" x14ac:dyDescent="0.35">
      <c r="A99" s="64"/>
      <c r="B99" s="64" t="s">
        <v>166</v>
      </c>
      <c r="C99" s="64" t="s">
        <v>43</v>
      </c>
      <c r="D99" s="64" t="s">
        <v>239</v>
      </c>
      <c r="E99" s="64" t="s">
        <v>25</v>
      </c>
      <c r="F99">
        <v>15000</v>
      </c>
      <c r="G99">
        <v>10000</v>
      </c>
      <c r="H99">
        <v>8942</v>
      </c>
      <c r="I99" s="64" t="s">
        <v>153</v>
      </c>
      <c r="J99" s="64" t="s">
        <v>323</v>
      </c>
      <c r="K99" s="64" t="s">
        <v>324</v>
      </c>
    </row>
    <row r="100" spans="1:11" x14ac:dyDescent="0.35">
      <c r="A100" s="64"/>
      <c r="B100" s="64" t="s">
        <v>174</v>
      </c>
      <c r="C100" s="64" t="s">
        <v>45</v>
      </c>
      <c r="D100" s="64" t="s">
        <v>239</v>
      </c>
      <c r="E100" s="64" t="s">
        <v>25</v>
      </c>
      <c r="F100">
        <v>4000</v>
      </c>
      <c r="G100">
        <v>4000</v>
      </c>
      <c r="H100">
        <v>4000</v>
      </c>
      <c r="I100" s="64" t="s">
        <v>153</v>
      </c>
      <c r="J100" s="64" t="s">
        <v>323</v>
      </c>
      <c r="K100" s="64" t="s">
        <v>324</v>
      </c>
    </row>
    <row r="101" spans="1:11" x14ac:dyDescent="0.35">
      <c r="A101" s="64"/>
      <c r="B101" s="64" t="s">
        <v>167</v>
      </c>
      <c r="C101" s="64" t="s">
        <v>52</v>
      </c>
      <c r="D101" s="64" t="s">
        <v>239</v>
      </c>
      <c r="E101" s="64" t="s">
        <v>25</v>
      </c>
      <c r="F101">
        <v>20000</v>
      </c>
      <c r="G101">
        <v>0</v>
      </c>
      <c r="H101">
        <v>0</v>
      </c>
      <c r="I101" s="64" t="s">
        <v>153</v>
      </c>
      <c r="J101" s="64" t="s">
        <v>323</v>
      </c>
      <c r="K101" s="64" t="s">
        <v>324</v>
      </c>
    </row>
    <row r="102" spans="1:11" x14ac:dyDescent="0.35">
      <c r="A102" s="64"/>
      <c r="B102" s="64" t="s">
        <v>167</v>
      </c>
      <c r="C102" s="64" t="s">
        <v>54</v>
      </c>
      <c r="D102" s="64" t="s">
        <v>239</v>
      </c>
      <c r="E102" s="64" t="s">
        <v>25</v>
      </c>
      <c r="F102">
        <v>55000</v>
      </c>
      <c r="G102">
        <v>52000</v>
      </c>
      <c r="H102">
        <v>45421.239999999991</v>
      </c>
      <c r="I102" s="64" t="s">
        <v>153</v>
      </c>
      <c r="J102" s="64" t="s">
        <v>323</v>
      </c>
      <c r="K102" s="64" t="s">
        <v>324</v>
      </c>
    </row>
    <row r="103" spans="1:11" x14ac:dyDescent="0.35">
      <c r="A103" s="64"/>
      <c r="B103" s="64" t="s">
        <v>172</v>
      </c>
      <c r="C103" s="64" t="s">
        <v>60</v>
      </c>
      <c r="D103" s="64" t="s">
        <v>239</v>
      </c>
      <c r="E103" s="64" t="s">
        <v>25</v>
      </c>
      <c r="F103">
        <v>40000</v>
      </c>
      <c r="G103">
        <v>0</v>
      </c>
      <c r="H103">
        <v>0</v>
      </c>
      <c r="I103" s="64" t="s">
        <v>153</v>
      </c>
      <c r="J103" s="64" t="s">
        <v>323</v>
      </c>
      <c r="K103" s="64" t="s">
        <v>324</v>
      </c>
    </row>
    <row r="104" spans="1:11" x14ac:dyDescent="0.35">
      <c r="A104" s="64"/>
      <c r="B104" s="64" t="s">
        <v>187</v>
      </c>
      <c r="C104" s="64" t="s">
        <v>77</v>
      </c>
      <c r="D104" s="64" t="s">
        <v>239</v>
      </c>
      <c r="E104" s="64" t="s">
        <v>25</v>
      </c>
      <c r="F104">
        <v>80000</v>
      </c>
      <c r="G104">
        <v>50000</v>
      </c>
      <c r="H104">
        <v>42831</v>
      </c>
      <c r="I104" s="64" t="s">
        <v>153</v>
      </c>
      <c r="J104" s="64" t="s">
        <v>323</v>
      </c>
      <c r="K104" s="64" t="s">
        <v>324</v>
      </c>
    </row>
    <row r="105" spans="1:11" x14ac:dyDescent="0.35">
      <c r="A105" s="64"/>
      <c r="B105" s="64" t="s">
        <v>187</v>
      </c>
      <c r="C105" s="64" t="s">
        <v>87</v>
      </c>
      <c r="D105" s="64" t="s">
        <v>239</v>
      </c>
      <c r="E105" s="64" t="s">
        <v>25</v>
      </c>
      <c r="F105">
        <v>2020000</v>
      </c>
      <c r="G105">
        <v>1570000</v>
      </c>
      <c r="H105">
        <v>1409486.4000000008</v>
      </c>
      <c r="I105" s="64" t="s">
        <v>153</v>
      </c>
      <c r="J105" s="64" t="s">
        <v>323</v>
      </c>
      <c r="K105" s="64" t="s">
        <v>324</v>
      </c>
    </row>
    <row r="106" spans="1:11" x14ac:dyDescent="0.35">
      <c r="A106" s="64"/>
      <c r="B106" s="64" t="s">
        <v>187</v>
      </c>
      <c r="C106" s="64" t="s">
        <v>89</v>
      </c>
      <c r="D106" s="64" t="s">
        <v>239</v>
      </c>
      <c r="E106" s="64" t="s">
        <v>25</v>
      </c>
      <c r="F106">
        <v>117500</v>
      </c>
      <c r="G106">
        <v>96000</v>
      </c>
      <c r="H106">
        <v>84370.27999999997</v>
      </c>
      <c r="I106" s="64" t="s">
        <v>153</v>
      </c>
      <c r="J106" s="64" t="s">
        <v>323</v>
      </c>
      <c r="K106" s="64" t="s">
        <v>324</v>
      </c>
    </row>
    <row r="107" spans="1:11" x14ac:dyDescent="0.35">
      <c r="A107" s="64"/>
      <c r="B107" s="64" t="s">
        <v>187</v>
      </c>
      <c r="C107" s="64" t="s">
        <v>91</v>
      </c>
      <c r="D107" s="64" t="s">
        <v>239</v>
      </c>
      <c r="E107" s="64" t="s">
        <v>25</v>
      </c>
      <c r="F107">
        <v>4000</v>
      </c>
      <c r="G107">
        <v>0</v>
      </c>
      <c r="H107">
        <v>0</v>
      </c>
      <c r="I107" s="64" t="s">
        <v>153</v>
      </c>
      <c r="J107" s="64" t="s">
        <v>323</v>
      </c>
      <c r="K107" s="64" t="s">
        <v>324</v>
      </c>
    </row>
    <row r="108" spans="1:11" x14ac:dyDescent="0.35">
      <c r="A108" s="64"/>
      <c r="B108" s="64" t="s">
        <v>161</v>
      </c>
      <c r="C108" s="64" t="s">
        <v>115</v>
      </c>
      <c r="D108" s="64" t="s">
        <v>239</v>
      </c>
      <c r="E108" s="64" t="s">
        <v>25</v>
      </c>
      <c r="F108">
        <v>10000</v>
      </c>
      <c r="G108">
        <v>10000</v>
      </c>
      <c r="H108">
        <v>10000</v>
      </c>
      <c r="I108" s="64" t="s">
        <v>153</v>
      </c>
      <c r="J108" s="64" t="s">
        <v>323</v>
      </c>
      <c r="K108" s="64" t="s">
        <v>324</v>
      </c>
    </row>
    <row r="109" spans="1:11" x14ac:dyDescent="0.35">
      <c r="A109" s="64"/>
      <c r="B109" s="64" t="s">
        <v>180</v>
      </c>
      <c r="C109" s="64" t="s">
        <v>41</v>
      </c>
      <c r="D109" s="64" t="s">
        <v>239</v>
      </c>
      <c r="E109" s="64" t="s">
        <v>29</v>
      </c>
      <c r="F109">
        <v>17900</v>
      </c>
      <c r="G109">
        <v>17900</v>
      </c>
      <c r="H109">
        <v>15896.8</v>
      </c>
      <c r="I109" s="64" t="s">
        <v>153</v>
      </c>
      <c r="J109" s="64" t="s">
        <v>323</v>
      </c>
      <c r="K109" s="64" t="s">
        <v>324</v>
      </c>
    </row>
    <row r="110" spans="1:11" x14ac:dyDescent="0.35">
      <c r="A110" s="64"/>
      <c r="B110" s="64" t="s">
        <v>166</v>
      </c>
      <c r="C110" s="64" t="s">
        <v>43</v>
      </c>
      <c r="D110" s="64" t="s">
        <v>239</v>
      </c>
      <c r="E110" s="64" t="s">
        <v>29</v>
      </c>
      <c r="F110">
        <v>15000</v>
      </c>
      <c r="G110">
        <v>1100</v>
      </c>
      <c r="H110">
        <v>990.9</v>
      </c>
      <c r="I110" s="64" t="s">
        <v>153</v>
      </c>
      <c r="J110" s="64" t="s">
        <v>323</v>
      </c>
      <c r="K110" s="64" t="s">
        <v>324</v>
      </c>
    </row>
    <row r="111" spans="1:11" x14ac:dyDescent="0.35">
      <c r="A111" s="64"/>
      <c r="B111" s="64" t="s">
        <v>187</v>
      </c>
      <c r="C111" s="64" t="s">
        <v>45</v>
      </c>
      <c r="D111" s="64" t="s">
        <v>239</v>
      </c>
      <c r="E111" s="64" t="s">
        <v>29</v>
      </c>
      <c r="F111">
        <v>4000</v>
      </c>
      <c r="G111">
        <v>4000</v>
      </c>
      <c r="H111">
        <v>3983.6</v>
      </c>
      <c r="I111" s="64" t="s">
        <v>153</v>
      </c>
      <c r="J111" s="64" t="s">
        <v>323</v>
      </c>
      <c r="K111" s="64" t="s">
        <v>324</v>
      </c>
    </row>
    <row r="112" spans="1:11" x14ac:dyDescent="0.35">
      <c r="A112" s="64"/>
      <c r="B112" s="64" t="s">
        <v>167</v>
      </c>
      <c r="C112" s="64" t="s">
        <v>52</v>
      </c>
      <c r="D112" s="64" t="s">
        <v>239</v>
      </c>
      <c r="E112" s="64" t="s">
        <v>29</v>
      </c>
      <c r="F112">
        <v>20000</v>
      </c>
      <c r="G112">
        <v>0</v>
      </c>
      <c r="H112">
        <v>0</v>
      </c>
      <c r="I112" s="64" t="s">
        <v>153</v>
      </c>
      <c r="J112" s="64" t="s">
        <v>323</v>
      </c>
      <c r="K112" s="64" t="s">
        <v>324</v>
      </c>
    </row>
    <row r="113" spans="1:11" x14ac:dyDescent="0.35">
      <c r="A113" s="64"/>
      <c r="B113" s="64" t="s">
        <v>167</v>
      </c>
      <c r="C113" s="64" t="s">
        <v>54</v>
      </c>
      <c r="D113" s="64" t="s">
        <v>239</v>
      </c>
      <c r="E113" s="64" t="s">
        <v>29</v>
      </c>
      <c r="F113">
        <v>55000</v>
      </c>
      <c r="G113">
        <v>47000</v>
      </c>
      <c r="H113">
        <v>43417.75</v>
      </c>
      <c r="I113" s="64" t="s">
        <v>153</v>
      </c>
      <c r="J113" s="64" t="s">
        <v>323</v>
      </c>
      <c r="K113" s="64" t="s">
        <v>324</v>
      </c>
    </row>
    <row r="114" spans="1:11" x14ac:dyDescent="0.35">
      <c r="A114" s="64"/>
      <c r="B114" s="64" t="s">
        <v>172</v>
      </c>
      <c r="C114" s="64" t="s">
        <v>60</v>
      </c>
      <c r="D114" s="64" t="s">
        <v>239</v>
      </c>
      <c r="E114" s="64" t="s">
        <v>29</v>
      </c>
      <c r="F114">
        <v>20000</v>
      </c>
      <c r="G114">
        <v>2200</v>
      </c>
      <c r="H114">
        <v>1870</v>
      </c>
      <c r="I114" s="64" t="s">
        <v>153</v>
      </c>
      <c r="J114" s="64" t="s">
        <v>323</v>
      </c>
      <c r="K114" s="64" t="s">
        <v>324</v>
      </c>
    </row>
    <row r="115" spans="1:11" x14ac:dyDescent="0.35">
      <c r="A115" s="64"/>
      <c r="B115" s="64" t="s">
        <v>187</v>
      </c>
      <c r="C115" s="64" t="s">
        <v>77</v>
      </c>
      <c r="D115" s="64" t="s">
        <v>239</v>
      </c>
      <c r="E115" s="64" t="s">
        <v>29</v>
      </c>
      <c r="F115">
        <v>80000</v>
      </c>
      <c r="G115">
        <v>70000</v>
      </c>
      <c r="H115">
        <v>60438.3</v>
      </c>
      <c r="I115" s="64" t="s">
        <v>153</v>
      </c>
      <c r="J115" s="64" t="s">
        <v>323</v>
      </c>
      <c r="K115" s="64" t="s">
        <v>324</v>
      </c>
    </row>
    <row r="116" spans="1:11" x14ac:dyDescent="0.35">
      <c r="A116" s="64"/>
      <c r="B116" s="64" t="s">
        <v>187</v>
      </c>
      <c r="C116" s="64" t="s">
        <v>87</v>
      </c>
      <c r="D116" s="64" t="s">
        <v>239</v>
      </c>
      <c r="E116" s="64" t="s">
        <v>29</v>
      </c>
      <c r="F116">
        <v>1180000</v>
      </c>
      <c r="G116">
        <v>954000</v>
      </c>
      <c r="H116">
        <v>824914.79999999993</v>
      </c>
      <c r="I116" s="64" t="s">
        <v>153</v>
      </c>
      <c r="J116" s="64" t="s">
        <v>323</v>
      </c>
      <c r="K116" s="64" t="s">
        <v>324</v>
      </c>
    </row>
    <row r="117" spans="1:11" x14ac:dyDescent="0.35">
      <c r="A117" s="64"/>
      <c r="B117" s="64" t="s">
        <v>187</v>
      </c>
      <c r="C117" s="64" t="s">
        <v>89</v>
      </c>
      <c r="D117" s="64" t="s">
        <v>239</v>
      </c>
      <c r="E117" s="64" t="s">
        <v>29</v>
      </c>
      <c r="F117">
        <v>114300</v>
      </c>
      <c r="G117">
        <v>81000</v>
      </c>
      <c r="H117">
        <v>69646.179999999993</v>
      </c>
      <c r="I117" s="64" t="s">
        <v>153</v>
      </c>
      <c r="J117" s="64" t="s">
        <v>323</v>
      </c>
      <c r="K117" s="64" t="s">
        <v>324</v>
      </c>
    </row>
    <row r="118" spans="1:11" x14ac:dyDescent="0.35">
      <c r="A118" s="64"/>
      <c r="B118" s="64" t="s">
        <v>187</v>
      </c>
      <c r="C118" s="64" t="s">
        <v>91</v>
      </c>
      <c r="D118" s="64" t="s">
        <v>239</v>
      </c>
      <c r="E118" s="64" t="s">
        <v>29</v>
      </c>
      <c r="G118">
        <v>0</v>
      </c>
      <c r="H118">
        <v>0</v>
      </c>
      <c r="I118" s="64" t="s">
        <v>153</v>
      </c>
      <c r="J118" s="64" t="s">
        <v>323</v>
      </c>
      <c r="K118" s="64" t="s">
        <v>324</v>
      </c>
    </row>
    <row r="119" spans="1:11" x14ac:dyDescent="0.35">
      <c r="A119" s="64"/>
      <c r="B119" s="64" t="s">
        <v>176</v>
      </c>
      <c r="C119" s="64" t="s">
        <v>101</v>
      </c>
      <c r="D119" s="64" t="s">
        <v>239</v>
      </c>
      <c r="E119" s="64" t="s">
        <v>29</v>
      </c>
      <c r="F119">
        <v>23000</v>
      </c>
      <c r="G119">
        <v>20000</v>
      </c>
      <c r="H119">
        <v>18168</v>
      </c>
      <c r="I119" s="64" t="s">
        <v>153</v>
      </c>
      <c r="J119" s="64" t="s">
        <v>323</v>
      </c>
      <c r="K119" s="64" t="s">
        <v>324</v>
      </c>
    </row>
    <row r="120" spans="1:11" x14ac:dyDescent="0.35">
      <c r="A120" s="64"/>
      <c r="B120" s="64" t="s">
        <v>173</v>
      </c>
      <c r="C120" s="64" t="s">
        <v>111</v>
      </c>
      <c r="D120" s="64" t="s">
        <v>239</v>
      </c>
      <c r="E120" s="64" t="s">
        <v>29</v>
      </c>
      <c r="F120">
        <v>7500</v>
      </c>
      <c r="G120">
        <v>7500</v>
      </c>
      <c r="H120">
        <v>7500</v>
      </c>
      <c r="I120" s="64" t="s">
        <v>153</v>
      </c>
      <c r="J120" s="64" t="s">
        <v>323</v>
      </c>
      <c r="K120" s="64" t="s">
        <v>324</v>
      </c>
    </row>
    <row r="121" spans="1:11" x14ac:dyDescent="0.35">
      <c r="A121" s="64"/>
      <c r="B121" s="64" t="s">
        <v>180</v>
      </c>
      <c r="C121" s="64" t="s">
        <v>41</v>
      </c>
      <c r="D121" s="64" t="s">
        <v>239</v>
      </c>
      <c r="E121" s="64" t="s">
        <v>19</v>
      </c>
      <c r="F121">
        <v>3900</v>
      </c>
      <c r="G121">
        <v>3000</v>
      </c>
      <c r="H121">
        <v>2600</v>
      </c>
      <c r="I121" s="64" t="s">
        <v>153</v>
      </c>
      <c r="J121" s="64" t="s">
        <v>323</v>
      </c>
      <c r="K121" s="64" t="s">
        <v>324</v>
      </c>
    </row>
    <row r="122" spans="1:11" x14ac:dyDescent="0.35">
      <c r="A122" s="64"/>
      <c r="B122" s="64" t="s">
        <v>166</v>
      </c>
      <c r="C122" s="64" t="s">
        <v>43</v>
      </c>
      <c r="D122" s="64" t="s">
        <v>239</v>
      </c>
      <c r="E122" s="64" t="s">
        <v>19</v>
      </c>
      <c r="F122">
        <v>10000</v>
      </c>
      <c r="G122">
        <v>5000</v>
      </c>
      <c r="H122">
        <v>5000</v>
      </c>
      <c r="I122" s="64" t="s">
        <v>153</v>
      </c>
      <c r="J122" s="64" t="s">
        <v>323</v>
      </c>
      <c r="K122" s="64" t="s">
        <v>324</v>
      </c>
    </row>
    <row r="123" spans="1:11" x14ac:dyDescent="0.35">
      <c r="A123" s="64"/>
      <c r="B123" s="64" t="s">
        <v>179</v>
      </c>
      <c r="C123" s="64" t="s">
        <v>49</v>
      </c>
      <c r="D123" s="64" t="s">
        <v>239</v>
      </c>
      <c r="E123" s="64" t="s">
        <v>19</v>
      </c>
      <c r="F123">
        <v>8000</v>
      </c>
      <c r="G123">
        <v>8000</v>
      </c>
      <c r="H123">
        <v>8000</v>
      </c>
      <c r="I123" s="64" t="s">
        <v>153</v>
      </c>
      <c r="J123" s="64" t="s">
        <v>323</v>
      </c>
      <c r="K123" s="64" t="s">
        <v>324</v>
      </c>
    </row>
    <row r="124" spans="1:11" x14ac:dyDescent="0.35">
      <c r="A124" s="64"/>
      <c r="B124" s="64" t="s">
        <v>167</v>
      </c>
      <c r="C124" s="64" t="s">
        <v>52</v>
      </c>
      <c r="D124" s="64" t="s">
        <v>239</v>
      </c>
      <c r="E124" s="64" t="s">
        <v>19</v>
      </c>
      <c r="F124">
        <v>20000</v>
      </c>
      <c r="G124">
        <v>11200</v>
      </c>
      <c r="H124">
        <v>9850</v>
      </c>
      <c r="I124" s="64" t="s">
        <v>153</v>
      </c>
      <c r="J124" s="64" t="s">
        <v>323</v>
      </c>
      <c r="K124" s="64" t="s">
        <v>324</v>
      </c>
    </row>
    <row r="125" spans="1:11" x14ac:dyDescent="0.35">
      <c r="A125" s="64"/>
      <c r="B125" s="64" t="s">
        <v>167</v>
      </c>
      <c r="C125" s="64" t="s">
        <v>54</v>
      </c>
      <c r="D125" s="64" t="s">
        <v>239</v>
      </c>
      <c r="E125" s="64" t="s">
        <v>19</v>
      </c>
      <c r="F125">
        <v>37000</v>
      </c>
      <c r="G125">
        <v>26000</v>
      </c>
      <c r="H125">
        <v>22581.75</v>
      </c>
      <c r="I125" s="64" t="s">
        <v>153</v>
      </c>
      <c r="J125" s="64" t="s">
        <v>323</v>
      </c>
      <c r="K125" s="64" t="s">
        <v>324</v>
      </c>
    </row>
    <row r="126" spans="1:11" x14ac:dyDescent="0.35">
      <c r="A126" s="64"/>
      <c r="B126" s="64" t="s">
        <v>172</v>
      </c>
      <c r="C126" s="64" t="s">
        <v>60</v>
      </c>
      <c r="D126" s="64" t="s">
        <v>239</v>
      </c>
      <c r="E126" s="64" t="s">
        <v>19</v>
      </c>
      <c r="F126">
        <v>20000</v>
      </c>
      <c r="G126">
        <v>0</v>
      </c>
      <c r="H126">
        <v>0</v>
      </c>
      <c r="I126" s="64" t="s">
        <v>153</v>
      </c>
      <c r="J126" s="64" t="s">
        <v>323</v>
      </c>
      <c r="K126" s="64" t="s">
        <v>324</v>
      </c>
    </row>
    <row r="127" spans="1:11" x14ac:dyDescent="0.35">
      <c r="A127" s="64"/>
      <c r="B127" s="64" t="s">
        <v>172</v>
      </c>
      <c r="C127" s="64" t="s">
        <v>68</v>
      </c>
      <c r="D127" s="64" t="s">
        <v>239</v>
      </c>
      <c r="E127" s="64" t="s">
        <v>19</v>
      </c>
      <c r="F127">
        <v>8000</v>
      </c>
      <c r="G127">
        <v>8000</v>
      </c>
      <c r="H127">
        <v>7996</v>
      </c>
      <c r="I127" s="64" t="s">
        <v>153</v>
      </c>
      <c r="J127" s="64" t="s">
        <v>323</v>
      </c>
      <c r="K127" s="64" t="s">
        <v>324</v>
      </c>
    </row>
    <row r="128" spans="1:11" x14ac:dyDescent="0.35">
      <c r="A128" s="64"/>
      <c r="B128" s="64" t="s">
        <v>187</v>
      </c>
      <c r="C128" s="64" t="s">
        <v>77</v>
      </c>
      <c r="D128" s="64" t="s">
        <v>239</v>
      </c>
      <c r="E128" s="64" t="s">
        <v>19</v>
      </c>
      <c r="F128">
        <v>30000</v>
      </c>
      <c r="G128">
        <v>20000</v>
      </c>
      <c r="H128">
        <v>17700</v>
      </c>
      <c r="I128" s="64" t="s">
        <v>153</v>
      </c>
      <c r="J128" s="64" t="s">
        <v>323</v>
      </c>
      <c r="K128" s="64" t="s">
        <v>324</v>
      </c>
    </row>
    <row r="129" spans="1:11" x14ac:dyDescent="0.35">
      <c r="A129" s="64"/>
      <c r="B129" s="64" t="s">
        <v>187</v>
      </c>
      <c r="C129" s="64" t="s">
        <v>87</v>
      </c>
      <c r="D129" s="64" t="s">
        <v>239</v>
      </c>
      <c r="E129" s="64" t="s">
        <v>19</v>
      </c>
      <c r="F129">
        <v>390000</v>
      </c>
      <c r="G129">
        <v>270000</v>
      </c>
      <c r="H129">
        <v>239641.19999999995</v>
      </c>
      <c r="I129" s="64" t="s">
        <v>153</v>
      </c>
      <c r="J129" s="64" t="s">
        <v>323</v>
      </c>
      <c r="K129" s="64" t="s">
        <v>324</v>
      </c>
    </row>
    <row r="130" spans="1:11" x14ac:dyDescent="0.35">
      <c r="A130" s="64"/>
      <c r="B130" s="64" t="s">
        <v>187</v>
      </c>
      <c r="C130" s="64" t="s">
        <v>89</v>
      </c>
      <c r="D130" s="64" t="s">
        <v>239</v>
      </c>
      <c r="E130" s="64" t="s">
        <v>19</v>
      </c>
      <c r="F130">
        <v>33100</v>
      </c>
      <c r="G130">
        <v>16000</v>
      </c>
      <c r="H130">
        <v>13614.56</v>
      </c>
      <c r="I130" s="64" t="s">
        <v>153</v>
      </c>
      <c r="J130" s="64" t="s">
        <v>323</v>
      </c>
      <c r="K130" s="64" t="s">
        <v>324</v>
      </c>
    </row>
    <row r="131" spans="1:11" x14ac:dyDescent="0.35">
      <c r="A131" s="64"/>
      <c r="B131" s="64" t="s">
        <v>187</v>
      </c>
      <c r="C131" s="64" t="s">
        <v>91</v>
      </c>
      <c r="D131" s="64" t="s">
        <v>239</v>
      </c>
      <c r="E131" s="64" t="s">
        <v>19</v>
      </c>
      <c r="F131">
        <v>4000</v>
      </c>
      <c r="G131">
        <v>0</v>
      </c>
      <c r="H131">
        <v>0</v>
      </c>
      <c r="I131" s="64" t="s">
        <v>153</v>
      </c>
      <c r="J131" s="64" t="s">
        <v>323</v>
      </c>
      <c r="K131" s="64" t="s">
        <v>324</v>
      </c>
    </row>
    <row r="132" spans="1:11" x14ac:dyDescent="0.35">
      <c r="A132" s="64"/>
      <c r="B132" s="64" t="s">
        <v>173</v>
      </c>
      <c r="C132" s="64" t="s">
        <v>109</v>
      </c>
      <c r="D132" s="64" t="s">
        <v>239</v>
      </c>
      <c r="E132" s="64" t="s">
        <v>19</v>
      </c>
      <c r="F132">
        <v>10000</v>
      </c>
      <c r="G132">
        <v>10000</v>
      </c>
      <c r="H132">
        <v>10000</v>
      </c>
      <c r="I132" s="64" t="s">
        <v>153</v>
      </c>
      <c r="J132" s="64" t="s">
        <v>323</v>
      </c>
      <c r="K132" s="64" t="s">
        <v>324</v>
      </c>
    </row>
    <row r="133" spans="1:11" x14ac:dyDescent="0.35">
      <c r="A133" s="64"/>
      <c r="B133" s="64" t="s">
        <v>180</v>
      </c>
      <c r="C133" s="64" t="s">
        <v>41</v>
      </c>
      <c r="D133" s="64" t="s">
        <v>239</v>
      </c>
      <c r="E133" s="64" t="s">
        <v>18</v>
      </c>
      <c r="F133">
        <v>15900</v>
      </c>
      <c r="G133">
        <v>15000</v>
      </c>
      <c r="H133">
        <v>13330.05</v>
      </c>
      <c r="I133" s="64" t="s">
        <v>153</v>
      </c>
      <c r="J133" s="64" t="s">
        <v>323</v>
      </c>
      <c r="K133" s="64" t="s">
        <v>324</v>
      </c>
    </row>
    <row r="134" spans="1:11" x14ac:dyDescent="0.35">
      <c r="A134" s="64"/>
      <c r="B134" s="64" t="s">
        <v>166</v>
      </c>
      <c r="C134" s="64" t="s">
        <v>43</v>
      </c>
      <c r="D134" s="64" t="s">
        <v>239</v>
      </c>
      <c r="E134" s="64" t="s">
        <v>18</v>
      </c>
      <c r="F134">
        <v>17000</v>
      </c>
      <c r="G134">
        <v>9000</v>
      </c>
      <c r="H134">
        <v>7994.5</v>
      </c>
      <c r="I134" s="64" t="s">
        <v>153</v>
      </c>
      <c r="J134" s="64" t="s">
        <v>323</v>
      </c>
      <c r="K134" s="64" t="s">
        <v>324</v>
      </c>
    </row>
    <row r="135" spans="1:11" x14ac:dyDescent="0.35">
      <c r="A135" s="64"/>
      <c r="B135" s="64" t="s">
        <v>187</v>
      </c>
      <c r="C135" s="64" t="s">
        <v>45</v>
      </c>
      <c r="D135" s="64" t="s">
        <v>239</v>
      </c>
      <c r="E135" s="64" t="s">
        <v>18</v>
      </c>
      <c r="F135">
        <v>4000</v>
      </c>
      <c r="G135">
        <v>4000</v>
      </c>
      <c r="H135">
        <v>3668</v>
      </c>
      <c r="I135" s="64" t="s">
        <v>153</v>
      </c>
      <c r="J135" s="64" t="s">
        <v>323</v>
      </c>
      <c r="K135" s="64" t="s">
        <v>324</v>
      </c>
    </row>
    <row r="136" spans="1:11" x14ac:dyDescent="0.35">
      <c r="A136" s="64"/>
      <c r="B136" s="64" t="s">
        <v>167</v>
      </c>
      <c r="C136" s="64" t="s">
        <v>52</v>
      </c>
      <c r="D136" s="64" t="s">
        <v>239</v>
      </c>
      <c r="E136" s="64" t="s">
        <v>18</v>
      </c>
      <c r="F136">
        <v>20000</v>
      </c>
      <c r="G136">
        <v>0</v>
      </c>
      <c r="H136">
        <v>0</v>
      </c>
      <c r="I136" s="64" t="s">
        <v>153</v>
      </c>
      <c r="J136" s="64" t="s">
        <v>323</v>
      </c>
      <c r="K136" s="64" t="s">
        <v>324</v>
      </c>
    </row>
    <row r="137" spans="1:11" x14ac:dyDescent="0.35">
      <c r="A137" s="64"/>
      <c r="B137" s="64" t="s">
        <v>167</v>
      </c>
      <c r="C137" s="64" t="s">
        <v>54</v>
      </c>
      <c r="D137" s="64" t="s">
        <v>239</v>
      </c>
      <c r="E137" s="64" t="s">
        <v>18</v>
      </c>
      <c r="F137">
        <v>37000</v>
      </c>
      <c r="G137">
        <v>27000</v>
      </c>
      <c r="H137">
        <v>23652.399999999998</v>
      </c>
      <c r="I137" s="64" t="s">
        <v>153</v>
      </c>
      <c r="J137" s="64" t="s">
        <v>323</v>
      </c>
      <c r="K137" s="64" t="s">
        <v>324</v>
      </c>
    </row>
    <row r="138" spans="1:11" x14ac:dyDescent="0.35">
      <c r="A138" s="64"/>
      <c r="B138" s="64" t="s">
        <v>172</v>
      </c>
      <c r="C138" s="64" t="s">
        <v>60</v>
      </c>
      <c r="D138" s="64" t="s">
        <v>239</v>
      </c>
      <c r="E138" s="64" t="s">
        <v>18</v>
      </c>
      <c r="F138">
        <v>20000</v>
      </c>
      <c r="G138">
        <v>800</v>
      </c>
      <c r="H138">
        <v>724.55</v>
      </c>
      <c r="I138" s="64" t="s">
        <v>153</v>
      </c>
      <c r="J138" s="64" t="s">
        <v>323</v>
      </c>
      <c r="K138" s="64" t="s">
        <v>324</v>
      </c>
    </row>
    <row r="139" spans="1:11" x14ac:dyDescent="0.35">
      <c r="A139" s="64"/>
      <c r="B139" s="64" t="s">
        <v>187</v>
      </c>
      <c r="C139" s="64" t="s">
        <v>77</v>
      </c>
      <c r="D139" s="64" t="s">
        <v>239</v>
      </c>
      <c r="E139" s="64" t="s">
        <v>18</v>
      </c>
      <c r="F139">
        <v>30000</v>
      </c>
      <c r="G139">
        <v>22000</v>
      </c>
      <c r="H139">
        <v>19949.5</v>
      </c>
      <c r="I139" s="64" t="s">
        <v>153</v>
      </c>
      <c r="J139" s="64" t="s">
        <v>323</v>
      </c>
      <c r="K139" s="64" t="s">
        <v>324</v>
      </c>
    </row>
    <row r="140" spans="1:11" x14ac:dyDescent="0.35">
      <c r="A140" s="64"/>
      <c r="B140" s="64" t="s">
        <v>187</v>
      </c>
      <c r="C140" s="64" t="s">
        <v>87</v>
      </c>
      <c r="D140" s="64" t="s">
        <v>239</v>
      </c>
      <c r="E140" s="64" t="s">
        <v>18</v>
      </c>
      <c r="F140">
        <v>590000</v>
      </c>
      <c r="G140">
        <v>274000</v>
      </c>
      <c r="H140">
        <v>250090.19999999998</v>
      </c>
      <c r="I140" s="64" t="s">
        <v>153</v>
      </c>
      <c r="J140" s="64" t="s">
        <v>323</v>
      </c>
      <c r="K140" s="64" t="s">
        <v>324</v>
      </c>
    </row>
    <row r="141" spans="1:11" x14ac:dyDescent="0.35">
      <c r="A141" s="64"/>
      <c r="B141" s="64" t="s">
        <v>187</v>
      </c>
      <c r="C141" s="64" t="s">
        <v>89</v>
      </c>
      <c r="D141" s="64" t="s">
        <v>239</v>
      </c>
      <c r="E141" s="64" t="s">
        <v>18</v>
      </c>
      <c r="F141">
        <v>33100</v>
      </c>
      <c r="G141">
        <v>23000</v>
      </c>
      <c r="H141">
        <v>22120.78</v>
      </c>
      <c r="I141" s="64" t="s">
        <v>153</v>
      </c>
      <c r="J141" s="64" t="s">
        <v>323</v>
      </c>
      <c r="K141" s="64" t="s">
        <v>324</v>
      </c>
    </row>
    <row r="142" spans="1:11" x14ac:dyDescent="0.35">
      <c r="A142" s="64"/>
      <c r="B142" s="64" t="s">
        <v>187</v>
      </c>
      <c r="C142" s="64" t="s">
        <v>91</v>
      </c>
      <c r="D142" s="64" t="s">
        <v>239</v>
      </c>
      <c r="E142" s="64" t="s">
        <v>18</v>
      </c>
      <c r="F142">
        <v>4000</v>
      </c>
      <c r="G142">
        <v>2200</v>
      </c>
      <c r="H142">
        <v>2160</v>
      </c>
      <c r="I142" s="64" t="s">
        <v>153</v>
      </c>
      <c r="J142" s="64" t="s">
        <v>323</v>
      </c>
      <c r="K142" s="64" t="s">
        <v>324</v>
      </c>
    </row>
    <row r="143" spans="1:11" x14ac:dyDescent="0.35">
      <c r="A143" s="64"/>
      <c r="B143" s="64" t="s">
        <v>161</v>
      </c>
      <c r="C143" s="64" t="s">
        <v>115</v>
      </c>
      <c r="D143" s="64" t="s">
        <v>239</v>
      </c>
      <c r="E143" s="64" t="s">
        <v>18</v>
      </c>
      <c r="F143">
        <v>10000</v>
      </c>
      <c r="G143">
        <v>5500</v>
      </c>
      <c r="H143">
        <v>4950</v>
      </c>
      <c r="I143" s="64" t="s">
        <v>153</v>
      </c>
      <c r="J143" s="64" t="s">
        <v>323</v>
      </c>
      <c r="K143" s="64" t="s">
        <v>324</v>
      </c>
    </row>
    <row r="144" spans="1:11" x14ac:dyDescent="0.35">
      <c r="A144" s="64"/>
      <c r="B144" s="64" t="s">
        <v>180</v>
      </c>
      <c r="C144" s="64" t="s">
        <v>41</v>
      </c>
      <c r="D144" s="64" t="s">
        <v>239</v>
      </c>
      <c r="E144" s="64" t="s">
        <v>15</v>
      </c>
      <c r="F144">
        <v>3900</v>
      </c>
      <c r="G144">
        <v>3300</v>
      </c>
      <c r="H144">
        <v>3000</v>
      </c>
      <c r="I144" s="64" t="s">
        <v>153</v>
      </c>
      <c r="J144" s="64" t="s">
        <v>323</v>
      </c>
      <c r="K144" s="64" t="s">
        <v>324</v>
      </c>
    </row>
    <row r="145" spans="1:11" x14ac:dyDescent="0.35">
      <c r="A145" s="64"/>
      <c r="B145" s="64" t="s">
        <v>166</v>
      </c>
      <c r="C145" s="64" t="s">
        <v>43</v>
      </c>
      <c r="D145" s="64" t="s">
        <v>239</v>
      </c>
      <c r="E145" s="64" t="s">
        <v>15</v>
      </c>
      <c r="F145">
        <v>15000</v>
      </c>
      <c r="G145">
        <v>10000</v>
      </c>
      <c r="H145">
        <v>8563.4500000000007</v>
      </c>
      <c r="I145" s="64" t="s">
        <v>153</v>
      </c>
      <c r="J145" s="64" t="s">
        <v>323</v>
      </c>
      <c r="K145" s="64" t="s">
        <v>324</v>
      </c>
    </row>
    <row r="146" spans="1:11" x14ac:dyDescent="0.35">
      <c r="A146" s="64"/>
      <c r="B146" s="64" t="s">
        <v>174</v>
      </c>
      <c r="C146" s="64" t="s">
        <v>45</v>
      </c>
      <c r="D146" s="64" t="s">
        <v>239</v>
      </c>
      <c r="E146" s="64" t="s">
        <v>15</v>
      </c>
      <c r="F146">
        <v>4000</v>
      </c>
      <c r="G146">
        <v>0</v>
      </c>
      <c r="H146">
        <v>0</v>
      </c>
      <c r="I146" s="64" t="s">
        <v>153</v>
      </c>
      <c r="J146" s="64" t="s">
        <v>323</v>
      </c>
      <c r="K146" s="64" t="s">
        <v>324</v>
      </c>
    </row>
    <row r="147" spans="1:11" x14ac:dyDescent="0.35">
      <c r="A147" s="64"/>
      <c r="B147" s="64" t="s">
        <v>167</v>
      </c>
      <c r="C147" s="64" t="s">
        <v>52</v>
      </c>
      <c r="D147" s="64" t="s">
        <v>239</v>
      </c>
      <c r="E147" s="64" t="s">
        <v>15</v>
      </c>
      <c r="F147">
        <v>25000</v>
      </c>
      <c r="G147">
        <v>4800</v>
      </c>
      <c r="H147">
        <v>4275</v>
      </c>
      <c r="I147" s="64" t="s">
        <v>153</v>
      </c>
      <c r="J147" s="64" t="s">
        <v>323</v>
      </c>
      <c r="K147" s="64" t="s">
        <v>324</v>
      </c>
    </row>
    <row r="148" spans="1:11" x14ac:dyDescent="0.35">
      <c r="A148" s="64"/>
      <c r="B148" s="64" t="s">
        <v>167</v>
      </c>
      <c r="C148" s="64" t="s">
        <v>54</v>
      </c>
      <c r="D148" s="64" t="s">
        <v>239</v>
      </c>
      <c r="E148" s="64" t="s">
        <v>15</v>
      </c>
      <c r="F148">
        <v>55000</v>
      </c>
      <c r="G148">
        <v>32000</v>
      </c>
      <c r="H148">
        <v>30667.8</v>
      </c>
      <c r="I148" s="64" t="s">
        <v>153</v>
      </c>
      <c r="J148" s="64" t="s">
        <v>323</v>
      </c>
      <c r="K148" s="64" t="s">
        <v>324</v>
      </c>
    </row>
    <row r="149" spans="1:11" x14ac:dyDescent="0.35">
      <c r="A149" s="64"/>
      <c r="B149" s="64" t="s">
        <v>172</v>
      </c>
      <c r="C149" s="64" t="s">
        <v>60</v>
      </c>
      <c r="D149" s="64" t="s">
        <v>239</v>
      </c>
      <c r="E149" s="64" t="s">
        <v>15</v>
      </c>
      <c r="F149">
        <v>40000</v>
      </c>
      <c r="G149">
        <v>0</v>
      </c>
      <c r="H149">
        <v>0</v>
      </c>
      <c r="I149" s="64" t="s">
        <v>153</v>
      </c>
      <c r="J149" s="64" t="s">
        <v>323</v>
      </c>
      <c r="K149" s="64" t="s">
        <v>324</v>
      </c>
    </row>
    <row r="150" spans="1:11" x14ac:dyDescent="0.35">
      <c r="A150" s="64"/>
      <c r="B150" s="64" t="s">
        <v>187</v>
      </c>
      <c r="C150" s="64" t="s">
        <v>77</v>
      </c>
      <c r="D150" s="64" t="s">
        <v>239</v>
      </c>
      <c r="E150" s="64" t="s">
        <v>15</v>
      </c>
      <c r="F150">
        <v>50000</v>
      </c>
      <c r="G150">
        <v>26000</v>
      </c>
      <c r="H150">
        <v>22677.85</v>
      </c>
      <c r="I150" s="64" t="s">
        <v>153</v>
      </c>
      <c r="J150" s="64" t="s">
        <v>323</v>
      </c>
      <c r="K150" s="64" t="s">
        <v>324</v>
      </c>
    </row>
    <row r="151" spans="1:11" x14ac:dyDescent="0.35">
      <c r="A151" s="64"/>
      <c r="B151" s="64" t="s">
        <v>187</v>
      </c>
      <c r="C151" s="64" t="s">
        <v>87</v>
      </c>
      <c r="D151" s="64" t="s">
        <v>239</v>
      </c>
      <c r="E151" s="64" t="s">
        <v>15</v>
      </c>
      <c r="F151">
        <v>832000</v>
      </c>
      <c r="G151">
        <v>690000</v>
      </c>
      <c r="H151">
        <v>617155.20000000007</v>
      </c>
      <c r="I151" s="64" t="s">
        <v>153</v>
      </c>
      <c r="J151" s="64" t="s">
        <v>323</v>
      </c>
      <c r="K151" s="64" t="s">
        <v>324</v>
      </c>
    </row>
    <row r="152" spans="1:11" x14ac:dyDescent="0.35">
      <c r="A152" s="64"/>
      <c r="B152" s="64" t="s">
        <v>187</v>
      </c>
      <c r="C152" s="64" t="s">
        <v>89</v>
      </c>
      <c r="D152" s="64" t="s">
        <v>239</v>
      </c>
      <c r="E152" s="64" t="s">
        <v>15</v>
      </c>
      <c r="F152">
        <v>127000</v>
      </c>
      <c r="G152">
        <v>98000</v>
      </c>
      <c r="H152">
        <v>89420.170000000013</v>
      </c>
      <c r="I152" s="64" t="s">
        <v>153</v>
      </c>
      <c r="J152" s="64" t="s">
        <v>323</v>
      </c>
      <c r="K152" s="64" t="s">
        <v>324</v>
      </c>
    </row>
    <row r="153" spans="1:11" x14ac:dyDescent="0.35">
      <c r="A153" s="64"/>
      <c r="B153" s="64" t="s">
        <v>187</v>
      </c>
      <c r="C153" s="64" t="s">
        <v>91</v>
      </c>
      <c r="D153" s="64" t="s">
        <v>239</v>
      </c>
      <c r="E153" s="64" t="s">
        <v>15</v>
      </c>
      <c r="F153">
        <v>4000</v>
      </c>
      <c r="G153">
        <v>0</v>
      </c>
      <c r="H153">
        <v>0</v>
      </c>
      <c r="I153" s="64" t="s">
        <v>153</v>
      </c>
      <c r="J153" s="64" t="s">
        <v>323</v>
      </c>
      <c r="K153" s="64" t="s">
        <v>324</v>
      </c>
    </row>
    <row r="154" spans="1:11" x14ac:dyDescent="0.35">
      <c r="A154" s="64"/>
      <c r="B154" s="64" t="s">
        <v>173</v>
      </c>
      <c r="C154" s="64" t="s">
        <v>111</v>
      </c>
      <c r="D154" s="64" t="s">
        <v>239</v>
      </c>
      <c r="E154" s="64" t="s">
        <v>15</v>
      </c>
      <c r="F154">
        <v>3300</v>
      </c>
      <c r="G154">
        <v>0</v>
      </c>
      <c r="H154">
        <v>0</v>
      </c>
      <c r="I154" s="64" t="s">
        <v>153</v>
      </c>
      <c r="J154" s="64" t="s">
        <v>323</v>
      </c>
      <c r="K154" s="64" t="s">
        <v>324</v>
      </c>
    </row>
    <row r="155" spans="1:11" x14ac:dyDescent="0.35">
      <c r="A155" s="64"/>
      <c r="B155" s="64" t="s">
        <v>180</v>
      </c>
      <c r="C155" s="64" t="s">
        <v>41</v>
      </c>
      <c r="D155" s="64" t="s">
        <v>239</v>
      </c>
      <c r="E155" s="64" t="s">
        <v>20</v>
      </c>
      <c r="F155">
        <v>3900</v>
      </c>
      <c r="G155">
        <v>2700</v>
      </c>
      <c r="H155">
        <v>2350</v>
      </c>
      <c r="I155" s="64" t="s">
        <v>153</v>
      </c>
      <c r="J155" s="64" t="s">
        <v>323</v>
      </c>
      <c r="K155" s="64" t="s">
        <v>324</v>
      </c>
    </row>
    <row r="156" spans="1:11" x14ac:dyDescent="0.35">
      <c r="A156" s="64"/>
      <c r="B156" s="64" t="s">
        <v>166</v>
      </c>
      <c r="C156" s="64" t="s">
        <v>43</v>
      </c>
      <c r="D156" s="64" t="s">
        <v>239</v>
      </c>
      <c r="E156" s="64" t="s">
        <v>20</v>
      </c>
      <c r="F156">
        <v>18300</v>
      </c>
      <c r="G156">
        <v>5500</v>
      </c>
      <c r="H156">
        <v>4800</v>
      </c>
      <c r="I156" s="64" t="s">
        <v>153</v>
      </c>
      <c r="J156" s="64" t="s">
        <v>323</v>
      </c>
      <c r="K156" s="64" t="s">
        <v>324</v>
      </c>
    </row>
    <row r="157" spans="1:11" x14ac:dyDescent="0.35">
      <c r="A157" s="64"/>
      <c r="B157" s="64" t="s">
        <v>187</v>
      </c>
      <c r="C157" s="64" t="s">
        <v>45</v>
      </c>
      <c r="D157" s="64" t="s">
        <v>239</v>
      </c>
      <c r="E157" s="64" t="s">
        <v>20</v>
      </c>
      <c r="F157">
        <v>4500</v>
      </c>
      <c r="G157">
        <v>4500</v>
      </c>
      <c r="H157">
        <v>4440</v>
      </c>
      <c r="I157" s="64" t="s">
        <v>153</v>
      </c>
      <c r="J157" s="64" t="s">
        <v>323</v>
      </c>
      <c r="K157" s="64" t="s">
        <v>324</v>
      </c>
    </row>
    <row r="158" spans="1:11" x14ac:dyDescent="0.35">
      <c r="A158" s="64"/>
      <c r="B158" s="64" t="s">
        <v>179</v>
      </c>
      <c r="C158" s="64" t="s">
        <v>49</v>
      </c>
      <c r="D158" s="64" t="s">
        <v>239</v>
      </c>
      <c r="E158" s="64" t="s">
        <v>20</v>
      </c>
      <c r="F158">
        <v>4500</v>
      </c>
      <c r="G158">
        <v>4500</v>
      </c>
      <c r="H158">
        <v>4440</v>
      </c>
      <c r="I158" s="64" t="s">
        <v>153</v>
      </c>
      <c r="J158" s="64" t="s">
        <v>323</v>
      </c>
      <c r="K158" s="64" t="s">
        <v>324</v>
      </c>
    </row>
    <row r="159" spans="1:11" x14ac:dyDescent="0.35">
      <c r="A159" s="64"/>
      <c r="B159" s="64" t="s">
        <v>167</v>
      </c>
      <c r="C159" s="64" t="s">
        <v>52</v>
      </c>
      <c r="D159" s="64" t="s">
        <v>239</v>
      </c>
      <c r="E159" s="64" t="s">
        <v>20</v>
      </c>
      <c r="F159">
        <v>20000</v>
      </c>
      <c r="G159">
        <v>10800</v>
      </c>
      <c r="H159">
        <v>9277.0899999999983</v>
      </c>
      <c r="I159" s="64" t="s">
        <v>153</v>
      </c>
      <c r="J159" s="64" t="s">
        <v>323</v>
      </c>
      <c r="K159" s="64" t="s">
        <v>324</v>
      </c>
    </row>
    <row r="160" spans="1:11" x14ac:dyDescent="0.35">
      <c r="A160" s="64"/>
      <c r="B160" s="64" t="s">
        <v>167</v>
      </c>
      <c r="C160" s="64" t="s">
        <v>54</v>
      </c>
      <c r="D160" s="64" t="s">
        <v>239</v>
      </c>
      <c r="E160" s="64" t="s">
        <v>20</v>
      </c>
      <c r="F160">
        <v>41500</v>
      </c>
      <c r="G160">
        <v>21000</v>
      </c>
      <c r="H160">
        <v>18407.900000000001</v>
      </c>
      <c r="I160" s="64" t="s">
        <v>153</v>
      </c>
      <c r="J160" s="64" t="s">
        <v>323</v>
      </c>
      <c r="K160" s="64" t="s">
        <v>324</v>
      </c>
    </row>
    <row r="161" spans="1:11" x14ac:dyDescent="0.35">
      <c r="A161" s="64"/>
      <c r="B161" s="64" t="s">
        <v>180</v>
      </c>
      <c r="C161" s="64" t="s">
        <v>58</v>
      </c>
      <c r="D161" s="64" t="s">
        <v>239</v>
      </c>
      <c r="E161" s="64" t="s">
        <v>20</v>
      </c>
      <c r="F161">
        <v>5000</v>
      </c>
      <c r="G161">
        <v>2600</v>
      </c>
      <c r="H161">
        <v>2276.5500000000002</v>
      </c>
      <c r="I161" s="64" t="s">
        <v>153</v>
      </c>
      <c r="J161" s="64" t="s">
        <v>323</v>
      </c>
      <c r="K161" s="64" t="s">
        <v>324</v>
      </c>
    </row>
    <row r="162" spans="1:11" x14ac:dyDescent="0.35">
      <c r="A162" s="64"/>
      <c r="B162" s="64" t="s">
        <v>172</v>
      </c>
      <c r="C162" s="64" t="s">
        <v>60</v>
      </c>
      <c r="D162" s="64" t="s">
        <v>239</v>
      </c>
      <c r="E162" s="64" t="s">
        <v>20</v>
      </c>
      <c r="F162">
        <v>24500</v>
      </c>
      <c r="G162">
        <v>3200</v>
      </c>
      <c r="H162">
        <v>2792.25</v>
      </c>
      <c r="I162" s="64" t="s">
        <v>153</v>
      </c>
      <c r="J162" s="64" t="s">
        <v>323</v>
      </c>
      <c r="K162" s="64" t="s">
        <v>324</v>
      </c>
    </row>
    <row r="163" spans="1:11" x14ac:dyDescent="0.35">
      <c r="A163" s="64"/>
      <c r="B163" s="64" t="s">
        <v>187</v>
      </c>
      <c r="C163" s="64" t="s">
        <v>77</v>
      </c>
      <c r="D163" s="64" t="s">
        <v>239</v>
      </c>
      <c r="E163" s="64" t="s">
        <v>20</v>
      </c>
      <c r="F163">
        <v>30000</v>
      </c>
      <c r="G163">
        <v>9600</v>
      </c>
      <c r="H163">
        <v>8600</v>
      </c>
      <c r="I163" s="64" t="s">
        <v>153</v>
      </c>
      <c r="J163" s="64" t="s">
        <v>323</v>
      </c>
      <c r="K163" s="64" t="s">
        <v>324</v>
      </c>
    </row>
    <row r="164" spans="1:11" x14ac:dyDescent="0.35">
      <c r="A164" s="64"/>
      <c r="B164" s="64" t="s">
        <v>187</v>
      </c>
      <c r="C164" s="64" t="s">
        <v>87</v>
      </c>
      <c r="D164" s="64" t="s">
        <v>239</v>
      </c>
      <c r="E164" s="64" t="s">
        <v>20</v>
      </c>
      <c r="F164">
        <v>470000</v>
      </c>
      <c r="G164">
        <v>228000</v>
      </c>
      <c r="H164">
        <v>198892.79999999999</v>
      </c>
      <c r="I164" s="64" t="s">
        <v>153</v>
      </c>
      <c r="J164" s="64" t="s">
        <v>323</v>
      </c>
      <c r="K164" s="64" t="s">
        <v>324</v>
      </c>
    </row>
    <row r="165" spans="1:11" x14ac:dyDescent="0.35">
      <c r="A165" s="64"/>
      <c r="B165" s="64" t="s">
        <v>187</v>
      </c>
      <c r="C165" s="64" t="s">
        <v>89</v>
      </c>
      <c r="D165" s="64" t="s">
        <v>239</v>
      </c>
      <c r="E165" s="64" t="s">
        <v>20</v>
      </c>
      <c r="F165">
        <v>68100</v>
      </c>
      <c r="G165">
        <v>55000</v>
      </c>
      <c r="H165">
        <v>47358.080000000002</v>
      </c>
      <c r="I165" s="64" t="s">
        <v>153</v>
      </c>
      <c r="J165" s="64" t="s">
        <v>323</v>
      </c>
      <c r="K165" s="64" t="s">
        <v>324</v>
      </c>
    </row>
    <row r="166" spans="1:11" x14ac:dyDescent="0.35">
      <c r="A166" s="64"/>
      <c r="B166" s="64" t="s">
        <v>187</v>
      </c>
      <c r="C166" s="64" t="s">
        <v>91</v>
      </c>
      <c r="D166" s="64" t="s">
        <v>239</v>
      </c>
      <c r="E166" s="64" t="s">
        <v>20</v>
      </c>
      <c r="F166">
        <v>4000</v>
      </c>
      <c r="G166">
        <v>0</v>
      </c>
      <c r="H166">
        <v>0</v>
      </c>
      <c r="I166" s="64" t="s">
        <v>153</v>
      </c>
      <c r="J166" s="64" t="s">
        <v>323</v>
      </c>
      <c r="K166" s="64" t="s">
        <v>324</v>
      </c>
    </row>
    <row r="167" spans="1:11" x14ac:dyDescent="0.35">
      <c r="A167" s="64"/>
      <c r="B167" s="64" t="s">
        <v>180</v>
      </c>
      <c r="C167" s="64" t="s">
        <v>41</v>
      </c>
      <c r="D167" s="64" t="s">
        <v>239</v>
      </c>
      <c r="E167" s="64" t="s">
        <v>27</v>
      </c>
      <c r="F167">
        <v>8300</v>
      </c>
      <c r="G167">
        <v>6900</v>
      </c>
      <c r="H167">
        <v>6350</v>
      </c>
      <c r="I167" s="64" t="s">
        <v>153</v>
      </c>
      <c r="J167" s="64" t="s">
        <v>323</v>
      </c>
      <c r="K167" s="64" t="s">
        <v>324</v>
      </c>
    </row>
    <row r="168" spans="1:11" x14ac:dyDescent="0.35">
      <c r="A168" s="64"/>
      <c r="B168" s="64" t="s">
        <v>166</v>
      </c>
      <c r="C168" s="64" t="s">
        <v>43</v>
      </c>
      <c r="D168" s="64" t="s">
        <v>239</v>
      </c>
      <c r="E168" s="64" t="s">
        <v>27</v>
      </c>
      <c r="F168">
        <v>22000</v>
      </c>
      <c r="G168">
        <v>22000</v>
      </c>
      <c r="H168">
        <v>19225.2</v>
      </c>
      <c r="I168" s="64" t="s">
        <v>153</v>
      </c>
      <c r="J168" s="64" t="s">
        <v>323</v>
      </c>
      <c r="K168" s="64" t="s">
        <v>324</v>
      </c>
    </row>
    <row r="169" spans="1:11" x14ac:dyDescent="0.35">
      <c r="A169" s="64"/>
      <c r="B169" s="64" t="s">
        <v>174</v>
      </c>
      <c r="C169" s="64" t="s">
        <v>45</v>
      </c>
      <c r="D169" s="64" t="s">
        <v>239</v>
      </c>
      <c r="E169" s="64" t="s">
        <v>27</v>
      </c>
      <c r="F169">
        <v>4000</v>
      </c>
      <c r="G169">
        <v>4000</v>
      </c>
      <c r="H169">
        <v>3693.35</v>
      </c>
      <c r="I169" s="64" t="s">
        <v>153</v>
      </c>
      <c r="J169" s="64" t="s">
        <v>323</v>
      </c>
      <c r="K169" s="64" t="s">
        <v>324</v>
      </c>
    </row>
    <row r="170" spans="1:11" x14ac:dyDescent="0.35">
      <c r="A170" s="64"/>
      <c r="B170" s="64" t="s">
        <v>167</v>
      </c>
      <c r="C170" s="64" t="s">
        <v>52</v>
      </c>
      <c r="D170" s="64" t="s">
        <v>239</v>
      </c>
      <c r="E170" s="64" t="s">
        <v>27</v>
      </c>
      <c r="F170">
        <v>20000</v>
      </c>
      <c r="G170">
        <v>14000</v>
      </c>
      <c r="H170">
        <v>12595.48</v>
      </c>
      <c r="I170" s="64" t="s">
        <v>153</v>
      </c>
      <c r="J170" s="64" t="s">
        <v>323</v>
      </c>
      <c r="K170" s="64" t="s">
        <v>324</v>
      </c>
    </row>
    <row r="171" spans="1:11" x14ac:dyDescent="0.35">
      <c r="A171" s="64"/>
      <c r="B171" s="64" t="s">
        <v>167</v>
      </c>
      <c r="C171" s="64" t="s">
        <v>54</v>
      </c>
      <c r="D171" s="64" t="s">
        <v>239</v>
      </c>
      <c r="E171" s="64" t="s">
        <v>27</v>
      </c>
      <c r="F171">
        <v>37000</v>
      </c>
      <c r="G171">
        <v>24000</v>
      </c>
      <c r="H171">
        <v>20889.490000000002</v>
      </c>
      <c r="I171" s="64" t="s">
        <v>153</v>
      </c>
      <c r="J171" s="64" t="s">
        <v>323</v>
      </c>
      <c r="K171" s="64" t="s">
        <v>324</v>
      </c>
    </row>
    <row r="172" spans="1:11" x14ac:dyDescent="0.35">
      <c r="A172" s="64"/>
      <c r="B172" s="64" t="s">
        <v>172</v>
      </c>
      <c r="C172" s="64" t="s">
        <v>60</v>
      </c>
      <c r="D172" s="64" t="s">
        <v>239</v>
      </c>
      <c r="E172" s="64" t="s">
        <v>27</v>
      </c>
      <c r="F172">
        <v>20000</v>
      </c>
      <c r="G172">
        <v>500</v>
      </c>
      <c r="H172">
        <v>500</v>
      </c>
      <c r="I172" s="64" t="s">
        <v>153</v>
      </c>
      <c r="J172" s="64" t="s">
        <v>323</v>
      </c>
      <c r="K172" s="64" t="s">
        <v>324</v>
      </c>
    </row>
    <row r="173" spans="1:11" x14ac:dyDescent="0.35">
      <c r="A173" s="64"/>
      <c r="B173" s="64" t="s">
        <v>187</v>
      </c>
      <c r="C173" s="64" t="s">
        <v>77</v>
      </c>
      <c r="D173" s="64" t="s">
        <v>239</v>
      </c>
      <c r="E173" s="64" t="s">
        <v>27</v>
      </c>
      <c r="F173">
        <v>36000</v>
      </c>
      <c r="G173">
        <v>26000</v>
      </c>
      <c r="H173">
        <v>22333.55</v>
      </c>
      <c r="I173" s="64" t="s">
        <v>153</v>
      </c>
      <c r="J173" s="64" t="s">
        <v>323</v>
      </c>
      <c r="K173" s="64" t="s">
        <v>324</v>
      </c>
    </row>
    <row r="174" spans="1:11" x14ac:dyDescent="0.35">
      <c r="A174" s="64"/>
      <c r="B174" s="64" t="s">
        <v>187</v>
      </c>
      <c r="C174" s="64" t="s">
        <v>87</v>
      </c>
      <c r="D174" s="64" t="s">
        <v>239</v>
      </c>
      <c r="E174" s="64" t="s">
        <v>27</v>
      </c>
      <c r="F174">
        <v>590000</v>
      </c>
      <c r="G174">
        <v>485000</v>
      </c>
      <c r="H174">
        <v>435672</v>
      </c>
      <c r="I174" s="64" t="s">
        <v>153</v>
      </c>
      <c r="J174" s="64" t="s">
        <v>323</v>
      </c>
      <c r="K174" s="64" t="s">
        <v>324</v>
      </c>
    </row>
    <row r="175" spans="1:11" x14ac:dyDescent="0.35">
      <c r="A175" s="64"/>
      <c r="B175" s="64" t="s">
        <v>187</v>
      </c>
      <c r="C175" s="64" t="s">
        <v>89</v>
      </c>
      <c r="D175" s="64" t="s">
        <v>239</v>
      </c>
      <c r="E175" s="64" t="s">
        <v>27</v>
      </c>
      <c r="F175">
        <v>32500</v>
      </c>
      <c r="G175">
        <v>25000</v>
      </c>
      <c r="H175">
        <v>21790.020000000004</v>
      </c>
      <c r="I175" s="64" t="s">
        <v>153</v>
      </c>
      <c r="J175" s="64" t="s">
        <v>323</v>
      </c>
      <c r="K175" s="64" t="s">
        <v>324</v>
      </c>
    </row>
    <row r="176" spans="1:11" x14ac:dyDescent="0.35">
      <c r="A176" s="64"/>
      <c r="B176" s="64" t="s">
        <v>187</v>
      </c>
      <c r="C176" s="64" t="s">
        <v>91</v>
      </c>
      <c r="D176" s="64" t="s">
        <v>239</v>
      </c>
      <c r="E176" s="64" t="s">
        <v>27</v>
      </c>
      <c r="F176">
        <v>4000</v>
      </c>
      <c r="G176">
        <v>0</v>
      </c>
      <c r="H176">
        <v>0</v>
      </c>
      <c r="I176" s="64" t="s">
        <v>153</v>
      </c>
      <c r="J176" s="64" t="s">
        <v>323</v>
      </c>
      <c r="K176" s="64" t="s">
        <v>324</v>
      </c>
    </row>
    <row r="177" spans="1:11" x14ac:dyDescent="0.35">
      <c r="A177" s="64"/>
      <c r="B177" s="64" t="s">
        <v>173</v>
      </c>
      <c r="C177" s="64" t="s">
        <v>109</v>
      </c>
      <c r="D177" s="64" t="s">
        <v>239</v>
      </c>
      <c r="E177" s="64" t="s">
        <v>27</v>
      </c>
      <c r="F177">
        <v>20000</v>
      </c>
      <c r="G177">
        <v>20000</v>
      </c>
      <c r="H177">
        <v>18827</v>
      </c>
      <c r="I177" s="64" t="s">
        <v>153</v>
      </c>
      <c r="J177" s="64" t="s">
        <v>323</v>
      </c>
      <c r="K177" s="64" t="s">
        <v>324</v>
      </c>
    </row>
    <row r="178" spans="1:11" x14ac:dyDescent="0.35">
      <c r="A178" s="64"/>
      <c r="B178" s="64" t="s">
        <v>180</v>
      </c>
      <c r="C178" s="64" t="s">
        <v>41</v>
      </c>
      <c r="D178" s="64" t="s">
        <v>239</v>
      </c>
      <c r="E178" s="64" t="s">
        <v>17</v>
      </c>
      <c r="F178">
        <v>3900</v>
      </c>
      <c r="G178">
        <v>0</v>
      </c>
      <c r="H178">
        <v>0</v>
      </c>
      <c r="I178" s="64" t="s">
        <v>153</v>
      </c>
      <c r="J178" s="64" t="s">
        <v>323</v>
      </c>
      <c r="K178" s="64" t="s">
        <v>324</v>
      </c>
    </row>
    <row r="179" spans="1:11" x14ac:dyDescent="0.35">
      <c r="A179" s="64"/>
      <c r="B179" s="64" t="s">
        <v>166</v>
      </c>
      <c r="C179" s="64" t="s">
        <v>43</v>
      </c>
      <c r="D179" s="64" t="s">
        <v>239</v>
      </c>
      <c r="E179" s="64" t="s">
        <v>17</v>
      </c>
      <c r="F179">
        <v>10000</v>
      </c>
      <c r="G179">
        <v>8000</v>
      </c>
      <c r="H179">
        <v>7241.35</v>
      </c>
      <c r="I179" s="64" t="s">
        <v>153</v>
      </c>
      <c r="J179" s="64" t="s">
        <v>323</v>
      </c>
      <c r="K179" s="64" t="s">
        <v>324</v>
      </c>
    </row>
    <row r="180" spans="1:11" x14ac:dyDescent="0.35">
      <c r="A180" s="64"/>
      <c r="B180" s="64" t="s">
        <v>167</v>
      </c>
      <c r="C180" s="64" t="s">
        <v>52</v>
      </c>
      <c r="D180" s="64" t="s">
        <v>239</v>
      </c>
      <c r="E180" s="64" t="s">
        <v>17</v>
      </c>
      <c r="F180">
        <v>20000</v>
      </c>
      <c r="G180">
        <v>20000</v>
      </c>
      <c r="H180">
        <v>19999.990000000002</v>
      </c>
      <c r="I180" s="64" t="s">
        <v>153</v>
      </c>
      <c r="J180" s="64" t="s">
        <v>323</v>
      </c>
      <c r="K180" s="64" t="s">
        <v>324</v>
      </c>
    </row>
    <row r="181" spans="1:11" x14ac:dyDescent="0.35">
      <c r="A181" s="64"/>
      <c r="B181" s="64" t="s">
        <v>167</v>
      </c>
      <c r="C181" s="64" t="s">
        <v>54</v>
      </c>
      <c r="D181" s="64" t="s">
        <v>239</v>
      </c>
      <c r="E181" s="64" t="s">
        <v>17</v>
      </c>
      <c r="F181">
        <v>32500</v>
      </c>
      <c r="G181">
        <v>32500</v>
      </c>
      <c r="H181">
        <v>30377.43</v>
      </c>
      <c r="I181" s="64" t="s">
        <v>153</v>
      </c>
      <c r="J181" s="64" t="s">
        <v>323</v>
      </c>
      <c r="K181" s="64" t="s">
        <v>324</v>
      </c>
    </row>
    <row r="182" spans="1:11" x14ac:dyDescent="0.35">
      <c r="A182" s="64"/>
      <c r="B182" s="64" t="s">
        <v>172</v>
      </c>
      <c r="C182" s="64" t="s">
        <v>60</v>
      </c>
      <c r="D182" s="64" t="s">
        <v>239</v>
      </c>
      <c r="E182" s="64" t="s">
        <v>17</v>
      </c>
      <c r="F182">
        <v>10000</v>
      </c>
      <c r="G182">
        <v>10000</v>
      </c>
      <c r="H182">
        <v>9600</v>
      </c>
      <c r="I182" s="64" t="s">
        <v>153</v>
      </c>
      <c r="J182" s="64" t="s">
        <v>323</v>
      </c>
      <c r="K182" s="64" t="s">
        <v>324</v>
      </c>
    </row>
    <row r="183" spans="1:11" x14ac:dyDescent="0.35">
      <c r="A183" s="64"/>
      <c r="B183" s="64" t="s">
        <v>187</v>
      </c>
      <c r="C183" s="64" t="s">
        <v>77</v>
      </c>
      <c r="D183" s="64" t="s">
        <v>239</v>
      </c>
      <c r="E183" s="64" t="s">
        <v>17</v>
      </c>
      <c r="F183">
        <v>30000</v>
      </c>
      <c r="G183">
        <v>23000</v>
      </c>
      <c r="H183">
        <v>22925.05</v>
      </c>
      <c r="I183" s="64" t="s">
        <v>153</v>
      </c>
      <c r="J183" s="64" t="s">
        <v>323</v>
      </c>
      <c r="K183" s="64" t="s">
        <v>324</v>
      </c>
    </row>
    <row r="184" spans="1:11" x14ac:dyDescent="0.35">
      <c r="A184" s="64"/>
      <c r="B184" s="64" t="s">
        <v>187</v>
      </c>
      <c r="C184" s="64" t="s">
        <v>87</v>
      </c>
      <c r="D184" s="64" t="s">
        <v>239</v>
      </c>
      <c r="E184" s="64" t="s">
        <v>17</v>
      </c>
      <c r="F184">
        <v>350000</v>
      </c>
      <c r="G184">
        <v>205000</v>
      </c>
      <c r="H184">
        <v>198936</v>
      </c>
      <c r="I184" s="64" t="s">
        <v>153</v>
      </c>
      <c r="J184" s="64" t="s">
        <v>323</v>
      </c>
      <c r="K184" s="64" t="s">
        <v>324</v>
      </c>
    </row>
    <row r="185" spans="1:11" x14ac:dyDescent="0.35">
      <c r="A185" s="64"/>
      <c r="B185" s="64" t="s">
        <v>187</v>
      </c>
      <c r="C185" s="64" t="s">
        <v>89</v>
      </c>
      <c r="D185" s="64" t="s">
        <v>239</v>
      </c>
      <c r="E185" s="64" t="s">
        <v>17</v>
      </c>
      <c r="F185">
        <v>20300</v>
      </c>
      <c r="G185">
        <v>17500</v>
      </c>
      <c r="H185">
        <v>16612.900000000001</v>
      </c>
      <c r="I185" s="64" t="s">
        <v>153</v>
      </c>
      <c r="J185" s="64" t="s">
        <v>323</v>
      </c>
      <c r="K185" s="64" t="s">
        <v>324</v>
      </c>
    </row>
    <row r="186" spans="1:11" x14ac:dyDescent="0.35">
      <c r="A186" s="64"/>
      <c r="B186" s="64" t="s">
        <v>187</v>
      </c>
      <c r="C186" s="64" t="s">
        <v>91</v>
      </c>
      <c r="D186" s="64" t="s">
        <v>239</v>
      </c>
      <c r="E186" s="64" t="s">
        <v>17</v>
      </c>
      <c r="F186">
        <v>4000</v>
      </c>
      <c r="G186">
        <v>4000</v>
      </c>
      <c r="H186">
        <v>3885</v>
      </c>
      <c r="I186" s="64" t="s">
        <v>153</v>
      </c>
      <c r="J186" s="64" t="s">
        <v>323</v>
      </c>
      <c r="K186" s="64" t="s">
        <v>324</v>
      </c>
    </row>
    <row r="187" spans="1:11" x14ac:dyDescent="0.35">
      <c r="A187" s="64"/>
      <c r="B187" s="64" t="s">
        <v>161</v>
      </c>
      <c r="C187" s="64" t="s">
        <v>115</v>
      </c>
      <c r="D187" s="64" t="s">
        <v>239</v>
      </c>
      <c r="E187" s="64" t="s">
        <v>17</v>
      </c>
      <c r="F187">
        <v>13000</v>
      </c>
      <c r="G187">
        <v>13000</v>
      </c>
      <c r="H187">
        <v>12718.9</v>
      </c>
      <c r="I187" s="64" t="s">
        <v>153</v>
      </c>
      <c r="J187" s="64" t="s">
        <v>323</v>
      </c>
      <c r="K187" s="64" t="s">
        <v>324</v>
      </c>
    </row>
    <row r="188" spans="1:11" x14ac:dyDescent="0.35">
      <c r="A188" s="64"/>
      <c r="B188" s="64" t="s">
        <v>180</v>
      </c>
      <c r="C188" s="64" t="s">
        <v>41</v>
      </c>
      <c r="D188" s="64" t="s">
        <v>239</v>
      </c>
      <c r="E188" s="64" t="s">
        <v>26</v>
      </c>
      <c r="F188">
        <v>5900</v>
      </c>
      <c r="G188">
        <v>0</v>
      </c>
      <c r="H188">
        <v>0</v>
      </c>
      <c r="I188" s="64" t="s">
        <v>153</v>
      </c>
      <c r="J188" s="64" t="s">
        <v>323</v>
      </c>
      <c r="K188" s="64" t="s">
        <v>324</v>
      </c>
    </row>
    <row r="189" spans="1:11" x14ac:dyDescent="0.35">
      <c r="A189" s="64"/>
      <c r="B189" s="64" t="s">
        <v>166</v>
      </c>
      <c r="C189" s="64" t="s">
        <v>43</v>
      </c>
      <c r="D189" s="64" t="s">
        <v>239</v>
      </c>
      <c r="E189" s="64" t="s">
        <v>26</v>
      </c>
      <c r="F189">
        <v>8800</v>
      </c>
      <c r="G189">
        <v>8800</v>
      </c>
      <c r="H189">
        <v>8026.15</v>
      </c>
      <c r="I189" s="64" t="s">
        <v>153</v>
      </c>
      <c r="J189" s="64" t="s">
        <v>323</v>
      </c>
      <c r="K189" s="64" t="s">
        <v>324</v>
      </c>
    </row>
    <row r="190" spans="1:11" x14ac:dyDescent="0.35">
      <c r="A190" s="64"/>
      <c r="B190" s="64" t="s">
        <v>174</v>
      </c>
      <c r="C190" s="64" t="s">
        <v>45</v>
      </c>
      <c r="D190" s="64" t="s">
        <v>239</v>
      </c>
      <c r="E190" s="64" t="s">
        <v>26</v>
      </c>
      <c r="F190">
        <v>4000</v>
      </c>
      <c r="G190">
        <v>0</v>
      </c>
      <c r="H190">
        <v>0</v>
      </c>
      <c r="I190" s="64" t="s">
        <v>153</v>
      </c>
      <c r="J190" s="64" t="s">
        <v>323</v>
      </c>
      <c r="K190" s="64" t="s">
        <v>324</v>
      </c>
    </row>
    <row r="191" spans="1:11" x14ac:dyDescent="0.35">
      <c r="A191" s="64"/>
      <c r="B191" s="64" t="s">
        <v>179</v>
      </c>
      <c r="C191" s="64" t="s">
        <v>233</v>
      </c>
      <c r="D191" s="64" t="s">
        <v>239</v>
      </c>
      <c r="E191" s="64" t="s">
        <v>26</v>
      </c>
      <c r="F191">
        <v>130000</v>
      </c>
      <c r="G191">
        <v>125000</v>
      </c>
      <c r="H191">
        <v>115417.60000000001</v>
      </c>
      <c r="I191" s="64" t="s">
        <v>153</v>
      </c>
      <c r="J191" s="64" t="s">
        <v>323</v>
      </c>
      <c r="K191" s="64" t="s">
        <v>324</v>
      </c>
    </row>
    <row r="192" spans="1:11" x14ac:dyDescent="0.35">
      <c r="A192" s="64"/>
      <c r="B192" s="64" t="s">
        <v>167</v>
      </c>
      <c r="C192" s="64" t="s">
        <v>52</v>
      </c>
      <c r="D192" s="64" t="s">
        <v>239</v>
      </c>
      <c r="E192" s="64" t="s">
        <v>26</v>
      </c>
      <c r="F192">
        <v>20000</v>
      </c>
      <c r="G192">
        <v>2200</v>
      </c>
      <c r="H192">
        <v>1953.4</v>
      </c>
      <c r="I192" s="64" t="s">
        <v>153</v>
      </c>
      <c r="J192" s="64" t="s">
        <v>323</v>
      </c>
      <c r="K192" s="64" t="s">
        <v>324</v>
      </c>
    </row>
    <row r="193" spans="1:11" x14ac:dyDescent="0.35">
      <c r="A193" s="64"/>
      <c r="B193" s="64" t="s">
        <v>167</v>
      </c>
      <c r="C193" s="64" t="s">
        <v>54</v>
      </c>
      <c r="D193" s="64" t="s">
        <v>239</v>
      </c>
      <c r="E193" s="64" t="s">
        <v>26</v>
      </c>
      <c r="F193">
        <v>31000</v>
      </c>
      <c r="G193">
        <v>22500</v>
      </c>
      <c r="H193">
        <v>21771.849999999995</v>
      </c>
      <c r="I193" s="64" t="s">
        <v>153</v>
      </c>
      <c r="J193" s="64" t="s">
        <v>323</v>
      </c>
      <c r="K193" s="64" t="s">
        <v>324</v>
      </c>
    </row>
    <row r="194" spans="1:11" x14ac:dyDescent="0.35">
      <c r="A194" s="64"/>
      <c r="B194" s="64" t="s">
        <v>172</v>
      </c>
      <c r="C194" s="64" t="s">
        <v>60</v>
      </c>
      <c r="D194" s="64" t="s">
        <v>239</v>
      </c>
      <c r="E194" s="64" t="s">
        <v>26</v>
      </c>
      <c r="F194">
        <v>40000</v>
      </c>
      <c r="G194">
        <v>0</v>
      </c>
      <c r="H194">
        <v>0</v>
      </c>
      <c r="I194" s="64" t="s">
        <v>153</v>
      </c>
      <c r="J194" s="64" t="s">
        <v>323</v>
      </c>
      <c r="K194" s="64" t="s">
        <v>324</v>
      </c>
    </row>
    <row r="195" spans="1:11" x14ac:dyDescent="0.35">
      <c r="A195" s="64"/>
      <c r="B195" s="64" t="s">
        <v>172</v>
      </c>
      <c r="C195" s="64" t="s">
        <v>68</v>
      </c>
      <c r="D195" s="64" t="s">
        <v>239</v>
      </c>
      <c r="E195" s="64" t="s">
        <v>26</v>
      </c>
      <c r="F195">
        <v>9500</v>
      </c>
      <c r="G195">
        <v>9500</v>
      </c>
      <c r="H195">
        <v>9500</v>
      </c>
      <c r="I195" s="64" t="s">
        <v>153</v>
      </c>
      <c r="J195" s="64" t="s">
        <v>323</v>
      </c>
      <c r="K195" s="64" t="s">
        <v>324</v>
      </c>
    </row>
    <row r="196" spans="1:11" x14ac:dyDescent="0.35">
      <c r="A196" s="64"/>
      <c r="B196" s="64" t="s">
        <v>174</v>
      </c>
      <c r="C196" s="64" t="s">
        <v>72</v>
      </c>
      <c r="D196" s="64" t="s">
        <v>239</v>
      </c>
      <c r="E196" s="64" t="s">
        <v>26</v>
      </c>
      <c r="F196">
        <v>17000</v>
      </c>
      <c r="G196">
        <v>14000</v>
      </c>
      <c r="H196">
        <v>12073</v>
      </c>
      <c r="I196" s="64" t="s">
        <v>153</v>
      </c>
      <c r="J196" s="64" t="s">
        <v>323</v>
      </c>
      <c r="K196" s="64" t="s">
        <v>324</v>
      </c>
    </row>
    <row r="197" spans="1:11" x14ac:dyDescent="0.35">
      <c r="A197" s="64"/>
      <c r="B197" s="64" t="s">
        <v>187</v>
      </c>
      <c r="C197" s="64" t="s">
        <v>77</v>
      </c>
      <c r="D197" s="64" t="s">
        <v>239</v>
      </c>
      <c r="E197" s="64" t="s">
        <v>26</v>
      </c>
      <c r="F197">
        <v>50000</v>
      </c>
      <c r="G197">
        <v>20000</v>
      </c>
      <c r="H197">
        <v>18400</v>
      </c>
      <c r="I197" s="64" t="s">
        <v>153</v>
      </c>
      <c r="J197" s="64" t="s">
        <v>323</v>
      </c>
      <c r="K197" s="64" t="s">
        <v>324</v>
      </c>
    </row>
    <row r="198" spans="1:11" x14ac:dyDescent="0.35">
      <c r="A198" s="64"/>
      <c r="B198" s="64" t="s">
        <v>187</v>
      </c>
      <c r="C198" s="64" t="s">
        <v>87</v>
      </c>
      <c r="D198" s="64" t="s">
        <v>239</v>
      </c>
      <c r="E198" s="64" t="s">
        <v>26</v>
      </c>
      <c r="F198">
        <v>1029000</v>
      </c>
      <c r="G198">
        <v>800000</v>
      </c>
      <c r="H198">
        <v>795328.84000000008</v>
      </c>
      <c r="I198" s="64" t="s">
        <v>153</v>
      </c>
      <c r="J198" s="64" t="s">
        <v>323</v>
      </c>
      <c r="K198" s="64" t="s">
        <v>324</v>
      </c>
    </row>
    <row r="199" spans="1:11" x14ac:dyDescent="0.35">
      <c r="A199" s="64"/>
      <c r="B199" s="64" t="s">
        <v>187</v>
      </c>
      <c r="C199" s="64" t="s">
        <v>89</v>
      </c>
      <c r="D199" s="64" t="s">
        <v>239</v>
      </c>
      <c r="E199" s="64" t="s">
        <v>26</v>
      </c>
      <c r="F199">
        <v>41800</v>
      </c>
      <c r="G199">
        <v>39000</v>
      </c>
      <c r="H199">
        <v>38543.990000000005</v>
      </c>
      <c r="I199" s="64" t="s">
        <v>153</v>
      </c>
      <c r="J199" s="64" t="s">
        <v>323</v>
      </c>
      <c r="K199" s="64" t="s">
        <v>324</v>
      </c>
    </row>
    <row r="200" spans="1:11" x14ac:dyDescent="0.35">
      <c r="A200" s="64"/>
      <c r="B200" s="64" t="s">
        <v>187</v>
      </c>
      <c r="C200" s="64" t="s">
        <v>91</v>
      </c>
      <c r="D200" s="64" t="s">
        <v>239</v>
      </c>
      <c r="E200" s="64" t="s">
        <v>26</v>
      </c>
      <c r="F200">
        <v>4000</v>
      </c>
      <c r="G200">
        <v>0</v>
      </c>
      <c r="H200">
        <v>0</v>
      </c>
      <c r="I200" s="64" t="s">
        <v>153</v>
      </c>
      <c r="J200" s="64" t="s">
        <v>323</v>
      </c>
      <c r="K200" s="64" t="s">
        <v>324</v>
      </c>
    </row>
    <row r="201" spans="1:11" x14ac:dyDescent="0.35">
      <c r="A201" s="64"/>
      <c r="B201" s="64" t="s">
        <v>173</v>
      </c>
      <c r="C201" s="64" t="s">
        <v>107</v>
      </c>
      <c r="D201" s="64" t="s">
        <v>239</v>
      </c>
      <c r="E201" s="64" t="s">
        <v>26</v>
      </c>
      <c r="F201">
        <v>50000</v>
      </c>
      <c r="G201">
        <v>38000</v>
      </c>
      <c r="H201">
        <v>32541.42</v>
      </c>
      <c r="I201" s="64" t="s">
        <v>153</v>
      </c>
      <c r="J201" s="64" t="s">
        <v>323</v>
      </c>
      <c r="K201" s="64" t="s">
        <v>324</v>
      </c>
    </row>
    <row r="202" spans="1:11" x14ac:dyDescent="0.35">
      <c r="A202" s="64"/>
      <c r="B202" s="64" t="s">
        <v>173</v>
      </c>
      <c r="C202" s="64" t="s">
        <v>111</v>
      </c>
      <c r="D202" s="64" t="s">
        <v>239</v>
      </c>
      <c r="E202" s="64" t="s">
        <v>26</v>
      </c>
      <c r="F202">
        <v>2100</v>
      </c>
      <c r="G202">
        <v>2100</v>
      </c>
      <c r="H202">
        <v>2080</v>
      </c>
      <c r="I202" s="64" t="s">
        <v>153</v>
      </c>
      <c r="J202" s="64" t="s">
        <v>323</v>
      </c>
      <c r="K202" s="64" t="s">
        <v>324</v>
      </c>
    </row>
    <row r="203" spans="1:11" x14ac:dyDescent="0.35">
      <c r="A203" s="64"/>
      <c r="B203" s="64" t="s">
        <v>173</v>
      </c>
      <c r="C203" s="64" t="s">
        <v>113</v>
      </c>
      <c r="D203" s="64" t="s">
        <v>239</v>
      </c>
      <c r="E203" s="64" t="s">
        <v>26</v>
      </c>
      <c r="F203">
        <v>10300</v>
      </c>
      <c r="G203">
        <v>10300</v>
      </c>
      <c r="H203">
        <v>10160.4</v>
      </c>
      <c r="I203" s="64" t="s">
        <v>153</v>
      </c>
      <c r="J203" s="64" t="s">
        <v>323</v>
      </c>
      <c r="K203" s="64" t="s">
        <v>324</v>
      </c>
    </row>
    <row r="204" spans="1:11" x14ac:dyDescent="0.35">
      <c r="A204" s="64"/>
      <c r="B204" s="64" t="s">
        <v>180</v>
      </c>
      <c r="C204" s="64" t="s">
        <v>41</v>
      </c>
      <c r="D204" s="64" t="s">
        <v>239</v>
      </c>
      <c r="E204" s="64" t="s">
        <v>32</v>
      </c>
      <c r="F204">
        <v>14000</v>
      </c>
      <c r="G204">
        <v>14000</v>
      </c>
      <c r="H204">
        <v>12477.1</v>
      </c>
      <c r="I204" s="64" t="s">
        <v>153</v>
      </c>
      <c r="J204" s="64" t="s">
        <v>323</v>
      </c>
      <c r="K204" s="64" t="s">
        <v>324</v>
      </c>
    </row>
    <row r="205" spans="1:11" x14ac:dyDescent="0.35">
      <c r="A205" s="64"/>
      <c r="B205" s="64" t="s">
        <v>166</v>
      </c>
      <c r="C205" s="64" t="s">
        <v>43</v>
      </c>
      <c r="D205" s="64" t="s">
        <v>239</v>
      </c>
      <c r="E205" s="64" t="s">
        <v>32</v>
      </c>
      <c r="F205">
        <v>10000</v>
      </c>
      <c r="G205">
        <v>10000</v>
      </c>
      <c r="H205">
        <v>9829.6</v>
      </c>
      <c r="I205" s="64" t="s">
        <v>153</v>
      </c>
      <c r="J205" s="64" t="s">
        <v>323</v>
      </c>
      <c r="K205" s="64" t="s">
        <v>324</v>
      </c>
    </row>
    <row r="206" spans="1:11" x14ac:dyDescent="0.35">
      <c r="A206" s="64"/>
      <c r="B206" s="64" t="s">
        <v>167</v>
      </c>
      <c r="C206" s="64" t="s">
        <v>54</v>
      </c>
      <c r="D206" s="64" t="s">
        <v>239</v>
      </c>
      <c r="E206" s="64" t="s">
        <v>32</v>
      </c>
      <c r="F206">
        <v>15000</v>
      </c>
      <c r="G206">
        <v>14000</v>
      </c>
      <c r="H206">
        <v>12068.55</v>
      </c>
      <c r="I206" s="64" t="s">
        <v>153</v>
      </c>
      <c r="J206" s="64" t="s">
        <v>323</v>
      </c>
      <c r="K206" s="64" t="s">
        <v>324</v>
      </c>
    </row>
    <row r="207" spans="1:11" x14ac:dyDescent="0.35">
      <c r="A207" s="64"/>
      <c r="B207" s="64" t="s">
        <v>180</v>
      </c>
      <c r="C207" s="64" t="s">
        <v>58</v>
      </c>
      <c r="D207" s="64" t="s">
        <v>239</v>
      </c>
      <c r="E207" s="64" t="s">
        <v>32</v>
      </c>
      <c r="F207">
        <v>5000</v>
      </c>
      <c r="G207">
        <v>3200</v>
      </c>
      <c r="H207">
        <v>2936.4</v>
      </c>
      <c r="I207" s="64" t="s">
        <v>153</v>
      </c>
      <c r="J207" s="64" t="s">
        <v>323</v>
      </c>
      <c r="K207" s="64" t="s">
        <v>324</v>
      </c>
    </row>
    <row r="208" spans="1:11" x14ac:dyDescent="0.35">
      <c r="A208" s="64"/>
      <c r="B208" s="64" t="s">
        <v>187</v>
      </c>
      <c r="C208" s="64" t="s">
        <v>77</v>
      </c>
      <c r="D208" s="64" t="s">
        <v>239</v>
      </c>
      <c r="E208" s="64" t="s">
        <v>32</v>
      </c>
      <c r="F208">
        <v>15000</v>
      </c>
      <c r="G208">
        <v>200</v>
      </c>
      <c r="H208">
        <v>165.5</v>
      </c>
      <c r="I208" s="64" t="s">
        <v>153</v>
      </c>
      <c r="J208" s="64" t="s">
        <v>323</v>
      </c>
      <c r="K208" s="64" t="s">
        <v>324</v>
      </c>
    </row>
    <row r="209" spans="1:11" x14ac:dyDescent="0.35">
      <c r="A209" s="64"/>
      <c r="B209" s="64" t="s">
        <v>187</v>
      </c>
      <c r="C209" s="64" t="s">
        <v>87</v>
      </c>
      <c r="D209" s="64" t="s">
        <v>239</v>
      </c>
      <c r="E209" s="64" t="s">
        <v>32</v>
      </c>
      <c r="F209">
        <v>236000</v>
      </c>
      <c r="G209">
        <v>154000</v>
      </c>
      <c r="H209">
        <v>133144.55999999997</v>
      </c>
      <c r="I209" s="64" t="s">
        <v>153</v>
      </c>
      <c r="J209" s="64" t="s">
        <v>323</v>
      </c>
      <c r="K209" s="64" t="s">
        <v>324</v>
      </c>
    </row>
    <row r="210" spans="1:11" x14ac:dyDescent="0.35">
      <c r="A210" s="64"/>
      <c r="B210" s="64" t="s">
        <v>187</v>
      </c>
      <c r="C210" s="64" t="s">
        <v>89</v>
      </c>
      <c r="D210" s="64" t="s">
        <v>239</v>
      </c>
      <c r="E210" s="64" t="s">
        <v>32</v>
      </c>
      <c r="F210">
        <v>29900</v>
      </c>
      <c r="G210">
        <v>23000</v>
      </c>
      <c r="H210">
        <v>20721.489999999998</v>
      </c>
      <c r="I210" s="64" t="s">
        <v>153</v>
      </c>
      <c r="J210" s="64" t="s">
        <v>323</v>
      </c>
      <c r="K210" s="64" t="s">
        <v>324</v>
      </c>
    </row>
    <row r="211" spans="1:11" x14ac:dyDescent="0.35">
      <c r="A211" s="64"/>
      <c r="B211" s="64" t="s">
        <v>187</v>
      </c>
      <c r="C211" s="64" t="s">
        <v>91</v>
      </c>
      <c r="D211" s="64" t="s">
        <v>239</v>
      </c>
      <c r="E211" s="64" t="s">
        <v>32</v>
      </c>
      <c r="F211">
        <v>4000</v>
      </c>
      <c r="G211">
        <v>0</v>
      </c>
      <c r="H211">
        <v>0</v>
      </c>
      <c r="I211" s="64" t="s">
        <v>153</v>
      </c>
      <c r="J211" s="64" t="s">
        <v>323</v>
      </c>
      <c r="K211" s="64" t="s">
        <v>324</v>
      </c>
    </row>
    <row r="212" spans="1:11" x14ac:dyDescent="0.35">
      <c r="A212" s="64"/>
      <c r="B212" s="64" t="s">
        <v>173</v>
      </c>
      <c r="C212" s="64" t="s">
        <v>113</v>
      </c>
      <c r="D212" s="64" t="s">
        <v>239</v>
      </c>
      <c r="E212" s="64" t="s">
        <v>32</v>
      </c>
      <c r="F212">
        <v>10000</v>
      </c>
      <c r="G212">
        <v>10000</v>
      </c>
      <c r="H212">
        <v>8750.5</v>
      </c>
      <c r="I212" s="64" t="s">
        <v>153</v>
      </c>
      <c r="J212" s="64" t="s">
        <v>323</v>
      </c>
      <c r="K212" s="64" t="s">
        <v>324</v>
      </c>
    </row>
    <row r="213" spans="1:11" x14ac:dyDescent="0.35">
      <c r="A213" s="64"/>
      <c r="B213" s="64" t="s">
        <v>180</v>
      </c>
      <c r="C213" s="64" t="s">
        <v>41</v>
      </c>
      <c r="D213" s="64" t="s">
        <v>239</v>
      </c>
      <c r="E213" s="64" t="s">
        <v>156</v>
      </c>
      <c r="F213">
        <v>2000</v>
      </c>
      <c r="G213">
        <v>800</v>
      </c>
      <c r="H213">
        <v>720</v>
      </c>
      <c r="I213" s="64" t="s">
        <v>153</v>
      </c>
      <c r="J213" s="64" t="s">
        <v>323</v>
      </c>
      <c r="K213" s="64" t="s">
        <v>324</v>
      </c>
    </row>
    <row r="214" spans="1:11" x14ac:dyDescent="0.35">
      <c r="A214" s="64"/>
      <c r="B214" s="64" t="s">
        <v>166</v>
      </c>
      <c r="C214" s="64" t="s">
        <v>43</v>
      </c>
      <c r="D214" s="64" t="s">
        <v>239</v>
      </c>
      <c r="E214" s="64" t="s">
        <v>156</v>
      </c>
      <c r="F214">
        <v>34000</v>
      </c>
      <c r="G214">
        <v>34000</v>
      </c>
      <c r="H214">
        <v>32426.100000000002</v>
      </c>
      <c r="I214" s="64" t="s">
        <v>153</v>
      </c>
      <c r="J214" s="64" t="s">
        <v>323</v>
      </c>
      <c r="K214" s="64" t="s">
        <v>324</v>
      </c>
    </row>
    <row r="215" spans="1:11" x14ac:dyDescent="0.35">
      <c r="A215" s="64"/>
      <c r="B215" s="64" t="s">
        <v>167</v>
      </c>
      <c r="C215" s="64" t="s">
        <v>54</v>
      </c>
      <c r="D215" s="64" t="s">
        <v>239</v>
      </c>
      <c r="E215" s="64" t="s">
        <v>156</v>
      </c>
      <c r="F215">
        <v>15000</v>
      </c>
      <c r="G215">
        <v>15000</v>
      </c>
      <c r="H215">
        <v>14694.9</v>
      </c>
      <c r="I215" s="64" t="s">
        <v>153</v>
      </c>
      <c r="J215" s="64" t="s">
        <v>323</v>
      </c>
      <c r="K215" s="64" t="s">
        <v>324</v>
      </c>
    </row>
    <row r="216" spans="1:11" x14ac:dyDescent="0.35">
      <c r="A216" s="64"/>
      <c r="B216" s="64" t="s">
        <v>187</v>
      </c>
      <c r="C216" s="64" t="s">
        <v>77</v>
      </c>
      <c r="D216" s="64" t="s">
        <v>239</v>
      </c>
      <c r="E216" s="64" t="s">
        <v>156</v>
      </c>
      <c r="F216">
        <v>15000</v>
      </c>
      <c r="G216">
        <v>9000</v>
      </c>
      <c r="H216">
        <v>7995</v>
      </c>
      <c r="I216" s="64" t="s">
        <v>153</v>
      </c>
      <c r="J216" s="64" t="s">
        <v>323</v>
      </c>
      <c r="K216" s="64" t="s">
        <v>324</v>
      </c>
    </row>
    <row r="217" spans="1:11" x14ac:dyDescent="0.35">
      <c r="A217" s="64"/>
      <c r="B217" s="64" t="s">
        <v>187</v>
      </c>
      <c r="C217" s="64" t="s">
        <v>87</v>
      </c>
      <c r="D217" s="64" t="s">
        <v>239</v>
      </c>
      <c r="E217" s="64" t="s">
        <v>156</v>
      </c>
      <c r="F217">
        <v>670000</v>
      </c>
      <c r="G217">
        <v>414000</v>
      </c>
      <c r="H217">
        <v>389843.75999999983</v>
      </c>
      <c r="I217" s="64" t="s">
        <v>153</v>
      </c>
      <c r="J217" s="64" t="s">
        <v>323</v>
      </c>
      <c r="K217" s="64" t="s">
        <v>324</v>
      </c>
    </row>
    <row r="218" spans="1:11" x14ac:dyDescent="0.35">
      <c r="A218" s="64"/>
      <c r="B218" s="64" t="s">
        <v>187</v>
      </c>
      <c r="C218" s="64" t="s">
        <v>89</v>
      </c>
      <c r="D218" s="64" t="s">
        <v>239</v>
      </c>
      <c r="E218" s="64" t="s">
        <v>156</v>
      </c>
      <c r="F218">
        <v>14900</v>
      </c>
      <c r="G218">
        <v>11000</v>
      </c>
      <c r="H218">
        <v>9431.5899999999983</v>
      </c>
      <c r="I218" s="64" t="s">
        <v>153</v>
      </c>
      <c r="J218" s="64" t="s">
        <v>323</v>
      </c>
      <c r="K218" s="64" t="s">
        <v>324</v>
      </c>
    </row>
    <row r="219" spans="1:11" x14ac:dyDescent="0.35">
      <c r="A219" s="64"/>
      <c r="B219" s="64" t="s">
        <v>187</v>
      </c>
      <c r="C219" s="64" t="s">
        <v>91</v>
      </c>
      <c r="D219" s="64" t="s">
        <v>239</v>
      </c>
      <c r="E219" s="64" t="s">
        <v>156</v>
      </c>
      <c r="F219">
        <v>4000</v>
      </c>
      <c r="G219">
        <v>0</v>
      </c>
      <c r="H219">
        <v>0</v>
      </c>
      <c r="I219" s="64" t="s">
        <v>153</v>
      </c>
      <c r="J219" s="64" t="s">
        <v>323</v>
      </c>
      <c r="K219" s="64" t="s">
        <v>324</v>
      </c>
    </row>
    <row r="220" spans="1:11" x14ac:dyDescent="0.35">
      <c r="A220" s="64"/>
      <c r="B220" s="64" t="s">
        <v>173</v>
      </c>
      <c r="C220" s="64" t="s">
        <v>109</v>
      </c>
      <c r="D220" s="64" t="s">
        <v>239</v>
      </c>
      <c r="E220" s="64" t="s">
        <v>156</v>
      </c>
      <c r="F220">
        <v>40000</v>
      </c>
      <c r="G220">
        <v>40000</v>
      </c>
      <c r="H220">
        <v>38350.15</v>
      </c>
      <c r="I220" s="64" t="s">
        <v>153</v>
      </c>
      <c r="J220" s="64" t="s">
        <v>323</v>
      </c>
      <c r="K220" s="64" t="s">
        <v>324</v>
      </c>
    </row>
    <row r="221" spans="1:11" x14ac:dyDescent="0.35">
      <c r="A221" s="64"/>
      <c r="B221" s="64" t="s">
        <v>180</v>
      </c>
      <c r="C221" s="64" t="s">
        <v>41</v>
      </c>
      <c r="D221" s="64" t="s">
        <v>239</v>
      </c>
      <c r="E221" s="64" t="s">
        <v>159</v>
      </c>
      <c r="F221">
        <v>2000</v>
      </c>
      <c r="G221">
        <v>2000</v>
      </c>
      <c r="H221">
        <v>0</v>
      </c>
      <c r="I221" s="64" t="s">
        <v>153</v>
      </c>
      <c r="J221" s="64" t="s">
        <v>323</v>
      </c>
      <c r="K221" s="64" t="s">
        <v>324</v>
      </c>
    </row>
    <row r="222" spans="1:11" x14ac:dyDescent="0.35">
      <c r="A222" s="64"/>
      <c r="B222" s="64" t="s">
        <v>166</v>
      </c>
      <c r="C222" s="64" t="s">
        <v>43</v>
      </c>
      <c r="D222" s="64" t="s">
        <v>239</v>
      </c>
      <c r="E222" s="64" t="s">
        <v>159</v>
      </c>
      <c r="F222">
        <v>8200</v>
      </c>
      <c r="G222">
        <v>6000</v>
      </c>
      <c r="H222">
        <v>5517</v>
      </c>
      <c r="I222" s="64" t="s">
        <v>153</v>
      </c>
      <c r="J222" s="64" t="s">
        <v>323</v>
      </c>
      <c r="K222" s="64" t="s">
        <v>324</v>
      </c>
    </row>
    <row r="223" spans="1:11" x14ac:dyDescent="0.35">
      <c r="A223" s="64"/>
      <c r="B223" s="64" t="s">
        <v>167</v>
      </c>
      <c r="C223" s="64" t="s">
        <v>54</v>
      </c>
      <c r="D223" s="64" t="s">
        <v>239</v>
      </c>
      <c r="E223" s="64" t="s">
        <v>159</v>
      </c>
      <c r="F223">
        <v>15000</v>
      </c>
      <c r="G223">
        <v>15000</v>
      </c>
      <c r="H223">
        <v>13337.5</v>
      </c>
      <c r="I223" s="64" t="s">
        <v>153</v>
      </c>
      <c r="J223" s="64" t="s">
        <v>323</v>
      </c>
      <c r="K223" s="64" t="s">
        <v>324</v>
      </c>
    </row>
    <row r="224" spans="1:11" x14ac:dyDescent="0.35">
      <c r="A224" s="64"/>
      <c r="B224" s="64" t="s">
        <v>187</v>
      </c>
      <c r="C224" s="64" t="s">
        <v>77</v>
      </c>
      <c r="D224" s="64" t="s">
        <v>239</v>
      </c>
      <c r="E224" s="64" t="s">
        <v>159</v>
      </c>
      <c r="F224">
        <v>15000</v>
      </c>
      <c r="G224">
        <v>9500</v>
      </c>
      <c r="H224">
        <v>8642</v>
      </c>
      <c r="I224" s="64" t="s">
        <v>153</v>
      </c>
      <c r="J224" s="64" t="s">
        <v>323</v>
      </c>
      <c r="K224" s="64" t="s">
        <v>324</v>
      </c>
    </row>
    <row r="225" spans="1:11" x14ac:dyDescent="0.35">
      <c r="A225" s="64"/>
      <c r="B225" s="64" t="s">
        <v>187</v>
      </c>
      <c r="C225" s="64" t="s">
        <v>87</v>
      </c>
      <c r="D225" s="64" t="s">
        <v>239</v>
      </c>
      <c r="E225" s="64" t="s">
        <v>159</v>
      </c>
      <c r="F225">
        <v>172000</v>
      </c>
      <c r="G225">
        <v>135000</v>
      </c>
      <c r="H225">
        <v>117748.07999999999</v>
      </c>
      <c r="I225" s="64" t="s">
        <v>153</v>
      </c>
      <c r="J225" s="64" t="s">
        <v>323</v>
      </c>
      <c r="K225" s="64" t="s">
        <v>324</v>
      </c>
    </row>
    <row r="226" spans="1:11" x14ac:dyDescent="0.35">
      <c r="A226" s="64"/>
      <c r="B226" s="64" t="s">
        <v>187</v>
      </c>
      <c r="C226" s="64" t="s">
        <v>89</v>
      </c>
      <c r="D226" s="64" t="s">
        <v>239</v>
      </c>
      <c r="E226" s="64" t="s">
        <v>159</v>
      </c>
      <c r="F226">
        <v>17900</v>
      </c>
      <c r="G226">
        <v>17900</v>
      </c>
      <c r="H226">
        <v>15654.750000000002</v>
      </c>
      <c r="I226" s="64" t="s">
        <v>153</v>
      </c>
      <c r="J226" s="64" t="s">
        <v>323</v>
      </c>
      <c r="K226" s="64" t="s">
        <v>324</v>
      </c>
    </row>
    <row r="227" spans="1:11" x14ac:dyDescent="0.35">
      <c r="A227" s="64"/>
      <c r="B227" s="64" t="s">
        <v>187</v>
      </c>
      <c r="C227" s="64" t="s">
        <v>91</v>
      </c>
      <c r="D227" s="64" t="s">
        <v>239</v>
      </c>
      <c r="E227" s="64" t="s">
        <v>159</v>
      </c>
      <c r="F227">
        <v>4000</v>
      </c>
      <c r="G227">
        <v>0</v>
      </c>
      <c r="H227">
        <v>0</v>
      </c>
      <c r="I227" s="64" t="s">
        <v>153</v>
      </c>
      <c r="J227" s="64" t="s">
        <v>323</v>
      </c>
      <c r="K227" s="64" t="s">
        <v>324</v>
      </c>
    </row>
    <row r="228" spans="1:11" x14ac:dyDescent="0.35">
      <c r="A228" s="64"/>
      <c r="B228" s="64" t="s">
        <v>173</v>
      </c>
      <c r="C228" s="64" t="s">
        <v>113</v>
      </c>
      <c r="D228" s="64" t="s">
        <v>239</v>
      </c>
      <c r="E228" s="64" t="s">
        <v>159</v>
      </c>
      <c r="F228">
        <v>15000</v>
      </c>
      <c r="G228">
        <v>15000</v>
      </c>
      <c r="H228">
        <v>13944.7</v>
      </c>
      <c r="I228" s="64" t="s">
        <v>153</v>
      </c>
      <c r="J228" s="64" t="s">
        <v>323</v>
      </c>
      <c r="K228" s="64" t="s">
        <v>324</v>
      </c>
    </row>
    <row r="229" spans="1:11" x14ac:dyDescent="0.35">
      <c r="A229" s="64"/>
      <c r="B229" s="64" t="s">
        <v>161</v>
      </c>
      <c r="C229" s="64" t="s">
        <v>115</v>
      </c>
      <c r="D229" s="64" t="s">
        <v>239</v>
      </c>
      <c r="E229" s="64" t="s">
        <v>159</v>
      </c>
      <c r="F229">
        <v>2500</v>
      </c>
      <c r="G229">
        <v>2500</v>
      </c>
      <c r="H229">
        <v>2328.8000000000002</v>
      </c>
      <c r="I229" s="64" t="s">
        <v>153</v>
      </c>
      <c r="J229" s="64" t="s">
        <v>323</v>
      </c>
      <c r="K229" s="64" t="s">
        <v>324</v>
      </c>
    </row>
    <row r="230" spans="1:11" x14ac:dyDescent="0.35">
      <c r="A230" s="64"/>
      <c r="B230" s="64" t="s">
        <v>180</v>
      </c>
      <c r="C230" s="64" t="s">
        <v>41</v>
      </c>
      <c r="D230" s="64" t="s">
        <v>239</v>
      </c>
      <c r="E230" s="64" t="s">
        <v>24</v>
      </c>
      <c r="F230">
        <v>47800</v>
      </c>
      <c r="G230">
        <v>19000</v>
      </c>
      <c r="H230">
        <v>17010</v>
      </c>
      <c r="I230" s="64" t="s">
        <v>153</v>
      </c>
      <c r="J230" s="64" t="s">
        <v>323</v>
      </c>
      <c r="K230" s="64" t="s">
        <v>324</v>
      </c>
    </row>
    <row r="231" spans="1:11" x14ac:dyDescent="0.35">
      <c r="A231" s="64"/>
      <c r="B231" s="64" t="s">
        <v>166</v>
      </c>
      <c r="C231" s="64" t="s">
        <v>43</v>
      </c>
      <c r="D231" s="64" t="s">
        <v>239</v>
      </c>
      <c r="E231" s="64" t="s">
        <v>24</v>
      </c>
      <c r="F231">
        <v>15000</v>
      </c>
      <c r="G231">
        <v>5000</v>
      </c>
      <c r="H231">
        <v>4250</v>
      </c>
      <c r="I231" s="64" t="s">
        <v>153</v>
      </c>
      <c r="J231" s="64" t="s">
        <v>323</v>
      </c>
      <c r="K231" s="64" t="s">
        <v>324</v>
      </c>
    </row>
    <row r="232" spans="1:11" x14ac:dyDescent="0.35">
      <c r="A232" s="64"/>
      <c r="B232" s="64" t="s">
        <v>174</v>
      </c>
      <c r="C232" s="64" t="s">
        <v>45</v>
      </c>
      <c r="D232" s="64" t="s">
        <v>239</v>
      </c>
      <c r="E232" s="64" t="s">
        <v>24</v>
      </c>
      <c r="F232">
        <v>13500</v>
      </c>
      <c r="G232">
        <v>11300</v>
      </c>
      <c r="H232">
        <v>11300</v>
      </c>
      <c r="I232" s="64" t="s">
        <v>153</v>
      </c>
      <c r="J232" s="64" t="s">
        <v>323</v>
      </c>
      <c r="K232" s="64" t="s">
        <v>324</v>
      </c>
    </row>
    <row r="233" spans="1:11" x14ac:dyDescent="0.35">
      <c r="A233" s="64"/>
      <c r="B233" s="64" t="s">
        <v>167</v>
      </c>
      <c r="C233" s="64" t="s">
        <v>52</v>
      </c>
      <c r="D233" s="64" t="s">
        <v>239</v>
      </c>
      <c r="E233" s="64" t="s">
        <v>24</v>
      </c>
      <c r="F233">
        <v>8000</v>
      </c>
      <c r="G233">
        <v>7500</v>
      </c>
      <c r="H233">
        <v>6654.65</v>
      </c>
      <c r="I233" s="64" t="s">
        <v>153</v>
      </c>
      <c r="J233" s="64" t="s">
        <v>323</v>
      </c>
      <c r="K233" s="64" t="s">
        <v>324</v>
      </c>
    </row>
    <row r="234" spans="1:11" x14ac:dyDescent="0.35">
      <c r="A234" s="64"/>
      <c r="B234" s="64" t="s">
        <v>167</v>
      </c>
      <c r="C234" s="64" t="s">
        <v>54</v>
      </c>
      <c r="D234" s="64" t="s">
        <v>239</v>
      </c>
      <c r="E234" s="64" t="s">
        <v>24</v>
      </c>
      <c r="F234">
        <v>11500</v>
      </c>
      <c r="G234">
        <v>10000</v>
      </c>
      <c r="H234">
        <v>8585.130000000001</v>
      </c>
      <c r="I234" s="64" t="s">
        <v>153</v>
      </c>
      <c r="J234" s="64" t="s">
        <v>323</v>
      </c>
      <c r="K234" s="64" t="s">
        <v>324</v>
      </c>
    </row>
    <row r="235" spans="1:11" x14ac:dyDescent="0.35">
      <c r="A235" s="64"/>
      <c r="B235" s="64" t="s">
        <v>172</v>
      </c>
      <c r="C235" s="64" t="s">
        <v>60</v>
      </c>
      <c r="D235" s="64" t="s">
        <v>239</v>
      </c>
      <c r="E235" s="64" t="s">
        <v>24</v>
      </c>
      <c r="F235">
        <v>40000</v>
      </c>
      <c r="G235">
        <v>0</v>
      </c>
      <c r="H235">
        <v>0</v>
      </c>
      <c r="I235" s="64" t="s">
        <v>153</v>
      </c>
      <c r="J235" s="64" t="s">
        <v>323</v>
      </c>
      <c r="K235" s="64" t="s">
        <v>324</v>
      </c>
    </row>
    <row r="236" spans="1:11" x14ac:dyDescent="0.35">
      <c r="A236" s="64"/>
      <c r="B236" s="64" t="s">
        <v>187</v>
      </c>
      <c r="C236" s="64" t="s">
        <v>77</v>
      </c>
      <c r="D236" s="64" t="s">
        <v>239</v>
      </c>
      <c r="E236" s="64" t="s">
        <v>24</v>
      </c>
      <c r="F236">
        <v>50000</v>
      </c>
      <c r="G236">
        <v>7100</v>
      </c>
      <c r="H236">
        <v>6912</v>
      </c>
      <c r="I236" s="64" t="s">
        <v>153</v>
      </c>
      <c r="J236" s="64" t="s">
        <v>323</v>
      </c>
      <c r="K236" s="64" t="s">
        <v>324</v>
      </c>
    </row>
    <row r="237" spans="1:11" x14ac:dyDescent="0.35">
      <c r="A237" s="64"/>
      <c r="B237" s="64" t="s">
        <v>187</v>
      </c>
      <c r="C237" s="64" t="s">
        <v>87</v>
      </c>
      <c r="D237" s="64" t="s">
        <v>239</v>
      </c>
      <c r="E237" s="64" t="s">
        <v>24</v>
      </c>
      <c r="F237">
        <v>720000</v>
      </c>
      <c r="G237">
        <v>590000</v>
      </c>
      <c r="H237">
        <v>522821.52000000014</v>
      </c>
      <c r="I237" s="64" t="s">
        <v>153</v>
      </c>
      <c r="J237" s="64" t="s">
        <v>323</v>
      </c>
      <c r="K237" s="64" t="s">
        <v>324</v>
      </c>
    </row>
    <row r="238" spans="1:11" x14ac:dyDescent="0.35">
      <c r="A238" s="64"/>
      <c r="B238" s="64" t="s">
        <v>187</v>
      </c>
      <c r="C238" s="64" t="s">
        <v>89</v>
      </c>
      <c r="D238" s="64" t="s">
        <v>239</v>
      </c>
      <c r="E238" s="64" t="s">
        <v>24</v>
      </c>
      <c r="F238">
        <v>43800</v>
      </c>
      <c r="G238">
        <v>25000</v>
      </c>
      <c r="H238">
        <v>22065.329999999998</v>
      </c>
      <c r="I238" s="64" t="s">
        <v>153</v>
      </c>
      <c r="J238" s="64" t="s">
        <v>323</v>
      </c>
      <c r="K238" s="64" t="s">
        <v>324</v>
      </c>
    </row>
    <row r="239" spans="1:11" x14ac:dyDescent="0.35">
      <c r="A239" s="64"/>
      <c r="B239" s="64" t="s">
        <v>187</v>
      </c>
      <c r="C239" s="64" t="s">
        <v>91</v>
      </c>
      <c r="D239" s="64" t="s">
        <v>239</v>
      </c>
      <c r="E239" s="64" t="s">
        <v>24</v>
      </c>
      <c r="F239">
        <v>4000</v>
      </c>
      <c r="G239">
        <v>0</v>
      </c>
      <c r="H239">
        <v>0</v>
      </c>
      <c r="I239" s="64" t="s">
        <v>153</v>
      </c>
      <c r="J239" s="64" t="s">
        <v>323</v>
      </c>
      <c r="K239" s="64" t="s">
        <v>324</v>
      </c>
    </row>
    <row r="240" spans="1:11" x14ac:dyDescent="0.35">
      <c r="A240" s="64"/>
      <c r="B240" s="64" t="s">
        <v>180</v>
      </c>
      <c r="C240" s="64" t="s">
        <v>41</v>
      </c>
      <c r="D240" s="64" t="s">
        <v>239</v>
      </c>
      <c r="E240" s="64" t="s">
        <v>157</v>
      </c>
      <c r="F240">
        <v>2000</v>
      </c>
      <c r="G240">
        <v>0</v>
      </c>
      <c r="H240">
        <v>0</v>
      </c>
      <c r="I240" s="64" t="s">
        <v>153</v>
      </c>
      <c r="J240" s="64" t="s">
        <v>323</v>
      </c>
      <c r="K240" s="64" t="s">
        <v>324</v>
      </c>
    </row>
    <row r="241" spans="1:11" x14ac:dyDescent="0.35">
      <c r="A241" s="64"/>
      <c r="B241" s="64" t="s">
        <v>167</v>
      </c>
      <c r="C241" s="64" t="s">
        <v>52</v>
      </c>
      <c r="D241" s="64" t="s">
        <v>239</v>
      </c>
      <c r="E241" s="64" t="s">
        <v>157</v>
      </c>
      <c r="F241">
        <v>8000</v>
      </c>
      <c r="G241">
        <v>2800</v>
      </c>
      <c r="H241">
        <v>2504</v>
      </c>
      <c r="I241" s="64" t="s">
        <v>153</v>
      </c>
      <c r="J241" s="64" t="s">
        <v>323</v>
      </c>
      <c r="K241" s="64" t="s">
        <v>324</v>
      </c>
    </row>
    <row r="242" spans="1:11" x14ac:dyDescent="0.35">
      <c r="A242" s="64"/>
      <c r="B242" s="64" t="s">
        <v>167</v>
      </c>
      <c r="C242" s="64" t="s">
        <v>54</v>
      </c>
      <c r="D242" s="64" t="s">
        <v>239</v>
      </c>
      <c r="E242" s="64" t="s">
        <v>157</v>
      </c>
      <c r="F242">
        <v>32000</v>
      </c>
      <c r="G242">
        <v>9000</v>
      </c>
      <c r="H242">
        <v>7815</v>
      </c>
      <c r="I242" s="64" t="s">
        <v>153</v>
      </c>
      <c r="J242" s="64" t="s">
        <v>323</v>
      </c>
      <c r="K242" s="64" t="s">
        <v>324</v>
      </c>
    </row>
    <row r="243" spans="1:11" x14ac:dyDescent="0.35">
      <c r="A243" s="64"/>
      <c r="B243" s="64" t="s">
        <v>187</v>
      </c>
      <c r="C243" s="64" t="s">
        <v>77</v>
      </c>
      <c r="D243" s="64" t="s">
        <v>239</v>
      </c>
      <c r="E243" s="64" t="s">
        <v>157</v>
      </c>
      <c r="F243">
        <v>15000</v>
      </c>
      <c r="G243">
        <v>8000</v>
      </c>
      <c r="H243">
        <v>7200</v>
      </c>
      <c r="I243" s="64" t="s">
        <v>153</v>
      </c>
      <c r="J243" s="64" t="s">
        <v>323</v>
      </c>
      <c r="K243" s="64" t="s">
        <v>324</v>
      </c>
    </row>
    <row r="244" spans="1:11" x14ac:dyDescent="0.35">
      <c r="A244" s="64"/>
      <c r="B244" s="64" t="s">
        <v>187</v>
      </c>
      <c r="C244" s="64" t="s">
        <v>87</v>
      </c>
      <c r="D244" s="64" t="s">
        <v>239</v>
      </c>
      <c r="E244" s="64" t="s">
        <v>157</v>
      </c>
      <c r="F244">
        <v>78000</v>
      </c>
      <c r="G244">
        <v>23500</v>
      </c>
      <c r="H244">
        <v>20412</v>
      </c>
      <c r="I244" s="64" t="s">
        <v>153</v>
      </c>
      <c r="J244" s="64" t="s">
        <v>323</v>
      </c>
      <c r="K244" s="64" t="s">
        <v>324</v>
      </c>
    </row>
    <row r="245" spans="1:11" x14ac:dyDescent="0.35">
      <c r="A245" s="64"/>
      <c r="B245" s="64" t="s">
        <v>187</v>
      </c>
      <c r="C245" s="64" t="s">
        <v>89</v>
      </c>
      <c r="D245" s="64" t="s">
        <v>239</v>
      </c>
      <c r="E245" s="64" t="s">
        <v>157</v>
      </c>
      <c r="F245">
        <v>14900</v>
      </c>
      <c r="G245">
        <v>10500</v>
      </c>
      <c r="H245">
        <v>8966.68</v>
      </c>
      <c r="I245" s="64" t="s">
        <v>153</v>
      </c>
      <c r="J245" s="64" t="s">
        <v>323</v>
      </c>
      <c r="K245" s="64" t="s">
        <v>324</v>
      </c>
    </row>
    <row r="246" spans="1:11" x14ac:dyDescent="0.35">
      <c r="A246" s="64"/>
      <c r="B246" s="64" t="s">
        <v>187</v>
      </c>
      <c r="C246" s="64" t="s">
        <v>91</v>
      </c>
      <c r="D246" s="64" t="s">
        <v>239</v>
      </c>
      <c r="E246" s="64" t="s">
        <v>157</v>
      </c>
      <c r="F246">
        <v>4000</v>
      </c>
      <c r="G246">
        <v>0</v>
      </c>
      <c r="H246">
        <v>0</v>
      </c>
      <c r="I246" s="64" t="s">
        <v>153</v>
      </c>
      <c r="J246" s="64" t="s">
        <v>323</v>
      </c>
      <c r="K246" s="64" t="s">
        <v>324</v>
      </c>
    </row>
    <row r="247" spans="1:11" x14ac:dyDescent="0.35">
      <c r="A247" s="64"/>
      <c r="B247" s="64" t="s">
        <v>180</v>
      </c>
      <c r="C247" s="64" t="s">
        <v>41</v>
      </c>
      <c r="D247" s="64" t="s">
        <v>239</v>
      </c>
      <c r="E247" s="64" t="s">
        <v>155</v>
      </c>
      <c r="F247">
        <v>2000</v>
      </c>
      <c r="G247">
        <v>0</v>
      </c>
      <c r="H247">
        <v>0</v>
      </c>
      <c r="I247" s="64" t="s">
        <v>153</v>
      </c>
      <c r="J247" s="64" t="s">
        <v>323</v>
      </c>
      <c r="K247" s="64" t="s">
        <v>324</v>
      </c>
    </row>
    <row r="248" spans="1:11" x14ac:dyDescent="0.35">
      <c r="A248" s="64"/>
      <c r="B248" s="64" t="s">
        <v>167</v>
      </c>
      <c r="C248" s="64" t="s">
        <v>52</v>
      </c>
      <c r="D248" s="64" t="s">
        <v>239</v>
      </c>
      <c r="E248" s="64" t="s">
        <v>155</v>
      </c>
      <c r="F248">
        <v>4000</v>
      </c>
      <c r="G248">
        <v>1000</v>
      </c>
      <c r="H248">
        <v>855</v>
      </c>
      <c r="I248" s="64" t="s">
        <v>153</v>
      </c>
      <c r="J248" s="64" t="s">
        <v>323</v>
      </c>
      <c r="K248" s="64" t="s">
        <v>324</v>
      </c>
    </row>
    <row r="249" spans="1:11" x14ac:dyDescent="0.35">
      <c r="A249" s="64"/>
      <c r="B249" s="64" t="s">
        <v>167</v>
      </c>
      <c r="C249" s="64" t="s">
        <v>54</v>
      </c>
      <c r="D249" s="64" t="s">
        <v>239</v>
      </c>
      <c r="E249" s="64" t="s">
        <v>155</v>
      </c>
      <c r="F249">
        <v>18000</v>
      </c>
      <c r="G249">
        <v>16000</v>
      </c>
      <c r="H249">
        <v>13729.209999999997</v>
      </c>
      <c r="I249" s="64" t="s">
        <v>153</v>
      </c>
      <c r="J249" s="64" t="s">
        <v>323</v>
      </c>
      <c r="K249" s="64" t="s">
        <v>324</v>
      </c>
    </row>
    <row r="250" spans="1:11" x14ac:dyDescent="0.35">
      <c r="A250" s="64"/>
      <c r="B250" s="64" t="s">
        <v>187</v>
      </c>
      <c r="C250" s="64" t="s">
        <v>77</v>
      </c>
      <c r="D250" s="64" t="s">
        <v>239</v>
      </c>
      <c r="E250" s="64" t="s">
        <v>155</v>
      </c>
      <c r="F250">
        <v>15000</v>
      </c>
      <c r="G250">
        <v>7000</v>
      </c>
      <c r="H250">
        <v>6000</v>
      </c>
      <c r="I250" s="64" t="s">
        <v>153</v>
      </c>
      <c r="J250" s="64" t="s">
        <v>323</v>
      </c>
      <c r="K250" s="64" t="s">
        <v>324</v>
      </c>
    </row>
    <row r="251" spans="1:11" x14ac:dyDescent="0.35">
      <c r="A251" s="64"/>
      <c r="B251" s="64" t="s">
        <v>187</v>
      </c>
      <c r="C251" s="64" t="s">
        <v>87</v>
      </c>
      <c r="D251" s="64" t="s">
        <v>239</v>
      </c>
      <c r="E251" s="64" t="s">
        <v>155</v>
      </c>
      <c r="F251">
        <v>118000</v>
      </c>
      <c r="G251">
        <v>27000</v>
      </c>
      <c r="H251">
        <v>24086.160000000003</v>
      </c>
      <c r="I251" s="64" t="s">
        <v>153</v>
      </c>
      <c r="J251" s="64" t="s">
        <v>323</v>
      </c>
      <c r="K251" s="64" t="s">
        <v>324</v>
      </c>
    </row>
    <row r="252" spans="1:11" x14ac:dyDescent="0.35">
      <c r="A252" s="64"/>
      <c r="B252" s="64" t="s">
        <v>187</v>
      </c>
      <c r="C252" s="64" t="s">
        <v>89</v>
      </c>
      <c r="D252" s="64" t="s">
        <v>239</v>
      </c>
      <c r="E252" s="64" t="s">
        <v>155</v>
      </c>
      <c r="F252">
        <v>17600</v>
      </c>
      <c r="G252">
        <v>13000</v>
      </c>
      <c r="H252">
        <v>11363.27</v>
      </c>
      <c r="I252" s="64" t="s">
        <v>153</v>
      </c>
      <c r="J252" s="64" t="s">
        <v>323</v>
      </c>
      <c r="K252" s="64" t="s">
        <v>324</v>
      </c>
    </row>
    <row r="253" spans="1:11" x14ac:dyDescent="0.35">
      <c r="A253" s="64"/>
      <c r="B253" s="64" t="s">
        <v>187</v>
      </c>
      <c r="C253" s="64" t="s">
        <v>91</v>
      </c>
      <c r="D253" s="64" t="s">
        <v>239</v>
      </c>
      <c r="E253" s="64" t="s">
        <v>155</v>
      </c>
      <c r="F253">
        <v>4000</v>
      </c>
      <c r="G253">
        <v>0</v>
      </c>
      <c r="H253">
        <v>0</v>
      </c>
      <c r="I253" s="64" t="s">
        <v>153</v>
      </c>
      <c r="J253" s="64" t="s">
        <v>323</v>
      </c>
      <c r="K253" s="64" t="s">
        <v>324</v>
      </c>
    </row>
    <row r="254" spans="1:11" x14ac:dyDescent="0.35">
      <c r="A254" s="64"/>
      <c r="B254" s="64" t="s">
        <v>173</v>
      </c>
      <c r="C254" s="64" t="s">
        <v>113</v>
      </c>
      <c r="D254" s="64" t="s">
        <v>239</v>
      </c>
      <c r="E254" s="64" t="s">
        <v>155</v>
      </c>
      <c r="F254">
        <v>8400</v>
      </c>
      <c r="G254">
        <v>8400</v>
      </c>
      <c r="H254">
        <v>7930</v>
      </c>
      <c r="I254" s="64" t="s">
        <v>153</v>
      </c>
      <c r="J254" s="64" t="s">
        <v>323</v>
      </c>
      <c r="K254" s="64" t="s">
        <v>324</v>
      </c>
    </row>
    <row r="255" spans="1:11" x14ac:dyDescent="0.35">
      <c r="A255" s="64" t="s">
        <v>240</v>
      </c>
      <c r="B255" s="64" t="s">
        <v>186</v>
      </c>
      <c r="C255" s="64" t="s">
        <v>241</v>
      </c>
      <c r="D255" s="64" t="s">
        <v>232</v>
      </c>
      <c r="E255" s="64" t="s">
        <v>158</v>
      </c>
      <c r="F255">
        <v>3835500</v>
      </c>
      <c r="G255">
        <v>2000000</v>
      </c>
      <c r="H255">
        <v>1709038.81</v>
      </c>
      <c r="I255" s="64" t="s">
        <v>152</v>
      </c>
      <c r="J255" s="64" t="s">
        <v>323</v>
      </c>
      <c r="K255" s="64" t="s">
        <v>324</v>
      </c>
    </row>
    <row r="256" spans="1:11" x14ac:dyDescent="0.35">
      <c r="A256" s="64" t="s">
        <v>240</v>
      </c>
      <c r="B256" s="64" t="s">
        <v>186</v>
      </c>
      <c r="C256" s="64" t="s">
        <v>241</v>
      </c>
      <c r="D256" s="64" t="s">
        <v>232</v>
      </c>
      <c r="E256" s="64" t="s">
        <v>161</v>
      </c>
      <c r="F256">
        <v>854900</v>
      </c>
      <c r="G256">
        <v>700000</v>
      </c>
      <c r="H256">
        <v>613855.32999999996</v>
      </c>
      <c r="I256" s="64" t="s">
        <v>152</v>
      </c>
      <c r="J256" s="64" t="s">
        <v>323</v>
      </c>
      <c r="K256" s="64" t="s">
        <v>324</v>
      </c>
    </row>
    <row r="257" spans="1:11" x14ac:dyDescent="0.35">
      <c r="A257" s="64" t="s">
        <v>240</v>
      </c>
      <c r="B257" s="64" t="s">
        <v>186</v>
      </c>
      <c r="C257" s="64" t="s">
        <v>241</v>
      </c>
      <c r="D257" s="64" t="s">
        <v>232</v>
      </c>
      <c r="E257" s="64" t="s">
        <v>160</v>
      </c>
      <c r="F257">
        <v>1599400</v>
      </c>
      <c r="G257">
        <v>1300000</v>
      </c>
      <c r="H257">
        <v>1153854.94</v>
      </c>
      <c r="I257" s="64" t="s">
        <v>152</v>
      </c>
      <c r="J257" s="64" t="s">
        <v>323</v>
      </c>
      <c r="K257" s="64" t="s">
        <v>324</v>
      </c>
    </row>
    <row r="258" spans="1:11" x14ac:dyDescent="0.35">
      <c r="A258" s="64" t="s">
        <v>240</v>
      </c>
      <c r="B258" s="64" t="s">
        <v>186</v>
      </c>
      <c r="C258" s="64" t="s">
        <v>241</v>
      </c>
      <c r="D258" s="64" t="s">
        <v>232</v>
      </c>
      <c r="E258" s="64" t="s">
        <v>14</v>
      </c>
      <c r="F258">
        <v>9251000</v>
      </c>
      <c r="G258">
        <v>4000000</v>
      </c>
      <c r="H258">
        <v>3748730.91</v>
      </c>
      <c r="I258" s="64" t="s">
        <v>152</v>
      </c>
      <c r="J258" s="64" t="s">
        <v>323</v>
      </c>
      <c r="K258" s="64" t="s">
        <v>324</v>
      </c>
    </row>
    <row r="259" spans="1:11" x14ac:dyDescent="0.35">
      <c r="A259" s="64" t="s">
        <v>240</v>
      </c>
      <c r="B259" s="64" t="s">
        <v>186</v>
      </c>
      <c r="C259" s="64" t="s">
        <v>241</v>
      </c>
      <c r="D259" s="64" t="s">
        <v>232</v>
      </c>
      <c r="E259" s="64" t="s">
        <v>31</v>
      </c>
      <c r="F259">
        <v>2537900</v>
      </c>
      <c r="G259">
        <v>1800000</v>
      </c>
      <c r="H259">
        <v>1632823.43</v>
      </c>
      <c r="I259" s="64" t="s">
        <v>152</v>
      </c>
      <c r="J259" s="64" t="s">
        <v>323</v>
      </c>
      <c r="K259" s="64" t="s">
        <v>324</v>
      </c>
    </row>
    <row r="260" spans="1:11" x14ac:dyDescent="0.35">
      <c r="A260" s="64" t="s">
        <v>240</v>
      </c>
      <c r="B260" s="64" t="s">
        <v>186</v>
      </c>
      <c r="C260" s="64" t="s">
        <v>241</v>
      </c>
      <c r="D260" s="64" t="s">
        <v>232</v>
      </c>
      <c r="E260" s="64" t="s">
        <v>3</v>
      </c>
      <c r="F260">
        <v>2311200</v>
      </c>
      <c r="G260">
        <v>1500000</v>
      </c>
      <c r="H260">
        <v>1453139.09</v>
      </c>
      <c r="I260" s="64" t="s">
        <v>152</v>
      </c>
      <c r="J260" s="64" t="s">
        <v>323</v>
      </c>
      <c r="K260" s="64" t="s">
        <v>324</v>
      </c>
    </row>
    <row r="261" spans="1:11" x14ac:dyDescent="0.35">
      <c r="A261" s="64" t="s">
        <v>240</v>
      </c>
      <c r="B261" s="64" t="s">
        <v>186</v>
      </c>
      <c r="C261" s="64" t="s">
        <v>241</v>
      </c>
      <c r="D261" s="64" t="s">
        <v>232</v>
      </c>
      <c r="E261" s="64" t="s">
        <v>28</v>
      </c>
      <c r="F261">
        <v>1709700</v>
      </c>
      <c r="G261">
        <v>1000000.0000000001</v>
      </c>
      <c r="H261">
        <v>977801.84</v>
      </c>
      <c r="I261" s="64" t="s">
        <v>152</v>
      </c>
      <c r="J261" s="64" t="s">
        <v>323</v>
      </c>
      <c r="K261" s="64" t="s">
        <v>324</v>
      </c>
    </row>
    <row r="262" spans="1:11" x14ac:dyDescent="0.35">
      <c r="A262" s="64" t="s">
        <v>240</v>
      </c>
      <c r="B262" s="64" t="s">
        <v>186</v>
      </c>
      <c r="C262" s="64" t="s">
        <v>241</v>
      </c>
      <c r="D262" s="64" t="s">
        <v>232</v>
      </c>
      <c r="E262" s="64" t="s">
        <v>11</v>
      </c>
      <c r="F262">
        <v>2338400</v>
      </c>
      <c r="G262">
        <v>1600000</v>
      </c>
      <c r="H262">
        <v>1514103.63</v>
      </c>
      <c r="I262" s="64" t="s">
        <v>152</v>
      </c>
      <c r="J262" s="64" t="s">
        <v>323</v>
      </c>
      <c r="K262" s="64" t="s">
        <v>324</v>
      </c>
    </row>
    <row r="263" spans="1:11" x14ac:dyDescent="0.35">
      <c r="A263" s="64" t="s">
        <v>240</v>
      </c>
      <c r="B263" s="64" t="s">
        <v>186</v>
      </c>
      <c r="C263" s="64" t="s">
        <v>241</v>
      </c>
      <c r="D263" s="64" t="s">
        <v>232</v>
      </c>
      <c r="E263" s="64" t="s">
        <v>7</v>
      </c>
      <c r="F263">
        <v>2443100</v>
      </c>
      <c r="G263">
        <v>1300000</v>
      </c>
      <c r="H263">
        <v>1259621.8</v>
      </c>
      <c r="I263" s="64" t="s">
        <v>152</v>
      </c>
      <c r="J263" s="64" t="s">
        <v>323</v>
      </c>
      <c r="K263" s="64" t="s">
        <v>324</v>
      </c>
    </row>
    <row r="264" spans="1:11" x14ac:dyDescent="0.35">
      <c r="A264" s="64" t="s">
        <v>240</v>
      </c>
      <c r="B264" s="64" t="s">
        <v>186</v>
      </c>
      <c r="C264" s="64" t="s">
        <v>241</v>
      </c>
      <c r="D264" s="64" t="s">
        <v>232</v>
      </c>
      <c r="E264" s="64" t="s">
        <v>9</v>
      </c>
      <c r="F264">
        <v>1757700</v>
      </c>
      <c r="G264">
        <v>1100000</v>
      </c>
      <c r="H264">
        <v>1006787.72</v>
      </c>
      <c r="I264" s="64" t="s">
        <v>152</v>
      </c>
      <c r="J264" s="64" t="s">
        <v>323</v>
      </c>
      <c r="K264" s="64" t="s">
        <v>324</v>
      </c>
    </row>
    <row r="265" spans="1:11" x14ac:dyDescent="0.35">
      <c r="A265" s="64" t="s">
        <v>240</v>
      </c>
      <c r="B265" s="64" t="s">
        <v>186</v>
      </c>
      <c r="C265" s="64" t="s">
        <v>241</v>
      </c>
      <c r="D265" s="64" t="s">
        <v>232</v>
      </c>
      <c r="E265" s="64" t="s">
        <v>13</v>
      </c>
      <c r="F265">
        <v>2413500</v>
      </c>
      <c r="G265">
        <v>1000000</v>
      </c>
      <c r="H265">
        <v>885658.77</v>
      </c>
      <c r="I265" s="64" t="s">
        <v>152</v>
      </c>
      <c r="J265" s="64" t="s">
        <v>323</v>
      </c>
      <c r="K265" s="64" t="s">
        <v>324</v>
      </c>
    </row>
    <row r="266" spans="1:11" x14ac:dyDescent="0.35">
      <c r="A266" s="64" t="s">
        <v>240</v>
      </c>
      <c r="B266" s="64" t="s">
        <v>186</v>
      </c>
      <c r="C266" s="64" t="s">
        <v>241</v>
      </c>
      <c r="D266" s="64" t="s">
        <v>232</v>
      </c>
      <c r="E266" s="64" t="s">
        <v>12</v>
      </c>
      <c r="F266">
        <v>1258200</v>
      </c>
      <c r="G266">
        <v>1000000</v>
      </c>
      <c r="H266">
        <v>907846.4</v>
      </c>
      <c r="I266" s="64" t="s">
        <v>152</v>
      </c>
      <c r="J266" s="64" t="s">
        <v>323</v>
      </c>
      <c r="K266" s="64" t="s">
        <v>324</v>
      </c>
    </row>
    <row r="267" spans="1:11" x14ac:dyDescent="0.35">
      <c r="A267" s="64" t="s">
        <v>240</v>
      </c>
      <c r="B267" s="64" t="s">
        <v>186</v>
      </c>
      <c r="C267" s="64" t="s">
        <v>241</v>
      </c>
      <c r="D267" s="64" t="s">
        <v>232</v>
      </c>
      <c r="E267" s="64" t="s">
        <v>10</v>
      </c>
      <c r="F267">
        <v>4400900</v>
      </c>
      <c r="G267">
        <v>2600000</v>
      </c>
      <c r="H267">
        <v>2537331.5499999998</v>
      </c>
      <c r="I267" s="64" t="s">
        <v>152</v>
      </c>
      <c r="J267" s="64" t="s">
        <v>323</v>
      </c>
      <c r="K267" s="64" t="s">
        <v>324</v>
      </c>
    </row>
    <row r="268" spans="1:11" x14ac:dyDescent="0.35">
      <c r="A268" s="64" t="s">
        <v>240</v>
      </c>
      <c r="B268" s="64" t="s">
        <v>186</v>
      </c>
      <c r="C268" s="64" t="s">
        <v>241</v>
      </c>
      <c r="D268" s="64" t="s">
        <v>232</v>
      </c>
      <c r="E268" s="64" t="s">
        <v>5</v>
      </c>
      <c r="F268">
        <v>2179800</v>
      </c>
      <c r="G268">
        <v>1700000</v>
      </c>
      <c r="H268">
        <v>1617393.36</v>
      </c>
      <c r="I268" s="64" t="s">
        <v>152</v>
      </c>
      <c r="J268" s="64" t="s">
        <v>323</v>
      </c>
      <c r="K268" s="64" t="s">
        <v>324</v>
      </c>
    </row>
    <row r="269" spans="1:11" x14ac:dyDescent="0.35">
      <c r="A269" s="64" t="s">
        <v>240</v>
      </c>
      <c r="B269" s="64" t="s">
        <v>186</v>
      </c>
      <c r="C269" s="64" t="s">
        <v>241</v>
      </c>
      <c r="D269" s="64" t="s">
        <v>232</v>
      </c>
      <c r="E269" s="64" t="s">
        <v>5</v>
      </c>
      <c r="F269">
        <v>116400</v>
      </c>
      <c r="G269">
        <v>130000</v>
      </c>
      <c r="H269">
        <v>116399.65</v>
      </c>
      <c r="I269" s="64" t="s">
        <v>152</v>
      </c>
      <c r="J269" s="64" t="s">
        <v>323</v>
      </c>
      <c r="K269" s="64" t="s">
        <v>324</v>
      </c>
    </row>
    <row r="270" spans="1:11" x14ac:dyDescent="0.35">
      <c r="A270" s="64" t="s">
        <v>240</v>
      </c>
      <c r="B270" s="64" t="s">
        <v>186</v>
      </c>
      <c r="C270" s="64" t="s">
        <v>241</v>
      </c>
      <c r="D270" s="64" t="s">
        <v>232</v>
      </c>
      <c r="E270" s="64" t="s">
        <v>154</v>
      </c>
      <c r="F270">
        <v>2601000</v>
      </c>
      <c r="G270">
        <v>1150000</v>
      </c>
      <c r="H270">
        <v>1121459.68</v>
      </c>
      <c r="I270" s="64" t="s">
        <v>152</v>
      </c>
      <c r="J270" s="64" t="s">
        <v>323</v>
      </c>
      <c r="K270" s="64" t="s">
        <v>324</v>
      </c>
    </row>
    <row r="271" spans="1:11" x14ac:dyDescent="0.35">
      <c r="A271" s="64" t="s">
        <v>240</v>
      </c>
      <c r="B271" s="64" t="s">
        <v>186</v>
      </c>
      <c r="C271" s="64" t="s">
        <v>241</v>
      </c>
      <c r="D271" s="64" t="s">
        <v>232</v>
      </c>
      <c r="E271" s="64" t="s">
        <v>4</v>
      </c>
      <c r="F271">
        <v>1166800</v>
      </c>
      <c r="G271">
        <v>900000</v>
      </c>
      <c r="H271">
        <v>857179.94</v>
      </c>
      <c r="I271" s="64" t="s">
        <v>152</v>
      </c>
      <c r="J271" s="64" t="s">
        <v>323</v>
      </c>
      <c r="K271" s="64" t="s">
        <v>324</v>
      </c>
    </row>
    <row r="272" spans="1:11" x14ac:dyDescent="0.35">
      <c r="A272" s="64" t="s">
        <v>240</v>
      </c>
      <c r="B272" s="64" t="s">
        <v>186</v>
      </c>
      <c r="C272" s="64" t="s">
        <v>241</v>
      </c>
      <c r="D272" s="64" t="s">
        <v>232</v>
      </c>
      <c r="E272" s="64" t="s">
        <v>6</v>
      </c>
      <c r="F272">
        <v>1527400</v>
      </c>
      <c r="G272">
        <v>1200000</v>
      </c>
      <c r="H272">
        <v>1101885.98</v>
      </c>
      <c r="I272" s="64" t="s">
        <v>152</v>
      </c>
      <c r="J272" s="64" t="s">
        <v>323</v>
      </c>
      <c r="K272" s="64" t="s">
        <v>324</v>
      </c>
    </row>
    <row r="273" spans="1:11" x14ac:dyDescent="0.35">
      <c r="A273" s="64" t="s">
        <v>240</v>
      </c>
      <c r="B273" s="64" t="s">
        <v>186</v>
      </c>
      <c r="C273" s="64" t="s">
        <v>241</v>
      </c>
      <c r="D273" s="64" t="s">
        <v>232</v>
      </c>
      <c r="E273" s="64" t="s">
        <v>8</v>
      </c>
      <c r="F273">
        <v>1431800</v>
      </c>
      <c r="G273">
        <v>1100000</v>
      </c>
      <c r="H273">
        <v>1037030.51</v>
      </c>
      <c r="I273" s="64" t="s">
        <v>152</v>
      </c>
      <c r="J273" s="64" t="s">
        <v>323</v>
      </c>
      <c r="K273" s="64" t="s">
        <v>324</v>
      </c>
    </row>
    <row r="274" spans="1:11" x14ac:dyDescent="0.35">
      <c r="A274" s="64" t="s">
        <v>240</v>
      </c>
      <c r="B274" s="64" t="s">
        <v>186</v>
      </c>
      <c r="C274" s="64" t="s">
        <v>241</v>
      </c>
      <c r="D274" s="64" t="s">
        <v>239</v>
      </c>
      <c r="E274" s="64" t="s">
        <v>21</v>
      </c>
      <c r="F274">
        <v>972400</v>
      </c>
      <c r="G274">
        <v>700000</v>
      </c>
      <c r="H274">
        <v>658952.94999999995</v>
      </c>
      <c r="I274" s="64" t="s">
        <v>152</v>
      </c>
      <c r="J274" s="64" t="s">
        <v>323</v>
      </c>
      <c r="K274" s="64" t="s">
        <v>324</v>
      </c>
    </row>
    <row r="275" spans="1:11" x14ac:dyDescent="0.35">
      <c r="A275" s="64" t="s">
        <v>240</v>
      </c>
      <c r="B275" s="64" t="s">
        <v>186</v>
      </c>
      <c r="C275" s="64" t="s">
        <v>241</v>
      </c>
      <c r="D275" s="64" t="s">
        <v>239</v>
      </c>
      <c r="E275" s="64" t="s">
        <v>16</v>
      </c>
      <c r="F275">
        <v>2335200</v>
      </c>
      <c r="G275">
        <v>1800000</v>
      </c>
      <c r="H275">
        <v>1588584.68</v>
      </c>
      <c r="I275" s="64" t="s">
        <v>152</v>
      </c>
      <c r="J275" s="64" t="s">
        <v>323</v>
      </c>
      <c r="K275" s="64" t="s">
        <v>324</v>
      </c>
    </row>
    <row r="276" spans="1:11" x14ac:dyDescent="0.35">
      <c r="A276" s="64" t="s">
        <v>240</v>
      </c>
      <c r="B276" s="64" t="s">
        <v>186</v>
      </c>
      <c r="C276" s="64" t="s">
        <v>241</v>
      </c>
      <c r="D276" s="64" t="s">
        <v>239</v>
      </c>
      <c r="E276" s="64" t="s">
        <v>22</v>
      </c>
      <c r="F276">
        <v>2534300</v>
      </c>
      <c r="G276">
        <v>2000000</v>
      </c>
      <c r="H276">
        <v>1752094.5</v>
      </c>
      <c r="I276" s="64" t="s">
        <v>152</v>
      </c>
      <c r="J276" s="64" t="s">
        <v>323</v>
      </c>
      <c r="K276" s="64" t="s">
        <v>324</v>
      </c>
    </row>
    <row r="277" spans="1:11" x14ac:dyDescent="0.35">
      <c r="A277" s="64" t="s">
        <v>240</v>
      </c>
      <c r="B277" s="64" t="s">
        <v>186</v>
      </c>
      <c r="C277" s="64" t="s">
        <v>241</v>
      </c>
      <c r="D277" s="64" t="s">
        <v>239</v>
      </c>
      <c r="E277" s="64" t="s">
        <v>23</v>
      </c>
      <c r="F277">
        <v>2431700</v>
      </c>
      <c r="G277">
        <v>1900000</v>
      </c>
      <c r="H277">
        <v>1698236.94</v>
      </c>
      <c r="I277" s="64" t="s">
        <v>152</v>
      </c>
      <c r="J277" s="64" t="s">
        <v>323</v>
      </c>
      <c r="K277" s="64" t="s">
        <v>324</v>
      </c>
    </row>
    <row r="278" spans="1:11" x14ac:dyDescent="0.35">
      <c r="A278" s="64" t="s">
        <v>240</v>
      </c>
      <c r="B278" s="64" t="s">
        <v>186</v>
      </c>
      <c r="C278" s="64" t="s">
        <v>241</v>
      </c>
      <c r="D278" s="64" t="s">
        <v>239</v>
      </c>
      <c r="E278" s="64" t="s">
        <v>25</v>
      </c>
      <c r="F278">
        <v>4457900</v>
      </c>
      <c r="G278">
        <v>2750000</v>
      </c>
      <c r="H278">
        <v>2708455.57</v>
      </c>
      <c r="I278" s="64" t="s">
        <v>152</v>
      </c>
      <c r="J278" s="64" t="s">
        <v>323</v>
      </c>
      <c r="K278" s="64" t="s">
        <v>324</v>
      </c>
    </row>
    <row r="279" spans="1:11" x14ac:dyDescent="0.35">
      <c r="A279" s="64" t="s">
        <v>240</v>
      </c>
      <c r="B279" s="64" t="s">
        <v>186</v>
      </c>
      <c r="C279" s="64" t="s">
        <v>241</v>
      </c>
      <c r="D279" s="64" t="s">
        <v>239</v>
      </c>
      <c r="E279" s="64" t="s">
        <v>29</v>
      </c>
      <c r="F279">
        <v>4198300</v>
      </c>
      <c r="G279">
        <v>2700000</v>
      </c>
      <c r="H279">
        <v>2651562.56</v>
      </c>
      <c r="I279" s="64" t="s">
        <v>152</v>
      </c>
      <c r="J279" s="64" t="s">
        <v>323</v>
      </c>
      <c r="K279" s="64" t="s">
        <v>324</v>
      </c>
    </row>
    <row r="280" spans="1:11" x14ac:dyDescent="0.35">
      <c r="A280" s="64" t="s">
        <v>240</v>
      </c>
      <c r="B280" s="64" t="s">
        <v>186</v>
      </c>
      <c r="C280" s="64" t="s">
        <v>241</v>
      </c>
      <c r="D280" s="64" t="s">
        <v>239</v>
      </c>
      <c r="E280" s="64" t="s">
        <v>19</v>
      </c>
      <c r="F280">
        <v>1986700</v>
      </c>
      <c r="G280">
        <v>1500000</v>
      </c>
      <c r="H280">
        <v>1421290.51</v>
      </c>
      <c r="I280" s="64" t="s">
        <v>152</v>
      </c>
      <c r="J280" s="64" t="s">
        <v>323</v>
      </c>
      <c r="K280" s="64" t="s">
        <v>324</v>
      </c>
    </row>
    <row r="281" spans="1:11" x14ac:dyDescent="0.35">
      <c r="A281" s="64" t="s">
        <v>240</v>
      </c>
      <c r="B281" s="64" t="s">
        <v>186</v>
      </c>
      <c r="C281" s="64" t="s">
        <v>241</v>
      </c>
      <c r="D281" s="64" t="s">
        <v>239</v>
      </c>
      <c r="E281" s="64" t="s">
        <v>18</v>
      </c>
      <c r="F281">
        <v>2085400</v>
      </c>
      <c r="G281">
        <v>1500000</v>
      </c>
      <c r="H281">
        <v>1415848.73</v>
      </c>
      <c r="I281" s="64" t="s">
        <v>152</v>
      </c>
      <c r="J281" s="64" t="s">
        <v>323</v>
      </c>
      <c r="K281" s="64" t="s">
        <v>324</v>
      </c>
    </row>
    <row r="282" spans="1:11" x14ac:dyDescent="0.35">
      <c r="A282" s="64" t="s">
        <v>240</v>
      </c>
      <c r="B282" s="64" t="s">
        <v>186</v>
      </c>
      <c r="C282" s="64" t="s">
        <v>241</v>
      </c>
      <c r="D282" s="64" t="s">
        <v>239</v>
      </c>
      <c r="E282" s="64" t="s">
        <v>15</v>
      </c>
      <c r="F282">
        <v>4023700</v>
      </c>
      <c r="G282">
        <v>2400000</v>
      </c>
      <c r="H282">
        <v>2332464.7200000002</v>
      </c>
      <c r="I282" s="64" t="s">
        <v>152</v>
      </c>
      <c r="J282" s="64" t="s">
        <v>323</v>
      </c>
      <c r="K282" s="64" t="s">
        <v>324</v>
      </c>
    </row>
    <row r="283" spans="1:11" x14ac:dyDescent="0.35">
      <c r="A283" s="64" t="s">
        <v>240</v>
      </c>
      <c r="B283" s="64" t="s">
        <v>186</v>
      </c>
      <c r="C283" s="64" t="s">
        <v>241</v>
      </c>
      <c r="D283" s="64" t="s">
        <v>239</v>
      </c>
      <c r="E283" s="64" t="s">
        <v>20</v>
      </c>
      <c r="F283">
        <v>2196700</v>
      </c>
      <c r="G283">
        <v>1600000</v>
      </c>
      <c r="H283">
        <v>1533381.96</v>
      </c>
      <c r="I283" s="64" t="s">
        <v>152</v>
      </c>
      <c r="J283" s="64" t="s">
        <v>323</v>
      </c>
      <c r="K283" s="64" t="s">
        <v>324</v>
      </c>
    </row>
    <row r="284" spans="1:11" x14ac:dyDescent="0.35">
      <c r="A284" s="64" t="s">
        <v>240</v>
      </c>
      <c r="B284" s="64" t="s">
        <v>186</v>
      </c>
      <c r="C284" s="64" t="s">
        <v>241</v>
      </c>
      <c r="D284" s="64" t="s">
        <v>239</v>
      </c>
      <c r="E284" s="64" t="s">
        <v>27</v>
      </c>
      <c r="F284">
        <v>2486200</v>
      </c>
      <c r="G284">
        <v>1800000</v>
      </c>
      <c r="H284">
        <v>1704886.87</v>
      </c>
      <c r="I284" s="64" t="s">
        <v>152</v>
      </c>
      <c r="J284" s="64" t="s">
        <v>323</v>
      </c>
      <c r="K284" s="64" t="s">
        <v>324</v>
      </c>
    </row>
    <row r="285" spans="1:11" x14ac:dyDescent="0.35">
      <c r="A285" s="64" t="s">
        <v>240</v>
      </c>
      <c r="B285" s="64" t="s">
        <v>186</v>
      </c>
      <c r="C285" s="64" t="s">
        <v>241</v>
      </c>
      <c r="D285" s="64" t="s">
        <v>239</v>
      </c>
      <c r="E285" s="64" t="s">
        <v>17</v>
      </c>
      <c r="F285">
        <v>2300200</v>
      </c>
      <c r="G285">
        <v>1700000</v>
      </c>
      <c r="H285">
        <v>1616816.04</v>
      </c>
      <c r="I285" s="64" t="s">
        <v>152</v>
      </c>
      <c r="J285" s="64" t="s">
        <v>323</v>
      </c>
      <c r="K285" s="64" t="s">
        <v>324</v>
      </c>
    </row>
    <row r="286" spans="1:11" x14ac:dyDescent="0.35">
      <c r="A286" s="64" t="s">
        <v>240</v>
      </c>
      <c r="B286" s="64" t="s">
        <v>186</v>
      </c>
      <c r="C286" s="64" t="s">
        <v>241</v>
      </c>
      <c r="D286" s="64" t="s">
        <v>239</v>
      </c>
      <c r="E286" s="64" t="s">
        <v>26</v>
      </c>
      <c r="F286">
        <v>2974500</v>
      </c>
      <c r="G286">
        <v>2300000</v>
      </c>
      <c r="H286">
        <v>2181905.2599999998</v>
      </c>
      <c r="I286" s="64" t="s">
        <v>152</v>
      </c>
      <c r="J286" s="64" t="s">
        <v>323</v>
      </c>
      <c r="K286" s="64" t="s">
        <v>324</v>
      </c>
    </row>
    <row r="287" spans="1:11" x14ac:dyDescent="0.35">
      <c r="A287" s="64" t="s">
        <v>240</v>
      </c>
      <c r="B287" s="64" t="s">
        <v>186</v>
      </c>
      <c r="C287" s="64" t="s">
        <v>241</v>
      </c>
      <c r="D287" s="64" t="s">
        <v>239</v>
      </c>
      <c r="E287" s="64" t="s">
        <v>32</v>
      </c>
      <c r="F287">
        <v>1050800</v>
      </c>
      <c r="G287">
        <v>800000</v>
      </c>
      <c r="H287">
        <v>765781.89</v>
      </c>
      <c r="I287" s="64" t="s">
        <v>152</v>
      </c>
      <c r="J287" s="64" t="s">
        <v>323</v>
      </c>
      <c r="K287" s="64" t="s">
        <v>324</v>
      </c>
    </row>
    <row r="288" spans="1:11" x14ac:dyDescent="0.35">
      <c r="A288" s="64" t="s">
        <v>240</v>
      </c>
      <c r="B288" s="64" t="s">
        <v>186</v>
      </c>
      <c r="C288" s="64" t="s">
        <v>241</v>
      </c>
      <c r="D288" s="64" t="s">
        <v>239</v>
      </c>
      <c r="E288" s="64" t="s">
        <v>156</v>
      </c>
      <c r="F288">
        <v>974200</v>
      </c>
      <c r="G288">
        <v>700000</v>
      </c>
      <c r="H288">
        <v>650785.19999999995</v>
      </c>
      <c r="I288" s="64" t="s">
        <v>152</v>
      </c>
      <c r="J288" s="64" t="s">
        <v>323</v>
      </c>
      <c r="K288" s="64" t="s">
        <v>324</v>
      </c>
    </row>
    <row r="289" spans="1:11" x14ac:dyDescent="0.35">
      <c r="A289" s="64" t="s">
        <v>240</v>
      </c>
      <c r="B289" s="64" t="s">
        <v>186</v>
      </c>
      <c r="C289" s="64" t="s">
        <v>241</v>
      </c>
      <c r="D289" s="64" t="s">
        <v>239</v>
      </c>
      <c r="E289" s="64" t="s">
        <v>159</v>
      </c>
      <c r="F289">
        <v>918700</v>
      </c>
      <c r="G289">
        <v>670000</v>
      </c>
      <c r="H289">
        <v>598131.01</v>
      </c>
      <c r="I289" s="64" t="s">
        <v>152</v>
      </c>
      <c r="J289" s="64" t="s">
        <v>323</v>
      </c>
      <c r="K289" s="64" t="s">
        <v>324</v>
      </c>
    </row>
    <row r="290" spans="1:11" x14ac:dyDescent="0.35">
      <c r="A290" s="64" t="s">
        <v>240</v>
      </c>
      <c r="B290" s="64" t="s">
        <v>186</v>
      </c>
      <c r="C290" s="64" t="s">
        <v>241</v>
      </c>
      <c r="D290" s="64" t="s">
        <v>239</v>
      </c>
      <c r="E290" s="64" t="s">
        <v>24</v>
      </c>
      <c r="F290">
        <v>3282000</v>
      </c>
      <c r="G290">
        <v>2500000</v>
      </c>
      <c r="H290">
        <v>2337564.0299999998</v>
      </c>
      <c r="I290" s="64" t="s">
        <v>152</v>
      </c>
      <c r="J290" s="64" t="s">
        <v>323</v>
      </c>
      <c r="K290" s="64" t="s">
        <v>324</v>
      </c>
    </row>
    <row r="291" spans="1:11" x14ac:dyDescent="0.35">
      <c r="A291" s="64" t="s">
        <v>240</v>
      </c>
      <c r="B291" s="64" t="s">
        <v>186</v>
      </c>
      <c r="C291" s="64" t="s">
        <v>241</v>
      </c>
      <c r="D291" s="64" t="s">
        <v>239</v>
      </c>
      <c r="E291" s="64" t="s">
        <v>157</v>
      </c>
      <c r="F291">
        <v>1075500</v>
      </c>
      <c r="G291">
        <v>700000</v>
      </c>
      <c r="H291">
        <v>635744.11</v>
      </c>
      <c r="I291" s="64" t="s">
        <v>152</v>
      </c>
      <c r="J291" s="64" t="s">
        <v>323</v>
      </c>
      <c r="K291" s="64" t="s">
        <v>324</v>
      </c>
    </row>
    <row r="292" spans="1:11" x14ac:dyDescent="0.35">
      <c r="A292" s="64" t="s">
        <v>240</v>
      </c>
      <c r="B292" s="64" t="s">
        <v>186</v>
      </c>
      <c r="C292" s="64" t="s">
        <v>241</v>
      </c>
      <c r="D292" s="64" t="s">
        <v>239</v>
      </c>
      <c r="E292" s="64" t="s">
        <v>155</v>
      </c>
      <c r="F292">
        <v>981000</v>
      </c>
      <c r="G292">
        <v>700000</v>
      </c>
      <c r="H292">
        <v>670447.62</v>
      </c>
      <c r="I292" s="64" t="s">
        <v>152</v>
      </c>
      <c r="J292" s="64" t="s">
        <v>323</v>
      </c>
      <c r="K292" s="64" t="s">
        <v>324</v>
      </c>
    </row>
    <row r="293" spans="1:11" x14ac:dyDescent="0.35">
      <c r="A293" s="64" t="s">
        <v>242</v>
      </c>
      <c r="B293" s="64" t="s">
        <v>175</v>
      </c>
      <c r="C293" s="64" t="s">
        <v>243</v>
      </c>
      <c r="D293" s="64" t="s">
        <v>232</v>
      </c>
      <c r="E293" s="64" t="s">
        <v>158</v>
      </c>
      <c r="F293">
        <v>1853000</v>
      </c>
      <c r="G293">
        <v>1110000</v>
      </c>
      <c r="H293">
        <v>1058120.23</v>
      </c>
      <c r="I293" s="64" t="s">
        <v>152</v>
      </c>
      <c r="J293" s="64" t="s">
        <v>323</v>
      </c>
      <c r="K293" s="64" t="s">
        <v>324</v>
      </c>
    </row>
    <row r="294" spans="1:11" x14ac:dyDescent="0.35">
      <c r="A294" s="64" t="s">
        <v>242</v>
      </c>
      <c r="B294" s="64" t="s">
        <v>175</v>
      </c>
      <c r="C294" s="64" t="s">
        <v>243</v>
      </c>
      <c r="D294" s="64" t="s">
        <v>232</v>
      </c>
      <c r="E294" s="64" t="s">
        <v>161</v>
      </c>
      <c r="F294">
        <v>100000</v>
      </c>
      <c r="G294">
        <v>70000</v>
      </c>
      <c r="H294">
        <v>60256.47</v>
      </c>
      <c r="I294" s="64" t="s">
        <v>152</v>
      </c>
      <c r="J294" s="64" t="s">
        <v>323</v>
      </c>
      <c r="K294" s="64" t="s">
        <v>324</v>
      </c>
    </row>
    <row r="295" spans="1:11" x14ac:dyDescent="0.35">
      <c r="A295" s="64" t="s">
        <v>242</v>
      </c>
      <c r="B295" s="64" t="s">
        <v>175</v>
      </c>
      <c r="C295" s="64" t="s">
        <v>243</v>
      </c>
      <c r="D295" s="64" t="s">
        <v>232</v>
      </c>
      <c r="E295" s="64" t="s">
        <v>160</v>
      </c>
      <c r="F295">
        <v>100000</v>
      </c>
      <c r="G295">
        <v>51000</v>
      </c>
      <c r="H295">
        <v>44201.98</v>
      </c>
      <c r="I295" s="64" t="s">
        <v>152</v>
      </c>
      <c r="J295" s="64" t="s">
        <v>323</v>
      </c>
      <c r="K295" s="64" t="s">
        <v>324</v>
      </c>
    </row>
    <row r="296" spans="1:11" x14ac:dyDescent="0.35">
      <c r="A296" s="64" t="s">
        <v>242</v>
      </c>
      <c r="B296" s="64" t="s">
        <v>175</v>
      </c>
      <c r="C296" s="64" t="s">
        <v>243</v>
      </c>
      <c r="D296" s="64" t="s">
        <v>232</v>
      </c>
      <c r="E296" s="64" t="s">
        <v>14</v>
      </c>
      <c r="F296">
        <v>564400</v>
      </c>
      <c r="G296">
        <v>385500</v>
      </c>
      <c r="H296">
        <v>343843.98</v>
      </c>
      <c r="I296" s="64" t="s">
        <v>152</v>
      </c>
      <c r="J296" s="64" t="s">
        <v>323</v>
      </c>
      <c r="K296" s="64" t="s">
        <v>324</v>
      </c>
    </row>
    <row r="297" spans="1:11" x14ac:dyDescent="0.35">
      <c r="A297" s="64" t="s">
        <v>242</v>
      </c>
      <c r="B297" s="64" t="s">
        <v>175</v>
      </c>
      <c r="C297" s="64" t="s">
        <v>243</v>
      </c>
      <c r="D297" s="64" t="s">
        <v>232</v>
      </c>
      <c r="E297" s="64" t="s">
        <v>31</v>
      </c>
      <c r="F297">
        <v>65000</v>
      </c>
      <c r="G297">
        <v>34500</v>
      </c>
      <c r="H297">
        <v>29873.48</v>
      </c>
      <c r="I297" s="64" t="s">
        <v>152</v>
      </c>
      <c r="J297" s="64" t="s">
        <v>323</v>
      </c>
      <c r="K297" s="64" t="s">
        <v>324</v>
      </c>
    </row>
    <row r="298" spans="1:11" x14ac:dyDescent="0.35">
      <c r="A298" s="64" t="s">
        <v>242</v>
      </c>
      <c r="B298" s="64" t="s">
        <v>175</v>
      </c>
      <c r="C298" s="64" t="s">
        <v>243</v>
      </c>
      <c r="D298" s="64" t="s">
        <v>232</v>
      </c>
      <c r="E298" s="64" t="s">
        <v>3</v>
      </c>
      <c r="F298">
        <v>30000</v>
      </c>
      <c r="G298">
        <v>6500</v>
      </c>
      <c r="H298">
        <v>5744.39</v>
      </c>
      <c r="I298" s="64" t="s">
        <v>152</v>
      </c>
      <c r="J298" s="64" t="s">
        <v>323</v>
      </c>
      <c r="K298" s="64" t="s">
        <v>324</v>
      </c>
    </row>
    <row r="299" spans="1:11" x14ac:dyDescent="0.35">
      <c r="A299" s="64" t="s">
        <v>242</v>
      </c>
      <c r="B299" s="64" t="s">
        <v>175</v>
      </c>
      <c r="C299" s="64" t="s">
        <v>243</v>
      </c>
      <c r="D299" s="64" t="s">
        <v>232</v>
      </c>
      <c r="E299" s="64" t="s">
        <v>28</v>
      </c>
      <c r="F299">
        <v>115000</v>
      </c>
      <c r="G299">
        <v>77400</v>
      </c>
      <c r="H299">
        <v>68877.710000000006</v>
      </c>
      <c r="I299" s="64" t="s">
        <v>152</v>
      </c>
      <c r="J299" s="64" t="s">
        <v>323</v>
      </c>
      <c r="K299" s="64" t="s">
        <v>324</v>
      </c>
    </row>
    <row r="300" spans="1:11" x14ac:dyDescent="0.35">
      <c r="A300" s="64" t="s">
        <v>242</v>
      </c>
      <c r="B300" s="64" t="s">
        <v>175</v>
      </c>
      <c r="C300" s="64" t="s">
        <v>243</v>
      </c>
      <c r="D300" s="64" t="s">
        <v>232</v>
      </c>
      <c r="E300" s="64" t="s">
        <v>11</v>
      </c>
      <c r="F300">
        <v>95000</v>
      </c>
      <c r="G300">
        <v>51600</v>
      </c>
      <c r="H300">
        <v>45184.58</v>
      </c>
      <c r="I300" s="64" t="s">
        <v>152</v>
      </c>
      <c r="J300" s="64" t="s">
        <v>323</v>
      </c>
      <c r="K300" s="64" t="s">
        <v>324</v>
      </c>
    </row>
    <row r="301" spans="1:11" x14ac:dyDescent="0.35">
      <c r="A301" s="64" t="s">
        <v>242</v>
      </c>
      <c r="B301" s="64" t="s">
        <v>175</v>
      </c>
      <c r="C301" s="64" t="s">
        <v>243</v>
      </c>
      <c r="D301" s="64" t="s">
        <v>232</v>
      </c>
      <c r="E301" s="64" t="s">
        <v>7</v>
      </c>
      <c r="F301">
        <v>120000</v>
      </c>
      <c r="G301">
        <v>80600</v>
      </c>
      <c r="H301">
        <v>70611.61</v>
      </c>
      <c r="I301" s="64" t="s">
        <v>152</v>
      </c>
      <c r="J301" s="64" t="s">
        <v>323</v>
      </c>
      <c r="K301" s="64" t="s">
        <v>324</v>
      </c>
    </row>
    <row r="302" spans="1:11" x14ac:dyDescent="0.35">
      <c r="A302" s="64" t="s">
        <v>242</v>
      </c>
      <c r="B302" s="64" t="s">
        <v>175</v>
      </c>
      <c r="C302" s="64" t="s">
        <v>243</v>
      </c>
      <c r="D302" s="64" t="s">
        <v>232</v>
      </c>
      <c r="E302" s="64" t="s">
        <v>9</v>
      </c>
      <c r="F302">
        <v>100000</v>
      </c>
      <c r="G302">
        <v>74000</v>
      </c>
      <c r="H302">
        <v>65488.639999999999</v>
      </c>
      <c r="I302" s="64" t="s">
        <v>152</v>
      </c>
      <c r="J302" s="64" t="s">
        <v>323</v>
      </c>
      <c r="K302" s="64" t="s">
        <v>324</v>
      </c>
    </row>
    <row r="303" spans="1:11" x14ac:dyDescent="0.35">
      <c r="A303" s="64" t="s">
        <v>242</v>
      </c>
      <c r="B303" s="64" t="s">
        <v>175</v>
      </c>
      <c r="C303" s="64" t="s">
        <v>243</v>
      </c>
      <c r="D303" s="64" t="s">
        <v>232</v>
      </c>
      <c r="E303" s="64" t="s">
        <v>13</v>
      </c>
      <c r="F303">
        <v>420000</v>
      </c>
      <c r="G303">
        <v>275000</v>
      </c>
      <c r="H303">
        <v>242975.08</v>
      </c>
      <c r="I303" s="64" t="s">
        <v>152</v>
      </c>
      <c r="J303" s="64" t="s">
        <v>323</v>
      </c>
      <c r="K303" s="64" t="s">
        <v>324</v>
      </c>
    </row>
    <row r="304" spans="1:11" x14ac:dyDescent="0.35">
      <c r="A304" s="64" t="s">
        <v>242</v>
      </c>
      <c r="B304" s="64" t="s">
        <v>175</v>
      </c>
      <c r="C304" s="64" t="s">
        <v>243</v>
      </c>
      <c r="D304" s="64" t="s">
        <v>232</v>
      </c>
      <c r="E304" s="64" t="s">
        <v>12</v>
      </c>
      <c r="F304">
        <v>796200</v>
      </c>
      <c r="G304">
        <v>301000</v>
      </c>
      <c r="H304">
        <v>288729.64</v>
      </c>
      <c r="I304" s="64" t="s">
        <v>152</v>
      </c>
      <c r="J304" s="64" t="s">
        <v>323</v>
      </c>
      <c r="K304" s="64" t="s">
        <v>324</v>
      </c>
    </row>
    <row r="305" spans="1:11" x14ac:dyDescent="0.35">
      <c r="A305" s="64" t="s">
        <v>242</v>
      </c>
      <c r="B305" s="64" t="s">
        <v>175</v>
      </c>
      <c r="C305" s="64" t="s">
        <v>243</v>
      </c>
      <c r="D305" s="64" t="s">
        <v>232</v>
      </c>
      <c r="E305" s="64" t="s">
        <v>10</v>
      </c>
      <c r="F305">
        <v>130000</v>
      </c>
      <c r="G305">
        <v>85000</v>
      </c>
      <c r="H305">
        <v>73890.460000000006</v>
      </c>
      <c r="I305" s="64" t="s">
        <v>152</v>
      </c>
      <c r="J305" s="64" t="s">
        <v>323</v>
      </c>
      <c r="K305" s="64" t="s">
        <v>324</v>
      </c>
    </row>
    <row r="306" spans="1:11" x14ac:dyDescent="0.35">
      <c r="A306" s="64" t="s">
        <v>242</v>
      </c>
      <c r="B306" s="64" t="s">
        <v>175</v>
      </c>
      <c r="C306" s="64" t="s">
        <v>243</v>
      </c>
      <c r="D306" s="64" t="s">
        <v>232</v>
      </c>
      <c r="E306" s="64" t="s">
        <v>5</v>
      </c>
      <c r="F306">
        <v>712600</v>
      </c>
      <c r="G306">
        <v>245800</v>
      </c>
      <c r="H306">
        <v>214487.12</v>
      </c>
      <c r="I306" s="64" t="s">
        <v>152</v>
      </c>
      <c r="J306" s="64" t="s">
        <v>323</v>
      </c>
      <c r="K306" s="64" t="s">
        <v>324</v>
      </c>
    </row>
    <row r="307" spans="1:11" x14ac:dyDescent="0.35">
      <c r="A307" s="64" t="s">
        <v>242</v>
      </c>
      <c r="B307" s="64" t="s">
        <v>175</v>
      </c>
      <c r="C307" s="64" t="s">
        <v>243</v>
      </c>
      <c r="D307" s="64" t="s">
        <v>232</v>
      </c>
      <c r="E307" s="64" t="s">
        <v>5</v>
      </c>
      <c r="F307">
        <v>1200</v>
      </c>
      <c r="G307">
        <v>1200</v>
      </c>
      <c r="H307">
        <v>1139.3599999999999</v>
      </c>
      <c r="I307" s="64" t="s">
        <v>152</v>
      </c>
      <c r="J307" s="64" t="s">
        <v>323</v>
      </c>
      <c r="K307" s="64" t="s">
        <v>324</v>
      </c>
    </row>
    <row r="308" spans="1:11" x14ac:dyDescent="0.35">
      <c r="A308" s="64" t="s">
        <v>242</v>
      </c>
      <c r="B308" s="64" t="s">
        <v>175</v>
      </c>
      <c r="C308" s="64" t="s">
        <v>243</v>
      </c>
      <c r="D308" s="64" t="s">
        <v>232</v>
      </c>
      <c r="E308" s="64" t="s">
        <v>154</v>
      </c>
      <c r="F308">
        <v>70000</v>
      </c>
      <c r="G308">
        <v>38000</v>
      </c>
      <c r="H308">
        <v>32931.57</v>
      </c>
      <c r="I308" s="64" t="s">
        <v>152</v>
      </c>
      <c r="J308" s="64" t="s">
        <v>323</v>
      </c>
      <c r="K308" s="64" t="s">
        <v>324</v>
      </c>
    </row>
    <row r="309" spans="1:11" x14ac:dyDescent="0.35">
      <c r="A309" s="64" t="s">
        <v>242</v>
      </c>
      <c r="B309" s="64" t="s">
        <v>175</v>
      </c>
      <c r="C309" s="64" t="s">
        <v>243</v>
      </c>
      <c r="D309" s="64" t="s">
        <v>232</v>
      </c>
      <c r="E309" s="64" t="s">
        <v>4</v>
      </c>
      <c r="F309">
        <v>285000</v>
      </c>
      <c r="G309">
        <v>125500</v>
      </c>
      <c r="H309">
        <v>109912.53</v>
      </c>
      <c r="I309" s="64" t="s">
        <v>152</v>
      </c>
      <c r="J309" s="64" t="s">
        <v>323</v>
      </c>
      <c r="K309" s="64" t="s">
        <v>324</v>
      </c>
    </row>
    <row r="310" spans="1:11" x14ac:dyDescent="0.35">
      <c r="A310" s="64" t="s">
        <v>242</v>
      </c>
      <c r="B310" s="64" t="s">
        <v>175</v>
      </c>
      <c r="C310" s="64" t="s">
        <v>243</v>
      </c>
      <c r="D310" s="64" t="s">
        <v>232</v>
      </c>
      <c r="E310" s="64" t="s">
        <v>6</v>
      </c>
      <c r="F310">
        <v>300000</v>
      </c>
      <c r="G310">
        <v>262000</v>
      </c>
      <c r="H310">
        <v>235768.2</v>
      </c>
      <c r="I310" s="64" t="s">
        <v>152</v>
      </c>
      <c r="J310" s="64" t="s">
        <v>323</v>
      </c>
      <c r="K310" s="64" t="s">
        <v>324</v>
      </c>
    </row>
    <row r="311" spans="1:11" x14ac:dyDescent="0.35">
      <c r="A311" s="64" t="s">
        <v>242</v>
      </c>
      <c r="B311" s="64" t="s">
        <v>175</v>
      </c>
      <c r="C311" s="64" t="s">
        <v>243</v>
      </c>
      <c r="D311" s="64" t="s">
        <v>232</v>
      </c>
      <c r="E311" s="64" t="s">
        <v>8</v>
      </c>
      <c r="F311">
        <v>180000</v>
      </c>
      <c r="G311">
        <v>98000</v>
      </c>
      <c r="H311">
        <v>85224.77</v>
      </c>
      <c r="I311" s="64" t="s">
        <v>152</v>
      </c>
      <c r="J311" s="64" t="s">
        <v>323</v>
      </c>
      <c r="K311" s="64" t="s">
        <v>324</v>
      </c>
    </row>
    <row r="312" spans="1:11" x14ac:dyDescent="0.35">
      <c r="A312" s="64" t="s">
        <v>242</v>
      </c>
      <c r="B312" s="64" t="s">
        <v>175</v>
      </c>
      <c r="C312" s="64" t="s">
        <v>243</v>
      </c>
      <c r="D312" s="64" t="s">
        <v>239</v>
      </c>
      <c r="E312" s="64" t="s">
        <v>21</v>
      </c>
      <c r="F312">
        <v>65000</v>
      </c>
      <c r="G312">
        <v>65000</v>
      </c>
      <c r="H312">
        <v>58167.83</v>
      </c>
      <c r="I312" s="64" t="s">
        <v>152</v>
      </c>
      <c r="J312" s="64" t="s">
        <v>323</v>
      </c>
      <c r="K312" s="64" t="s">
        <v>324</v>
      </c>
    </row>
    <row r="313" spans="1:11" x14ac:dyDescent="0.35">
      <c r="A313" s="64" t="s">
        <v>242</v>
      </c>
      <c r="B313" s="64" t="s">
        <v>175</v>
      </c>
      <c r="C313" s="64" t="s">
        <v>243</v>
      </c>
      <c r="D313" s="64" t="s">
        <v>239</v>
      </c>
      <c r="E313" s="64" t="s">
        <v>16</v>
      </c>
      <c r="F313">
        <v>100000</v>
      </c>
      <c r="G313">
        <v>90000</v>
      </c>
      <c r="H313">
        <v>81182.86</v>
      </c>
      <c r="I313" s="64" t="s">
        <v>152</v>
      </c>
      <c r="J313" s="64" t="s">
        <v>323</v>
      </c>
      <c r="K313" s="64" t="s">
        <v>324</v>
      </c>
    </row>
    <row r="314" spans="1:11" x14ac:dyDescent="0.35">
      <c r="A314" s="64" t="s">
        <v>242</v>
      </c>
      <c r="B314" s="64" t="s">
        <v>175</v>
      </c>
      <c r="C314" s="64" t="s">
        <v>243</v>
      </c>
      <c r="D314" s="64" t="s">
        <v>239</v>
      </c>
      <c r="E314" s="64" t="s">
        <v>22</v>
      </c>
      <c r="F314">
        <v>125000</v>
      </c>
      <c r="G314">
        <v>74000</v>
      </c>
      <c r="H314">
        <v>65608.73</v>
      </c>
      <c r="I314" s="64" t="s">
        <v>152</v>
      </c>
      <c r="J314" s="64" t="s">
        <v>323</v>
      </c>
      <c r="K314" s="64" t="s">
        <v>324</v>
      </c>
    </row>
    <row r="315" spans="1:11" x14ac:dyDescent="0.35">
      <c r="A315" s="64" t="s">
        <v>242</v>
      </c>
      <c r="B315" s="64" t="s">
        <v>175</v>
      </c>
      <c r="C315" s="64" t="s">
        <v>243</v>
      </c>
      <c r="D315" s="64" t="s">
        <v>239</v>
      </c>
      <c r="E315" s="64" t="s">
        <v>23</v>
      </c>
      <c r="F315">
        <v>80000</v>
      </c>
      <c r="G315">
        <v>76000</v>
      </c>
      <c r="H315">
        <v>66804.210000000006</v>
      </c>
      <c r="I315" s="64" t="s">
        <v>152</v>
      </c>
      <c r="J315" s="64" t="s">
        <v>323</v>
      </c>
      <c r="K315" s="64" t="s">
        <v>324</v>
      </c>
    </row>
    <row r="316" spans="1:11" x14ac:dyDescent="0.35">
      <c r="A316" s="64" t="s">
        <v>242</v>
      </c>
      <c r="B316" s="64" t="s">
        <v>175</v>
      </c>
      <c r="C316" s="64" t="s">
        <v>243</v>
      </c>
      <c r="D316" s="64" t="s">
        <v>239</v>
      </c>
      <c r="E316" s="64" t="s">
        <v>25</v>
      </c>
      <c r="F316">
        <v>139600</v>
      </c>
      <c r="G316">
        <v>121000</v>
      </c>
      <c r="H316">
        <v>104209.68</v>
      </c>
      <c r="I316" s="64" t="s">
        <v>152</v>
      </c>
      <c r="J316" s="64" t="s">
        <v>323</v>
      </c>
      <c r="K316" s="64" t="s">
        <v>324</v>
      </c>
    </row>
    <row r="317" spans="1:11" x14ac:dyDescent="0.35">
      <c r="A317" s="64" t="s">
        <v>242</v>
      </c>
      <c r="B317" s="64" t="s">
        <v>175</v>
      </c>
      <c r="C317" s="64" t="s">
        <v>243</v>
      </c>
      <c r="D317" s="64" t="s">
        <v>239</v>
      </c>
      <c r="E317" s="64" t="s">
        <v>29</v>
      </c>
      <c r="F317">
        <v>60000</v>
      </c>
      <c r="G317">
        <v>61000</v>
      </c>
      <c r="H317">
        <v>52318.51</v>
      </c>
      <c r="I317" s="64" t="s">
        <v>152</v>
      </c>
      <c r="J317" s="64" t="s">
        <v>323</v>
      </c>
      <c r="K317" s="64" t="s">
        <v>324</v>
      </c>
    </row>
    <row r="318" spans="1:11" x14ac:dyDescent="0.35">
      <c r="A318" s="64" t="s">
        <v>242</v>
      </c>
      <c r="B318" s="64" t="s">
        <v>175</v>
      </c>
      <c r="C318" s="64" t="s">
        <v>243</v>
      </c>
      <c r="D318" s="64" t="s">
        <v>239</v>
      </c>
      <c r="E318" s="64" t="s">
        <v>19</v>
      </c>
      <c r="F318">
        <v>70000</v>
      </c>
      <c r="G318">
        <v>58000</v>
      </c>
      <c r="H318">
        <v>50093.41</v>
      </c>
      <c r="I318" s="64" t="s">
        <v>152</v>
      </c>
      <c r="J318" s="64" t="s">
        <v>323</v>
      </c>
      <c r="K318" s="64" t="s">
        <v>324</v>
      </c>
    </row>
    <row r="319" spans="1:11" x14ac:dyDescent="0.35">
      <c r="A319" s="64" t="s">
        <v>242</v>
      </c>
      <c r="B319" s="64" t="s">
        <v>175</v>
      </c>
      <c r="C319" s="64" t="s">
        <v>243</v>
      </c>
      <c r="D319" s="64" t="s">
        <v>239</v>
      </c>
      <c r="E319" s="64" t="s">
        <v>18</v>
      </c>
      <c r="F319">
        <v>60000</v>
      </c>
      <c r="G319">
        <v>55000</v>
      </c>
      <c r="H319">
        <v>48408.69</v>
      </c>
      <c r="I319" s="64" t="s">
        <v>152</v>
      </c>
      <c r="J319" s="64" t="s">
        <v>323</v>
      </c>
      <c r="K319" s="64" t="s">
        <v>324</v>
      </c>
    </row>
    <row r="320" spans="1:11" x14ac:dyDescent="0.35">
      <c r="A320" s="64" t="s">
        <v>242</v>
      </c>
      <c r="B320" s="64" t="s">
        <v>175</v>
      </c>
      <c r="C320" s="64" t="s">
        <v>243</v>
      </c>
      <c r="D320" s="64" t="s">
        <v>239</v>
      </c>
      <c r="E320" s="64" t="s">
        <v>15</v>
      </c>
      <c r="F320">
        <v>130000</v>
      </c>
      <c r="G320">
        <v>131000</v>
      </c>
      <c r="H320">
        <v>116951.27</v>
      </c>
      <c r="I320" s="64" t="s">
        <v>152</v>
      </c>
      <c r="J320" s="64" t="s">
        <v>323</v>
      </c>
      <c r="K320" s="64" t="s">
        <v>324</v>
      </c>
    </row>
    <row r="321" spans="1:11" x14ac:dyDescent="0.35">
      <c r="A321" s="64" t="s">
        <v>242</v>
      </c>
      <c r="B321" s="64" t="s">
        <v>175</v>
      </c>
      <c r="C321" s="64" t="s">
        <v>243</v>
      </c>
      <c r="D321" s="64" t="s">
        <v>239</v>
      </c>
      <c r="E321" s="64" t="s">
        <v>20</v>
      </c>
      <c r="F321">
        <v>90000</v>
      </c>
      <c r="G321">
        <v>74000</v>
      </c>
      <c r="H321">
        <v>67134.490000000005</v>
      </c>
      <c r="I321" s="64" t="s">
        <v>152</v>
      </c>
      <c r="J321" s="64" t="s">
        <v>323</v>
      </c>
      <c r="K321" s="64" t="s">
        <v>324</v>
      </c>
    </row>
    <row r="322" spans="1:11" x14ac:dyDescent="0.35">
      <c r="A322" s="64" t="s">
        <v>242</v>
      </c>
      <c r="B322" s="64" t="s">
        <v>175</v>
      </c>
      <c r="C322" s="64" t="s">
        <v>243</v>
      </c>
      <c r="D322" s="64" t="s">
        <v>239</v>
      </c>
      <c r="E322" s="64" t="s">
        <v>27</v>
      </c>
      <c r="F322">
        <v>100000</v>
      </c>
      <c r="G322">
        <v>97000</v>
      </c>
      <c r="H322">
        <v>89038.34</v>
      </c>
      <c r="I322" s="64" t="s">
        <v>152</v>
      </c>
      <c r="J322" s="64" t="s">
        <v>323</v>
      </c>
      <c r="K322" s="64" t="s">
        <v>324</v>
      </c>
    </row>
    <row r="323" spans="1:11" x14ac:dyDescent="0.35">
      <c r="A323" s="64" t="s">
        <v>242</v>
      </c>
      <c r="B323" s="64" t="s">
        <v>175</v>
      </c>
      <c r="C323" s="64" t="s">
        <v>243</v>
      </c>
      <c r="D323" s="64" t="s">
        <v>239</v>
      </c>
      <c r="E323" s="64" t="s">
        <v>17</v>
      </c>
      <c r="F323">
        <v>60000</v>
      </c>
      <c r="G323">
        <v>46000</v>
      </c>
      <c r="H323">
        <v>41159.58</v>
      </c>
      <c r="I323" s="64" t="s">
        <v>152</v>
      </c>
      <c r="J323" s="64" t="s">
        <v>323</v>
      </c>
      <c r="K323" s="64" t="s">
        <v>324</v>
      </c>
    </row>
    <row r="324" spans="1:11" x14ac:dyDescent="0.35">
      <c r="A324" s="64" t="s">
        <v>242</v>
      </c>
      <c r="B324" s="64" t="s">
        <v>175</v>
      </c>
      <c r="C324" s="64" t="s">
        <v>243</v>
      </c>
      <c r="D324" s="64" t="s">
        <v>239</v>
      </c>
      <c r="E324" s="64" t="s">
        <v>26</v>
      </c>
      <c r="F324">
        <v>95000</v>
      </c>
      <c r="G324">
        <v>102000</v>
      </c>
      <c r="H324">
        <v>88303.51</v>
      </c>
      <c r="I324" s="64" t="s">
        <v>152</v>
      </c>
      <c r="J324" s="64" t="s">
        <v>323</v>
      </c>
      <c r="K324" s="64" t="s">
        <v>324</v>
      </c>
    </row>
    <row r="325" spans="1:11" x14ac:dyDescent="0.35">
      <c r="A325" s="64" t="s">
        <v>242</v>
      </c>
      <c r="B325" s="64" t="s">
        <v>175</v>
      </c>
      <c r="C325" s="64" t="s">
        <v>243</v>
      </c>
      <c r="D325" s="64" t="s">
        <v>239</v>
      </c>
      <c r="E325" s="64" t="s">
        <v>32</v>
      </c>
      <c r="F325">
        <v>70000</v>
      </c>
      <c r="G325">
        <v>78000</v>
      </c>
      <c r="H325">
        <v>69332.649999999994</v>
      </c>
      <c r="I325" s="64" t="s">
        <v>152</v>
      </c>
      <c r="J325" s="64" t="s">
        <v>323</v>
      </c>
      <c r="K325" s="64" t="s">
        <v>324</v>
      </c>
    </row>
    <row r="326" spans="1:11" x14ac:dyDescent="0.35">
      <c r="A326" s="64" t="s">
        <v>242</v>
      </c>
      <c r="B326" s="64" t="s">
        <v>175</v>
      </c>
      <c r="C326" s="64" t="s">
        <v>243</v>
      </c>
      <c r="D326" s="64" t="s">
        <v>239</v>
      </c>
      <c r="E326" s="64" t="s">
        <v>156</v>
      </c>
      <c r="F326">
        <v>90000</v>
      </c>
      <c r="G326">
        <v>98000</v>
      </c>
      <c r="H326">
        <v>86789.22</v>
      </c>
      <c r="I326" s="64" t="s">
        <v>152</v>
      </c>
      <c r="J326" s="64" t="s">
        <v>323</v>
      </c>
      <c r="K326" s="64" t="s">
        <v>324</v>
      </c>
    </row>
    <row r="327" spans="1:11" x14ac:dyDescent="0.35">
      <c r="A327" s="64" t="s">
        <v>242</v>
      </c>
      <c r="B327" s="64" t="s">
        <v>175</v>
      </c>
      <c r="C327" s="64" t="s">
        <v>243</v>
      </c>
      <c r="D327" s="64" t="s">
        <v>239</v>
      </c>
      <c r="E327" s="64" t="s">
        <v>159</v>
      </c>
      <c r="F327">
        <v>108000</v>
      </c>
      <c r="G327">
        <v>88000</v>
      </c>
      <c r="H327">
        <v>77321.539999999994</v>
      </c>
      <c r="I327" s="64" t="s">
        <v>152</v>
      </c>
      <c r="J327" s="64" t="s">
        <v>323</v>
      </c>
      <c r="K327" s="64" t="s">
        <v>324</v>
      </c>
    </row>
    <row r="328" spans="1:11" x14ac:dyDescent="0.35">
      <c r="A328" s="64" t="s">
        <v>242</v>
      </c>
      <c r="B328" s="64" t="s">
        <v>175</v>
      </c>
      <c r="C328" s="64" t="s">
        <v>243</v>
      </c>
      <c r="D328" s="64" t="s">
        <v>239</v>
      </c>
      <c r="E328" s="64" t="s">
        <v>24</v>
      </c>
      <c r="F328">
        <v>115000</v>
      </c>
      <c r="G328">
        <v>115000</v>
      </c>
      <c r="H328">
        <v>105812.21</v>
      </c>
      <c r="I328" s="64" t="s">
        <v>152</v>
      </c>
      <c r="J328" s="64" t="s">
        <v>323</v>
      </c>
      <c r="K328" s="64" t="s">
        <v>324</v>
      </c>
    </row>
    <row r="329" spans="1:11" x14ac:dyDescent="0.35">
      <c r="A329" s="64" t="s">
        <v>242</v>
      </c>
      <c r="B329" s="64" t="s">
        <v>175</v>
      </c>
      <c r="C329" s="64" t="s">
        <v>243</v>
      </c>
      <c r="D329" s="64" t="s">
        <v>239</v>
      </c>
      <c r="E329" s="64" t="s">
        <v>157</v>
      </c>
      <c r="F329">
        <v>50000</v>
      </c>
      <c r="G329">
        <v>42000</v>
      </c>
      <c r="H329">
        <v>37496.199999999997</v>
      </c>
      <c r="I329" s="64" t="s">
        <v>152</v>
      </c>
      <c r="J329" s="64" t="s">
        <v>323</v>
      </c>
      <c r="K329" s="64" t="s">
        <v>324</v>
      </c>
    </row>
    <row r="330" spans="1:11" x14ac:dyDescent="0.35">
      <c r="A330" s="64" t="s">
        <v>242</v>
      </c>
      <c r="B330" s="64" t="s">
        <v>175</v>
      </c>
      <c r="C330" s="64" t="s">
        <v>243</v>
      </c>
      <c r="D330" s="64" t="s">
        <v>239</v>
      </c>
      <c r="E330" s="64" t="s">
        <v>155</v>
      </c>
      <c r="F330">
        <v>55000</v>
      </c>
      <c r="G330">
        <v>48000</v>
      </c>
      <c r="H330">
        <v>42647.22</v>
      </c>
      <c r="I330" s="64" t="s">
        <v>152</v>
      </c>
      <c r="J330" s="64" t="s">
        <v>323</v>
      </c>
      <c r="K330" s="64" t="s">
        <v>324</v>
      </c>
    </row>
    <row r="331" spans="1:11" x14ac:dyDescent="0.35">
      <c r="A331" s="64" t="s">
        <v>244</v>
      </c>
      <c r="B331" s="64" t="s">
        <v>168</v>
      </c>
      <c r="C331" s="64" t="s">
        <v>245</v>
      </c>
      <c r="D331" s="64" t="s">
        <v>232</v>
      </c>
      <c r="E331" s="64" t="s">
        <v>14</v>
      </c>
      <c r="F331">
        <v>1213000</v>
      </c>
      <c r="G331">
        <v>1040000</v>
      </c>
      <c r="H331">
        <v>920850.4</v>
      </c>
      <c r="I331" s="64" t="s">
        <v>152</v>
      </c>
      <c r="J331" s="64" t="s">
        <v>323</v>
      </c>
      <c r="K331" s="64" t="s">
        <v>324</v>
      </c>
    </row>
    <row r="332" spans="1:11" x14ac:dyDescent="0.35">
      <c r="A332" s="64" t="s">
        <v>244</v>
      </c>
      <c r="B332" s="64" t="s">
        <v>168</v>
      </c>
      <c r="C332" s="64" t="s">
        <v>245</v>
      </c>
      <c r="D332" s="64" t="s">
        <v>232</v>
      </c>
      <c r="E332" s="64" t="s">
        <v>31</v>
      </c>
      <c r="F332">
        <v>200000</v>
      </c>
      <c r="G332">
        <v>50000</v>
      </c>
      <c r="H332">
        <v>44726.17</v>
      </c>
      <c r="I332" s="64" t="s">
        <v>152</v>
      </c>
      <c r="J332" s="64" t="s">
        <v>323</v>
      </c>
      <c r="K332" s="64" t="s">
        <v>324</v>
      </c>
    </row>
    <row r="333" spans="1:11" x14ac:dyDescent="0.35">
      <c r="A333" s="64" t="s">
        <v>244</v>
      </c>
      <c r="B333" s="64" t="s">
        <v>168</v>
      </c>
      <c r="C333" s="64" t="s">
        <v>245</v>
      </c>
      <c r="D333" s="64" t="s">
        <v>239</v>
      </c>
      <c r="E333" s="64" t="s">
        <v>21</v>
      </c>
      <c r="F333">
        <v>39300</v>
      </c>
      <c r="G333">
        <v>23300</v>
      </c>
      <c r="H333">
        <v>23212.99</v>
      </c>
      <c r="I333" s="64" t="s">
        <v>152</v>
      </c>
      <c r="J333" s="64" t="s">
        <v>323</v>
      </c>
      <c r="K333" s="64" t="s">
        <v>324</v>
      </c>
    </row>
    <row r="334" spans="1:11" x14ac:dyDescent="0.35">
      <c r="A334" s="64" t="s">
        <v>244</v>
      </c>
      <c r="B334" s="64" t="s">
        <v>168</v>
      </c>
      <c r="C334" s="64" t="s">
        <v>245</v>
      </c>
      <c r="D334" s="64" t="s">
        <v>239</v>
      </c>
      <c r="E334" s="64" t="s">
        <v>16</v>
      </c>
      <c r="F334">
        <v>73600</v>
      </c>
      <c r="G334">
        <v>49000</v>
      </c>
      <c r="H334">
        <v>43150.79</v>
      </c>
      <c r="I334" s="64" t="s">
        <v>152</v>
      </c>
      <c r="J334" s="64" t="s">
        <v>323</v>
      </c>
      <c r="K334" s="64" t="s">
        <v>324</v>
      </c>
    </row>
    <row r="335" spans="1:11" x14ac:dyDescent="0.35">
      <c r="A335" s="64" t="s">
        <v>244</v>
      </c>
      <c r="B335" s="64" t="s">
        <v>168</v>
      </c>
      <c r="C335" s="64" t="s">
        <v>245</v>
      </c>
      <c r="D335" s="64" t="s">
        <v>239</v>
      </c>
      <c r="E335" s="64" t="s">
        <v>22</v>
      </c>
      <c r="F335">
        <v>32000</v>
      </c>
      <c r="G335">
        <v>18000</v>
      </c>
      <c r="H335">
        <v>16808.25</v>
      </c>
      <c r="I335" s="64" t="s">
        <v>152</v>
      </c>
      <c r="J335" s="64" t="s">
        <v>323</v>
      </c>
      <c r="K335" s="64" t="s">
        <v>324</v>
      </c>
    </row>
    <row r="336" spans="1:11" x14ac:dyDescent="0.35">
      <c r="A336" s="64" t="s">
        <v>244</v>
      </c>
      <c r="B336" s="64" t="s">
        <v>168</v>
      </c>
      <c r="C336" s="64" t="s">
        <v>245</v>
      </c>
      <c r="D336" s="64" t="s">
        <v>239</v>
      </c>
      <c r="E336" s="64" t="s">
        <v>23</v>
      </c>
      <c r="F336">
        <v>33500</v>
      </c>
      <c r="G336">
        <v>24000</v>
      </c>
      <c r="H336">
        <v>20550.12</v>
      </c>
      <c r="I336" s="64" t="s">
        <v>152</v>
      </c>
      <c r="J336" s="64" t="s">
        <v>323</v>
      </c>
      <c r="K336" s="64" t="s">
        <v>324</v>
      </c>
    </row>
    <row r="337" spans="1:11" x14ac:dyDescent="0.35">
      <c r="A337" s="64" t="s">
        <v>244</v>
      </c>
      <c r="B337" s="64" t="s">
        <v>168</v>
      </c>
      <c r="C337" s="64" t="s">
        <v>245</v>
      </c>
      <c r="D337" s="64" t="s">
        <v>239</v>
      </c>
      <c r="E337" s="64" t="s">
        <v>25</v>
      </c>
      <c r="F337">
        <v>80500</v>
      </c>
      <c r="G337">
        <v>43000</v>
      </c>
      <c r="H337">
        <v>41948.68</v>
      </c>
      <c r="I337" s="64" t="s">
        <v>152</v>
      </c>
      <c r="J337" s="64" t="s">
        <v>323</v>
      </c>
      <c r="K337" s="64" t="s">
        <v>324</v>
      </c>
    </row>
    <row r="338" spans="1:11" x14ac:dyDescent="0.35">
      <c r="A338" s="64" t="s">
        <v>244</v>
      </c>
      <c r="B338" s="64" t="s">
        <v>168</v>
      </c>
      <c r="C338" s="64" t="s">
        <v>245</v>
      </c>
      <c r="D338" s="64" t="s">
        <v>239</v>
      </c>
      <c r="E338" s="64" t="s">
        <v>29</v>
      </c>
      <c r="F338">
        <v>72500</v>
      </c>
      <c r="G338">
        <v>39000</v>
      </c>
      <c r="H338">
        <v>33994.199999999997</v>
      </c>
      <c r="I338" s="64" t="s">
        <v>152</v>
      </c>
      <c r="J338" s="64" t="s">
        <v>323</v>
      </c>
      <c r="K338" s="64" t="s">
        <v>324</v>
      </c>
    </row>
    <row r="339" spans="1:11" x14ac:dyDescent="0.35">
      <c r="A339" s="64" t="s">
        <v>244</v>
      </c>
      <c r="B339" s="64" t="s">
        <v>168</v>
      </c>
      <c r="C339" s="64" t="s">
        <v>245</v>
      </c>
      <c r="D339" s="64" t="s">
        <v>239</v>
      </c>
      <c r="E339" s="64" t="s">
        <v>19</v>
      </c>
      <c r="F339">
        <v>81300</v>
      </c>
      <c r="G339">
        <v>43000</v>
      </c>
      <c r="H339">
        <v>38072.300000000003</v>
      </c>
      <c r="I339" s="64" t="s">
        <v>152</v>
      </c>
      <c r="J339" s="64" t="s">
        <v>323</v>
      </c>
      <c r="K339" s="64" t="s">
        <v>324</v>
      </c>
    </row>
    <row r="340" spans="1:11" x14ac:dyDescent="0.35">
      <c r="A340" s="64" t="s">
        <v>244</v>
      </c>
      <c r="B340" s="64" t="s">
        <v>168</v>
      </c>
      <c r="C340" s="64" t="s">
        <v>245</v>
      </c>
      <c r="D340" s="64" t="s">
        <v>239</v>
      </c>
      <c r="E340" s="64" t="s">
        <v>18</v>
      </c>
      <c r="F340">
        <v>58800</v>
      </c>
      <c r="G340">
        <v>32000</v>
      </c>
      <c r="H340">
        <v>31929.98</v>
      </c>
      <c r="I340" s="64" t="s">
        <v>152</v>
      </c>
      <c r="J340" s="64" t="s">
        <v>323</v>
      </c>
      <c r="K340" s="64" t="s">
        <v>324</v>
      </c>
    </row>
    <row r="341" spans="1:11" x14ac:dyDescent="0.35">
      <c r="A341" s="64" t="s">
        <v>244</v>
      </c>
      <c r="B341" s="64" t="s">
        <v>168</v>
      </c>
      <c r="C341" s="64" t="s">
        <v>245</v>
      </c>
      <c r="D341" s="64" t="s">
        <v>239</v>
      </c>
      <c r="E341" s="64" t="s">
        <v>15</v>
      </c>
      <c r="F341">
        <v>118500</v>
      </c>
      <c r="G341">
        <v>88000</v>
      </c>
      <c r="H341">
        <v>84797.95</v>
      </c>
      <c r="I341" s="64" t="s">
        <v>152</v>
      </c>
      <c r="J341" s="64" t="s">
        <v>323</v>
      </c>
      <c r="K341" s="64" t="s">
        <v>324</v>
      </c>
    </row>
    <row r="342" spans="1:11" x14ac:dyDescent="0.35">
      <c r="A342" s="64" t="s">
        <v>244</v>
      </c>
      <c r="B342" s="64" t="s">
        <v>168</v>
      </c>
      <c r="C342" s="64" t="s">
        <v>245</v>
      </c>
      <c r="D342" s="64" t="s">
        <v>239</v>
      </c>
      <c r="E342" s="64" t="s">
        <v>20</v>
      </c>
      <c r="F342">
        <v>71900</v>
      </c>
      <c r="G342">
        <v>53000</v>
      </c>
      <c r="H342">
        <v>46299.7</v>
      </c>
      <c r="I342" s="64" t="s">
        <v>152</v>
      </c>
      <c r="J342" s="64" t="s">
        <v>323</v>
      </c>
      <c r="K342" s="64" t="s">
        <v>324</v>
      </c>
    </row>
    <row r="343" spans="1:11" x14ac:dyDescent="0.35">
      <c r="A343" s="64" t="s">
        <v>244</v>
      </c>
      <c r="B343" s="64" t="s">
        <v>168</v>
      </c>
      <c r="C343" s="64" t="s">
        <v>245</v>
      </c>
      <c r="D343" s="64" t="s">
        <v>239</v>
      </c>
      <c r="E343" s="64" t="s">
        <v>27</v>
      </c>
      <c r="F343">
        <v>55000</v>
      </c>
      <c r="G343">
        <v>29000</v>
      </c>
      <c r="H343">
        <v>25872.35</v>
      </c>
      <c r="I343" s="64" t="s">
        <v>152</v>
      </c>
      <c r="J343" s="64" t="s">
        <v>323</v>
      </c>
      <c r="K343" s="64" t="s">
        <v>324</v>
      </c>
    </row>
    <row r="344" spans="1:11" x14ac:dyDescent="0.35">
      <c r="A344" s="64" t="s">
        <v>244</v>
      </c>
      <c r="B344" s="64" t="s">
        <v>168</v>
      </c>
      <c r="C344" s="64" t="s">
        <v>245</v>
      </c>
      <c r="D344" s="64" t="s">
        <v>239</v>
      </c>
      <c r="E344" s="64" t="s">
        <v>17</v>
      </c>
      <c r="F344">
        <v>59000</v>
      </c>
      <c r="G344">
        <v>43000</v>
      </c>
      <c r="H344">
        <v>38207.800000000003</v>
      </c>
      <c r="I344" s="64" t="s">
        <v>152</v>
      </c>
      <c r="J344" s="64" t="s">
        <v>323</v>
      </c>
      <c r="K344" s="64" t="s">
        <v>324</v>
      </c>
    </row>
    <row r="345" spans="1:11" x14ac:dyDescent="0.35">
      <c r="A345" s="64" t="s">
        <v>244</v>
      </c>
      <c r="B345" s="64" t="s">
        <v>168</v>
      </c>
      <c r="C345" s="64" t="s">
        <v>245</v>
      </c>
      <c r="D345" s="64" t="s">
        <v>239</v>
      </c>
      <c r="E345" s="64" t="s">
        <v>26</v>
      </c>
      <c r="F345">
        <v>90000</v>
      </c>
      <c r="G345">
        <v>64000</v>
      </c>
      <c r="H345">
        <v>56005.13</v>
      </c>
      <c r="I345" s="64" t="s">
        <v>152</v>
      </c>
      <c r="J345" s="64" t="s">
        <v>323</v>
      </c>
      <c r="K345" s="64" t="s">
        <v>324</v>
      </c>
    </row>
    <row r="346" spans="1:11" x14ac:dyDescent="0.35">
      <c r="A346" s="64" t="s">
        <v>244</v>
      </c>
      <c r="B346" s="64" t="s">
        <v>168</v>
      </c>
      <c r="C346" s="64" t="s">
        <v>245</v>
      </c>
      <c r="D346" s="64" t="s">
        <v>239</v>
      </c>
      <c r="E346" s="64" t="s">
        <v>32</v>
      </c>
      <c r="F346">
        <v>31500</v>
      </c>
      <c r="G346">
        <v>18000</v>
      </c>
      <c r="H346">
        <v>15958.64</v>
      </c>
      <c r="I346" s="64" t="s">
        <v>152</v>
      </c>
      <c r="J346" s="64" t="s">
        <v>323</v>
      </c>
      <c r="K346" s="64" t="s">
        <v>324</v>
      </c>
    </row>
    <row r="347" spans="1:11" x14ac:dyDescent="0.35">
      <c r="A347" s="64" t="s">
        <v>244</v>
      </c>
      <c r="B347" s="64" t="s">
        <v>168</v>
      </c>
      <c r="C347" s="64" t="s">
        <v>245</v>
      </c>
      <c r="D347" s="64" t="s">
        <v>239</v>
      </c>
      <c r="E347" s="64" t="s">
        <v>156</v>
      </c>
      <c r="F347">
        <v>37500</v>
      </c>
      <c r="G347">
        <v>22000</v>
      </c>
      <c r="H347">
        <v>19365.21</v>
      </c>
      <c r="I347" s="64" t="s">
        <v>152</v>
      </c>
      <c r="J347" s="64" t="s">
        <v>323</v>
      </c>
      <c r="K347" s="64" t="s">
        <v>324</v>
      </c>
    </row>
    <row r="348" spans="1:11" x14ac:dyDescent="0.35">
      <c r="A348" s="64" t="s">
        <v>244</v>
      </c>
      <c r="B348" s="64" t="s">
        <v>168</v>
      </c>
      <c r="C348" s="64" t="s">
        <v>245</v>
      </c>
      <c r="D348" s="64" t="s">
        <v>239</v>
      </c>
      <c r="E348" s="64" t="s">
        <v>159</v>
      </c>
      <c r="F348">
        <v>32800</v>
      </c>
      <c r="G348">
        <v>22000</v>
      </c>
      <c r="H348">
        <v>21759.07</v>
      </c>
      <c r="I348" s="64" t="s">
        <v>152</v>
      </c>
      <c r="J348" s="64" t="s">
        <v>323</v>
      </c>
      <c r="K348" s="64" t="s">
        <v>324</v>
      </c>
    </row>
    <row r="349" spans="1:11" x14ac:dyDescent="0.35">
      <c r="A349" s="64" t="s">
        <v>244</v>
      </c>
      <c r="B349" s="64" t="s">
        <v>168</v>
      </c>
      <c r="C349" s="64" t="s">
        <v>245</v>
      </c>
      <c r="D349" s="64" t="s">
        <v>239</v>
      </c>
      <c r="E349" s="64" t="s">
        <v>24</v>
      </c>
      <c r="F349">
        <v>55500</v>
      </c>
      <c r="G349">
        <v>31000</v>
      </c>
      <c r="H349">
        <v>27001.14</v>
      </c>
      <c r="I349" s="64" t="s">
        <v>152</v>
      </c>
      <c r="J349" s="64" t="s">
        <v>323</v>
      </c>
      <c r="K349" s="64" t="s">
        <v>324</v>
      </c>
    </row>
    <row r="350" spans="1:11" x14ac:dyDescent="0.35">
      <c r="A350" s="64" t="s">
        <v>244</v>
      </c>
      <c r="B350" s="64" t="s">
        <v>168</v>
      </c>
      <c r="C350" s="64" t="s">
        <v>245</v>
      </c>
      <c r="D350" s="64" t="s">
        <v>239</v>
      </c>
      <c r="E350" s="64" t="s">
        <v>157</v>
      </c>
      <c r="F350">
        <v>31800</v>
      </c>
      <c r="G350">
        <v>19000</v>
      </c>
      <c r="H350">
        <v>16732.560000000001</v>
      </c>
      <c r="I350" s="64" t="s">
        <v>152</v>
      </c>
      <c r="J350" s="64" t="s">
        <v>323</v>
      </c>
      <c r="K350" s="64" t="s">
        <v>324</v>
      </c>
    </row>
    <row r="351" spans="1:11" x14ac:dyDescent="0.35">
      <c r="A351" s="64" t="s">
        <v>244</v>
      </c>
      <c r="B351" s="64" t="s">
        <v>168</v>
      </c>
      <c r="C351" s="64" t="s">
        <v>245</v>
      </c>
      <c r="D351" s="64" t="s">
        <v>239</v>
      </c>
      <c r="E351" s="64" t="s">
        <v>155</v>
      </c>
      <c r="F351">
        <v>32000</v>
      </c>
      <c r="G351">
        <v>21000</v>
      </c>
      <c r="H351">
        <v>19299.55</v>
      </c>
      <c r="I351" s="64" t="s">
        <v>152</v>
      </c>
      <c r="J351" s="64" t="s">
        <v>323</v>
      </c>
      <c r="K351" s="64" t="s">
        <v>324</v>
      </c>
    </row>
    <row r="352" spans="1:11" x14ac:dyDescent="0.35">
      <c r="A352" s="64" t="s">
        <v>246</v>
      </c>
      <c r="B352" s="64" t="s">
        <v>178</v>
      </c>
      <c r="C352" s="64" t="s">
        <v>247</v>
      </c>
      <c r="D352" s="64" t="s">
        <v>232</v>
      </c>
      <c r="E352" s="64" t="s">
        <v>14</v>
      </c>
      <c r="F352">
        <v>730500</v>
      </c>
      <c r="G352">
        <v>522000</v>
      </c>
      <c r="H352">
        <v>474420.1</v>
      </c>
      <c r="I352" s="64" t="s">
        <v>152</v>
      </c>
      <c r="J352" s="64" t="s">
        <v>323</v>
      </c>
      <c r="K352" s="64" t="s">
        <v>324</v>
      </c>
    </row>
    <row r="353" spans="1:11" x14ac:dyDescent="0.35">
      <c r="A353" s="64" t="s">
        <v>246</v>
      </c>
      <c r="B353" s="64" t="s">
        <v>178</v>
      </c>
      <c r="C353" s="64" t="s">
        <v>247</v>
      </c>
      <c r="D353" s="64" t="s">
        <v>232</v>
      </c>
      <c r="E353" s="64" t="s">
        <v>31</v>
      </c>
      <c r="F353">
        <v>3555900</v>
      </c>
      <c r="G353">
        <v>1930000</v>
      </c>
      <c r="H353">
        <v>1780249.0099999998</v>
      </c>
      <c r="I353" s="64" t="s">
        <v>152</v>
      </c>
      <c r="J353" s="64" t="s">
        <v>323</v>
      </c>
      <c r="K353" s="64" t="s">
        <v>324</v>
      </c>
    </row>
    <row r="354" spans="1:11" x14ac:dyDescent="0.35">
      <c r="A354" s="64" t="s">
        <v>246</v>
      </c>
      <c r="B354" s="64" t="s">
        <v>178</v>
      </c>
      <c r="C354" s="64" t="s">
        <v>247</v>
      </c>
      <c r="D354" s="64" t="s">
        <v>232</v>
      </c>
      <c r="E354" s="64" t="s">
        <v>28</v>
      </c>
      <c r="F354">
        <v>100000</v>
      </c>
      <c r="G354">
        <v>81000</v>
      </c>
      <c r="H354">
        <v>70746.12</v>
      </c>
      <c r="I354" s="64" t="s">
        <v>152</v>
      </c>
      <c r="J354" s="64" t="s">
        <v>323</v>
      </c>
      <c r="K354" s="64" t="s">
        <v>324</v>
      </c>
    </row>
    <row r="355" spans="1:11" x14ac:dyDescent="0.35">
      <c r="A355" s="64" t="s">
        <v>246</v>
      </c>
      <c r="B355" s="64" t="s">
        <v>178</v>
      </c>
      <c r="C355" s="64" t="s">
        <v>247</v>
      </c>
      <c r="D355" s="64" t="s">
        <v>239</v>
      </c>
      <c r="E355" s="64" t="s">
        <v>21</v>
      </c>
      <c r="F355">
        <v>152600</v>
      </c>
      <c r="G355">
        <v>107400</v>
      </c>
      <c r="H355">
        <v>93471</v>
      </c>
      <c r="I355" s="64" t="s">
        <v>152</v>
      </c>
      <c r="J355" s="64" t="s">
        <v>323</v>
      </c>
      <c r="K355" s="64" t="s">
        <v>324</v>
      </c>
    </row>
    <row r="356" spans="1:11" x14ac:dyDescent="0.35">
      <c r="A356" s="64" t="s">
        <v>246</v>
      </c>
      <c r="B356" s="64" t="s">
        <v>178</v>
      </c>
      <c r="C356" s="64" t="s">
        <v>247</v>
      </c>
      <c r="D356" s="64" t="s">
        <v>239</v>
      </c>
      <c r="E356" s="64" t="s">
        <v>16</v>
      </c>
      <c r="F356">
        <v>26300</v>
      </c>
      <c r="G356">
        <v>18000</v>
      </c>
      <c r="H356">
        <v>15917</v>
      </c>
      <c r="I356" s="64" t="s">
        <v>152</v>
      </c>
      <c r="J356" s="64" t="s">
        <v>323</v>
      </c>
      <c r="K356" s="64" t="s">
        <v>324</v>
      </c>
    </row>
    <row r="357" spans="1:11" x14ac:dyDescent="0.35">
      <c r="A357" s="64" t="s">
        <v>246</v>
      </c>
      <c r="B357" s="64" t="s">
        <v>178</v>
      </c>
      <c r="C357" s="64" t="s">
        <v>247</v>
      </c>
      <c r="D357" s="64" t="s">
        <v>239</v>
      </c>
      <c r="E357" s="64" t="s">
        <v>22</v>
      </c>
      <c r="F357">
        <v>285000</v>
      </c>
      <c r="G357">
        <v>193900</v>
      </c>
      <c r="H357">
        <v>174198.39999999999</v>
      </c>
      <c r="I357" s="64" t="s">
        <v>152</v>
      </c>
      <c r="J357" s="64" t="s">
        <v>323</v>
      </c>
      <c r="K357" s="64" t="s">
        <v>324</v>
      </c>
    </row>
    <row r="358" spans="1:11" x14ac:dyDescent="0.35">
      <c r="A358" s="64" t="s">
        <v>246</v>
      </c>
      <c r="B358" s="64" t="s">
        <v>178</v>
      </c>
      <c r="C358" s="64" t="s">
        <v>247</v>
      </c>
      <c r="D358" s="64" t="s">
        <v>239</v>
      </c>
      <c r="E358" s="64" t="s">
        <v>23</v>
      </c>
      <c r="F358">
        <v>332000</v>
      </c>
      <c r="G358">
        <v>188000</v>
      </c>
      <c r="H358">
        <v>160967.04000000001</v>
      </c>
      <c r="I358" s="64" t="s">
        <v>152</v>
      </c>
      <c r="J358" s="64" t="s">
        <v>323</v>
      </c>
      <c r="K358" s="64" t="s">
        <v>324</v>
      </c>
    </row>
    <row r="359" spans="1:11" x14ac:dyDescent="0.35">
      <c r="A359" s="64" t="s">
        <v>246</v>
      </c>
      <c r="B359" s="64" t="s">
        <v>178</v>
      </c>
      <c r="C359" s="64" t="s">
        <v>247</v>
      </c>
      <c r="D359" s="64" t="s">
        <v>239</v>
      </c>
      <c r="E359" s="64" t="s">
        <v>25</v>
      </c>
      <c r="F359">
        <v>998800</v>
      </c>
      <c r="G359">
        <v>699100</v>
      </c>
      <c r="H359">
        <v>616574.74</v>
      </c>
      <c r="I359" s="64" t="s">
        <v>152</v>
      </c>
      <c r="J359" s="64" t="s">
        <v>323</v>
      </c>
      <c r="K359" s="64" t="s">
        <v>324</v>
      </c>
    </row>
    <row r="360" spans="1:11" x14ac:dyDescent="0.35">
      <c r="A360" s="64" t="s">
        <v>246</v>
      </c>
      <c r="B360" s="64" t="s">
        <v>178</v>
      </c>
      <c r="C360" s="64" t="s">
        <v>247</v>
      </c>
      <c r="D360" s="64" t="s">
        <v>239</v>
      </c>
      <c r="E360" s="64" t="s">
        <v>29</v>
      </c>
      <c r="F360">
        <v>1310000</v>
      </c>
      <c r="G360">
        <v>1127500</v>
      </c>
      <c r="H360">
        <v>979901.94</v>
      </c>
      <c r="I360" s="64" t="s">
        <v>152</v>
      </c>
      <c r="J360" s="64" t="s">
        <v>323</v>
      </c>
      <c r="K360" s="64" t="s">
        <v>324</v>
      </c>
    </row>
    <row r="361" spans="1:11" x14ac:dyDescent="0.35">
      <c r="A361" s="64" t="s">
        <v>246</v>
      </c>
      <c r="B361" s="64" t="s">
        <v>178</v>
      </c>
      <c r="C361" s="64" t="s">
        <v>247</v>
      </c>
      <c r="D361" s="64" t="s">
        <v>239</v>
      </c>
      <c r="E361" s="64" t="s">
        <v>19</v>
      </c>
      <c r="F361">
        <v>771100</v>
      </c>
      <c r="G361">
        <v>643400</v>
      </c>
      <c r="H361">
        <v>586316.24</v>
      </c>
      <c r="I361" s="64" t="s">
        <v>152</v>
      </c>
      <c r="J361" s="64" t="s">
        <v>323</v>
      </c>
      <c r="K361" s="64" t="s">
        <v>324</v>
      </c>
    </row>
    <row r="362" spans="1:11" x14ac:dyDescent="0.35">
      <c r="A362" s="64" t="s">
        <v>246</v>
      </c>
      <c r="B362" s="64" t="s">
        <v>178</v>
      </c>
      <c r="C362" s="64" t="s">
        <v>247</v>
      </c>
      <c r="D362" s="64" t="s">
        <v>239</v>
      </c>
      <c r="E362" s="64" t="s">
        <v>18</v>
      </c>
      <c r="F362">
        <v>221500</v>
      </c>
      <c r="G362">
        <v>174200</v>
      </c>
      <c r="H362">
        <v>162270.15</v>
      </c>
      <c r="I362" s="64" t="s">
        <v>152</v>
      </c>
      <c r="J362" s="64" t="s">
        <v>323</v>
      </c>
      <c r="K362" s="64" t="s">
        <v>324</v>
      </c>
    </row>
    <row r="363" spans="1:11" x14ac:dyDescent="0.35">
      <c r="A363" s="64" t="s">
        <v>246</v>
      </c>
      <c r="B363" s="64" t="s">
        <v>178</v>
      </c>
      <c r="C363" s="64" t="s">
        <v>247</v>
      </c>
      <c r="D363" s="64" t="s">
        <v>239</v>
      </c>
      <c r="E363" s="64" t="s">
        <v>15</v>
      </c>
      <c r="F363">
        <v>19000</v>
      </c>
      <c r="G363">
        <v>16000</v>
      </c>
      <c r="H363">
        <v>14210</v>
      </c>
      <c r="I363" s="64" t="s">
        <v>152</v>
      </c>
      <c r="J363" s="64" t="s">
        <v>323</v>
      </c>
      <c r="K363" s="64" t="s">
        <v>324</v>
      </c>
    </row>
    <row r="364" spans="1:11" x14ac:dyDescent="0.35">
      <c r="A364" s="64" t="s">
        <v>246</v>
      </c>
      <c r="B364" s="64" t="s">
        <v>178</v>
      </c>
      <c r="C364" s="64" t="s">
        <v>247</v>
      </c>
      <c r="D364" s="64" t="s">
        <v>239</v>
      </c>
      <c r="E364" s="64" t="s">
        <v>20</v>
      </c>
      <c r="F364">
        <v>439600</v>
      </c>
      <c r="G364">
        <v>326800</v>
      </c>
      <c r="H364">
        <v>280520.5</v>
      </c>
      <c r="I364" s="64" t="s">
        <v>152</v>
      </c>
      <c r="J364" s="64" t="s">
        <v>323</v>
      </c>
      <c r="K364" s="64" t="s">
        <v>324</v>
      </c>
    </row>
    <row r="365" spans="1:11" x14ac:dyDescent="0.35">
      <c r="A365" s="64" t="s">
        <v>246</v>
      </c>
      <c r="B365" s="64" t="s">
        <v>178</v>
      </c>
      <c r="C365" s="64" t="s">
        <v>247</v>
      </c>
      <c r="D365" s="64" t="s">
        <v>239</v>
      </c>
      <c r="E365" s="64" t="s">
        <v>27</v>
      </c>
      <c r="F365">
        <v>397000</v>
      </c>
      <c r="G365">
        <v>292300</v>
      </c>
      <c r="H365">
        <v>277226</v>
      </c>
      <c r="I365" s="64" t="s">
        <v>152</v>
      </c>
      <c r="J365" s="64" t="s">
        <v>323</v>
      </c>
      <c r="K365" s="64" t="s">
        <v>324</v>
      </c>
    </row>
    <row r="366" spans="1:11" x14ac:dyDescent="0.35">
      <c r="A366" s="64" t="s">
        <v>246</v>
      </c>
      <c r="B366" s="64" t="s">
        <v>178</v>
      </c>
      <c r="C366" s="64" t="s">
        <v>247</v>
      </c>
      <c r="D366" s="64" t="s">
        <v>239</v>
      </c>
      <c r="E366" s="64" t="s">
        <v>17</v>
      </c>
      <c r="F366">
        <v>301500</v>
      </c>
      <c r="G366">
        <v>231200</v>
      </c>
      <c r="H366">
        <v>219278.2</v>
      </c>
      <c r="I366" s="64" t="s">
        <v>152</v>
      </c>
      <c r="J366" s="64" t="s">
        <v>323</v>
      </c>
      <c r="K366" s="64" t="s">
        <v>324</v>
      </c>
    </row>
    <row r="367" spans="1:11" x14ac:dyDescent="0.35">
      <c r="A367" s="64" t="s">
        <v>246</v>
      </c>
      <c r="B367" s="64" t="s">
        <v>178</v>
      </c>
      <c r="C367" s="64" t="s">
        <v>247</v>
      </c>
      <c r="D367" s="64" t="s">
        <v>239</v>
      </c>
      <c r="E367" s="64" t="s">
        <v>26</v>
      </c>
      <c r="F367">
        <v>33000</v>
      </c>
      <c r="G367">
        <v>22900</v>
      </c>
      <c r="H367">
        <v>19619</v>
      </c>
      <c r="I367" s="64" t="s">
        <v>152</v>
      </c>
      <c r="J367" s="64" t="s">
        <v>323</v>
      </c>
      <c r="K367" s="64" t="s">
        <v>324</v>
      </c>
    </row>
    <row r="368" spans="1:11" x14ac:dyDescent="0.35">
      <c r="A368" s="64" t="s">
        <v>246</v>
      </c>
      <c r="B368" s="64" t="s">
        <v>178</v>
      </c>
      <c r="C368" s="64" t="s">
        <v>247</v>
      </c>
      <c r="D368" s="64" t="s">
        <v>239</v>
      </c>
      <c r="E368" s="64" t="s">
        <v>32</v>
      </c>
      <c r="F368">
        <v>229400</v>
      </c>
      <c r="G368">
        <v>137900</v>
      </c>
      <c r="H368">
        <v>118805.65</v>
      </c>
      <c r="I368" s="64" t="s">
        <v>152</v>
      </c>
      <c r="J368" s="64" t="s">
        <v>323</v>
      </c>
      <c r="K368" s="64" t="s">
        <v>324</v>
      </c>
    </row>
    <row r="369" spans="1:11" x14ac:dyDescent="0.35">
      <c r="A369" s="64" t="s">
        <v>246</v>
      </c>
      <c r="B369" s="64" t="s">
        <v>178</v>
      </c>
      <c r="C369" s="64" t="s">
        <v>247</v>
      </c>
      <c r="D369" s="64" t="s">
        <v>239</v>
      </c>
      <c r="E369" s="64" t="s">
        <v>156</v>
      </c>
      <c r="F369">
        <v>105000</v>
      </c>
      <c r="G369">
        <v>63900</v>
      </c>
      <c r="H369">
        <v>57056</v>
      </c>
      <c r="I369" s="64" t="s">
        <v>152</v>
      </c>
      <c r="J369" s="64" t="s">
        <v>323</v>
      </c>
      <c r="K369" s="64" t="s">
        <v>324</v>
      </c>
    </row>
    <row r="370" spans="1:11" x14ac:dyDescent="0.35">
      <c r="A370" s="64" t="s">
        <v>246</v>
      </c>
      <c r="B370" s="64" t="s">
        <v>178</v>
      </c>
      <c r="C370" s="64" t="s">
        <v>247</v>
      </c>
      <c r="D370" s="64" t="s">
        <v>239</v>
      </c>
      <c r="E370" s="64" t="s">
        <v>159</v>
      </c>
      <c r="F370">
        <v>90600</v>
      </c>
      <c r="G370">
        <v>70100</v>
      </c>
      <c r="H370">
        <v>65271.8</v>
      </c>
      <c r="I370" s="64" t="s">
        <v>152</v>
      </c>
      <c r="J370" s="64" t="s">
        <v>323</v>
      </c>
      <c r="K370" s="64" t="s">
        <v>324</v>
      </c>
    </row>
    <row r="371" spans="1:11" x14ac:dyDescent="0.35">
      <c r="A371" s="64" t="s">
        <v>246</v>
      </c>
      <c r="B371" s="64" t="s">
        <v>178</v>
      </c>
      <c r="C371" s="64" t="s">
        <v>247</v>
      </c>
      <c r="D371" s="64" t="s">
        <v>239</v>
      </c>
      <c r="E371" s="64" t="s">
        <v>24</v>
      </c>
      <c r="F371">
        <v>587500</v>
      </c>
      <c r="G371">
        <v>389700</v>
      </c>
      <c r="H371">
        <v>334618.55</v>
      </c>
      <c r="I371" s="64" t="s">
        <v>152</v>
      </c>
      <c r="J371" s="64" t="s">
        <v>323</v>
      </c>
      <c r="K371" s="64" t="s">
        <v>324</v>
      </c>
    </row>
    <row r="372" spans="1:11" x14ac:dyDescent="0.35">
      <c r="A372" s="64" t="s">
        <v>246</v>
      </c>
      <c r="B372" s="64" t="s">
        <v>178</v>
      </c>
      <c r="C372" s="64" t="s">
        <v>247</v>
      </c>
      <c r="D372" s="64" t="s">
        <v>239</v>
      </c>
      <c r="E372" s="64" t="s">
        <v>157</v>
      </c>
      <c r="F372">
        <v>194200</v>
      </c>
      <c r="G372">
        <v>145800</v>
      </c>
      <c r="H372">
        <v>133216.4</v>
      </c>
      <c r="I372" s="64" t="s">
        <v>152</v>
      </c>
      <c r="J372" s="64" t="s">
        <v>323</v>
      </c>
      <c r="K372" s="64" t="s">
        <v>324</v>
      </c>
    </row>
    <row r="373" spans="1:11" x14ac:dyDescent="0.35">
      <c r="A373" s="64" t="s">
        <v>246</v>
      </c>
      <c r="B373" s="64" t="s">
        <v>178</v>
      </c>
      <c r="C373" s="64" t="s">
        <v>247</v>
      </c>
      <c r="D373" s="64" t="s">
        <v>239</v>
      </c>
      <c r="E373" s="64" t="s">
        <v>155</v>
      </c>
      <c r="F373">
        <v>119500</v>
      </c>
      <c r="G373">
        <v>86600</v>
      </c>
      <c r="H373">
        <v>75025.55</v>
      </c>
      <c r="I373" s="64" t="s">
        <v>152</v>
      </c>
      <c r="J373" s="64" t="s">
        <v>323</v>
      </c>
      <c r="K373" s="64" t="s">
        <v>324</v>
      </c>
    </row>
    <row r="374" spans="1:11" x14ac:dyDescent="0.35">
      <c r="A374" s="64" t="s">
        <v>248</v>
      </c>
      <c r="B374" s="64" t="s">
        <v>170</v>
      </c>
      <c r="C374" s="64" t="s">
        <v>249</v>
      </c>
      <c r="D374" s="64" t="s">
        <v>232</v>
      </c>
      <c r="E374" s="64" t="s">
        <v>161</v>
      </c>
      <c r="F374">
        <v>6000</v>
      </c>
      <c r="G374">
        <v>2000</v>
      </c>
      <c r="H374">
        <v>0</v>
      </c>
      <c r="I374" s="64" t="s">
        <v>152</v>
      </c>
      <c r="J374" s="64" t="s">
        <v>323</v>
      </c>
      <c r="K374" s="64" t="s">
        <v>324</v>
      </c>
    </row>
    <row r="375" spans="1:11" x14ac:dyDescent="0.35">
      <c r="A375" s="64" t="s">
        <v>248</v>
      </c>
      <c r="B375" s="64" t="s">
        <v>170</v>
      </c>
      <c r="C375" s="64" t="s">
        <v>249</v>
      </c>
      <c r="D375" s="64" t="s">
        <v>232</v>
      </c>
      <c r="E375" s="64" t="s">
        <v>14</v>
      </c>
      <c r="F375">
        <v>856500</v>
      </c>
      <c r="G375">
        <v>610000</v>
      </c>
      <c r="H375">
        <v>534781.28</v>
      </c>
      <c r="I375" s="64" t="s">
        <v>152</v>
      </c>
      <c r="J375" s="64" t="s">
        <v>323</v>
      </c>
      <c r="K375" s="64" t="s">
        <v>324</v>
      </c>
    </row>
    <row r="376" spans="1:11" x14ac:dyDescent="0.35">
      <c r="A376" s="64" t="s">
        <v>248</v>
      </c>
      <c r="B376" s="64" t="s">
        <v>170</v>
      </c>
      <c r="C376" s="64" t="s">
        <v>249</v>
      </c>
      <c r="D376" s="64" t="s">
        <v>232</v>
      </c>
      <c r="E376" s="64" t="s">
        <v>31</v>
      </c>
      <c r="F376">
        <v>100000</v>
      </c>
      <c r="G376">
        <v>8300</v>
      </c>
      <c r="H376">
        <v>7196</v>
      </c>
      <c r="I376" s="64" t="s">
        <v>152</v>
      </c>
      <c r="J376" s="64" t="s">
        <v>323</v>
      </c>
      <c r="K376" s="64" t="s">
        <v>324</v>
      </c>
    </row>
    <row r="377" spans="1:11" x14ac:dyDescent="0.35">
      <c r="A377" s="64" t="s">
        <v>248</v>
      </c>
      <c r="B377" s="64" t="s">
        <v>170</v>
      </c>
      <c r="C377" s="64" t="s">
        <v>249</v>
      </c>
      <c r="D377" s="64" t="s">
        <v>232</v>
      </c>
      <c r="E377" s="64" t="s">
        <v>28</v>
      </c>
      <c r="F377">
        <v>3277000</v>
      </c>
      <c r="G377">
        <v>46000</v>
      </c>
      <c r="H377">
        <v>40125.29</v>
      </c>
      <c r="I377" s="64" t="s">
        <v>152</v>
      </c>
      <c r="J377" s="64" t="s">
        <v>323</v>
      </c>
      <c r="K377" s="64" t="s">
        <v>324</v>
      </c>
    </row>
    <row r="378" spans="1:11" x14ac:dyDescent="0.35">
      <c r="A378" s="64" t="s">
        <v>248</v>
      </c>
      <c r="B378" s="64" t="s">
        <v>170</v>
      </c>
      <c r="C378" s="64" t="s">
        <v>249</v>
      </c>
      <c r="D378" s="64" t="s">
        <v>232</v>
      </c>
      <c r="E378" s="64" t="s">
        <v>7</v>
      </c>
      <c r="F378">
        <v>65000</v>
      </c>
      <c r="G378">
        <v>29000</v>
      </c>
      <c r="H378">
        <v>25338.65</v>
      </c>
      <c r="I378" s="64" t="s">
        <v>152</v>
      </c>
      <c r="J378" s="64" t="s">
        <v>323</v>
      </c>
      <c r="K378" s="64" t="s">
        <v>324</v>
      </c>
    </row>
    <row r="379" spans="1:11" x14ac:dyDescent="0.35">
      <c r="A379" s="64" t="s">
        <v>248</v>
      </c>
      <c r="B379" s="64" t="s">
        <v>170</v>
      </c>
      <c r="C379" s="64" t="s">
        <v>249</v>
      </c>
      <c r="D379" s="64" t="s">
        <v>232</v>
      </c>
      <c r="E379" s="64" t="s">
        <v>9</v>
      </c>
      <c r="F379">
        <v>30000</v>
      </c>
      <c r="G379">
        <v>15000</v>
      </c>
      <c r="H379">
        <v>0</v>
      </c>
      <c r="I379" s="64" t="s">
        <v>152</v>
      </c>
      <c r="J379" s="64" t="s">
        <v>323</v>
      </c>
      <c r="K379" s="64" t="s">
        <v>324</v>
      </c>
    </row>
    <row r="380" spans="1:11" x14ac:dyDescent="0.35">
      <c r="A380" s="64" t="s">
        <v>248</v>
      </c>
      <c r="B380" s="64" t="s">
        <v>170</v>
      </c>
      <c r="C380" s="64" t="s">
        <v>249</v>
      </c>
      <c r="D380" s="64" t="s">
        <v>239</v>
      </c>
      <c r="E380" s="64" t="s">
        <v>21</v>
      </c>
      <c r="F380">
        <v>122000</v>
      </c>
      <c r="G380">
        <v>107000</v>
      </c>
      <c r="H380">
        <v>92604.44</v>
      </c>
      <c r="I380" s="64" t="s">
        <v>152</v>
      </c>
      <c r="J380" s="64" t="s">
        <v>323</v>
      </c>
      <c r="K380" s="64" t="s">
        <v>324</v>
      </c>
    </row>
    <row r="381" spans="1:11" x14ac:dyDescent="0.35">
      <c r="A381" s="64" t="s">
        <v>248</v>
      </c>
      <c r="B381" s="64" t="s">
        <v>170</v>
      </c>
      <c r="C381" s="64" t="s">
        <v>249</v>
      </c>
      <c r="D381" s="64" t="s">
        <v>239</v>
      </c>
      <c r="E381" s="64" t="s">
        <v>16</v>
      </c>
      <c r="F381">
        <v>112000</v>
      </c>
      <c r="G381">
        <v>83000</v>
      </c>
      <c r="H381">
        <v>70632.28</v>
      </c>
      <c r="I381" s="64" t="s">
        <v>152</v>
      </c>
      <c r="J381" s="64" t="s">
        <v>323</v>
      </c>
      <c r="K381" s="64" t="s">
        <v>324</v>
      </c>
    </row>
    <row r="382" spans="1:11" x14ac:dyDescent="0.35">
      <c r="A382" s="64" t="s">
        <v>248</v>
      </c>
      <c r="B382" s="64" t="s">
        <v>170</v>
      </c>
      <c r="C382" s="64" t="s">
        <v>249</v>
      </c>
      <c r="D382" s="64" t="s">
        <v>239</v>
      </c>
      <c r="E382" s="64" t="s">
        <v>22</v>
      </c>
      <c r="F382">
        <v>101500</v>
      </c>
      <c r="G382">
        <v>66000</v>
      </c>
      <c r="H382">
        <v>59060.9</v>
      </c>
      <c r="I382" s="64" t="s">
        <v>152</v>
      </c>
      <c r="J382" s="64" t="s">
        <v>323</v>
      </c>
      <c r="K382" s="64" t="s">
        <v>324</v>
      </c>
    </row>
    <row r="383" spans="1:11" x14ac:dyDescent="0.35">
      <c r="A383" s="64" t="s">
        <v>248</v>
      </c>
      <c r="B383" s="64" t="s">
        <v>170</v>
      </c>
      <c r="C383" s="64" t="s">
        <v>249</v>
      </c>
      <c r="D383" s="64" t="s">
        <v>239</v>
      </c>
      <c r="E383" s="64" t="s">
        <v>23</v>
      </c>
      <c r="F383">
        <v>128500</v>
      </c>
      <c r="G383">
        <v>83000</v>
      </c>
      <c r="H383">
        <v>71242.429999999993</v>
      </c>
      <c r="I383" s="64" t="s">
        <v>152</v>
      </c>
      <c r="J383" s="64" t="s">
        <v>323</v>
      </c>
      <c r="K383" s="64" t="s">
        <v>324</v>
      </c>
    </row>
    <row r="384" spans="1:11" x14ac:dyDescent="0.35">
      <c r="A384" s="64" t="s">
        <v>248</v>
      </c>
      <c r="B384" s="64" t="s">
        <v>170</v>
      </c>
      <c r="C384" s="64" t="s">
        <v>249</v>
      </c>
      <c r="D384" s="64" t="s">
        <v>239</v>
      </c>
      <c r="E384" s="64" t="s">
        <v>25</v>
      </c>
      <c r="F384">
        <v>114000</v>
      </c>
      <c r="G384">
        <v>91000</v>
      </c>
      <c r="H384">
        <v>86108.89</v>
      </c>
      <c r="I384" s="64" t="s">
        <v>152</v>
      </c>
      <c r="J384" s="64" t="s">
        <v>323</v>
      </c>
      <c r="K384" s="64" t="s">
        <v>324</v>
      </c>
    </row>
    <row r="385" spans="1:11" x14ac:dyDescent="0.35">
      <c r="A385" s="64" t="s">
        <v>248</v>
      </c>
      <c r="B385" s="64" t="s">
        <v>170</v>
      </c>
      <c r="C385" s="64" t="s">
        <v>249</v>
      </c>
      <c r="D385" s="64" t="s">
        <v>239</v>
      </c>
      <c r="E385" s="64" t="s">
        <v>29</v>
      </c>
      <c r="F385">
        <v>132000</v>
      </c>
      <c r="G385">
        <v>106000</v>
      </c>
      <c r="H385">
        <v>96447.31</v>
      </c>
      <c r="I385" s="64" t="s">
        <v>152</v>
      </c>
      <c r="J385" s="64" t="s">
        <v>323</v>
      </c>
      <c r="K385" s="64" t="s">
        <v>324</v>
      </c>
    </row>
    <row r="386" spans="1:11" x14ac:dyDescent="0.35">
      <c r="A386" s="64" t="s">
        <v>248</v>
      </c>
      <c r="B386" s="64" t="s">
        <v>170</v>
      </c>
      <c r="C386" s="64" t="s">
        <v>249</v>
      </c>
      <c r="D386" s="64" t="s">
        <v>239</v>
      </c>
      <c r="E386" s="64" t="s">
        <v>19</v>
      </c>
      <c r="F386">
        <v>104500</v>
      </c>
      <c r="G386">
        <v>60000</v>
      </c>
      <c r="H386">
        <v>56646.12</v>
      </c>
      <c r="I386" s="64" t="s">
        <v>152</v>
      </c>
      <c r="J386" s="64" t="s">
        <v>323</v>
      </c>
      <c r="K386" s="64" t="s">
        <v>324</v>
      </c>
    </row>
    <row r="387" spans="1:11" x14ac:dyDescent="0.35">
      <c r="A387" s="64" t="s">
        <v>248</v>
      </c>
      <c r="B387" s="64" t="s">
        <v>170</v>
      </c>
      <c r="C387" s="64" t="s">
        <v>249</v>
      </c>
      <c r="D387" s="64" t="s">
        <v>239</v>
      </c>
      <c r="E387" s="64" t="s">
        <v>18</v>
      </c>
      <c r="F387">
        <v>121500</v>
      </c>
      <c r="G387">
        <v>90000</v>
      </c>
      <c r="H387">
        <v>79220.39</v>
      </c>
      <c r="I387" s="64" t="s">
        <v>152</v>
      </c>
      <c r="J387" s="64" t="s">
        <v>323</v>
      </c>
      <c r="K387" s="64" t="s">
        <v>324</v>
      </c>
    </row>
    <row r="388" spans="1:11" x14ac:dyDescent="0.35">
      <c r="A388" s="64" t="s">
        <v>248</v>
      </c>
      <c r="B388" s="64" t="s">
        <v>170</v>
      </c>
      <c r="C388" s="64" t="s">
        <v>249</v>
      </c>
      <c r="D388" s="64" t="s">
        <v>239</v>
      </c>
      <c r="E388" s="64" t="s">
        <v>15</v>
      </c>
      <c r="F388">
        <v>135500</v>
      </c>
      <c r="G388">
        <v>127000</v>
      </c>
      <c r="H388">
        <v>112767.95</v>
      </c>
      <c r="I388" s="64" t="s">
        <v>152</v>
      </c>
      <c r="J388" s="64" t="s">
        <v>323</v>
      </c>
      <c r="K388" s="64" t="s">
        <v>324</v>
      </c>
    </row>
    <row r="389" spans="1:11" x14ac:dyDescent="0.35">
      <c r="A389" s="64" t="s">
        <v>248</v>
      </c>
      <c r="B389" s="64" t="s">
        <v>170</v>
      </c>
      <c r="C389" s="64" t="s">
        <v>249</v>
      </c>
      <c r="D389" s="64" t="s">
        <v>239</v>
      </c>
      <c r="E389" s="64" t="s">
        <v>20</v>
      </c>
      <c r="F389">
        <v>105500</v>
      </c>
      <c r="G389">
        <v>90000</v>
      </c>
      <c r="H389">
        <v>78233.03</v>
      </c>
      <c r="I389" s="64" t="s">
        <v>152</v>
      </c>
      <c r="J389" s="64" t="s">
        <v>323</v>
      </c>
      <c r="K389" s="64" t="s">
        <v>324</v>
      </c>
    </row>
    <row r="390" spans="1:11" x14ac:dyDescent="0.35">
      <c r="A390" s="64" t="s">
        <v>248</v>
      </c>
      <c r="B390" s="64" t="s">
        <v>170</v>
      </c>
      <c r="C390" s="64" t="s">
        <v>249</v>
      </c>
      <c r="D390" s="64" t="s">
        <v>239</v>
      </c>
      <c r="E390" s="64" t="s">
        <v>27</v>
      </c>
      <c r="F390">
        <v>129500</v>
      </c>
      <c r="G390">
        <v>85000</v>
      </c>
      <c r="H390">
        <v>80779.73</v>
      </c>
      <c r="I390" s="64" t="s">
        <v>152</v>
      </c>
      <c r="J390" s="64" t="s">
        <v>323</v>
      </c>
      <c r="K390" s="64" t="s">
        <v>324</v>
      </c>
    </row>
    <row r="391" spans="1:11" x14ac:dyDescent="0.35">
      <c r="A391" s="64" t="s">
        <v>248</v>
      </c>
      <c r="B391" s="64" t="s">
        <v>170</v>
      </c>
      <c r="C391" s="64" t="s">
        <v>249</v>
      </c>
      <c r="D391" s="64" t="s">
        <v>239</v>
      </c>
      <c r="E391" s="64" t="s">
        <v>17</v>
      </c>
      <c r="F391">
        <v>80500</v>
      </c>
      <c r="G391">
        <v>63000</v>
      </c>
      <c r="H391">
        <v>54258.57</v>
      </c>
      <c r="I391" s="64" t="s">
        <v>152</v>
      </c>
      <c r="J391" s="64" t="s">
        <v>323</v>
      </c>
      <c r="K391" s="64" t="s">
        <v>324</v>
      </c>
    </row>
    <row r="392" spans="1:11" x14ac:dyDescent="0.35">
      <c r="A392" s="64" t="s">
        <v>248</v>
      </c>
      <c r="B392" s="64" t="s">
        <v>170</v>
      </c>
      <c r="C392" s="64" t="s">
        <v>249</v>
      </c>
      <c r="D392" s="64" t="s">
        <v>239</v>
      </c>
      <c r="E392" s="64" t="s">
        <v>26</v>
      </c>
      <c r="F392">
        <v>105000</v>
      </c>
      <c r="G392">
        <v>62000</v>
      </c>
      <c r="H392">
        <v>54927.81</v>
      </c>
      <c r="I392" s="64" t="s">
        <v>152</v>
      </c>
      <c r="J392" s="64" t="s">
        <v>323</v>
      </c>
      <c r="K392" s="64" t="s">
        <v>324</v>
      </c>
    </row>
    <row r="393" spans="1:11" x14ac:dyDescent="0.35">
      <c r="A393" s="64" t="s">
        <v>248</v>
      </c>
      <c r="B393" s="64" t="s">
        <v>170</v>
      </c>
      <c r="C393" s="64" t="s">
        <v>249</v>
      </c>
      <c r="D393" s="64" t="s">
        <v>239</v>
      </c>
      <c r="E393" s="64" t="s">
        <v>32</v>
      </c>
      <c r="F393">
        <v>77500</v>
      </c>
      <c r="G393">
        <v>60000</v>
      </c>
      <c r="H393">
        <v>56756.95</v>
      </c>
      <c r="I393" s="64" t="s">
        <v>152</v>
      </c>
      <c r="J393" s="64" t="s">
        <v>323</v>
      </c>
      <c r="K393" s="64" t="s">
        <v>324</v>
      </c>
    </row>
    <row r="394" spans="1:11" x14ac:dyDescent="0.35">
      <c r="A394" s="64" t="s">
        <v>248</v>
      </c>
      <c r="B394" s="64" t="s">
        <v>170</v>
      </c>
      <c r="C394" s="64" t="s">
        <v>249</v>
      </c>
      <c r="D394" s="64" t="s">
        <v>239</v>
      </c>
      <c r="E394" s="64" t="s">
        <v>156</v>
      </c>
      <c r="F394">
        <v>67500</v>
      </c>
      <c r="G394">
        <v>43000</v>
      </c>
      <c r="H394">
        <v>37055.99</v>
      </c>
      <c r="I394" s="64" t="s">
        <v>152</v>
      </c>
      <c r="J394" s="64" t="s">
        <v>323</v>
      </c>
      <c r="K394" s="64" t="s">
        <v>324</v>
      </c>
    </row>
    <row r="395" spans="1:11" x14ac:dyDescent="0.35">
      <c r="A395" s="64" t="s">
        <v>248</v>
      </c>
      <c r="B395" s="64" t="s">
        <v>170</v>
      </c>
      <c r="C395" s="64" t="s">
        <v>249</v>
      </c>
      <c r="D395" s="64" t="s">
        <v>239</v>
      </c>
      <c r="E395" s="64" t="s">
        <v>159</v>
      </c>
      <c r="F395">
        <v>78000</v>
      </c>
      <c r="G395">
        <v>44000</v>
      </c>
      <c r="H395">
        <v>39035.75</v>
      </c>
      <c r="I395" s="64" t="s">
        <v>152</v>
      </c>
      <c r="J395" s="64" t="s">
        <v>323</v>
      </c>
      <c r="K395" s="64" t="s">
        <v>324</v>
      </c>
    </row>
    <row r="396" spans="1:11" x14ac:dyDescent="0.35">
      <c r="A396" s="64" t="s">
        <v>248</v>
      </c>
      <c r="B396" s="64" t="s">
        <v>170</v>
      </c>
      <c r="C396" s="64" t="s">
        <v>249</v>
      </c>
      <c r="D396" s="64" t="s">
        <v>239</v>
      </c>
      <c r="E396" s="64" t="s">
        <v>24</v>
      </c>
      <c r="F396">
        <v>129500</v>
      </c>
      <c r="G396">
        <v>115000</v>
      </c>
      <c r="H396">
        <v>98414.12</v>
      </c>
      <c r="I396" s="64" t="s">
        <v>152</v>
      </c>
      <c r="J396" s="64" t="s">
        <v>323</v>
      </c>
      <c r="K396" s="64" t="s">
        <v>324</v>
      </c>
    </row>
    <row r="397" spans="1:11" x14ac:dyDescent="0.35">
      <c r="A397" s="64" t="s">
        <v>248</v>
      </c>
      <c r="B397" s="64" t="s">
        <v>170</v>
      </c>
      <c r="C397" s="64" t="s">
        <v>249</v>
      </c>
      <c r="D397" s="64" t="s">
        <v>239</v>
      </c>
      <c r="E397" s="64" t="s">
        <v>157</v>
      </c>
      <c r="F397">
        <v>59500</v>
      </c>
      <c r="G397">
        <v>21000</v>
      </c>
      <c r="H397">
        <v>18058.29</v>
      </c>
      <c r="I397" s="64" t="s">
        <v>152</v>
      </c>
      <c r="J397" s="64" t="s">
        <v>323</v>
      </c>
      <c r="K397" s="64" t="s">
        <v>324</v>
      </c>
    </row>
    <row r="398" spans="1:11" x14ac:dyDescent="0.35">
      <c r="A398" s="64" t="s">
        <v>248</v>
      </c>
      <c r="B398" s="64" t="s">
        <v>170</v>
      </c>
      <c r="C398" s="64" t="s">
        <v>249</v>
      </c>
      <c r="D398" s="64" t="s">
        <v>239</v>
      </c>
      <c r="E398" s="64" t="s">
        <v>155</v>
      </c>
      <c r="F398">
        <v>61500</v>
      </c>
      <c r="G398">
        <v>48000</v>
      </c>
      <c r="H398">
        <v>42308.12</v>
      </c>
      <c r="I398" s="64" t="s">
        <v>152</v>
      </c>
      <c r="J398" s="64" t="s">
        <v>323</v>
      </c>
      <c r="K398" s="64" t="s">
        <v>324</v>
      </c>
    </row>
    <row r="399" spans="1:11" x14ac:dyDescent="0.35">
      <c r="A399" s="64" t="s">
        <v>250</v>
      </c>
      <c r="B399" s="64" t="s">
        <v>177</v>
      </c>
      <c r="C399" s="64" t="s">
        <v>251</v>
      </c>
      <c r="D399" s="64" t="s">
        <v>232</v>
      </c>
      <c r="E399" s="64" t="s">
        <v>14</v>
      </c>
      <c r="F399">
        <v>1521000</v>
      </c>
      <c r="G399">
        <v>580200</v>
      </c>
      <c r="H399">
        <v>515284.03</v>
      </c>
      <c r="I399" s="64" t="s">
        <v>152</v>
      </c>
      <c r="J399" s="64" t="s">
        <v>323</v>
      </c>
      <c r="K399" s="64" t="s">
        <v>324</v>
      </c>
    </row>
    <row r="400" spans="1:11" x14ac:dyDescent="0.35">
      <c r="A400" s="64" t="s">
        <v>250</v>
      </c>
      <c r="B400" s="64" t="s">
        <v>177</v>
      </c>
      <c r="C400" s="64" t="s">
        <v>251</v>
      </c>
      <c r="D400" s="64" t="s">
        <v>232</v>
      </c>
      <c r="E400" s="64" t="s">
        <v>31</v>
      </c>
      <c r="F400">
        <v>4271000</v>
      </c>
      <c r="G400">
        <v>2950000</v>
      </c>
      <c r="H400">
        <v>2543707.7000000002</v>
      </c>
      <c r="I400" s="64" t="s">
        <v>152</v>
      </c>
      <c r="J400" s="64" t="s">
        <v>323</v>
      </c>
      <c r="K400" s="64" t="s">
        <v>324</v>
      </c>
    </row>
    <row r="401" spans="1:11" x14ac:dyDescent="0.35">
      <c r="A401" s="64" t="s">
        <v>250</v>
      </c>
      <c r="B401" s="64" t="s">
        <v>177</v>
      </c>
      <c r="C401" s="64" t="s">
        <v>251</v>
      </c>
      <c r="D401" s="64" t="s">
        <v>232</v>
      </c>
      <c r="E401" s="64" t="s">
        <v>28</v>
      </c>
      <c r="F401">
        <v>4820000</v>
      </c>
      <c r="G401">
        <v>2250000</v>
      </c>
      <c r="H401">
        <v>1936379.96</v>
      </c>
      <c r="I401" s="64" t="s">
        <v>152</v>
      </c>
      <c r="J401" s="64" t="s">
        <v>323</v>
      </c>
      <c r="K401" s="64" t="s">
        <v>324</v>
      </c>
    </row>
    <row r="402" spans="1:11" x14ac:dyDescent="0.35">
      <c r="A402" s="64" t="s">
        <v>250</v>
      </c>
      <c r="B402" s="64" t="s">
        <v>177</v>
      </c>
      <c r="C402" s="64" t="s">
        <v>251</v>
      </c>
      <c r="D402" s="64" t="s">
        <v>232</v>
      </c>
      <c r="E402" s="64" t="s">
        <v>7</v>
      </c>
      <c r="F402">
        <v>16000</v>
      </c>
      <c r="G402">
        <v>2000</v>
      </c>
      <c r="H402">
        <v>1763.85</v>
      </c>
      <c r="I402" s="64" t="s">
        <v>152</v>
      </c>
      <c r="J402" s="64" t="s">
        <v>323</v>
      </c>
      <c r="K402" s="64" t="s">
        <v>324</v>
      </c>
    </row>
    <row r="403" spans="1:11" x14ac:dyDescent="0.35">
      <c r="A403" s="64" t="s">
        <v>250</v>
      </c>
      <c r="B403" s="64" t="s">
        <v>177</v>
      </c>
      <c r="C403" s="64" t="s">
        <v>251</v>
      </c>
      <c r="D403" s="64" t="s">
        <v>239</v>
      </c>
      <c r="E403" s="64" t="s">
        <v>21</v>
      </c>
      <c r="F403">
        <v>60000</v>
      </c>
      <c r="G403">
        <v>35000</v>
      </c>
      <c r="H403">
        <v>30068.799999999999</v>
      </c>
      <c r="I403" s="64" t="s">
        <v>152</v>
      </c>
      <c r="J403" s="64" t="s">
        <v>323</v>
      </c>
      <c r="K403" s="64" t="s">
        <v>324</v>
      </c>
    </row>
    <row r="404" spans="1:11" x14ac:dyDescent="0.35">
      <c r="A404" s="64" t="s">
        <v>250</v>
      </c>
      <c r="B404" s="64" t="s">
        <v>177</v>
      </c>
      <c r="C404" s="64" t="s">
        <v>251</v>
      </c>
      <c r="D404" s="64" t="s">
        <v>239</v>
      </c>
      <c r="E404" s="64" t="s">
        <v>16</v>
      </c>
      <c r="F404">
        <v>146000</v>
      </c>
      <c r="G404">
        <v>119000</v>
      </c>
      <c r="H404">
        <v>105955.51</v>
      </c>
      <c r="I404" s="64" t="s">
        <v>152</v>
      </c>
      <c r="J404" s="64" t="s">
        <v>323</v>
      </c>
      <c r="K404" s="64" t="s">
        <v>324</v>
      </c>
    </row>
    <row r="405" spans="1:11" x14ac:dyDescent="0.35">
      <c r="A405" s="64" t="s">
        <v>250</v>
      </c>
      <c r="B405" s="64" t="s">
        <v>177</v>
      </c>
      <c r="C405" s="64" t="s">
        <v>251</v>
      </c>
      <c r="D405" s="64" t="s">
        <v>239</v>
      </c>
      <c r="E405" s="64" t="s">
        <v>22</v>
      </c>
      <c r="F405">
        <v>81000</v>
      </c>
      <c r="G405">
        <v>40500</v>
      </c>
      <c r="H405">
        <v>34477.07</v>
      </c>
      <c r="I405" s="64" t="s">
        <v>152</v>
      </c>
      <c r="J405" s="64" t="s">
        <v>323</v>
      </c>
      <c r="K405" s="64" t="s">
        <v>324</v>
      </c>
    </row>
    <row r="406" spans="1:11" x14ac:dyDescent="0.35">
      <c r="A406" s="64" t="s">
        <v>250</v>
      </c>
      <c r="B406" s="64" t="s">
        <v>177</v>
      </c>
      <c r="C406" s="64" t="s">
        <v>251</v>
      </c>
      <c r="D406" s="64" t="s">
        <v>239</v>
      </c>
      <c r="E406" s="64" t="s">
        <v>23</v>
      </c>
      <c r="F406">
        <v>63000</v>
      </c>
      <c r="G406">
        <v>35000</v>
      </c>
      <c r="H406">
        <v>31476.35</v>
      </c>
      <c r="I406" s="64" t="s">
        <v>152</v>
      </c>
      <c r="J406" s="64" t="s">
        <v>323</v>
      </c>
      <c r="K406" s="64" t="s">
        <v>324</v>
      </c>
    </row>
    <row r="407" spans="1:11" x14ac:dyDescent="0.35">
      <c r="A407" s="64" t="s">
        <v>250</v>
      </c>
      <c r="B407" s="64" t="s">
        <v>177</v>
      </c>
      <c r="C407" s="64" t="s">
        <v>251</v>
      </c>
      <c r="D407" s="64" t="s">
        <v>239</v>
      </c>
      <c r="E407" s="64" t="s">
        <v>25</v>
      </c>
      <c r="F407">
        <v>113000</v>
      </c>
      <c r="G407">
        <v>60000</v>
      </c>
      <c r="H407">
        <v>52305.52</v>
      </c>
      <c r="I407" s="64" t="s">
        <v>152</v>
      </c>
      <c r="J407" s="64" t="s">
        <v>323</v>
      </c>
      <c r="K407" s="64" t="s">
        <v>324</v>
      </c>
    </row>
    <row r="408" spans="1:11" x14ac:dyDescent="0.35">
      <c r="A408" s="64" t="s">
        <v>250</v>
      </c>
      <c r="B408" s="64" t="s">
        <v>177</v>
      </c>
      <c r="C408" s="64" t="s">
        <v>251</v>
      </c>
      <c r="D408" s="64" t="s">
        <v>239</v>
      </c>
      <c r="E408" s="64" t="s">
        <v>29</v>
      </c>
      <c r="F408">
        <v>170000</v>
      </c>
      <c r="G408">
        <v>82000</v>
      </c>
      <c r="H408">
        <v>71858.19</v>
      </c>
      <c r="I408" s="64" t="s">
        <v>152</v>
      </c>
      <c r="J408" s="64" t="s">
        <v>323</v>
      </c>
      <c r="K408" s="64" t="s">
        <v>324</v>
      </c>
    </row>
    <row r="409" spans="1:11" x14ac:dyDescent="0.35">
      <c r="A409" s="64" t="s">
        <v>250</v>
      </c>
      <c r="B409" s="64" t="s">
        <v>177</v>
      </c>
      <c r="C409" s="64" t="s">
        <v>251</v>
      </c>
      <c r="D409" s="64" t="s">
        <v>239</v>
      </c>
      <c r="E409" s="64" t="s">
        <v>19</v>
      </c>
      <c r="F409">
        <v>170000</v>
      </c>
      <c r="G409">
        <v>111000</v>
      </c>
      <c r="H409">
        <v>104163.41</v>
      </c>
      <c r="I409" s="64" t="s">
        <v>152</v>
      </c>
      <c r="J409" s="64" t="s">
        <v>323</v>
      </c>
      <c r="K409" s="64" t="s">
        <v>324</v>
      </c>
    </row>
    <row r="410" spans="1:11" x14ac:dyDescent="0.35">
      <c r="A410" s="64" t="s">
        <v>250</v>
      </c>
      <c r="B410" s="64" t="s">
        <v>177</v>
      </c>
      <c r="C410" s="64" t="s">
        <v>251</v>
      </c>
      <c r="D410" s="64" t="s">
        <v>239</v>
      </c>
      <c r="E410" s="64" t="s">
        <v>18</v>
      </c>
      <c r="F410">
        <v>128000</v>
      </c>
      <c r="G410">
        <v>84000</v>
      </c>
      <c r="H410">
        <v>78124.52</v>
      </c>
      <c r="I410" s="64" t="s">
        <v>152</v>
      </c>
      <c r="J410" s="64" t="s">
        <v>323</v>
      </c>
      <c r="K410" s="64" t="s">
        <v>324</v>
      </c>
    </row>
    <row r="411" spans="1:11" x14ac:dyDescent="0.35">
      <c r="A411" s="64" t="s">
        <v>250</v>
      </c>
      <c r="B411" s="64" t="s">
        <v>177</v>
      </c>
      <c r="C411" s="64" t="s">
        <v>251</v>
      </c>
      <c r="D411" s="64" t="s">
        <v>239</v>
      </c>
      <c r="E411" s="64" t="s">
        <v>15</v>
      </c>
      <c r="F411">
        <v>367000</v>
      </c>
      <c r="G411">
        <v>215000</v>
      </c>
      <c r="H411">
        <v>186243.7</v>
      </c>
      <c r="I411" s="64" t="s">
        <v>152</v>
      </c>
      <c r="J411" s="64" t="s">
        <v>323</v>
      </c>
      <c r="K411" s="64" t="s">
        <v>324</v>
      </c>
    </row>
    <row r="412" spans="1:11" x14ac:dyDescent="0.35">
      <c r="A412" s="64" t="s">
        <v>250</v>
      </c>
      <c r="B412" s="64" t="s">
        <v>177</v>
      </c>
      <c r="C412" s="64" t="s">
        <v>251</v>
      </c>
      <c r="D412" s="64" t="s">
        <v>239</v>
      </c>
      <c r="E412" s="64" t="s">
        <v>20</v>
      </c>
      <c r="F412">
        <v>121000</v>
      </c>
      <c r="G412">
        <v>80000</v>
      </c>
      <c r="H412">
        <v>74200.710000000006</v>
      </c>
      <c r="I412" s="64" t="s">
        <v>152</v>
      </c>
      <c r="J412" s="64" t="s">
        <v>323</v>
      </c>
      <c r="K412" s="64" t="s">
        <v>324</v>
      </c>
    </row>
    <row r="413" spans="1:11" x14ac:dyDescent="0.35">
      <c r="A413" s="64" t="s">
        <v>250</v>
      </c>
      <c r="B413" s="64" t="s">
        <v>177</v>
      </c>
      <c r="C413" s="64" t="s">
        <v>251</v>
      </c>
      <c r="D413" s="64" t="s">
        <v>239</v>
      </c>
      <c r="E413" s="64" t="s">
        <v>27</v>
      </c>
      <c r="F413">
        <v>58000</v>
      </c>
      <c r="G413">
        <v>39000</v>
      </c>
      <c r="H413">
        <v>33810.78</v>
      </c>
      <c r="I413" s="64" t="s">
        <v>152</v>
      </c>
      <c r="J413" s="64" t="s">
        <v>323</v>
      </c>
      <c r="K413" s="64" t="s">
        <v>324</v>
      </c>
    </row>
    <row r="414" spans="1:11" x14ac:dyDescent="0.35">
      <c r="A414" s="64" t="s">
        <v>250</v>
      </c>
      <c r="B414" s="64" t="s">
        <v>177</v>
      </c>
      <c r="C414" s="64" t="s">
        <v>251</v>
      </c>
      <c r="D414" s="64" t="s">
        <v>239</v>
      </c>
      <c r="E414" s="64" t="s">
        <v>17</v>
      </c>
      <c r="F414">
        <v>76000</v>
      </c>
      <c r="G414">
        <v>71000</v>
      </c>
      <c r="H414">
        <v>61697.73</v>
      </c>
      <c r="I414" s="64" t="s">
        <v>152</v>
      </c>
      <c r="J414" s="64" t="s">
        <v>323</v>
      </c>
      <c r="K414" s="64" t="s">
        <v>324</v>
      </c>
    </row>
    <row r="415" spans="1:11" x14ac:dyDescent="0.35">
      <c r="A415" s="64" t="s">
        <v>250</v>
      </c>
      <c r="B415" s="64" t="s">
        <v>177</v>
      </c>
      <c r="C415" s="64" t="s">
        <v>251</v>
      </c>
      <c r="D415" s="64" t="s">
        <v>239</v>
      </c>
      <c r="E415" s="64" t="s">
        <v>26</v>
      </c>
      <c r="F415">
        <v>374000</v>
      </c>
      <c r="G415">
        <v>310000</v>
      </c>
      <c r="H415">
        <v>268806.46000000002</v>
      </c>
      <c r="I415" s="64" t="s">
        <v>152</v>
      </c>
      <c r="J415" s="64" t="s">
        <v>323</v>
      </c>
      <c r="K415" s="64" t="s">
        <v>324</v>
      </c>
    </row>
    <row r="416" spans="1:11" x14ac:dyDescent="0.35">
      <c r="A416" s="64" t="s">
        <v>250</v>
      </c>
      <c r="B416" s="64" t="s">
        <v>177</v>
      </c>
      <c r="C416" s="64" t="s">
        <v>251</v>
      </c>
      <c r="D416" s="64" t="s">
        <v>239</v>
      </c>
      <c r="E416" s="64" t="s">
        <v>32</v>
      </c>
      <c r="F416">
        <v>90000</v>
      </c>
      <c r="G416">
        <v>59000</v>
      </c>
      <c r="H416">
        <v>54343.59</v>
      </c>
      <c r="I416" s="64" t="s">
        <v>152</v>
      </c>
      <c r="J416" s="64" t="s">
        <v>323</v>
      </c>
      <c r="K416" s="64" t="s">
        <v>324</v>
      </c>
    </row>
    <row r="417" spans="1:11" x14ac:dyDescent="0.35">
      <c r="A417" s="64" t="s">
        <v>250</v>
      </c>
      <c r="B417" s="64" t="s">
        <v>177</v>
      </c>
      <c r="C417" s="64" t="s">
        <v>251</v>
      </c>
      <c r="D417" s="64" t="s">
        <v>239</v>
      </c>
      <c r="E417" s="64" t="s">
        <v>156</v>
      </c>
      <c r="F417">
        <v>87000</v>
      </c>
      <c r="G417">
        <v>39000</v>
      </c>
      <c r="H417">
        <v>33361.31</v>
      </c>
      <c r="I417" s="64" t="s">
        <v>152</v>
      </c>
      <c r="J417" s="64" t="s">
        <v>323</v>
      </c>
      <c r="K417" s="64" t="s">
        <v>324</v>
      </c>
    </row>
    <row r="418" spans="1:11" x14ac:dyDescent="0.35">
      <c r="A418" s="64" t="s">
        <v>250</v>
      </c>
      <c r="B418" s="64" t="s">
        <v>177</v>
      </c>
      <c r="C418" s="64" t="s">
        <v>251</v>
      </c>
      <c r="D418" s="64" t="s">
        <v>239</v>
      </c>
      <c r="E418" s="64" t="s">
        <v>159</v>
      </c>
      <c r="F418">
        <v>78000</v>
      </c>
      <c r="G418">
        <v>45000</v>
      </c>
      <c r="H418">
        <v>40202.080000000002</v>
      </c>
      <c r="I418" s="64" t="s">
        <v>152</v>
      </c>
      <c r="J418" s="64" t="s">
        <v>323</v>
      </c>
      <c r="K418" s="64" t="s">
        <v>324</v>
      </c>
    </row>
    <row r="419" spans="1:11" x14ac:dyDescent="0.35">
      <c r="A419" s="64" t="s">
        <v>250</v>
      </c>
      <c r="B419" s="64" t="s">
        <v>177</v>
      </c>
      <c r="C419" s="64" t="s">
        <v>251</v>
      </c>
      <c r="D419" s="64" t="s">
        <v>239</v>
      </c>
      <c r="E419" s="64" t="s">
        <v>24</v>
      </c>
      <c r="F419">
        <v>158000</v>
      </c>
      <c r="G419">
        <v>106000</v>
      </c>
      <c r="H419">
        <v>90569.08</v>
      </c>
      <c r="I419" s="64" t="s">
        <v>152</v>
      </c>
      <c r="J419" s="64" t="s">
        <v>323</v>
      </c>
      <c r="K419" s="64" t="s">
        <v>324</v>
      </c>
    </row>
    <row r="420" spans="1:11" x14ac:dyDescent="0.35">
      <c r="A420" s="64" t="s">
        <v>250</v>
      </c>
      <c r="B420" s="64" t="s">
        <v>177</v>
      </c>
      <c r="C420" s="64" t="s">
        <v>251</v>
      </c>
      <c r="D420" s="64" t="s">
        <v>239</v>
      </c>
      <c r="E420" s="64" t="s">
        <v>157</v>
      </c>
      <c r="F420">
        <v>56000</v>
      </c>
      <c r="G420">
        <v>23000</v>
      </c>
      <c r="H420">
        <v>19876.669999999998</v>
      </c>
      <c r="I420" s="64" t="s">
        <v>152</v>
      </c>
      <c r="J420" s="64" t="s">
        <v>323</v>
      </c>
      <c r="K420" s="64" t="s">
        <v>324</v>
      </c>
    </row>
    <row r="421" spans="1:11" x14ac:dyDescent="0.35">
      <c r="A421" s="64" t="s">
        <v>250</v>
      </c>
      <c r="B421" s="64" t="s">
        <v>177</v>
      </c>
      <c r="C421" s="64" t="s">
        <v>251</v>
      </c>
      <c r="D421" s="64" t="s">
        <v>239</v>
      </c>
      <c r="E421" s="64" t="s">
        <v>155</v>
      </c>
      <c r="F421">
        <v>76000</v>
      </c>
      <c r="G421">
        <v>55000</v>
      </c>
      <c r="H421">
        <v>46791.47</v>
      </c>
      <c r="I421" s="64" t="s">
        <v>152</v>
      </c>
      <c r="J421" s="64" t="s">
        <v>323</v>
      </c>
      <c r="K421" s="64" t="s">
        <v>324</v>
      </c>
    </row>
    <row r="422" spans="1:11" x14ac:dyDescent="0.35">
      <c r="A422" s="64" t="s">
        <v>252</v>
      </c>
      <c r="B422" s="64" t="s">
        <v>181</v>
      </c>
      <c r="C422" s="64" t="s">
        <v>253</v>
      </c>
      <c r="D422" s="64" t="s">
        <v>232</v>
      </c>
      <c r="E422" s="64" t="s">
        <v>158</v>
      </c>
      <c r="F422">
        <v>41000</v>
      </c>
      <c r="G422">
        <v>20000</v>
      </c>
      <c r="H422">
        <v>17107.75</v>
      </c>
      <c r="I422" s="64" t="s">
        <v>152</v>
      </c>
      <c r="J422" s="64" t="s">
        <v>323</v>
      </c>
      <c r="K422" s="64" t="s">
        <v>324</v>
      </c>
    </row>
    <row r="423" spans="1:11" x14ac:dyDescent="0.35">
      <c r="A423" s="64" t="s">
        <v>252</v>
      </c>
      <c r="B423" s="64" t="s">
        <v>181</v>
      </c>
      <c r="C423" s="64" t="s">
        <v>253</v>
      </c>
      <c r="D423" s="64" t="s">
        <v>232</v>
      </c>
      <c r="E423" s="64" t="s">
        <v>161</v>
      </c>
      <c r="F423">
        <v>462000</v>
      </c>
      <c r="G423">
        <v>11500</v>
      </c>
      <c r="H423">
        <v>10194.799999999999</v>
      </c>
      <c r="I423" s="64" t="s">
        <v>152</v>
      </c>
      <c r="J423" s="64" t="s">
        <v>323</v>
      </c>
      <c r="K423" s="64" t="s">
        <v>324</v>
      </c>
    </row>
    <row r="424" spans="1:11" x14ac:dyDescent="0.35">
      <c r="A424" s="64" t="s">
        <v>252</v>
      </c>
      <c r="B424" s="64" t="s">
        <v>181</v>
      </c>
      <c r="C424" s="64" t="s">
        <v>253</v>
      </c>
      <c r="D424" s="64" t="s">
        <v>232</v>
      </c>
      <c r="E424" s="64" t="s">
        <v>160</v>
      </c>
      <c r="F424">
        <v>618800</v>
      </c>
      <c r="G424">
        <v>159000</v>
      </c>
      <c r="H424">
        <v>138594.70000000001</v>
      </c>
      <c r="I424" s="64" t="s">
        <v>152</v>
      </c>
      <c r="J424" s="64" t="s">
        <v>323</v>
      </c>
      <c r="K424" s="64" t="s">
        <v>324</v>
      </c>
    </row>
    <row r="425" spans="1:11" x14ac:dyDescent="0.35">
      <c r="A425" s="64" t="s">
        <v>252</v>
      </c>
      <c r="B425" s="64" t="s">
        <v>181</v>
      </c>
      <c r="C425" s="64" t="s">
        <v>253</v>
      </c>
      <c r="D425" s="64" t="s">
        <v>232</v>
      </c>
      <c r="E425" s="64" t="s">
        <v>14</v>
      </c>
      <c r="F425">
        <v>10138800</v>
      </c>
      <c r="G425">
        <v>9100000</v>
      </c>
      <c r="H425">
        <v>8089544.96</v>
      </c>
      <c r="I425" s="64" t="s">
        <v>152</v>
      </c>
      <c r="J425" s="64" t="s">
        <v>323</v>
      </c>
      <c r="K425" s="64" t="s">
        <v>324</v>
      </c>
    </row>
    <row r="426" spans="1:11" x14ac:dyDescent="0.35">
      <c r="A426" s="64" t="s">
        <v>252</v>
      </c>
      <c r="B426" s="64" t="s">
        <v>181</v>
      </c>
      <c r="C426" s="64" t="s">
        <v>253</v>
      </c>
      <c r="D426" s="64" t="s">
        <v>232</v>
      </c>
      <c r="E426" s="64" t="s">
        <v>31</v>
      </c>
      <c r="F426">
        <v>1096600</v>
      </c>
      <c r="G426">
        <v>205000</v>
      </c>
      <c r="H426">
        <v>174764.46</v>
      </c>
      <c r="I426" s="64" t="s">
        <v>152</v>
      </c>
      <c r="J426" s="64" t="s">
        <v>323</v>
      </c>
      <c r="K426" s="64" t="s">
        <v>324</v>
      </c>
    </row>
    <row r="427" spans="1:11" x14ac:dyDescent="0.35">
      <c r="A427" s="64" t="s">
        <v>252</v>
      </c>
      <c r="B427" s="64" t="s">
        <v>181</v>
      </c>
      <c r="C427" s="64" t="s">
        <v>253</v>
      </c>
      <c r="D427" s="64" t="s">
        <v>232</v>
      </c>
      <c r="E427" s="64" t="s">
        <v>3</v>
      </c>
      <c r="F427">
        <v>3565100</v>
      </c>
      <c r="G427">
        <v>617000</v>
      </c>
      <c r="H427">
        <v>538849.4</v>
      </c>
      <c r="I427" s="64" t="s">
        <v>152</v>
      </c>
      <c r="J427" s="64" t="s">
        <v>323</v>
      </c>
      <c r="K427" s="64" t="s">
        <v>324</v>
      </c>
    </row>
    <row r="428" spans="1:11" x14ac:dyDescent="0.35">
      <c r="A428" s="64" t="s">
        <v>252</v>
      </c>
      <c r="B428" s="64" t="s">
        <v>181</v>
      </c>
      <c r="C428" s="64" t="s">
        <v>253</v>
      </c>
      <c r="D428" s="64" t="s">
        <v>232</v>
      </c>
      <c r="E428" s="64" t="s">
        <v>28</v>
      </c>
      <c r="F428">
        <v>1066000</v>
      </c>
      <c r="G428">
        <v>730000</v>
      </c>
      <c r="H428">
        <v>641632.76</v>
      </c>
      <c r="I428" s="64" t="s">
        <v>152</v>
      </c>
      <c r="J428" s="64" t="s">
        <v>323</v>
      </c>
      <c r="K428" s="64" t="s">
        <v>324</v>
      </c>
    </row>
    <row r="429" spans="1:11" x14ac:dyDescent="0.35">
      <c r="A429" s="64" t="s">
        <v>252</v>
      </c>
      <c r="B429" s="64" t="s">
        <v>181</v>
      </c>
      <c r="C429" s="64" t="s">
        <v>253</v>
      </c>
      <c r="D429" s="64" t="s">
        <v>232</v>
      </c>
      <c r="E429" s="64" t="s">
        <v>11</v>
      </c>
      <c r="F429">
        <v>46200</v>
      </c>
      <c r="G429">
        <v>41600</v>
      </c>
      <c r="H429">
        <v>36368</v>
      </c>
      <c r="I429" s="64" t="s">
        <v>152</v>
      </c>
      <c r="J429" s="64" t="s">
        <v>323</v>
      </c>
      <c r="K429" s="64" t="s">
        <v>324</v>
      </c>
    </row>
    <row r="430" spans="1:11" x14ac:dyDescent="0.35">
      <c r="A430" s="64" t="s">
        <v>252</v>
      </c>
      <c r="B430" s="64" t="s">
        <v>181</v>
      </c>
      <c r="C430" s="64" t="s">
        <v>253</v>
      </c>
      <c r="D430" s="64" t="s">
        <v>232</v>
      </c>
      <c r="E430" s="64" t="s">
        <v>7</v>
      </c>
      <c r="F430">
        <v>62000</v>
      </c>
      <c r="G430">
        <v>30000</v>
      </c>
      <c r="H430">
        <v>26471.599999999999</v>
      </c>
      <c r="I430" s="64" t="s">
        <v>152</v>
      </c>
      <c r="J430" s="64" t="s">
        <v>323</v>
      </c>
      <c r="K430" s="64" t="s">
        <v>324</v>
      </c>
    </row>
    <row r="431" spans="1:11" x14ac:dyDescent="0.35">
      <c r="A431" s="64" t="s">
        <v>252</v>
      </c>
      <c r="B431" s="64" t="s">
        <v>181</v>
      </c>
      <c r="C431" s="64" t="s">
        <v>253</v>
      </c>
      <c r="D431" s="64" t="s">
        <v>232</v>
      </c>
      <c r="E431" s="64" t="s">
        <v>9</v>
      </c>
      <c r="F431">
        <v>27000</v>
      </c>
      <c r="G431">
        <v>27000</v>
      </c>
      <c r="H431">
        <v>25072</v>
      </c>
      <c r="I431" s="64" t="s">
        <v>152</v>
      </c>
      <c r="J431" s="64" t="s">
        <v>323</v>
      </c>
      <c r="K431" s="64" t="s">
        <v>324</v>
      </c>
    </row>
    <row r="432" spans="1:11" x14ac:dyDescent="0.35">
      <c r="A432" s="64" t="s">
        <v>252</v>
      </c>
      <c r="B432" s="64" t="s">
        <v>181</v>
      </c>
      <c r="C432" s="64" t="s">
        <v>253</v>
      </c>
      <c r="D432" s="64" t="s">
        <v>232</v>
      </c>
      <c r="E432" s="64" t="s">
        <v>13</v>
      </c>
      <c r="F432">
        <v>6300</v>
      </c>
      <c r="G432">
        <v>2800</v>
      </c>
      <c r="H432">
        <v>1680</v>
      </c>
      <c r="I432" s="64" t="s">
        <v>152</v>
      </c>
      <c r="J432" s="64" t="s">
        <v>323</v>
      </c>
      <c r="K432" s="64" t="s">
        <v>324</v>
      </c>
    </row>
    <row r="433" spans="1:11" x14ac:dyDescent="0.35">
      <c r="A433" s="64" t="s">
        <v>252</v>
      </c>
      <c r="B433" s="64" t="s">
        <v>181</v>
      </c>
      <c r="C433" s="64" t="s">
        <v>253</v>
      </c>
      <c r="D433" s="64" t="s">
        <v>232</v>
      </c>
      <c r="E433" s="64" t="s">
        <v>10</v>
      </c>
      <c r="F433">
        <v>210000</v>
      </c>
      <c r="G433">
        <v>51000</v>
      </c>
      <c r="H433">
        <v>44592.800000000003</v>
      </c>
      <c r="I433" s="64" t="s">
        <v>152</v>
      </c>
      <c r="J433" s="64" t="s">
        <v>323</v>
      </c>
      <c r="K433" s="64" t="s">
        <v>324</v>
      </c>
    </row>
    <row r="434" spans="1:11" x14ac:dyDescent="0.35">
      <c r="A434" s="64" t="s">
        <v>252</v>
      </c>
      <c r="B434" s="64" t="s">
        <v>181</v>
      </c>
      <c r="C434" s="64" t="s">
        <v>253</v>
      </c>
      <c r="D434" s="64" t="s">
        <v>232</v>
      </c>
      <c r="E434" s="64" t="s">
        <v>5</v>
      </c>
      <c r="F434">
        <v>33700</v>
      </c>
      <c r="G434">
        <v>7900</v>
      </c>
      <c r="H434">
        <v>6840</v>
      </c>
      <c r="I434" s="64" t="s">
        <v>152</v>
      </c>
      <c r="J434" s="64" t="s">
        <v>323</v>
      </c>
      <c r="K434" s="64" t="s">
        <v>324</v>
      </c>
    </row>
    <row r="435" spans="1:11" x14ac:dyDescent="0.35">
      <c r="A435" s="64" t="s">
        <v>252</v>
      </c>
      <c r="B435" s="64" t="s">
        <v>181</v>
      </c>
      <c r="C435" s="64" t="s">
        <v>253</v>
      </c>
      <c r="D435" s="64" t="s">
        <v>232</v>
      </c>
      <c r="E435" s="64" t="s">
        <v>154</v>
      </c>
      <c r="F435">
        <v>307700</v>
      </c>
      <c r="G435">
        <v>225000</v>
      </c>
      <c r="H435">
        <v>198117.45</v>
      </c>
      <c r="I435" s="64" t="s">
        <v>152</v>
      </c>
      <c r="J435" s="64" t="s">
        <v>323</v>
      </c>
      <c r="K435" s="64" t="s">
        <v>324</v>
      </c>
    </row>
    <row r="436" spans="1:11" x14ac:dyDescent="0.35">
      <c r="A436" s="64" t="s">
        <v>252</v>
      </c>
      <c r="B436" s="64" t="s">
        <v>181</v>
      </c>
      <c r="C436" s="64" t="s">
        <v>253</v>
      </c>
      <c r="D436" s="64" t="s">
        <v>232</v>
      </c>
      <c r="E436" s="64" t="s">
        <v>4</v>
      </c>
      <c r="F436">
        <v>68000</v>
      </c>
      <c r="G436">
        <v>17600</v>
      </c>
      <c r="H436">
        <v>15305</v>
      </c>
      <c r="I436" s="64" t="s">
        <v>152</v>
      </c>
      <c r="J436" s="64" t="s">
        <v>323</v>
      </c>
      <c r="K436" s="64" t="s">
        <v>324</v>
      </c>
    </row>
    <row r="437" spans="1:11" x14ac:dyDescent="0.35">
      <c r="A437" s="64" t="s">
        <v>252</v>
      </c>
      <c r="B437" s="64" t="s">
        <v>181</v>
      </c>
      <c r="C437" s="64" t="s">
        <v>253</v>
      </c>
      <c r="D437" s="64" t="s">
        <v>232</v>
      </c>
      <c r="E437" s="64" t="s">
        <v>6</v>
      </c>
      <c r="F437">
        <v>50000</v>
      </c>
      <c r="G437">
        <v>2900</v>
      </c>
      <c r="H437">
        <v>2200</v>
      </c>
      <c r="I437" s="64" t="s">
        <v>152</v>
      </c>
      <c r="J437" s="64" t="s">
        <v>323</v>
      </c>
      <c r="K437" s="64" t="s">
        <v>324</v>
      </c>
    </row>
    <row r="438" spans="1:11" x14ac:dyDescent="0.35">
      <c r="A438" s="64" t="s">
        <v>252</v>
      </c>
      <c r="B438" s="64" t="s">
        <v>181</v>
      </c>
      <c r="C438" s="64" t="s">
        <v>253</v>
      </c>
      <c r="D438" s="64" t="s">
        <v>232</v>
      </c>
      <c r="E438" s="64" t="s">
        <v>8</v>
      </c>
      <c r="F438">
        <v>14800</v>
      </c>
      <c r="G438">
        <v>12000</v>
      </c>
      <c r="H438">
        <v>10993.2</v>
      </c>
      <c r="I438" s="64" t="s">
        <v>152</v>
      </c>
      <c r="J438" s="64" t="s">
        <v>323</v>
      </c>
      <c r="K438" s="64" t="s">
        <v>324</v>
      </c>
    </row>
    <row r="439" spans="1:11" x14ac:dyDescent="0.35">
      <c r="A439" s="64" t="s">
        <v>252</v>
      </c>
      <c r="B439" s="64" t="s">
        <v>181</v>
      </c>
      <c r="C439" s="64" t="s">
        <v>253</v>
      </c>
      <c r="D439" s="64" t="s">
        <v>239</v>
      </c>
      <c r="E439" s="64" t="s">
        <v>21</v>
      </c>
      <c r="F439">
        <v>231400</v>
      </c>
      <c r="G439">
        <v>131000</v>
      </c>
      <c r="H439">
        <v>127716.91</v>
      </c>
      <c r="I439" s="64" t="s">
        <v>152</v>
      </c>
      <c r="J439" s="64" t="s">
        <v>323</v>
      </c>
      <c r="K439" s="64" t="s">
        <v>324</v>
      </c>
    </row>
    <row r="440" spans="1:11" x14ac:dyDescent="0.35">
      <c r="A440" s="64" t="s">
        <v>252</v>
      </c>
      <c r="B440" s="64" t="s">
        <v>181</v>
      </c>
      <c r="C440" s="64" t="s">
        <v>253</v>
      </c>
      <c r="D440" s="64" t="s">
        <v>239</v>
      </c>
      <c r="E440" s="64" t="s">
        <v>16</v>
      </c>
      <c r="F440">
        <v>476500</v>
      </c>
      <c r="G440">
        <v>428000</v>
      </c>
      <c r="H440">
        <v>413135.58</v>
      </c>
      <c r="I440" s="64" t="s">
        <v>152</v>
      </c>
      <c r="J440" s="64" t="s">
        <v>323</v>
      </c>
      <c r="K440" s="64" t="s">
        <v>324</v>
      </c>
    </row>
    <row r="441" spans="1:11" x14ac:dyDescent="0.35">
      <c r="A441" s="64" t="s">
        <v>252</v>
      </c>
      <c r="B441" s="64" t="s">
        <v>181</v>
      </c>
      <c r="C441" s="64" t="s">
        <v>253</v>
      </c>
      <c r="D441" s="64" t="s">
        <v>239</v>
      </c>
      <c r="E441" s="64" t="s">
        <v>22</v>
      </c>
      <c r="F441">
        <v>261000</v>
      </c>
      <c r="G441">
        <v>200000</v>
      </c>
      <c r="H441">
        <v>172116.6</v>
      </c>
      <c r="I441" s="64" t="s">
        <v>152</v>
      </c>
      <c r="J441" s="64" t="s">
        <v>323</v>
      </c>
      <c r="K441" s="64" t="s">
        <v>324</v>
      </c>
    </row>
    <row r="442" spans="1:11" x14ac:dyDescent="0.35">
      <c r="A442" s="64" t="s">
        <v>252</v>
      </c>
      <c r="B442" s="64" t="s">
        <v>181</v>
      </c>
      <c r="C442" s="64" t="s">
        <v>253</v>
      </c>
      <c r="D442" s="64" t="s">
        <v>239</v>
      </c>
      <c r="E442" s="64" t="s">
        <v>23</v>
      </c>
      <c r="F442">
        <v>171500</v>
      </c>
      <c r="G442">
        <v>158000</v>
      </c>
      <c r="H442">
        <v>137642.73000000001</v>
      </c>
      <c r="I442" s="64" t="s">
        <v>152</v>
      </c>
      <c r="J442" s="64" t="s">
        <v>323</v>
      </c>
      <c r="K442" s="64" t="s">
        <v>324</v>
      </c>
    </row>
    <row r="443" spans="1:11" x14ac:dyDescent="0.35">
      <c r="A443" s="64" t="s">
        <v>252</v>
      </c>
      <c r="B443" s="64" t="s">
        <v>181</v>
      </c>
      <c r="C443" s="64" t="s">
        <v>253</v>
      </c>
      <c r="D443" s="64" t="s">
        <v>239</v>
      </c>
      <c r="E443" s="64" t="s">
        <v>25</v>
      </c>
      <c r="F443">
        <v>317600</v>
      </c>
      <c r="G443">
        <v>222000</v>
      </c>
      <c r="H443">
        <v>189377.88</v>
      </c>
      <c r="I443" s="64" t="s">
        <v>152</v>
      </c>
      <c r="J443" s="64" t="s">
        <v>323</v>
      </c>
      <c r="K443" s="64" t="s">
        <v>324</v>
      </c>
    </row>
    <row r="444" spans="1:11" x14ac:dyDescent="0.35">
      <c r="A444" s="64" t="s">
        <v>252</v>
      </c>
      <c r="B444" s="64" t="s">
        <v>181</v>
      </c>
      <c r="C444" s="64" t="s">
        <v>253</v>
      </c>
      <c r="D444" s="64" t="s">
        <v>239</v>
      </c>
      <c r="E444" s="64" t="s">
        <v>29</v>
      </c>
      <c r="F444">
        <v>273200</v>
      </c>
      <c r="G444">
        <v>207200</v>
      </c>
      <c r="H444">
        <v>200619.6</v>
      </c>
      <c r="I444" s="64" t="s">
        <v>152</v>
      </c>
      <c r="J444" s="64" t="s">
        <v>323</v>
      </c>
      <c r="K444" s="64" t="s">
        <v>324</v>
      </c>
    </row>
    <row r="445" spans="1:11" x14ac:dyDescent="0.35">
      <c r="A445" s="64" t="s">
        <v>252</v>
      </c>
      <c r="B445" s="64" t="s">
        <v>181</v>
      </c>
      <c r="C445" s="64" t="s">
        <v>253</v>
      </c>
      <c r="D445" s="64" t="s">
        <v>239</v>
      </c>
      <c r="E445" s="64" t="s">
        <v>19</v>
      </c>
      <c r="F445">
        <v>233800</v>
      </c>
      <c r="G445">
        <v>188000</v>
      </c>
      <c r="H445">
        <v>174712.67</v>
      </c>
      <c r="I445" s="64" t="s">
        <v>152</v>
      </c>
      <c r="J445" s="64" t="s">
        <v>323</v>
      </c>
      <c r="K445" s="64" t="s">
        <v>324</v>
      </c>
    </row>
    <row r="446" spans="1:11" x14ac:dyDescent="0.35">
      <c r="A446" s="64" t="s">
        <v>252</v>
      </c>
      <c r="B446" s="64" t="s">
        <v>181</v>
      </c>
      <c r="C446" s="64" t="s">
        <v>253</v>
      </c>
      <c r="D446" s="64" t="s">
        <v>239</v>
      </c>
      <c r="E446" s="64" t="s">
        <v>18</v>
      </c>
      <c r="F446">
        <v>301900</v>
      </c>
      <c r="G446">
        <v>207000</v>
      </c>
      <c r="H446">
        <v>198019.48</v>
      </c>
      <c r="I446" s="64" t="s">
        <v>152</v>
      </c>
      <c r="J446" s="64" t="s">
        <v>323</v>
      </c>
      <c r="K446" s="64" t="s">
        <v>324</v>
      </c>
    </row>
    <row r="447" spans="1:11" x14ac:dyDescent="0.35">
      <c r="A447" s="64" t="s">
        <v>252</v>
      </c>
      <c r="B447" s="64" t="s">
        <v>181</v>
      </c>
      <c r="C447" s="64" t="s">
        <v>253</v>
      </c>
      <c r="D447" s="64" t="s">
        <v>239</v>
      </c>
      <c r="E447" s="64" t="s">
        <v>15</v>
      </c>
      <c r="F447">
        <v>562200</v>
      </c>
      <c r="G447">
        <v>562200</v>
      </c>
      <c r="H447">
        <v>543550.9</v>
      </c>
      <c r="I447" s="64" t="s">
        <v>152</v>
      </c>
      <c r="J447" s="64" t="s">
        <v>323</v>
      </c>
      <c r="K447" s="64" t="s">
        <v>324</v>
      </c>
    </row>
    <row r="448" spans="1:11" x14ac:dyDescent="0.35">
      <c r="A448" s="64" t="s">
        <v>252</v>
      </c>
      <c r="B448" s="64" t="s">
        <v>181</v>
      </c>
      <c r="C448" s="64" t="s">
        <v>253</v>
      </c>
      <c r="D448" s="64" t="s">
        <v>239</v>
      </c>
      <c r="E448" s="64" t="s">
        <v>20</v>
      </c>
      <c r="F448">
        <v>304600</v>
      </c>
      <c r="G448">
        <v>253000</v>
      </c>
      <c r="H448">
        <v>233969.78</v>
      </c>
      <c r="I448" s="64" t="s">
        <v>152</v>
      </c>
      <c r="J448" s="64" t="s">
        <v>323</v>
      </c>
      <c r="K448" s="64" t="s">
        <v>324</v>
      </c>
    </row>
    <row r="449" spans="1:11" x14ac:dyDescent="0.35">
      <c r="A449" s="64" t="s">
        <v>252</v>
      </c>
      <c r="B449" s="64" t="s">
        <v>181</v>
      </c>
      <c r="C449" s="64" t="s">
        <v>253</v>
      </c>
      <c r="D449" s="64" t="s">
        <v>239</v>
      </c>
      <c r="E449" s="64" t="s">
        <v>27</v>
      </c>
      <c r="F449">
        <v>463500</v>
      </c>
      <c r="G449">
        <v>428000</v>
      </c>
      <c r="H449">
        <v>408980.87</v>
      </c>
      <c r="I449" s="64" t="s">
        <v>152</v>
      </c>
      <c r="J449" s="64" t="s">
        <v>323</v>
      </c>
      <c r="K449" s="64" t="s">
        <v>324</v>
      </c>
    </row>
    <row r="450" spans="1:11" x14ac:dyDescent="0.35">
      <c r="A450" s="64" t="s">
        <v>252</v>
      </c>
      <c r="B450" s="64" t="s">
        <v>181</v>
      </c>
      <c r="C450" s="64" t="s">
        <v>253</v>
      </c>
      <c r="D450" s="64" t="s">
        <v>239</v>
      </c>
      <c r="E450" s="64" t="s">
        <v>17</v>
      </c>
      <c r="F450">
        <v>229800</v>
      </c>
      <c r="G450">
        <v>192000</v>
      </c>
      <c r="H450">
        <v>180207.68</v>
      </c>
      <c r="I450" s="64" t="s">
        <v>152</v>
      </c>
      <c r="J450" s="64" t="s">
        <v>323</v>
      </c>
      <c r="K450" s="64" t="s">
        <v>324</v>
      </c>
    </row>
    <row r="451" spans="1:11" x14ac:dyDescent="0.35">
      <c r="A451" s="64" t="s">
        <v>252</v>
      </c>
      <c r="B451" s="64" t="s">
        <v>181</v>
      </c>
      <c r="C451" s="64" t="s">
        <v>253</v>
      </c>
      <c r="D451" s="64" t="s">
        <v>239</v>
      </c>
      <c r="E451" s="64" t="s">
        <v>26</v>
      </c>
      <c r="F451">
        <v>516000</v>
      </c>
      <c r="G451">
        <v>445000</v>
      </c>
      <c r="H451">
        <v>433771.24</v>
      </c>
      <c r="I451" s="64" t="s">
        <v>152</v>
      </c>
      <c r="J451" s="64" t="s">
        <v>323</v>
      </c>
      <c r="K451" s="64" t="s">
        <v>324</v>
      </c>
    </row>
    <row r="452" spans="1:11" x14ac:dyDescent="0.35">
      <c r="A452" s="64" t="s">
        <v>252</v>
      </c>
      <c r="B452" s="64" t="s">
        <v>181</v>
      </c>
      <c r="C452" s="64" t="s">
        <v>253</v>
      </c>
      <c r="D452" s="64" t="s">
        <v>239</v>
      </c>
      <c r="E452" s="64" t="s">
        <v>32</v>
      </c>
      <c r="F452">
        <v>184000</v>
      </c>
      <c r="G452">
        <v>118800</v>
      </c>
      <c r="H452">
        <v>103893.71</v>
      </c>
      <c r="I452" s="64" t="s">
        <v>152</v>
      </c>
      <c r="J452" s="64" t="s">
        <v>323</v>
      </c>
      <c r="K452" s="64" t="s">
        <v>324</v>
      </c>
    </row>
    <row r="453" spans="1:11" x14ac:dyDescent="0.35">
      <c r="A453" s="64" t="s">
        <v>252</v>
      </c>
      <c r="B453" s="64" t="s">
        <v>181</v>
      </c>
      <c r="C453" s="64" t="s">
        <v>253</v>
      </c>
      <c r="D453" s="64" t="s">
        <v>239</v>
      </c>
      <c r="E453" s="64" t="s">
        <v>156</v>
      </c>
      <c r="F453">
        <v>197000</v>
      </c>
      <c r="G453">
        <v>101800</v>
      </c>
      <c r="H453">
        <v>87250.6</v>
      </c>
      <c r="I453" s="64" t="s">
        <v>152</v>
      </c>
      <c r="J453" s="64" t="s">
        <v>323</v>
      </c>
      <c r="K453" s="64" t="s">
        <v>324</v>
      </c>
    </row>
    <row r="454" spans="1:11" x14ac:dyDescent="0.35">
      <c r="A454" s="64" t="s">
        <v>252</v>
      </c>
      <c r="B454" s="64" t="s">
        <v>181</v>
      </c>
      <c r="C454" s="64" t="s">
        <v>253</v>
      </c>
      <c r="D454" s="64" t="s">
        <v>239</v>
      </c>
      <c r="E454" s="64" t="s">
        <v>159</v>
      </c>
      <c r="F454">
        <v>185600</v>
      </c>
      <c r="G454">
        <v>99000</v>
      </c>
      <c r="H454">
        <v>85035.38</v>
      </c>
      <c r="I454" s="64" t="s">
        <v>152</v>
      </c>
      <c r="J454" s="64" t="s">
        <v>323</v>
      </c>
      <c r="K454" s="64" t="s">
        <v>324</v>
      </c>
    </row>
    <row r="455" spans="1:11" x14ac:dyDescent="0.35">
      <c r="A455" s="64" t="s">
        <v>252</v>
      </c>
      <c r="B455" s="64" t="s">
        <v>181</v>
      </c>
      <c r="C455" s="64" t="s">
        <v>253</v>
      </c>
      <c r="D455" s="64" t="s">
        <v>239</v>
      </c>
      <c r="E455" s="64" t="s">
        <v>24</v>
      </c>
      <c r="F455">
        <v>587600</v>
      </c>
      <c r="G455">
        <v>483000</v>
      </c>
      <c r="H455">
        <v>440337.67</v>
      </c>
      <c r="I455" s="64" t="s">
        <v>152</v>
      </c>
      <c r="J455" s="64" t="s">
        <v>323</v>
      </c>
      <c r="K455" s="64" t="s">
        <v>324</v>
      </c>
    </row>
    <row r="456" spans="1:11" x14ac:dyDescent="0.35">
      <c r="A456" s="64" t="s">
        <v>252</v>
      </c>
      <c r="B456" s="64" t="s">
        <v>181</v>
      </c>
      <c r="C456" s="64" t="s">
        <v>253</v>
      </c>
      <c r="D456" s="64" t="s">
        <v>239</v>
      </c>
      <c r="E456" s="64" t="s">
        <v>157</v>
      </c>
      <c r="F456">
        <v>205900</v>
      </c>
      <c r="G456">
        <v>116000</v>
      </c>
      <c r="H456">
        <v>99330.42</v>
      </c>
      <c r="I456" s="64" t="s">
        <v>152</v>
      </c>
      <c r="J456" s="64" t="s">
        <v>323</v>
      </c>
      <c r="K456" s="64" t="s">
        <v>324</v>
      </c>
    </row>
    <row r="457" spans="1:11" x14ac:dyDescent="0.35">
      <c r="A457" s="64" t="s">
        <v>252</v>
      </c>
      <c r="B457" s="64" t="s">
        <v>181</v>
      </c>
      <c r="C457" s="64" t="s">
        <v>253</v>
      </c>
      <c r="D457" s="64" t="s">
        <v>239</v>
      </c>
      <c r="E457" s="64" t="s">
        <v>155</v>
      </c>
      <c r="F457">
        <v>182900</v>
      </c>
      <c r="G457">
        <v>125000</v>
      </c>
      <c r="H457">
        <v>106845.17</v>
      </c>
      <c r="I457" s="64" t="s">
        <v>152</v>
      </c>
      <c r="J457" s="64" t="s">
        <v>323</v>
      </c>
      <c r="K457" s="64" t="s">
        <v>324</v>
      </c>
    </row>
    <row r="458" spans="1:11" x14ac:dyDescent="0.35">
      <c r="A458" s="64" t="s">
        <v>254</v>
      </c>
      <c r="B458" s="64" t="s">
        <v>171</v>
      </c>
      <c r="C458" s="64" t="s">
        <v>255</v>
      </c>
      <c r="D458" s="64" t="s">
        <v>232</v>
      </c>
      <c r="E458" s="64" t="s">
        <v>14</v>
      </c>
      <c r="F458">
        <v>3260800</v>
      </c>
      <c r="G458">
        <v>2220000</v>
      </c>
      <c r="H458">
        <v>1970437.93</v>
      </c>
      <c r="I458" s="64" t="s">
        <v>152</v>
      </c>
      <c r="J458" s="64" t="s">
        <v>323</v>
      </c>
      <c r="K458" s="64" t="s">
        <v>324</v>
      </c>
    </row>
    <row r="459" spans="1:11" x14ac:dyDescent="0.35">
      <c r="A459" s="64" t="s">
        <v>254</v>
      </c>
      <c r="B459" s="64" t="s">
        <v>171</v>
      </c>
      <c r="C459" s="64" t="s">
        <v>255</v>
      </c>
      <c r="D459" s="64" t="s">
        <v>239</v>
      </c>
      <c r="E459" s="64" t="s">
        <v>21</v>
      </c>
      <c r="F459">
        <v>26800</v>
      </c>
      <c r="G459">
        <v>1600</v>
      </c>
      <c r="H459">
        <v>1406.09</v>
      </c>
      <c r="I459" s="64" t="s">
        <v>152</v>
      </c>
      <c r="J459" s="64" t="s">
        <v>323</v>
      </c>
      <c r="K459" s="64" t="s">
        <v>324</v>
      </c>
    </row>
    <row r="460" spans="1:11" x14ac:dyDescent="0.35">
      <c r="A460" s="64" t="s">
        <v>254</v>
      </c>
      <c r="B460" s="64" t="s">
        <v>171</v>
      </c>
      <c r="C460" s="64" t="s">
        <v>255</v>
      </c>
      <c r="D460" s="64" t="s">
        <v>239</v>
      </c>
      <c r="E460" s="64" t="s">
        <v>16</v>
      </c>
      <c r="F460">
        <v>46000</v>
      </c>
      <c r="G460">
        <v>46800</v>
      </c>
      <c r="H460">
        <v>41081.53</v>
      </c>
      <c r="I460" s="64" t="s">
        <v>152</v>
      </c>
      <c r="J460" s="64" t="s">
        <v>323</v>
      </c>
      <c r="K460" s="64" t="s">
        <v>324</v>
      </c>
    </row>
    <row r="461" spans="1:11" x14ac:dyDescent="0.35">
      <c r="A461" s="64" t="s">
        <v>254</v>
      </c>
      <c r="B461" s="64" t="s">
        <v>171</v>
      </c>
      <c r="C461" s="64" t="s">
        <v>255</v>
      </c>
      <c r="D461" s="64" t="s">
        <v>239</v>
      </c>
      <c r="E461" s="64" t="s">
        <v>22</v>
      </c>
      <c r="F461">
        <v>47000</v>
      </c>
      <c r="G461">
        <v>26000</v>
      </c>
      <c r="H461">
        <v>22947.439999999999</v>
      </c>
      <c r="I461" s="64" t="s">
        <v>152</v>
      </c>
      <c r="J461" s="64" t="s">
        <v>323</v>
      </c>
      <c r="K461" s="64" t="s">
        <v>324</v>
      </c>
    </row>
    <row r="462" spans="1:11" x14ac:dyDescent="0.35">
      <c r="A462" s="64" t="s">
        <v>254</v>
      </c>
      <c r="B462" s="64" t="s">
        <v>171</v>
      </c>
      <c r="C462" s="64" t="s">
        <v>255</v>
      </c>
      <c r="D462" s="64" t="s">
        <v>239</v>
      </c>
      <c r="E462" s="64" t="s">
        <v>23</v>
      </c>
      <c r="F462">
        <v>47000</v>
      </c>
      <c r="G462">
        <v>34000</v>
      </c>
      <c r="H462">
        <v>29524.75</v>
      </c>
      <c r="I462" s="64" t="s">
        <v>152</v>
      </c>
      <c r="J462" s="64" t="s">
        <v>323</v>
      </c>
      <c r="K462" s="64" t="s">
        <v>324</v>
      </c>
    </row>
    <row r="463" spans="1:11" x14ac:dyDescent="0.35">
      <c r="A463" s="64" t="s">
        <v>254</v>
      </c>
      <c r="B463" s="64" t="s">
        <v>171</v>
      </c>
      <c r="C463" s="64" t="s">
        <v>255</v>
      </c>
      <c r="D463" s="64" t="s">
        <v>239</v>
      </c>
      <c r="E463" s="64" t="s">
        <v>25</v>
      </c>
      <c r="F463">
        <v>50800</v>
      </c>
      <c r="G463">
        <v>500</v>
      </c>
      <c r="H463">
        <v>440</v>
      </c>
      <c r="I463" s="64" t="s">
        <v>152</v>
      </c>
      <c r="J463" s="64" t="s">
        <v>323</v>
      </c>
      <c r="K463" s="64" t="s">
        <v>324</v>
      </c>
    </row>
    <row r="464" spans="1:11" x14ac:dyDescent="0.35">
      <c r="A464" s="64" t="s">
        <v>254</v>
      </c>
      <c r="B464" s="64" t="s">
        <v>171</v>
      </c>
      <c r="C464" s="64" t="s">
        <v>255</v>
      </c>
      <c r="D464" s="64" t="s">
        <v>239</v>
      </c>
      <c r="E464" s="64" t="s">
        <v>29</v>
      </c>
      <c r="F464">
        <v>75300</v>
      </c>
      <c r="G464">
        <v>78000</v>
      </c>
      <c r="H464">
        <v>69147.47</v>
      </c>
      <c r="I464" s="64" t="s">
        <v>152</v>
      </c>
      <c r="J464" s="64" t="s">
        <v>323</v>
      </c>
      <c r="K464" s="64" t="s">
        <v>324</v>
      </c>
    </row>
    <row r="465" spans="1:11" x14ac:dyDescent="0.35">
      <c r="A465" s="64" t="s">
        <v>254</v>
      </c>
      <c r="B465" s="64" t="s">
        <v>171</v>
      </c>
      <c r="C465" s="64" t="s">
        <v>255</v>
      </c>
      <c r="D465" s="64" t="s">
        <v>239</v>
      </c>
      <c r="E465" s="64" t="s">
        <v>19</v>
      </c>
      <c r="F465">
        <v>33200</v>
      </c>
      <c r="G465">
        <v>38000</v>
      </c>
      <c r="H465">
        <v>32650.99</v>
      </c>
      <c r="I465" s="64" t="s">
        <v>152</v>
      </c>
      <c r="J465" s="64" t="s">
        <v>323</v>
      </c>
      <c r="K465" s="64" t="s">
        <v>324</v>
      </c>
    </row>
    <row r="466" spans="1:11" x14ac:dyDescent="0.35">
      <c r="A466" s="64" t="s">
        <v>254</v>
      </c>
      <c r="B466" s="64" t="s">
        <v>171</v>
      </c>
      <c r="C466" s="64" t="s">
        <v>255</v>
      </c>
      <c r="D466" s="64" t="s">
        <v>239</v>
      </c>
      <c r="E466" s="64" t="s">
        <v>18</v>
      </c>
      <c r="F466">
        <v>43200</v>
      </c>
      <c r="G466">
        <v>38100</v>
      </c>
      <c r="H466">
        <v>32457</v>
      </c>
      <c r="I466" s="64" t="s">
        <v>152</v>
      </c>
      <c r="J466" s="64" t="s">
        <v>323</v>
      </c>
      <c r="K466" s="64" t="s">
        <v>324</v>
      </c>
    </row>
    <row r="467" spans="1:11" x14ac:dyDescent="0.35">
      <c r="A467" s="64" t="s">
        <v>254</v>
      </c>
      <c r="B467" s="64" t="s">
        <v>171</v>
      </c>
      <c r="C467" s="64" t="s">
        <v>255</v>
      </c>
      <c r="D467" s="64" t="s">
        <v>239</v>
      </c>
      <c r="E467" s="64" t="s">
        <v>15</v>
      </c>
      <c r="F467">
        <v>57100</v>
      </c>
      <c r="G467">
        <v>3800</v>
      </c>
      <c r="H467">
        <v>3390.76</v>
      </c>
      <c r="I467" s="64" t="s">
        <v>152</v>
      </c>
      <c r="J467" s="64" t="s">
        <v>323</v>
      </c>
      <c r="K467" s="64" t="s">
        <v>324</v>
      </c>
    </row>
    <row r="468" spans="1:11" x14ac:dyDescent="0.35">
      <c r="A468" s="64" t="s">
        <v>254</v>
      </c>
      <c r="B468" s="64" t="s">
        <v>171</v>
      </c>
      <c r="C468" s="64" t="s">
        <v>255</v>
      </c>
      <c r="D468" s="64" t="s">
        <v>239</v>
      </c>
      <c r="E468" s="64" t="s">
        <v>20</v>
      </c>
      <c r="F468">
        <v>45000</v>
      </c>
      <c r="G468">
        <v>31000</v>
      </c>
      <c r="H468">
        <v>26538.5</v>
      </c>
      <c r="I468" s="64" t="s">
        <v>152</v>
      </c>
      <c r="J468" s="64" t="s">
        <v>323</v>
      </c>
      <c r="K468" s="64" t="s">
        <v>324</v>
      </c>
    </row>
    <row r="469" spans="1:11" x14ac:dyDescent="0.35">
      <c r="A469" s="64" t="s">
        <v>254</v>
      </c>
      <c r="B469" s="64" t="s">
        <v>171</v>
      </c>
      <c r="C469" s="64" t="s">
        <v>255</v>
      </c>
      <c r="D469" s="64" t="s">
        <v>239</v>
      </c>
      <c r="E469" s="64" t="s">
        <v>27</v>
      </c>
      <c r="F469">
        <v>41000</v>
      </c>
      <c r="G469">
        <v>2500</v>
      </c>
      <c r="H469">
        <v>2196.35</v>
      </c>
      <c r="I469" s="64" t="s">
        <v>152</v>
      </c>
      <c r="J469" s="64" t="s">
        <v>323</v>
      </c>
      <c r="K469" s="64" t="s">
        <v>324</v>
      </c>
    </row>
    <row r="470" spans="1:11" x14ac:dyDescent="0.35">
      <c r="A470" s="64" t="s">
        <v>254</v>
      </c>
      <c r="B470" s="64" t="s">
        <v>171</v>
      </c>
      <c r="C470" s="64" t="s">
        <v>255</v>
      </c>
      <c r="D470" s="64" t="s">
        <v>239</v>
      </c>
      <c r="E470" s="64" t="s">
        <v>17</v>
      </c>
      <c r="F470">
        <v>35000</v>
      </c>
      <c r="G470">
        <v>8000</v>
      </c>
      <c r="H470">
        <v>7100.12</v>
      </c>
      <c r="I470" s="64" t="s">
        <v>152</v>
      </c>
      <c r="J470" s="64" t="s">
        <v>323</v>
      </c>
      <c r="K470" s="64" t="s">
        <v>324</v>
      </c>
    </row>
    <row r="471" spans="1:11" x14ac:dyDescent="0.35">
      <c r="A471" s="64" t="s">
        <v>254</v>
      </c>
      <c r="B471" s="64" t="s">
        <v>171</v>
      </c>
      <c r="C471" s="64" t="s">
        <v>255</v>
      </c>
      <c r="D471" s="64" t="s">
        <v>239</v>
      </c>
      <c r="E471" s="64" t="s">
        <v>26</v>
      </c>
      <c r="F471">
        <v>111400</v>
      </c>
      <c r="G471">
        <v>65000</v>
      </c>
      <c r="H471">
        <v>56759.57</v>
      </c>
      <c r="I471" s="64" t="s">
        <v>152</v>
      </c>
      <c r="J471" s="64" t="s">
        <v>323</v>
      </c>
      <c r="K471" s="64" t="s">
        <v>324</v>
      </c>
    </row>
    <row r="472" spans="1:11" x14ac:dyDescent="0.35">
      <c r="A472" s="64" t="s">
        <v>254</v>
      </c>
      <c r="B472" s="64" t="s">
        <v>171</v>
      </c>
      <c r="C472" s="64" t="s">
        <v>255</v>
      </c>
      <c r="D472" s="64" t="s">
        <v>239</v>
      </c>
      <c r="E472" s="64" t="s">
        <v>32</v>
      </c>
      <c r="F472">
        <v>33600</v>
      </c>
      <c r="G472">
        <v>36000</v>
      </c>
      <c r="H472">
        <v>32246.76</v>
      </c>
      <c r="I472" s="64" t="s">
        <v>152</v>
      </c>
      <c r="J472" s="64" t="s">
        <v>323</v>
      </c>
      <c r="K472" s="64" t="s">
        <v>324</v>
      </c>
    </row>
    <row r="473" spans="1:11" x14ac:dyDescent="0.35">
      <c r="A473" s="64" t="s">
        <v>254</v>
      </c>
      <c r="B473" s="64" t="s">
        <v>171</v>
      </c>
      <c r="C473" s="64" t="s">
        <v>255</v>
      </c>
      <c r="D473" s="64" t="s">
        <v>239</v>
      </c>
      <c r="E473" s="64" t="s">
        <v>156</v>
      </c>
      <c r="F473">
        <v>26000</v>
      </c>
      <c r="G473">
        <v>29000</v>
      </c>
      <c r="H473">
        <v>25776.7</v>
      </c>
      <c r="I473" s="64" t="s">
        <v>152</v>
      </c>
      <c r="J473" s="64" t="s">
        <v>323</v>
      </c>
      <c r="K473" s="64" t="s">
        <v>324</v>
      </c>
    </row>
    <row r="474" spans="1:11" x14ac:dyDescent="0.35">
      <c r="A474" s="64" t="s">
        <v>254</v>
      </c>
      <c r="B474" s="64" t="s">
        <v>171</v>
      </c>
      <c r="C474" s="64" t="s">
        <v>255</v>
      </c>
      <c r="D474" s="64" t="s">
        <v>239</v>
      </c>
      <c r="E474" s="64" t="s">
        <v>159</v>
      </c>
      <c r="F474">
        <v>47700</v>
      </c>
      <c r="G474">
        <v>37000</v>
      </c>
      <c r="H474">
        <v>32431.54</v>
      </c>
      <c r="I474" s="64" t="s">
        <v>152</v>
      </c>
      <c r="J474" s="64" t="s">
        <v>323</v>
      </c>
      <c r="K474" s="64" t="s">
        <v>324</v>
      </c>
    </row>
    <row r="475" spans="1:11" x14ac:dyDescent="0.35">
      <c r="A475" s="64" t="s">
        <v>254</v>
      </c>
      <c r="B475" s="64" t="s">
        <v>171</v>
      </c>
      <c r="C475" s="64" t="s">
        <v>255</v>
      </c>
      <c r="D475" s="64" t="s">
        <v>239</v>
      </c>
      <c r="E475" s="64" t="s">
        <v>24</v>
      </c>
      <c r="F475">
        <v>66400</v>
      </c>
      <c r="G475">
        <v>66100</v>
      </c>
      <c r="H475">
        <v>56668.85</v>
      </c>
      <c r="I475" s="64" t="s">
        <v>152</v>
      </c>
      <c r="J475" s="64" t="s">
        <v>323</v>
      </c>
      <c r="K475" s="64" t="s">
        <v>324</v>
      </c>
    </row>
    <row r="476" spans="1:11" x14ac:dyDescent="0.35">
      <c r="A476" s="64" t="s">
        <v>254</v>
      </c>
      <c r="B476" s="64" t="s">
        <v>171</v>
      </c>
      <c r="C476" s="64" t="s">
        <v>255</v>
      </c>
      <c r="D476" s="64" t="s">
        <v>239</v>
      </c>
      <c r="E476" s="64" t="s">
        <v>157</v>
      </c>
      <c r="F476">
        <v>64700</v>
      </c>
      <c r="G476">
        <v>47800</v>
      </c>
      <c r="H476">
        <v>41532.300000000003</v>
      </c>
      <c r="I476" s="64" t="s">
        <v>152</v>
      </c>
      <c r="J476" s="64" t="s">
        <v>323</v>
      </c>
      <c r="K476" s="64" t="s">
        <v>324</v>
      </c>
    </row>
    <row r="477" spans="1:11" x14ac:dyDescent="0.35">
      <c r="A477" s="64" t="s">
        <v>254</v>
      </c>
      <c r="B477" s="64" t="s">
        <v>171</v>
      </c>
      <c r="C477" s="64" t="s">
        <v>255</v>
      </c>
      <c r="D477" s="64" t="s">
        <v>239</v>
      </c>
      <c r="E477" s="64" t="s">
        <v>155</v>
      </c>
      <c r="F477">
        <v>42000</v>
      </c>
      <c r="G477">
        <v>39000</v>
      </c>
      <c r="H477">
        <v>33409.68</v>
      </c>
      <c r="I477" s="64" t="s">
        <v>152</v>
      </c>
      <c r="J477" s="64" t="s">
        <v>323</v>
      </c>
      <c r="K477" s="64" t="s">
        <v>324</v>
      </c>
    </row>
    <row r="478" spans="1:11" x14ac:dyDescent="0.35">
      <c r="A478" s="64" t="s">
        <v>256</v>
      </c>
      <c r="B478" s="64" t="s">
        <v>183</v>
      </c>
      <c r="C478" s="64" t="s">
        <v>257</v>
      </c>
      <c r="D478" s="64" t="s">
        <v>232</v>
      </c>
      <c r="E478" s="64" t="s">
        <v>14</v>
      </c>
      <c r="F478">
        <v>22500000</v>
      </c>
      <c r="G478">
        <v>20000000</v>
      </c>
      <c r="H478">
        <v>17640028.710000001</v>
      </c>
      <c r="I478" s="64" t="s">
        <v>152</v>
      </c>
      <c r="J478" s="64" t="s">
        <v>323</v>
      </c>
      <c r="K478" s="64" t="s">
        <v>324</v>
      </c>
    </row>
    <row r="479" spans="1:11" x14ac:dyDescent="0.35">
      <c r="A479" s="64" t="s">
        <v>258</v>
      </c>
      <c r="B479" s="64" t="s">
        <v>164</v>
      </c>
      <c r="C479" s="64" t="s">
        <v>259</v>
      </c>
      <c r="D479" s="64" t="s">
        <v>232</v>
      </c>
      <c r="E479" s="64" t="s">
        <v>3</v>
      </c>
      <c r="F479">
        <v>585000</v>
      </c>
      <c r="G479">
        <v>0</v>
      </c>
      <c r="H479">
        <v>0</v>
      </c>
      <c r="I479" s="64" t="s">
        <v>152</v>
      </c>
      <c r="J479" s="64" t="s">
        <v>323</v>
      </c>
      <c r="K479" s="64" t="s">
        <v>324</v>
      </c>
    </row>
    <row r="480" spans="1:11" x14ac:dyDescent="0.35">
      <c r="A480" s="64" t="s">
        <v>258</v>
      </c>
      <c r="B480" s="64" t="s">
        <v>164</v>
      </c>
      <c r="C480" s="64" t="s">
        <v>259</v>
      </c>
      <c r="D480" s="64" t="s">
        <v>232</v>
      </c>
      <c r="E480" s="64" t="s">
        <v>28</v>
      </c>
      <c r="F480">
        <v>15000</v>
      </c>
      <c r="G480">
        <v>2000</v>
      </c>
      <c r="H480">
        <v>1688</v>
      </c>
      <c r="I480" s="64" t="s">
        <v>152</v>
      </c>
      <c r="J480" s="64" t="s">
        <v>323</v>
      </c>
      <c r="K480" s="64" t="s">
        <v>324</v>
      </c>
    </row>
    <row r="481" spans="1:11" x14ac:dyDescent="0.35">
      <c r="A481" s="64" t="s">
        <v>260</v>
      </c>
      <c r="B481" s="64" t="s">
        <v>34</v>
      </c>
      <c r="C481" s="64" t="s">
        <v>261</v>
      </c>
      <c r="D481" s="64" t="s">
        <v>232</v>
      </c>
      <c r="E481" s="64" t="s">
        <v>28</v>
      </c>
      <c r="F481">
        <v>3620000</v>
      </c>
      <c r="G481">
        <v>3620000</v>
      </c>
      <c r="H481">
        <v>3557564</v>
      </c>
      <c r="I481" s="64" t="s">
        <v>30</v>
      </c>
      <c r="J481" s="64" t="s">
        <v>323</v>
      </c>
      <c r="K481" s="64" t="s">
        <v>324</v>
      </c>
    </row>
    <row r="482" spans="1:11" x14ac:dyDescent="0.35">
      <c r="A482" s="64" t="s">
        <v>262</v>
      </c>
      <c r="B482" s="64" t="s">
        <v>145</v>
      </c>
      <c r="C482" s="64" t="s">
        <v>263</v>
      </c>
      <c r="D482" s="64" t="s">
        <v>232</v>
      </c>
      <c r="E482" s="64" t="s">
        <v>28</v>
      </c>
      <c r="F482">
        <v>819100</v>
      </c>
      <c r="G482">
        <v>200000</v>
      </c>
      <c r="H482">
        <v>170150</v>
      </c>
      <c r="I482" s="64" t="s">
        <v>30</v>
      </c>
      <c r="J482" s="64" t="s">
        <v>323</v>
      </c>
      <c r="K482" s="64" t="s">
        <v>324</v>
      </c>
    </row>
    <row r="483" spans="1:11" x14ac:dyDescent="0.35">
      <c r="A483" s="64" t="s">
        <v>262</v>
      </c>
      <c r="B483" s="64" t="s">
        <v>145</v>
      </c>
      <c r="C483" s="64" t="s">
        <v>263</v>
      </c>
      <c r="D483" s="64" t="s">
        <v>239</v>
      </c>
      <c r="E483" s="64" t="s">
        <v>21</v>
      </c>
      <c r="F483">
        <v>4000</v>
      </c>
      <c r="G483">
        <v>4000</v>
      </c>
      <c r="H483">
        <v>3700</v>
      </c>
      <c r="I483" s="64" t="s">
        <v>30</v>
      </c>
      <c r="J483" s="64" t="s">
        <v>323</v>
      </c>
      <c r="K483" s="64" t="s">
        <v>324</v>
      </c>
    </row>
    <row r="484" spans="1:11" x14ac:dyDescent="0.35">
      <c r="A484" s="64" t="s">
        <v>262</v>
      </c>
      <c r="B484" s="64" t="s">
        <v>145</v>
      </c>
      <c r="C484" s="64" t="s">
        <v>263</v>
      </c>
      <c r="D484" s="64" t="s">
        <v>239</v>
      </c>
      <c r="E484" s="64" t="s">
        <v>16</v>
      </c>
      <c r="F484">
        <v>81800</v>
      </c>
      <c r="G484">
        <v>81800</v>
      </c>
      <c r="H484">
        <v>81795</v>
      </c>
      <c r="I484" s="64" t="s">
        <v>30</v>
      </c>
      <c r="J484" s="64" t="s">
        <v>323</v>
      </c>
      <c r="K484" s="64" t="s">
        <v>324</v>
      </c>
    </row>
    <row r="485" spans="1:11" x14ac:dyDescent="0.35">
      <c r="A485" s="64" t="s">
        <v>262</v>
      </c>
      <c r="B485" s="64" t="s">
        <v>145</v>
      </c>
      <c r="C485" s="64" t="s">
        <v>263</v>
      </c>
      <c r="D485" s="64" t="s">
        <v>239</v>
      </c>
      <c r="E485" s="64" t="s">
        <v>25</v>
      </c>
      <c r="F485">
        <v>41700</v>
      </c>
      <c r="G485">
        <v>24700</v>
      </c>
      <c r="H485">
        <v>21531.200000000001</v>
      </c>
      <c r="I485" s="64" t="s">
        <v>30</v>
      </c>
      <c r="J485" s="64" t="s">
        <v>323</v>
      </c>
      <c r="K485" s="64" t="s">
        <v>324</v>
      </c>
    </row>
    <row r="486" spans="1:11" x14ac:dyDescent="0.35">
      <c r="A486" s="64" t="s">
        <v>262</v>
      </c>
      <c r="B486" s="64" t="s">
        <v>145</v>
      </c>
      <c r="C486" s="64" t="s">
        <v>263</v>
      </c>
      <c r="D486" s="64" t="s">
        <v>239</v>
      </c>
      <c r="E486" s="64" t="s">
        <v>19</v>
      </c>
      <c r="F486">
        <v>47300</v>
      </c>
      <c r="G486">
        <v>47300</v>
      </c>
      <c r="H486">
        <v>47185</v>
      </c>
      <c r="I486" s="64" t="s">
        <v>30</v>
      </c>
      <c r="J486" s="64" t="s">
        <v>323</v>
      </c>
      <c r="K486" s="64" t="s">
        <v>324</v>
      </c>
    </row>
    <row r="487" spans="1:11" x14ac:dyDescent="0.35">
      <c r="A487" s="64" t="s">
        <v>262</v>
      </c>
      <c r="B487" s="64" t="s">
        <v>145</v>
      </c>
      <c r="C487" s="64" t="s">
        <v>263</v>
      </c>
      <c r="D487" s="64" t="s">
        <v>239</v>
      </c>
      <c r="E487" s="64" t="s">
        <v>18</v>
      </c>
      <c r="F487">
        <v>13700</v>
      </c>
      <c r="G487">
        <v>13700</v>
      </c>
      <c r="H487">
        <v>10130</v>
      </c>
      <c r="I487" s="64" t="s">
        <v>30</v>
      </c>
      <c r="J487" s="64" t="s">
        <v>323</v>
      </c>
      <c r="K487" s="64" t="s">
        <v>324</v>
      </c>
    </row>
    <row r="488" spans="1:11" x14ac:dyDescent="0.35">
      <c r="A488" s="64" t="s">
        <v>262</v>
      </c>
      <c r="B488" s="64" t="s">
        <v>145</v>
      </c>
      <c r="C488" s="64" t="s">
        <v>263</v>
      </c>
      <c r="D488" s="64" t="s">
        <v>239</v>
      </c>
      <c r="E488" s="64" t="s">
        <v>20</v>
      </c>
      <c r="F488">
        <v>5000</v>
      </c>
      <c r="G488">
        <v>0</v>
      </c>
      <c r="H488">
        <v>0</v>
      </c>
      <c r="I488" s="64" t="s">
        <v>30</v>
      </c>
      <c r="J488" s="64" t="s">
        <v>323</v>
      </c>
      <c r="K488" s="64" t="s">
        <v>324</v>
      </c>
    </row>
    <row r="489" spans="1:11" x14ac:dyDescent="0.35">
      <c r="A489" s="64" t="s">
        <v>262</v>
      </c>
      <c r="B489" s="64" t="s">
        <v>145</v>
      </c>
      <c r="C489" s="64" t="s">
        <v>263</v>
      </c>
      <c r="D489" s="64" t="s">
        <v>239</v>
      </c>
      <c r="E489" s="64" t="s">
        <v>27</v>
      </c>
      <c r="F489">
        <v>14000</v>
      </c>
      <c r="G489">
        <v>14000</v>
      </c>
      <c r="H489">
        <v>11560</v>
      </c>
      <c r="I489" s="64" t="s">
        <v>30</v>
      </c>
      <c r="J489" s="64" t="s">
        <v>323</v>
      </c>
      <c r="K489" s="64" t="s">
        <v>324</v>
      </c>
    </row>
    <row r="490" spans="1:11" x14ac:dyDescent="0.35">
      <c r="A490" s="64" t="s">
        <v>262</v>
      </c>
      <c r="B490" s="64" t="s">
        <v>145</v>
      </c>
      <c r="C490" s="64" t="s">
        <v>263</v>
      </c>
      <c r="D490" s="64" t="s">
        <v>239</v>
      </c>
      <c r="E490" s="64" t="s">
        <v>26</v>
      </c>
      <c r="F490">
        <v>120400</v>
      </c>
      <c r="G490">
        <v>107000</v>
      </c>
      <c r="H490">
        <v>91387</v>
      </c>
      <c r="I490" s="64" t="s">
        <v>30</v>
      </c>
      <c r="J490" s="64" t="s">
        <v>323</v>
      </c>
      <c r="K490" s="64" t="s">
        <v>324</v>
      </c>
    </row>
    <row r="491" spans="1:11" x14ac:dyDescent="0.35">
      <c r="A491" s="64" t="s">
        <v>262</v>
      </c>
      <c r="B491" s="64" t="s">
        <v>145</v>
      </c>
      <c r="C491" s="64" t="s">
        <v>263</v>
      </c>
      <c r="D491" s="64" t="s">
        <v>239</v>
      </c>
      <c r="E491" s="64" t="s">
        <v>32</v>
      </c>
      <c r="F491">
        <v>3000</v>
      </c>
      <c r="G491">
        <v>3000</v>
      </c>
      <c r="H491">
        <v>2900</v>
      </c>
      <c r="I491" s="64" t="s">
        <v>30</v>
      </c>
      <c r="J491" s="64" t="s">
        <v>323</v>
      </c>
      <c r="K491" s="64" t="s">
        <v>324</v>
      </c>
    </row>
    <row r="492" spans="1:11" x14ac:dyDescent="0.35">
      <c r="A492" s="64" t="s">
        <v>264</v>
      </c>
      <c r="B492" s="64" t="s">
        <v>35</v>
      </c>
      <c r="C492" s="64" t="s">
        <v>265</v>
      </c>
      <c r="D492" s="64" t="s">
        <v>232</v>
      </c>
      <c r="E492" s="64" t="s">
        <v>31</v>
      </c>
      <c r="F492">
        <v>1178000</v>
      </c>
      <c r="G492">
        <v>700000</v>
      </c>
      <c r="H492">
        <v>669725</v>
      </c>
      <c r="I492" s="64" t="s">
        <v>30</v>
      </c>
      <c r="J492" s="64" t="s">
        <v>323</v>
      </c>
      <c r="K492" s="64" t="s">
        <v>324</v>
      </c>
    </row>
    <row r="493" spans="1:11" x14ac:dyDescent="0.35">
      <c r="A493" s="64" t="s">
        <v>266</v>
      </c>
      <c r="B493" s="64" t="s">
        <v>143</v>
      </c>
      <c r="C493" s="64" t="s">
        <v>267</v>
      </c>
      <c r="D493" s="64" t="s">
        <v>232</v>
      </c>
      <c r="E493" s="64" t="s">
        <v>28</v>
      </c>
      <c r="F493">
        <v>187000</v>
      </c>
      <c r="G493">
        <v>10000</v>
      </c>
      <c r="H493">
        <v>8700</v>
      </c>
      <c r="I493" s="64" t="s">
        <v>30</v>
      </c>
      <c r="J493" s="64" t="s">
        <v>323</v>
      </c>
      <c r="K493" s="64" t="s">
        <v>324</v>
      </c>
    </row>
    <row r="494" spans="1:11" x14ac:dyDescent="0.35">
      <c r="A494" s="64" t="s">
        <v>266</v>
      </c>
      <c r="B494" s="64" t="s">
        <v>143</v>
      </c>
      <c r="C494" s="64" t="s">
        <v>267</v>
      </c>
      <c r="D494" s="64" t="s">
        <v>239</v>
      </c>
      <c r="E494" s="64" t="s">
        <v>21</v>
      </c>
      <c r="F494">
        <v>13000</v>
      </c>
      <c r="G494">
        <v>13000</v>
      </c>
      <c r="H494">
        <v>12925</v>
      </c>
      <c r="I494" s="64" t="s">
        <v>30</v>
      </c>
      <c r="J494" s="64" t="s">
        <v>323</v>
      </c>
      <c r="K494" s="64" t="s">
        <v>324</v>
      </c>
    </row>
    <row r="495" spans="1:11" x14ac:dyDescent="0.35">
      <c r="A495" s="64" t="s">
        <v>268</v>
      </c>
      <c r="B495" s="64" t="s">
        <v>37</v>
      </c>
      <c r="C495" s="64" t="s">
        <v>269</v>
      </c>
      <c r="D495" s="64" t="s">
        <v>232</v>
      </c>
      <c r="E495" s="64" t="s">
        <v>28</v>
      </c>
      <c r="F495">
        <v>3400000</v>
      </c>
      <c r="G495">
        <v>0</v>
      </c>
      <c r="H495">
        <v>0</v>
      </c>
      <c r="I495" s="64" t="s">
        <v>30</v>
      </c>
      <c r="J495" s="64" t="s">
        <v>323</v>
      </c>
      <c r="K495" s="64" t="s">
        <v>324</v>
      </c>
    </row>
    <row r="496" spans="1:11" x14ac:dyDescent="0.35">
      <c r="A496" s="64" t="s">
        <v>270</v>
      </c>
      <c r="B496" s="64" t="s">
        <v>144</v>
      </c>
      <c r="C496" s="64" t="s">
        <v>271</v>
      </c>
      <c r="D496" s="64" t="s">
        <v>232</v>
      </c>
      <c r="E496" s="64" t="s">
        <v>28</v>
      </c>
      <c r="F496">
        <v>9100000</v>
      </c>
      <c r="G496">
        <v>6700000</v>
      </c>
      <c r="H496">
        <v>6382357.71</v>
      </c>
      <c r="I496" s="64" t="s">
        <v>30</v>
      </c>
      <c r="J496" s="64" t="s">
        <v>323</v>
      </c>
      <c r="K496" s="64" t="s">
        <v>324</v>
      </c>
    </row>
    <row r="497" spans="1:11" x14ac:dyDescent="0.35">
      <c r="A497" s="64" t="s">
        <v>270</v>
      </c>
      <c r="B497" s="64" t="s">
        <v>144</v>
      </c>
      <c r="C497" s="64" t="s">
        <v>271</v>
      </c>
      <c r="D497" s="64" t="s">
        <v>232</v>
      </c>
      <c r="E497" s="64" t="s">
        <v>28</v>
      </c>
      <c r="F497">
        <v>1000000</v>
      </c>
      <c r="G497">
        <v>251900</v>
      </c>
      <c r="H497">
        <v>51900</v>
      </c>
      <c r="I497" s="64" t="s">
        <v>30</v>
      </c>
      <c r="J497" s="64" t="s">
        <v>323</v>
      </c>
      <c r="K497" s="64" t="s">
        <v>324</v>
      </c>
    </row>
    <row r="498" spans="1:11" x14ac:dyDescent="0.35">
      <c r="A498" s="64" t="s">
        <v>270</v>
      </c>
      <c r="B498" s="64" t="s">
        <v>144</v>
      </c>
      <c r="C498" s="64" t="s">
        <v>271</v>
      </c>
      <c r="D498" s="64" t="s">
        <v>232</v>
      </c>
      <c r="E498" s="64" t="s">
        <v>28</v>
      </c>
      <c r="F498">
        <v>18100</v>
      </c>
      <c r="G498">
        <v>18100</v>
      </c>
      <c r="H498">
        <v>18100</v>
      </c>
      <c r="I498" s="64" t="s">
        <v>30</v>
      </c>
      <c r="J498" s="64" t="s">
        <v>323</v>
      </c>
      <c r="K498" s="64" t="s">
        <v>324</v>
      </c>
    </row>
    <row r="499" spans="1:11" x14ac:dyDescent="0.35">
      <c r="A499" s="64" t="s">
        <v>272</v>
      </c>
      <c r="B499" s="64" t="s">
        <v>146</v>
      </c>
      <c r="C499" s="64" t="s">
        <v>273</v>
      </c>
      <c r="D499" s="64" t="s">
        <v>232</v>
      </c>
      <c r="E499" s="64" t="s">
        <v>28</v>
      </c>
      <c r="F499">
        <v>1861500</v>
      </c>
      <c r="G499">
        <v>0</v>
      </c>
      <c r="H499">
        <v>0</v>
      </c>
      <c r="I499" s="64" t="s">
        <v>30</v>
      </c>
      <c r="J499" s="64" t="s">
        <v>323</v>
      </c>
      <c r="K499" s="64" t="s">
        <v>324</v>
      </c>
    </row>
    <row r="500" spans="1:11" x14ac:dyDescent="0.35">
      <c r="A500" s="64" t="s">
        <v>272</v>
      </c>
      <c r="B500" s="64" t="s">
        <v>146</v>
      </c>
      <c r="C500" s="64" t="s">
        <v>273</v>
      </c>
      <c r="D500" s="64" t="s">
        <v>232</v>
      </c>
      <c r="E500" s="64" t="s">
        <v>28</v>
      </c>
      <c r="F500">
        <v>500000</v>
      </c>
      <c r="G500">
        <v>0</v>
      </c>
      <c r="H500">
        <v>0</v>
      </c>
      <c r="I500" s="64" t="s">
        <v>30</v>
      </c>
      <c r="J500" s="64" t="s">
        <v>323</v>
      </c>
      <c r="K500" s="64" t="s">
        <v>324</v>
      </c>
    </row>
    <row r="501" spans="1:11" x14ac:dyDescent="0.35">
      <c r="A501" s="64" t="s">
        <v>272</v>
      </c>
      <c r="B501" s="64" t="s">
        <v>146</v>
      </c>
      <c r="C501" s="64" t="s">
        <v>273</v>
      </c>
      <c r="D501" s="64" t="s">
        <v>232</v>
      </c>
      <c r="E501" s="64" t="s">
        <v>28</v>
      </c>
      <c r="F501">
        <v>13361900</v>
      </c>
      <c r="G501">
        <v>0</v>
      </c>
      <c r="H501">
        <v>0</v>
      </c>
      <c r="I501" s="64" t="s">
        <v>30</v>
      </c>
      <c r="J501" s="64" t="s">
        <v>323</v>
      </c>
      <c r="K501" s="64" t="s">
        <v>324</v>
      </c>
    </row>
    <row r="502" spans="1:11" x14ac:dyDescent="0.35">
      <c r="A502" s="64" t="s">
        <v>272</v>
      </c>
      <c r="B502" s="64" t="s">
        <v>146</v>
      </c>
      <c r="C502" s="64" t="s">
        <v>273</v>
      </c>
      <c r="D502" s="64" t="s">
        <v>232</v>
      </c>
      <c r="E502" s="64" t="s">
        <v>28</v>
      </c>
      <c r="F502">
        <v>21800000</v>
      </c>
      <c r="G502">
        <v>9500000</v>
      </c>
      <c r="H502">
        <v>8387844.2600000007</v>
      </c>
      <c r="I502" s="64" t="s">
        <v>30</v>
      </c>
      <c r="J502" s="64" t="s">
        <v>323</v>
      </c>
      <c r="K502" s="64" t="s">
        <v>324</v>
      </c>
    </row>
    <row r="503" spans="1:11" x14ac:dyDescent="0.35">
      <c r="A503" s="64" t="s">
        <v>272</v>
      </c>
      <c r="B503" s="64" t="s">
        <v>146</v>
      </c>
      <c r="C503" s="64" t="s">
        <v>273</v>
      </c>
      <c r="D503" s="64" t="s">
        <v>232</v>
      </c>
      <c r="E503" s="64" t="s">
        <v>28</v>
      </c>
      <c r="F503">
        <v>38500</v>
      </c>
      <c r="G503">
        <v>0</v>
      </c>
      <c r="H503">
        <v>0</v>
      </c>
      <c r="I503" s="64" t="s">
        <v>30</v>
      </c>
      <c r="J503" s="64" t="s">
        <v>323</v>
      </c>
      <c r="K503" s="64" t="s">
        <v>324</v>
      </c>
    </row>
    <row r="504" spans="1:11" x14ac:dyDescent="0.35">
      <c r="A504" s="64" t="s">
        <v>272</v>
      </c>
      <c r="B504" s="64" t="s">
        <v>146</v>
      </c>
      <c r="C504" s="64" t="s">
        <v>273</v>
      </c>
      <c r="D504" s="64" t="s">
        <v>232</v>
      </c>
      <c r="E504" s="64" t="s">
        <v>28</v>
      </c>
      <c r="F504">
        <v>342600</v>
      </c>
      <c r="G504">
        <v>0</v>
      </c>
      <c r="H504">
        <v>0</v>
      </c>
      <c r="I504" s="64" t="s">
        <v>30</v>
      </c>
      <c r="J504" s="64" t="s">
        <v>323</v>
      </c>
      <c r="K504" s="64" t="s">
        <v>324</v>
      </c>
    </row>
    <row r="505" spans="1:11" x14ac:dyDescent="0.35">
      <c r="A505" s="64" t="s">
        <v>272</v>
      </c>
      <c r="B505" s="64" t="s">
        <v>146</v>
      </c>
      <c r="C505" s="64" t="s">
        <v>273</v>
      </c>
      <c r="D505" s="64" t="s">
        <v>232</v>
      </c>
      <c r="E505" s="64" t="s">
        <v>28</v>
      </c>
      <c r="F505">
        <v>1500000</v>
      </c>
      <c r="G505">
        <v>0</v>
      </c>
      <c r="H505">
        <v>0</v>
      </c>
      <c r="I505" s="64" t="s">
        <v>30</v>
      </c>
      <c r="J505" s="64" t="s">
        <v>323</v>
      </c>
      <c r="K505" s="64" t="s">
        <v>324</v>
      </c>
    </row>
    <row r="506" spans="1:11" x14ac:dyDescent="0.35">
      <c r="A506" s="64" t="s">
        <v>274</v>
      </c>
      <c r="B506" s="64" t="s">
        <v>36</v>
      </c>
      <c r="C506" s="64" t="s">
        <v>275</v>
      </c>
      <c r="D506" s="64" t="s">
        <v>232</v>
      </c>
      <c r="E506" s="64" t="s">
        <v>31</v>
      </c>
      <c r="F506">
        <v>201000</v>
      </c>
      <c r="G506">
        <v>0</v>
      </c>
      <c r="H506">
        <v>0</v>
      </c>
      <c r="I506" s="64" t="s">
        <v>30</v>
      </c>
      <c r="J506" s="64" t="s">
        <v>323</v>
      </c>
      <c r="K506" s="64" t="s">
        <v>324</v>
      </c>
    </row>
    <row r="507" spans="1:11" x14ac:dyDescent="0.35">
      <c r="A507" s="64" t="s">
        <v>274</v>
      </c>
      <c r="B507" s="64" t="s">
        <v>36</v>
      </c>
      <c r="C507" s="64" t="s">
        <v>275</v>
      </c>
      <c r="D507" s="64" t="s">
        <v>232</v>
      </c>
      <c r="E507" s="64" t="s">
        <v>31</v>
      </c>
      <c r="F507">
        <v>162000</v>
      </c>
      <c r="G507">
        <v>0</v>
      </c>
      <c r="H507">
        <v>0</v>
      </c>
      <c r="I507" s="64" t="s">
        <v>30</v>
      </c>
      <c r="J507" s="64" t="s">
        <v>323</v>
      </c>
      <c r="K507" s="64" t="s">
        <v>324</v>
      </c>
    </row>
    <row r="508" spans="1:11" x14ac:dyDescent="0.35">
      <c r="A508" s="64" t="s">
        <v>274</v>
      </c>
      <c r="B508" s="64" t="s">
        <v>36</v>
      </c>
      <c r="C508" s="64" t="s">
        <v>275</v>
      </c>
      <c r="D508" s="64" t="s">
        <v>232</v>
      </c>
      <c r="E508" s="64" t="s">
        <v>31</v>
      </c>
      <c r="F508">
        <v>350000</v>
      </c>
      <c r="G508">
        <v>0</v>
      </c>
      <c r="H508">
        <v>0</v>
      </c>
      <c r="I508" s="64" t="s">
        <v>30</v>
      </c>
      <c r="J508" s="64" t="s">
        <v>323</v>
      </c>
      <c r="K508" s="64" t="s">
        <v>324</v>
      </c>
    </row>
    <row r="509" spans="1:11" x14ac:dyDescent="0.35">
      <c r="A509" s="64" t="s">
        <v>274</v>
      </c>
      <c r="B509" s="64" t="s">
        <v>36</v>
      </c>
      <c r="C509" s="64" t="s">
        <v>275</v>
      </c>
      <c r="D509" s="64" t="s">
        <v>232</v>
      </c>
      <c r="E509" s="64" t="s">
        <v>31</v>
      </c>
      <c r="F509">
        <v>25000</v>
      </c>
      <c r="G509">
        <v>0</v>
      </c>
      <c r="H509">
        <v>0</v>
      </c>
      <c r="I509" s="64" t="s">
        <v>30</v>
      </c>
      <c r="J509" s="64" t="s">
        <v>323</v>
      </c>
      <c r="K509" s="64" t="s">
        <v>324</v>
      </c>
    </row>
    <row r="510" spans="1:11" x14ac:dyDescent="0.35">
      <c r="A510" s="64" t="s">
        <v>274</v>
      </c>
      <c r="B510" s="64" t="s">
        <v>36</v>
      </c>
      <c r="C510" s="64" t="s">
        <v>275</v>
      </c>
      <c r="D510" s="64" t="s">
        <v>232</v>
      </c>
      <c r="E510" s="64" t="s">
        <v>31</v>
      </c>
      <c r="F510">
        <v>1007300</v>
      </c>
      <c r="G510">
        <v>0</v>
      </c>
      <c r="H510">
        <v>0</v>
      </c>
      <c r="I510" s="64" t="s">
        <v>30</v>
      </c>
      <c r="J510" s="64" t="s">
        <v>323</v>
      </c>
      <c r="K510" s="64" t="s">
        <v>324</v>
      </c>
    </row>
    <row r="511" spans="1:11" x14ac:dyDescent="0.35">
      <c r="A511" s="64" t="s">
        <v>274</v>
      </c>
      <c r="B511" s="64" t="s">
        <v>36</v>
      </c>
      <c r="C511" s="64" t="s">
        <v>275</v>
      </c>
      <c r="D511" s="64" t="s">
        <v>232</v>
      </c>
      <c r="E511" s="64" t="s">
        <v>31</v>
      </c>
      <c r="F511">
        <v>274000</v>
      </c>
      <c r="G511">
        <v>75000</v>
      </c>
      <c r="H511">
        <v>0</v>
      </c>
      <c r="I511" s="64" t="s">
        <v>30</v>
      </c>
      <c r="J511" s="64" t="s">
        <v>323</v>
      </c>
      <c r="K511" s="64" t="s">
        <v>324</v>
      </c>
    </row>
    <row r="512" spans="1:11" x14ac:dyDescent="0.35">
      <c r="A512" s="64" t="s">
        <v>274</v>
      </c>
      <c r="B512" s="64" t="s">
        <v>36</v>
      </c>
      <c r="C512" s="64" t="s">
        <v>275</v>
      </c>
      <c r="D512" s="64" t="s">
        <v>232</v>
      </c>
      <c r="E512" s="64" t="s">
        <v>31</v>
      </c>
      <c r="F512">
        <v>799000</v>
      </c>
      <c r="G512">
        <v>0</v>
      </c>
      <c r="H512">
        <v>0</v>
      </c>
      <c r="I512" s="64" t="s">
        <v>30</v>
      </c>
      <c r="J512" s="64" t="s">
        <v>323</v>
      </c>
      <c r="K512" s="64" t="s">
        <v>324</v>
      </c>
    </row>
    <row r="513" spans="1:11" x14ac:dyDescent="0.35">
      <c r="A513" s="64" t="s">
        <v>274</v>
      </c>
      <c r="B513" s="64" t="s">
        <v>36</v>
      </c>
      <c r="C513" s="64" t="s">
        <v>275</v>
      </c>
      <c r="D513" s="64" t="s">
        <v>232</v>
      </c>
      <c r="E513" s="64" t="s">
        <v>31</v>
      </c>
      <c r="F513">
        <v>60000</v>
      </c>
      <c r="G513">
        <v>0</v>
      </c>
      <c r="H513">
        <v>0</v>
      </c>
      <c r="I513" s="64" t="s">
        <v>30</v>
      </c>
      <c r="J513" s="64" t="s">
        <v>323</v>
      </c>
      <c r="K513" s="64" t="s">
        <v>324</v>
      </c>
    </row>
    <row r="514" spans="1:11" x14ac:dyDescent="0.35">
      <c r="A514" s="64" t="s">
        <v>274</v>
      </c>
      <c r="B514" s="64" t="s">
        <v>36</v>
      </c>
      <c r="C514" s="64" t="s">
        <v>275</v>
      </c>
      <c r="D514" s="64" t="s">
        <v>232</v>
      </c>
      <c r="E514" s="64" t="s">
        <v>31</v>
      </c>
      <c r="F514">
        <v>120000</v>
      </c>
      <c r="G514">
        <v>0</v>
      </c>
      <c r="H514">
        <v>0</v>
      </c>
      <c r="I514" s="64" t="s">
        <v>30</v>
      </c>
      <c r="J514" s="64" t="s">
        <v>323</v>
      </c>
      <c r="K514" s="64" t="s">
        <v>324</v>
      </c>
    </row>
    <row r="515" spans="1:11" x14ac:dyDescent="0.35">
      <c r="A515" s="64" t="s">
        <v>274</v>
      </c>
      <c r="B515" s="64" t="s">
        <v>36</v>
      </c>
      <c r="C515" s="64" t="s">
        <v>275</v>
      </c>
      <c r="D515" s="64" t="s">
        <v>232</v>
      </c>
      <c r="E515" s="64" t="s">
        <v>31</v>
      </c>
      <c r="F515">
        <v>220100</v>
      </c>
      <c r="G515">
        <v>0</v>
      </c>
      <c r="H515">
        <v>0</v>
      </c>
      <c r="I515" s="64" t="s">
        <v>30</v>
      </c>
      <c r="J515" s="64" t="s">
        <v>323</v>
      </c>
      <c r="K515" s="64" t="s">
        <v>324</v>
      </c>
    </row>
    <row r="516" spans="1:11" x14ac:dyDescent="0.35">
      <c r="A516" s="64" t="s">
        <v>274</v>
      </c>
      <c r="B516" s="64" t="s">
        <v>36</v>
      </c>
      <c r="C516" s="64" t="s">
        <v>275</v>
      </c>
      <c r="D516" s="64" t="s">
        <v>232</v>
      </c>
      <c r="E516" s="64" t="s">
        <v>31</v>
      </c>
      <c r="F516">
        <v>1350000</v>
      </c>
      <c r="G516">
        <v>1330000</v>
      </c>
      <c r="H516">
        <v>1316085.3</v>
      </c>
      <c r="I516" s="64" t="s">
        <v>30</v>
      </c>
      <c r="J516" s="64" t="s">
        <v>323</v>
      </c>
      <c r="K516" s="64" t="s">
        <v>324</v>
      </c>
    </row>
    <row r="517" spans="1:11" x14ac:dyDescent="0.35">
      <c r="A517" s="64" t="s">
        <v>274</v>
      </c>
      <c r="B517" s="64" t="s">
        <v>36</v>
      </c>
      <c r="C517" s="64" t="s">
        <v>275</v>
      </c>
      <c r="D517" s="64" t="s">
        <v>232</v>
      </c>
      <c r="E517" s="64" t="s">
        <v>31</v>
      </c>
      <c r="F517">
        <v>80000</v>
      </c>
      <c r="G517">
        <v>0</v>
      </c>
      <c r="H517">
        <v>0</v>
      </c>
      <c r="I517" s="64" t="s">
        <v>30</v>
      </c>
      <c r="J517" s="64" t="s">
        <v>323</v>
      </c>
      <c r="K517" s="64" t="s">
        <v>324</v>
      </c>
    </row>
    <row r="518" spans="1:11" x14ac:dyDescent="0.35">
      <c r="A518" s="64" t="s">
        <v>274</v>
      </c>
      <c r="B518" s="64" t="s">
        <v>36</v>
      </c>
      <c r="C518" s="64" t="s">
        <v>275</v>
      </c>
      <c r="D518" s="64" t="s">
        <v>232</v>
      </c>
      <c r="E518" s="64" t="s">
        <v>31</v>
      </c>
      <c r="F518">
        <v>651000</v>
      </c>
      <c r="G518">
        <v>0</v>
      </c>
      <c r="H518">
        <v>0</v>
      </c>
      <c r="I518" s="64" t="s">
        <v>30</v>
      </c>
      <c r="J518" s="64" t="s">
        <v>323</v>
      </c>
      <c r="K518" s="64" t="s">
        <v>324</v>
      </c>
    </row>
    <row r="519" spans="1:11" x14ac:dyDescent="0.35">
      <c r="A519" s="64" t="s">
        <v>274</v>
      </c>
      <c r="B519" s="64" t="s">
        <v>36</v>
      </c>
      <c r="C519" s="64" t="s">
        <v>275</v>
      </c>
      <c r="D519" s="64" t="s">
        <v>232</v>
      </c>
      <c r="E519" s="64" t="s">
        <v>31</v>
      </c>
      <c r="F519">
        <v>600000</v>
      </c>
      <c r="G519">
        <v>135000</v>
      </c>
      <c r="H519">
        <v>0</v>
      </c>
      <c r="I519" s="64" t="s">
        <v>30</v>
      </c>
      <c r="J519" s="64" t="s">
        <v>323</v>
      </c>
      <c r="K519" s="64" t="s">
        <v>324</v>
      </c>
    </row>
    <row r="520" spans="1:11" x14ac:dyDescent="0.35">
      <c r="A520" s="64" t="s">
        <v>274</v>
      </c>
      <c r="B520" s="64" t="s">
        <v>36</v>
      </c>
      <c r="C520" s="64" t="s">
        <v>275</v>
      </c>
      <c r="D520" s="64" t="s">
        <v>232</v>
      </c>
      <c r="E520" s="64" t="s">
        <v>31</v>
      </c>
      <c r="F520">
        <v>0</v>
      </c>
      <c r="G520">
        <v>0</v>
      </c>
      <c r="H520">
        <v>0</v>
      </c>
      <c r="I520" s="64" t="s">
        <v>30</v>
      </c>
      <c r="J520" s="64" t="s">
        <v>323</v>
      </c>
      <c r="K520" s="64" t="s">
        <v>324</v>
      </c>
    </row>
    <row r="521" spans="1:11" x14ac:dyDescent="0.35">
      <c r="A521" s="64" t="s">
        <v>274</v>
      </c>
      <c r="B521" s="64" t="s">
        <v>36</v>
      </c>
      <c r="C521" s="64" t="s">
        <v>275</v>
      </c>
      <c r="D521" s="64" t="s">
        <v>232</v>
      </c>
      <c r="E521" s="64" t="s">
        <v>31</v>
      </c>
      <c r="F521">
        <v>150000</v>
      </c>
      <c r="G521">
        <v>0</v>
      </c>
      <c r="H521">
        <v>0</v>
      </c>
      <c r="I521" s="64" t="s">
        <v>30</v>
      </c>
      <c r="J521" s="64" t="s">
        <v>323</v>
      </c>
      <c r="K521" s="64" t="s">
        <v>324</v>
      </c>
    </row>
    <row r="522" spans="1:11" x14ac:dyDescent="0.35">
      <c r="A522" s="64" t="s">
        <v>274</v>
      </c>
      <c r="B522" s="64" t="s">
        <v>36</v>
      </c>
      <c r="C522" s="64" t="s">
        <v>275</v>
      </c>
      <c r="D522" s="64" t="s">
        <v>232</v>
      </c>
      <c r="E522" s="64" t="s">
        <v>31</v>
      </c>
      <c r="F522">
        <v>100000</v>
      </c>
      <c r="G522">
        <v>0</v>
      </c>
      <c r="H522">
        <v>0</v>
      </c>
      <c r="I522" s="64" t="s">
        <v>30</v>
      </c>
      <c r="J522" s="64" t="s">
        <v>323</v>
      </c>
      <c r="K522" s="64" t="s">
        <v>324</v>
      </c>
    </row>
    <row r="523" spans="1:11" x14ac:dyDescent="0.35">
      <c r="A523" s="64" t="s">
        <v>274</v>
      </c>
      <c r="B523" s="64" t="s">
        <v>36</v>
      </c>
      <c r="C523" s="64" t="s">
        <v>275</v>
      </c>
      <c r="D523" s="64" t="s">
        <v>232</v>
      </c>
      <c r="E523" s="64" t="s">
        <v>31</v>
      </c>
      <c r="F523">
        <v>150000</v>
      </c>
      <c r="G523">
        <v>0</v>
      </c>
      <c r="H523">
        <v>0</v>
      </c>
      <c r="I523" s="64" t="s">
        <v>30</v>
      </c>
      <c r="J523" s="64" t="s">
        <v>323</v>
      </c>
      <c r="K523" s="64" t="s">
        <v>324</v>
      </c>
    </row>
    <row r="524" spans="1:11" x14ac:dyDescent="0.35">
      <c r="A524" s="64" t="s">
        <v>274</v>
      </c>
      <c r="B524" s="64" t="s">
        <v>36</v>
      </c>
      <c r="C524" s="64" t="s">
        <v>275</v>
      </c>
      <c r="D524" s="64" t="s">
        <v>232</v>
      </c>
      <c r="E524" s="64" t="s">
        <v>31</v>
      </c>
      <c r="F524">
        <v>150000</v>
      </c>
      <c r="G524">
        <v>0</v>
      </c>
      <c r="H524">
        <v>0</v>
      </c>
      <c r="I524" s="64" t="s">
        <v>30</v>
      </c>
      <c r="J524" s="64" t="s">
        <v>323</v>
      </c>
      <c r="K524" s="64" t="s">
        <v>324</v>
      </c>
    </row>
    <row r="525" spans="1:11" x14ac:dyDescent="0.35">
      <c r="A525" s="64" t="s">
        <v>276</v>
      </c>
      <c r="B525" s="64" t="s">
        <v>189</v>
      </c>
      <c r="C525" s="64" t="s">
        <v>277</v>
      </c>
      <c r="D525" s="64" t="s">
        <v>232</v>
      </c>
      <c r="E525" s="64" t="s">
        <v>11</v>
      </c>
      <c r="F525">
        <v>200000000</v>
      </c>
      <c r="G525">
        <v>150000000</v>
      </c>
      <c r="H525">
        <v>229098712.34999999</v>
      </c>
      <c r="I525" s="64" t="s">
        <v>151</v>
      </c>
      <c r="J525" s="64" t="s">
        <v>323</v>
      </c>
      <c r="K525" s="64" t="s">
        <v>324</v>
      </c>
    </row>
    <row r="526" spans="1:11" x14ac:dyDescent="0.35">
      <c r="A526" s="64" t="s">
        <v>278</v>
      </c>
      <c r="B526" s="64" t="s">
        <v>188</v>
      </c>
      <c r="C526" s="64" t="s">
        <v>279</v>
      </c>
      <c r="D526" s="64" t="s">
        <v>232</v>
      </c>
      <c r="E526" s="64" t="s">
        <v>10</v>
      </c>
      <c r="F526">
        <v>41770000</v>
      </c>
      <c r="G526">
        <v>30000000</v>
      </c>
      <c r="H526">
        <v>32577435</v>
      </c>
      <c r="I526" s="64" t="s">
        <v>151</v>
      </c>
      <c r="J526" s="64" t="s">
        <v>323</v>
      </c>
      <c r="K526" s="64" t="s">
        <v>324</v>
      </c>
    </row>
    <row r="527" spans="1:11" x14ac:dyDescent="0.35">
      <c r="A527" s="64" t="s">
        <v>278</v>
      </c>
      <c r="B527" s="64" t="s">
        <v>188</v>
      </c>
      <c r="C527" s="64" t="s">
        <v>280</v>
      </c>
      <c r="D527" s="64" t="s">
        <v>232</v>
      </c>
      <c r="E527" s="64" t="s">
        <v>10</v>
      </c>
      <c r="F527">
        <v>46900000</v>
      </c>
      <c r="G527">
        <v>35100000</v>
      </c>
      <c r="H527">
        <v>34394970</v>
      </c>
      <c r="I527" s="64" t="s">
        <v>151</v>
      </c>
      <c r="J527" s="64" t="s">
        <v>323</v>
      </c>
      <c r="K527" s="64" t="s">
        <v>324</v>
      </c>
    </row>
    <row r="528" spans="1:11" x14ac:dyDescent="0.35">
      <c r="A528" s="64" t="s">
        <v>278</v>
      </c>
      <c r="B528" s="64" t="s">
        <v>188</v>
      </c>
      <c r="C528" s="64" t="s">
        <v>280</v>
      </c>
      <c r="D528" s="64" t="s">
        <v>232</v>
      </c>
      <c r="E528" s="64" t="s">
        <v>10</v>
      </c>
      <c r="F528">
        <v>2300000</v>
      </c>
      <c r="G528">
        <v>1725000</v>
      </c>
      <c r="H528">
        <v>1984550</v>
      </c>
      <c r="I528" s="64" t="s">
        <v>151</v>
      </c>
      <c r="J528" s="64" t="s">
        <v>323</v>
      </c>
      <c r="K528" s="64" t="s">
        <v>324</v>
      </c>
    </row>
    <row r="529" spans="1:11" x14ac:dyDescent="0.35">
      <c r="A529" s="64" t="s">
        <v>281</v>
      </c>
      <c r="B529" s="64" t="s">
        <v>184</v>
      </c>
      <c r="C529" s="64" t="s">
        <v>282</v>
      </c>
      <c r="D529" s="64" t="s">
        <v>232</v>
      </c>
      <c r="E529" s="64" t="s">
        <v>3</v>
      </c>
      <c r="F529">
        <v>19209400</v>
      </c>
      <c r="G529">
        <v>15581700</v>
      </c>
      <c r="H529">
        <v>18795263.080000002</v>
      </c>
      <c r="I529" s="64" t="s">
        <v>151</v>
      </c>
      <c r="J529" s="64" t="s">
        <v>323</v>
      </c>
      <c r="K529" s="64" t="s">
        <v>324</v>
      </c>
    </row>
    <row r="530" spans="1:11" x14ac:dyDescent="0.35">
      <c r="A530" s="64" t="s">
        <v>281</v>
      </c>
      <c r="B530" s="64" t="s">
        <v>184</v>
      </c>
      <c r="C530" s="64" t="s">
        <v>282</v>
      </c>
      <c r="D530" s="64" t="s">
        <v>239</v>
      </c>
      <c r="E530" s="64" t="s">
        <v>21</v>
      </c>
      <c r="F530">
        <v>0</v>
      </c>
      <c r="G530">
        <v>0</v>
      </c>
      <c r="H530">
        <v>41.88</v>
      </c>
      <c r="I530" s="64" t="s">
        <v>151</v>
      </c>
      <c r="J530" s="64" t="s">
        <v>323</v>
      </c>
      <c r="K530" s="64" t="s">
        <v>324</v>
      </c>
    </row>
    <row r="531" spans="1:11" x14ac:dyDescent="0.35">
      <c r="A531" s="64" t="s">
        <v>281</v>
      </c>
      <c r="B531" s="64" t="s">
        <v>184</v>
      </c>
      <c r="C531" s="64" t="s">
        <v>282</v>
      </c>
      <c r="D531" s="64" t="s">
        <v>239</v>
      </c>
      <c r="E531" s="64" t="s">
        <v>16</v>
      </c>
      <c r="F531">
        <v>0</v>
      </c>
      <c r="G531">
        <v>0</v>
      </c>
      <c r="H531">
        <v>2567.06</v>
      </c>
      <c r="I531" s="64" t="s">
        <v>151</v>
      </c>
      <c r="J531" s="64" t="s">
        <v>323</v>
      </c>
      <c r="K531" s="64" t="s">
        <v>324</v>
      </c>
    </row>
    <row r="532" spans="1:11" x14ac:dyDescent="0.35">
      <c r="A532" s="64" t="s">
        <v>281</v>
      </c>
      <c r="B532" s="64" t="s">
        <v>184</v>
      </c>
      <c r="C532" s="64" t="s">
        <v>282</v>
      </c>
      <c r="D532" s="64" t="s">
        <v>239</v>
      </c>
      <c r="E532" s="64" t="s">
        <v>22</v>
      </c>
      <c r="F532">
        <v>0</v>
      </c>
      <c r="G532">
        <v>0</v>
      </c>
      <c r="H532">
        <v>384.56</v>
      </c>
      <c r="I532" s="64" t="s">
        <v>151</v>
      </c>
      <c r="J532" s="64" t="s">
        <v>323</v>
      </c>
      <c r="K532" s="64" t="s">
        <v>324</v>
      </c>
    </row>
    <row r="533" spans="1:11" x14ac:dyDescent="0.35">
      <c r="A533" s="64" t="s">
        <v>281</v>
      </c>
      <c r="B533" s="64" t="s">
        <v>184</v>
      </c>
      <c r="C533" s="64" t="s">
        <v>282</v>
      </c>
      <c r="D533" s="64" t="s">
        <v>239</v>
      </c>
      <c r="E533" s="64" t="s">
        <v>25</v>
      </c>
      <c r="F533">
        <v>0</v>
      </c>
      <c r="G533">
        <v>0</v>
      </c>
      <c r="H533">
        <v>1473.7</v>
      </c>
      <c r="I533" s="64" t="s">
        <v>151</v>
      </c>
      <c r="J533" s="64" t="s">
        <v>323</v>
      </c>
      <c r="K533" s="64" t="s">
        <v>324</v>
      </c>
    </row>
    <row r="534" spans="1:11" x14ac:dyDescent="0.35">
      <c r="A534" s="64" t="s">
        <v>281</v>
      </c>
      <c r="B534" s="64" t="s">
        <v>184</v>
      </c>
      <c r="C534" s="64" t="s">
        <v>282</v>
      </c>
      <c r="D534" s="64" t="s">
        <v>239</v>
      </c>
      <c r="E534" s="64" t="s">
        <v>29</v>
      </c>
      <c r="F534">
        <v>0</v>
      </c>
      <c r="G534">
        <v>0</v>
      </c>
      <c r="H534">
        <v>1317.3999999999999</v>
      </c>
      <c r="I534" s="64" t="s">
        <v>151</v>
      </c>
      <c r="J534" s="64" t="s">
        <v>323</v>
      </c>
      <c r="K534" s="64" t="s">
        <v>324</v>
      </c>
    </row>
    <row r="535" spans="1:11" x14ac:dyDescent="0.35">
      <c r="A535" s="64" t="s">
        <v>281</v>
      </c>
      <c r="B535" s="64" t="s">
        <v>184</v>
      </c>
      <c r="C535" s="64" t="s">
        <v>282</v>
      </c>
      <c r="D535" s="64" t="s">
        <v>239</v>
      </c>
      <c r="E535" s="64" t="s">
        <v>19</v>
      </c>
      <c r="F535">
        <v>0</v>
      </c>
      <c r="G535">
        <v>0</v>
      </c>
      <c r="H535">
        <v>87.28</v>
      </c>
      <c r="I535" s="64" t="s">
        <v>151</v>
      </c>
      <c r="J535" s="64" t="s">
        <v>323</v>
      </c>
      <c r="K535" s="64" t="s">
        <v>324</v>
      </c>
    </row>
    <row r="536" spans="1:11" x14ac:dyDescent="0.35">
      <c r="A536" s="64" t="s">
        <v>281</v>
      </c>
      <c r="B536" s="64" t="s">
        <v>184</v>
      </c>
      <c r="C536" s="64" t="s">
        <v>282</v>
      </c>
      <c r="D536" s="64" t="s">
        <v>239</v>
      </c>
      <c r="E536" s="64" t="s">
        <v>18</v>
      </c>
      <c r="F536">
        <v>0</v>
      </c>
      <c r="G536">
        <v>0</v>
      </c>
      <c r="H536">
        <v>419.44</v>
      </c>
      <c r="I536" s="64" t="s">
        <v>151</v>
      </c>
      <c r="J536" s="64" t="s">
        <v>323</v>
      </c>
      <c r="K536" s="64" t="s">
        <v>324</v>
      </c>
    </row>
    <row r="537" spans="1:11" x14ac:dyDescent="0.35">
      <c r="A537" s="64" t="s">
        <v>281</v>
      </c>
      <c r="B537" s="64" t="s">
        <v>184</v>
      </c>
      <c r="C537" s="64" t="s">
        <v>282</v>
      </c>
      <c r="D537" s="64" t="s">
        <v>239</v>
      </c>
      <c r="E537" s="64" t="s">
        <v>15</v>
      </c>
      <c r="F537">
        <v>0</v>
      </c>
      <c r="G537">
        <v>0</v>
      </c>
      <c r="H537">
        <v>1742</v>
      </c>
      <c r="I537" s="64" t="s">
        <v>151</v>
      </c>
      <c r="J537" s="64" t="s">
        <v>323</v>
      </c>
      <c r="K537" s="64" t="s">
        <v>324</v>
      </c>
    </row>
    <row r="538" spans="1:11" x14ac:dyDescent="0.35">
      <c r="A538" s="64" t="s">
        <v>281</v>
      </c>
      <c r="B538" s="64" t="s">
        <v>184</v>
      </c>
      <c r="C538" s="64" t="s">
        <v>282</v>
      </c>
      <c r="D538" s="64" t="s">
        <v>239</v>
      </c>
      <c r="E538" s="64" t="s">
        <v>20</v>
      </c>
      <c r="F538">
        <v>0</v>
      </c>
      <c r="G538">
        <v>0</v>
      </c>
      <c r="H538">
        <v>647.54</v>
      </c>
      <c r="I538" s="64" t="s">
        <v>151</v>
      </c>
      <c r="J538" s="64" t="s">
        <v>323</v>
      </c>
      <c r="K538" s="64" t="s">
        <v>324</v>
      </c>
    </row>
    <row r="539" spans="1:11" x14ac:dyDescent="0.35">
      <c r="A539" s="64" t="s">
        <v>281</v>
      </c>
      <c r="B539" s="64" t="s">
        <v>184</v>
      </c>
      <c r="C539" s="64" t="s">
        <v>282</v>
      </c>
      <c r="D539" s="64" t="s">
        <v>239</v>
      </c>
      <c r="E539" s="64" t="s">
        <v>17</v>
      </c>
      <c r="F539">
        <v>0</v>
      </c>
      <c r="G539">
        <v>0</v>
      </c>
      <c r="H539">
        <v>676.39</v>
      </c>
      <c r="I539" s="64" t="s">
        <v>151</v>
      </c>
      <c r="J539" s="64" t="s">
        <v>323</v>
      </c>
      <c r="K539" s="64" t="s">
        <v>324</v>
      </c>
    </row>
    <row r="540" spans="1:11" x14ac:dyDescent="0.35">
      <c r="A540" s="64" t="s">
        <v>281</v>
      </c>
      <c r="B540" s="64" t="s">
        <v>184</v>
      </c>
      <c r="C540" s="64" t="s">
        <v>282</v>
      </c>
      <c r="D540" s="64" t="s">
        <v>239</v>
      </c>
      <c r="E540" s="64" t="s">
        <v>26</v>
      </c>
      <c r="F540">
        <v>0</v>
      </c>
      <c r="G540">
        <v>0</v>
      </c>
      <c r="H540">
        <v>1076.99</v>
      </c>
      <c r="I540" s="64" t="s">
        <v>151</v>
      </c>
      <c r="J540" s="64" t="s">
        <v>323</v>
      </c>
      <c r="K540" s="64" t="s">
        <v>324</v>
      </c>
    </row>
    <row r="541" spans="1:11" x14ac:dyDescent="0.35">
      <c r="A541" s="64" t="s">
        <v>281</v>
      </c>
      <c r="B541" s="64" t="s">
        <v>184</v>
      </c>
      <c r="C541" s="64" t="s">
        <v>282</v>
      </c>
      <c r="D541" s="64" t="s">
        <v>239</v>
      </c>
      <c r="E541" s="64" t="s">
        <v>156</v>
      </c>
      <c r="F541">
        <v>0</v>
      </c>
      <c r="G541">
        <v>0</v>
      </c>
      <c r="H541">
        <v>40.46</v>
      </c>
      <c r="I541" s="64" t="s">
        <v>151</v>
      </c>
      <c r="J541" s="64" t="s">
        <v>323</v>
      </c>
      <c r="K541" s="64" t="s">
        <v>324</v>
      </c>
    </row>
    <row r="542" spans="1:11" x14ac:dyDescent="0.35">
      <c r="A542" s="64" t="s">
        <v>281</v>
      </c>
      <c r="B542" s="64" t="s">
        <v>184</v>
      </c>
      <c r="C542" s="64" t="s">
        <v>282</v>
      </c>
      <c r="D542" s="64" t="s">
        <v>239</v>
      </c>
      <c r="E542" s="64" t="s">
        <v>159</v>
      </c>
      <c r="F542">
        <v>0</v>
      </c>
      <c r="G542">
        <v>0</v>
      </c>
      <c r="H542">
        <v>67.72</v>
      </c>
      <c r="I542" s="64" t="s">
        <v>151</v>
      </c>
      <c r="J542" s="64" t="s">
        <v>323</v>
      </c>
      <c r="K542" s="64" t="s">
        <v>324</v>
      </c>
    </row>
    <row r="543" spans="1:11" x14ac:dyDescent="0.35">
      <c r="A543" s="64" t="s">
        <v>281</v>
      </c>
      <c r="B543" s="64" t="s">
        <v>184</v>
      </c>
      <c r="C543" s="64" t="s">
        <v>282</v>
      </c>
      <c r="D543" s="64" t="s">
        <v>239</v>
      </c>
      <c r="E543" s="64" t="s">
        <v>24</v>
      </c>
      <c r="F543">
        <v>0</v>
      </c>
      <c r="G543">
        <v>0</v>
      </c>
      <c r="H543">
        <v>1976.0800000000002</v>
      </c>
      <c r="I543" s="64" t="s">
        <v>151</v>
      </c>
      <c r="J543" s="64" t="s">
        <v>323</v>
      </c>
      <c r="K543" s="64" t="s">
        <v>324</v>
      </c>
    </row>
    <row r="544" spans="1:11" x14ac:dyDescent="0.35">
      <c r="A544" s="64" t="s">
        <v>281</v>
      </c>
      <c r="B544" s="64" t="s">
        <v>184</v>
      </c>
      <c r="C544" s="64" t="s">
        <v>282</v>
      </c>
      <c r="D544" s="64" t="s">
        <v>239</v>
      </c>
      <c r="E544" s="64" t="s">
        <v>157</v>
      </c>
      <c r="F544">
        <v>0</v>
      </c>
      <c r="G544">
        <v>0</v>
      </c>
      <c r="H544">
        <v>276.01</v>
      </c>
      <c r="I544" s="64" t="s">
        <v>151</v>
      </c>
      <c r="J544" s="64" t="s">
        <v>323</v>
      </c>
      <c r="K544" s="64" t="s">
        <v>324</v>
      </c>
    </row>
    <row r="545" spans="1:11" x14ac:dyDescent="0.35">
      <c r="A545" s="64" t="s">
        <v>281</v>
      </c>
      <c r="B545" s="64" t="s">
        <v>184</v>
      </c>
      <c r="C545" s="64" t="s">
        <v>282</v>
      </c>
      <c r="D545" s="64" t="s">
        <v>239</v>
      </c>
      <c r="E545" s="64" t="s">
        <v>155</v>
      </c>
      <c r="F545">
        <v>0</v>
      </c>
      <c r="G545">
        <v>0</v>
      </c>
      <c r="H545">
        <v>45.93</v>
      </c>
      <c r="I545" s="64" t="s">
        <v>151</v>
      </c>
      <c r="J545" s="64" t="s">
        <v>323</v>
      </c>
      <c r="K545" s="64" t="s">
        <v>324</v>
      </c>
    </row>
    <row r="546" spans="1:11" x14ac:dyDescent="0.35">
      <c r="A546" s="64" t="s">
        <v>283</v>
      </c>
      <c r="B546" s="64" t="s">
        <v>182</v>
      </c>
      <c r="C546" s="64" t="s">
        <v>284</v>
      </c>
      <c r="D546" s="64" t="s">
        <v>232</v>
      </c>
      <c r="E546" s="64" t="s">
        <v>5</v>
      </c>
      <c r="F546">
        <v>11200700</v>
      </c>
      <c r="G546">
        <v>8400000</v>
      </c>
      <c r="H546">
        <v>14855870</v>
      </c>
      <c r="I546" s="64" t="s">
        <v>151</v>
      </c>
      <c r="J546" s="64" t="s">
        <v>323</v>
      </c>
      <c r="K546" s="64" t="s">
        <v>324</v>
      </c>
    </row>
    <row r="547" spans="1:11" x14ac:dyDescent="0.35">
      <c r="A547" s="64" t="s">
        <v>285</v>
      </c>
      <c r="B547" s="64" t="s">
        <v>185</v>
      </c>
      <c r="C547" s="64" t="s">
        <v>286</v>
      </c>
      <c r="D547" s="64" t="s">
        <v>232</v>
      </c>
      <c r="E547" s="64" t="s">
        <v>5</v>
      </c>
      <c r="F547">
        <v>6889000</v>
      </c>
      <c r="G547">
        <v>5166900</v>
      </c>
      <c r="H547">
        <v>7568925</v>
      </c>
      <c r="I547" s="64" t="s">
        <v>151</v>
      </c>
      <c r="J547" s="64" t="s">
        <v>323</v>
      </c>
      <c r="K547" s="64" t="s">
        <v>324</v>
      </c>
    </row>
    <row r="548" spans="1:11" x14ac:dyDescent="0.35">
      <c r="A548" s="64" t="s">
        <v>285</v>
      </c>
      <c r="B548" s="64" t="s">
        <v>185</v>
      </c>
      <c r="C548" s="64" t="s">
        <v>286</v>
      </c>
      <c r="D548" s="64" t="s">
        <v>232</v>
      </c>
      <c r="E548" s="64" t="s">
        <v>5</v>
      </c>
      <c r="F548">
        <v>2507000</v>
      </c>
      <c r="G548">
        <v>1880400</v>
      </c>
      <c r="H548">
        <v>1306055</v>
      </c>
      <c r="I548" s="64" t="s">
        <v>151</v>
      </c>
      <c r="J548" s="64" t="s">
        <v>323</v>
      </c>
      <c r="K548" s="64" t="s">
        <v>324</v>
      </c>
    </row>
    <row r="549" spans="1:11" x14ac:dyDescent="0.35">
      <c r="A549" s="64" t="s">
        <v>285</v>
      </c>
      <c r="B549" s="64" t="s">
        <v>185</v>
      </c>
      <c r="C549" s="64" t="s">
        <v>286</v>
      </c>
      <c r="D549" s="64" t="s">
        <v>232</v>
      </c>
      <c r="E549" s="64" t="s">
        <v>13</v>
      </c>
      <c r="F549">
        <v>300000</v>
      </c>
      <c r="G549">
        <v>8000</v>
      </c>
      <c r="H549">
        <v>13100</v>
      </c>
      <c r="I549" s="64" t="s">
        <v>151</v>
      </c>
      <c r="J549" s="64" t="s">
        <v>323</v>
      </c>
      <c r="K549" s="64" t="s">
        <v>324</v>
      </c>
    </row>
    <row r="550" spans="1:11" x14ac:dyDescent="0.35">
      <c r="A550" s="64" t="s">
        <v>285</v>
      </c>
      <c r="B550" s="64" t="s">
        <v>185</v>
      </c>
      <c r="C550" s="64" t="s">
        <v>286</v>
      </c>
      <c r="D550" s="64" t="s">
        <v>232</v>
      </c>
      <c r="E550" s="64" t="s">
        <v>10</v>
      </c>
      <c r="F550">
        <v>120000</v>
      </c>
      <c r="G550">
        <v>0</v>
      </c>
      <c r="H550">
        <v>0</v>
      </c>
      <c r="I550" s="64" t="s">
        <v>151</v>
      </c>
      <c r="J550" s="64" t="s">
        <v>323</v>
      </c>
      <c r="K550" s="64" t="s">
        <v>324</v>
      </c>
    </row>
    <row r="551" spans="1:11" x14ac:dyDescent="0.35">
      <c r="A551" s="64" t="s">
        <v>285</v>
      </c>
      <c r="B551" s="64" t="s">
        <v>185</v>
      </c>
      <c r="C551" s="64" t="s">
        <v>286</v>
      </c>
      <c r="D551" s="64" t="s">
        <v>232</v>
      </c>
      <c r="E551" s="64" t="s">
        <v>4</v>
      </c>
      <c r="F551">
        <v>110000</v>
      </c>
      <c r="G551">
        <v>0</v>
      </c>
      <c r="H551">
        <v>51404.33</v>
      </c>
      <c r="I551" s="64" t="s">
        <v>151</v>
      </c>
      <c r="J551" s="64" t="s">
        <v>323</v>
      </c>
      <c r="K551" s="64" t="s">
        <v>324</v>
      </c>
    </row>
    <row r="552" spans="1:11" x14ac:dyDescent="0.35">
      <c r="A552" s="64" t="s">
        <v>285</v>
      </c>
      <c r="B552" s="64" t="s">
        <v>185</v>
      </c>
      <c r="C552" s="64" t="s">
        <v>286</v>
      </c>
      <c r="D552" s="64" t="s">
        <v>232</v>
      </c>
      <c r="E552" s="64" t="s">
        <v>9</v>
      </c>
      <c r="F552">
        <v>65000</v>
      </c>
      <c r="G552">
        <v>600</v>
      </c>
      <c r="H552">
        <v>6100</v>
      </c>
      <c r="I552" s="64" t="s">
        <v>151</v>
      </c>
      <c r="J552" s="64" t="s">
        <v>323</v>
      </c>
      <c r="K552" s="64" t="s">
        <v>324</v>
      </c>
    </row>
    <row r="553" spans="1:11" x14ac:dyDescent="0.35">
      <c r="A553" s="64" t="s">
        <v>285</v>
      </c>
      <c r="B553" s="64" t="s">
        <v>185</v>
      </c>
      <c r="C553" s="64" t="s">
        <v>286</v>
      </c>
      <c r="D553" s="64" t="s">
        <v>232</v>
      </c>
      <c r="E553" s="64" t="s">
        <v>8</v>
      </c>
      <c r="F553">
        <v>60000</v>
      </c>
      <c r="G553">
        <v>10000</v>
      </c>
      <c r="H553">
        <v>9900</v>
      </c>
      <c r="I553" s="64" t="s">
        <v>151</v>
      </c>
      <c r="J553" s="64" t="s">
        <v>323</v>
      </c>
      <c r="K553" s="64" t="s">
        <v>324</v>
      </c>
    </row>
    <row r="554" spans="1:11" x14ac:dyDescent="0.35">
      <c r="A554" s="64" t="s">
        <v>285</v>
      </c>
      <c r="B554" s="64" t="s">
        <v>185</v>
      </c>
      <c r="C554" s="64" t="s">
        <v>286</v>
      </c>
      <c r="D554" s="64" t="s">
        <v>232</v>
      </c>
      <c r="E554" s="64" t="s">
        <v>12</v>
      </c>
      <c r="F554">
        <v>20000</v>
      </c>
      <c r="G554">
        <v>0</v>
      </c>
      <c r="H554">
        <v>0</v>
      </c>
      <c r="I554" s="64" t="s">
        <v>151</v>
      </c>
      <c r="J554" s="64" t="s">
        <v>323</v>
      </c>
      <c r="K554" s="64" t="s">
        <v>324</v>
      </c>
    </row>
    <row r="555" spans="1:11" x14ac:dyDescent="0.35">
      <c r="A555" s="64" t="s">
        <v>287</v>
      </c>
      <c r="B555" s="64" t="s">
        <v>185</v>
      </c>
      <c r="C555" s="64" t="s">
        <v>288</v>
      </c>
      <c r="D555" s="64" t="s">
        <v>232</v>
      </c>
      <c r="E555" s="64" t="s">
        <v>9</v>
      </c>
      <c r="F555">
        <v>8230000</v>
      </c>
      <c r="G555">
        <v>6172500</v>
      </c>
      <c r="H555">
        <v>10986600</v>
      </c>
      <c r="I555" s="64" t="s">
        <v>151</v>
      </c>
      <c r="J555" s="64" t="s">
        <v>323</v>
      </c>
      <c r="K555" s="64" t="s">
        <v>324</v>
      </c>
    </row>
    <row r="556" spans="1:11" x14ac:dyDescent="0.35">
      <c r="A556" s="64" t="s">
        <v>289</v>
      </c>
      <c r="B556" s="64" t="s">
        <v>185</v>
      </c>
      <c r="C556" s="64" t="s">
        <v>290</v>
      </c>
      <c r="D556" s="64" t="s">
        <v>232</v>
      </c>
      <c r="E556" s="64" t="s">
        <v>12</v>
      </c>
      <c r="F556">
        <v>18900</v>
      </c>
      <c r="G556">
        <v>4300</v>
      </c>
      <c r="H556">
        <v>23965</v>
      </c>
      <c r="I556" s="64" t="s">
        <v>151</v>
      </c>
      <c r="J556" s="64" t="s">
        <v>323</v>
      </c>
      <c r="K556" s="64" t="s">
        <v>324</v>
      </c>
    </row>
    <row r="557" spans="1:11" x14ac:dyDescent="0.35">
      <c r="A557" s="64" t="s">
        <v>289</v>
      </c>
      <c r="B557" s="64" t="s">
        <v>185</v>
      </c>
      <c r="C557" s="64" t="s">
        <v>290</v>
      </c>
      <c r="D557" s="64" t="s">
        <v>232</v>
      </c>
      <c r="E557" s="64" t="s">
        <v>9</v>
      </c>
      <c r="F557">
        <v>0</v>
      </c>
      <c r="G557">
        <v>0</v>
      </c>
      <c r="H557">
        <v>3735</v>
      </c>
      <c r="I557" s="64" t="s">
        <v>151</v>
      </c>
      <c r="J557" s="64" t="s">
        <v>323</v>
      </c>
      <c r="K557" s="64" t="s">
        <v>324</v>
      </c>
    </row>
    <row r="558" spans="1:11" x14ac:dyDescent="0.35">
      <c r="A558" s="64" t="s">
        <v>289</v>
      </c>
      <c r="B558" s="64" t="s">
        <v>185</v>
      </c>
      <c r="C558" s="64" t="s">
        <v>290</v>
      </c>
      <c r="D558" s="64" t="s">
        <v>239</v>
      </c>
      <c r="E558" s="64" t="s">
        <v>22</v>
      </c>
      <c r="F558">
        <v>0</v>
      </c>
      <c r="G558">
        <v>0</v>
      </c>
      <c r="H558">
        <v>150</v>
      </c>
      <c r="I558" s="64" t="s">
        <v>151</v>
      </c>
      <c r="J558" s="64" t="s">
        <v>323</v>
      </c>
      <c r="K558" s="64" t="s">
        <v>324</v>
      </c>
    </row>
    <row r="559" spans="1:11" x14ac:dyDescent="0.35">
      <c r="A559" s="64" t="s">
        <v>289</v>
      </c>
      <c r="B559" s="64" t="s">
        <v>185</v>
      </c>
      <c r="C559" s="64" t="s">
        <v>290</v>
      </c>
      <c r="D559" s="64" t="s">
        <v>239</v>
      </c>
      <c r="E559" s="64" t="s">
        <v>23</v>
      </c>
      <c r="F559">
        <v>0</v>
      </c>
      <c r="G559">
        <v>0</v>
      </c>
      <c r="H559">
        <v>300</v>
      </c>
      <c r="I559" s="64" t="s">
        <v>151</v>
      </c>
      <c r="J559" s="64" t="s">
        <v>323</v>
      </c>
      <c r="K559" s="64" t="s">
        <v>324</v>
      </c>
    </row>
    <row r="560" spans="1:11" x14ac:dyDescent="0.35">
      <c r="A560" s="64" t="s">
        <v>289</v>
      </c>
      <c r="B560" s="64" t="s">
        <v>185</v>
      </c>
      <c r="C560" s="64" t="s">
        <v>290</v>
      </c>
      <c r="D560" s="64" t="s">
        <v>239</v>
      </c>
      <c r="E560" s="64" t="s">
        <v>15</v>
      </c>
      <c r="F560">
        <v>0</v>
      </c>
      <c r="G560">
        <v>0</v>
      </c>
      <c r="H560">
        <v>450</v>
      </c>
      <c r="I560" s="64" t="s">
        <v>151</v>
      </c>
      <c r="J560" s="64" t="s">
        <v>323</v>
      </c>
      <c r="K560" s="64" t="s">
        <v>324</v>
      </c>
    </row>
    <row r="561" spans="1:11" x14ac:dyDescent="0.35">
      <c r="A561" s="64" t="s">
        <v>289</v>
      </c>
      <c r="B561" s="64" t="s">
        <v>185</v>
      </c>
      <c r="C561" s="64" t="s">
        <v>290</v>
      </c>
      <c r="D561" s="64" t="s">
        <v>232</v>
      </c>
      <c r="E561" s="64" t="s">
        <v>14</v>
      </c>
      <c r="F561">
        <v>0</v>
      </c>
      <c r="G561">
        <v>0</v>
      </c>
      <c r="H561">
        <v>10500</v>
      </c>
      <c r="I561" s="64" t="s">
        <v>151</v>
      </c>
      <c r="J561" s="64" t="s">
        <v>323</v>
      </c>
      <c r="K561" s="64" t="s">
        <v>324</v>
      </c>
    </row>
    <row r="562" spans="1:11" x14ac:dyDescent="0.35">
      <c r="A562" s="64" t="s">
        <v>289</v>
      </c>
      <c r="B562" s="64" t="s">
        <v>185</v>
      </c>
      <c r="C562" s="64" t="s">
        <v>290</v>
      </c>
      <c r="D562" s="64" t="s">
        <v>239</v>
      </c>
      <c r="E562" s="64" t="s">
        <v>22</v>
      </c>
      <c r="F562">
        <v>0</v>
      </c>
      <c r="G562">
        <v>0</v>
      </c>
      <c r="H562">
        <v>50</v>
      </c>
      <c r="I562" s="64" t="s">
        <v>151</v>
      </c>
      <c r="J562" s="64" t="s">
        <v>323</v>
      </c>
      <c r="K562" s="64" t="s">
        <v>324</v>
      </c>
    </row>
    <row r="563" spans="1:11" x14ac:dyDescent="0.35">
      <c r="A563" s="64" t="s">
        <v>289</v>
      </c>
      <c r="B563" s="64" t="s">
        <v>185</v>
      </c>
      <c r="C563" s="64" t="s">
        <v>290</v>
      </c>
      <c r="D563" s="64" t="s">
        <v>239</v>
      </c>
      <c r="E563" s="64" t="s">
        <v>18</v>
      </c>
      <c r="F563">
        <v>0</v>
      </c>
      <c r="G563">
        <v>0</v>
      </c>
      <c r="H563">
        <v>50</v>
      </c>
      <c r="I563" s="64" t="s">
        <v>151</v>
      </c>
      <c r="J563" s="64" t="s">
        <v>323</v>
      </c>
      <c r="K563" s="64" t="s">
        <v>324</v>
      </c>
    </row>
    <row r="564" spans="1:11" x14ac:dyDescent="0.35">
      <c r="A564" s="64" t="s">
        <v>289</v>
      </c>
      <c r="B564" s="64" t="s">
        <v>185</v>
      </c>
      <c r="C564" s="64" t="s">
        <v>290</v>
      </c>
      <c r="D564" s="64" t="s">
        <v>239</v>
      </c>
      <c r="E564" s="64" t="s">
        <v>27</v>
      </c>
      <c r="F564">
        <v>0</v>
      </c>
      <c r="G564">
        <v>0</v>
      </c>
      <c r="H564">
        <v>1000</v>
      </c>
      <c r="I564" s="64" t="s">
        <v>151</v>
      </c>
      <c r="J564" s="64" t="s">
        <v>323</v>
      </c>
      <c r="K564" s="64" t="s">
        <v>324</v>
      </c>
    </row>
    <row r="565" spans="1:11" x14ac:dyDescent="0.35">
      <c r="A565" s="64" t="s">
        <v>289</v>
      </c>
      <c r="B565" s="64" t="s">
        <v>185</v>
      </c>
      <c r="C565" s="64" t="s">
        <v>290</v>
      </c>
      <c r="D565" s="64" t="s">
        <v>239</v>
      </c>
      <c r="E565" s="64" t="s">
        <v>24</v>
      </c>
      <c r="F565">
        <v>0</v>
      </c>
      <c r="G565">
        <v>0</v>
      </c>
      <c r="H565">
        <v>70000</v>
      </c>
      <c r="I565" s="64" t="s">
        <v>151</v>
      </c>
      <c r="J565" s="64" t="s">
        <v>323</v>
      </c>
      <c r="K565" s="64" t="s">
        <v>324</v>
      </c>
    </row>
    <row r="566" spans="1:11" x14ac:dyDescent="0.35">
      <c r="A566" s="64" t="s">
        <v>291</v>
      </c>
      <c r="B566" s="64" t="s">
        <v>185</v>
      </c>
      <c r="C566" s="64" t="s">
        <v>292</v>
      </c>
      <c r="D566" s="64" t="s">
        <v>232</v>
      </c>
      <c r="E566" s="64" t="s">
        <v>10</v>
      </c>
      <c r="F566">
        <v>750000</v>
      </c>
      <c r="G566">
        <v>562500</v>
      </c>
      <c r="H566">
        <v>504200</v>
      </c>
      <c r="I566" s="64" t="s">
        <v>151</v>
      </c>
      <c r="J566" s="64" t="s">
        <v>323</v>
      </c>
      <c r="K566" s="64" t="s">
        <v>324</v>
      </c>
    </row>
    <row r="567" spans="1:11" x14ac:dyDescent="0.35">
      <c r="A567" s="64" t="s">
        <v>291</v>
      </c>
      <c r="B567" s="64" t="s">
        <v>185</v>
      </c>
      <c r="C567" s="64" t="s">
        <v>292</v>
      </c>
      <c r="D567" s="64" t="s">
        <v>239</v>
      </c>
      <c r="E567" s="64" t="s">
        <v>21</v>
      </c>
      <c r="F567">
        <v>18000</v>
      </c>
      <c r="G567">
        <v>13500</v>
      </c>
      <c r="H567">
        <v>3000</v>
      </c>
      <c r="I567" s="64" t="s">
        <v>151</v>
      </c>
      <c r="J567" s="64" t="s">
        <v>323</v>
      </c>
      <c r="K567" s="64" t="s">
        <v>324</v>
      </c>
    </row>
    <row r="568" spans="1:11" x14ac:dyDescent="0.35">
      <c r="A568" s="64" t="s">
        <v>291</v>
      </c>
      <c r="B568" s="64" t="s">
        <v>185</v>
      </c>
      <c r="C568" s="64" t="s">
        <v>292</v>
      </c>
      <c r="D568" s="64" t="s">
        <v>239</v>
      </c>
      <c r="E568" s="64" t="s">
        <v>16</v>
      </c>
      <c r="F568">
        <v>54000</v>
      </c>
      <c r="G568">
        <v>40500</v>
      </c>
      <c r="H568">
        <v>150500</v>
      </c>
      <c r="I568" s="64" t="s">
        <v>151</v>
      </c>
      <c r="J568" s="64" t="s">
        <v>323</v>
      </c>
      <c r="K568" s="64" t="s">
        <v>324</v>
      </c>
    </row>
    <row r="569" spans="1:11" x14ac:dyDescent="0.35">
      <c r="A569" s="64" t="s">
        <v>291</v>
      </c>
      <c r="B569" s="64" t="s">
        <v>185</v>
      </c>
      <c r="C569" s="64" t="s">
        <v>292</v>
      </c>
      <c r="D569" s="64" t="s">
        <v>239</v>
      </c>
      <c r="E569" s="64" t="s">
        <v>22</v>
      </c>
      <c r="F569">
        <v>72000</v>
      </c>
      <c r="G569">
        <v>54000</v>
      </c>
      <c r="H569">
        <v>114500</v>
      </c>
      <c r="I569" s="64" t="s">
        <v>151</v>
      </c>
      <c r="J569" s="64" t="s">
        <v>323</v>
      </c>
      <c r="K569" s="64" t="s">
        <v>324</v>
      </c>
    </row>
    <row r="570" spans="1:11" x14ac:dyDescent="0.35">
      <c r="A570" s="64" t="s">
        <v>291</v>
      </c>
      <c r="B570" s="64" t="s">
        <v>185</v>
      </c>
      <c r="C570" s="64" t="s">
        <v>292</v>
      </c>
      <c r="D570" s="64" t="s">
        <v>239</v>
      </c>
      <c r="E570" s="64" t="s">
        <v>23</v>
      </c>
      <c r="F570">
        <v>72000</v>
      </c>
      <c r="G570">
        <v>54000</v>
      </c>
      <c r="H570">
        <v>37500</v>
      </c>
      <c r="I570" s="64" t="s">
        <v>151</v>
      </c>
      <c r="J570" s="64" t="s">
        <v>323</v>
      </c>
      <c r="K570" s="64" t="s">
        <v>324</v>
      </c>
    </row>
    <row r="571" spans="1:11" x14ac:dyDescent="0.35">
      <c r="A571" s="64" t="s">
        <v>291</v>
      </c>
      <c r="B571" s="64" t="s">
        <v>185</v>
      </c>
      <c r="C571" s="64" t="s">
        <v>292</v>
      </c>
      <c r="D571" s="64" t="s">
        <v>239</v>
      </c>
      <c r="E571" s="64" t="s">
        <v>25</v>
      </c>
      <c r="F571">
        <v>90000</v>
      </c>
      <c r="G571">
        <v>67500</v>
      </c>
      <c r="H571">
        <v>6500</v>
      </c>
      <c r="I571" s="64" t="s">
        <v>151</v>
      </c>
      <c r="J571" s="64" t="s">
        <v>323</v>
      </c>
      <c r="K571" s="64" t="s">
        <v>324</v>
      </c>
    </row>
    <row r="572" spans="1:11" x14ac:dyDescent="0.35">
      <c r="A572" s="64" t="s">
        <v>291</v>
      </c>
      <c r="B572" s="64" t="s">
        <v>185</v>
      </c>
      <c r="C572" s="64" t="s">
        <v>292</v>
      </c>
      <c r="D572" s="64" t="s">
        <v>239</v>
      </c>
      <c r="E572" s="64" t="s">
        <v>29</v>
      </c>
      <c r="F572">
        <v>90000</v>
      </c>
      <c r="G572">
        <v>67500</v>
      </c>
      <c r="H572">
        <v>72000</v>
      </c>
      <c r="I572" s="64" t="s">
        <v>151</v>
      </c>
      <c r="J572" s="64" t="s">
        <v>323</v>
      </c>
      <c r="K572" s="64" t="s">
        <v>324</v>
      </c>
    </row>
    <row r="573" spans="1:11" x14ac:dyDescent="0.35">
      <c r="A573" s="64" t="s">
        <v>291</v>
      </c>
      <c r="B573" s="64" t="s">
        <v>185</v>
      </c>
      <c r="C573" s="64" t="s">
        <v>292</v>
      </c>
      <c r="D573" s="64" t="s">
        <v>239</v>
      </c>
      <c r="E573" s="64" t="s">
        <v>19</v>
      </c>
      <c r="F573">
        <v>54000</v>
      </c>
      <c r="G573">
        <v>40500</v>
      </c>
      <c r="H573">
        <v>6500</v>
      </c>
      <c r="I573" s="64" t="s">
        <v>151</v>
      </c>
      <c r="J573" s="64" t="s">
        <v>323</v>
      </c>
      <c r="K573" s="64" t="s">
        <v>324</v>
      </c>
    </row>
    <row r="574" spans="1:11" x14ac:dyDescent="0.35">
      <c r="A574" s="64" t="s">
        <v>291</v>
      </c>
      <c r="B574" s="64" t="s">
        <v>185</v>
      </c>
      <c r="C574" s="64" t="s">
        <v>292</v>
      </c>
      <c r="D574" s="64" t="s">
        <v>239</v>
      </c>
      <c r="E574" s="64" t="s">
        <v>18</v>
      </c>
      <c r="F574">
        <v>54000</v>
      </c>
      <c r="G574">
        <v>40500</v>
      </c>
      <c r="H574">
        <v>18500</v>
      </c>
      <c r="I574" s="64" t="s">
        <v>151</v>
      </c>
      <c r="J574" s="64" t="s">
        <v>323</v>
      </c>
      <c r="K574" s="64" t="s">
        <v>324</v>
      </c>
    </row>
    <row r="575" spans="1:11" x14ac:dyDescent="0.35">
      <c r="A575" s="64" t="s">
        <v>291</v>
      </c>
      <c r="B575" s="64" t="s">
        <v>185</v>
      </c>
      <c r="C575" s="64" t="s">
        <v>292</v>
      </c>
      <c r="D575" s="64" t="s">
        <v>239</v>
      </c>
      <c r="E575" s="64" t="s">
        <v>15</v>
      </c>
      <c r="F575">
        <v>90000</v>
      </c>
      <c r="G575">
        <v>67500</v>
      </c>
      <c r="H575">
        <v>136500</v>
      </c>
      <c r="I575" s="64" t="s">
        <v>151</v>
      </c>
      <c r="J575" s="64" t="s">
        <v>323</v>
      </c>
      <c r="K575" s="64" t="s">
        <v>324</v>
      </c>
    </row>
    <row r="576" spans="1:11" x14ac:dyDescent="0.35">
      <c r="A576" s="64" t="s">
        <v>291</v>
      </c>
      <c r="B576" s="64" t="s">
        <v>185</v>
      </c>
      <c r="C576" s="64" t="s">
        <v>292</v>
      </c>
      <c r="D576" s="64" t="s">
        <v>239</v>
      </c>
      <c r="E576" s="64" t="s">
        <v>20</v>
      </c>
      <c r="F576">
        <v>72000</v>
      </c>
      <c r="G576">
        <v>54000</v>
      </c>
      <c r="H576">
        <v>71000</v>
      </c>
      <c r="I576" s="64" t="s">
        <v>151</v>
      </c>
      <c r="J576" s="64" t="s">
        <v>323</v>
      </c>
      <c r="K576" s="64" t="s">
        <v>324</v>
      </c>
    </row>
    <row r="577" spans="1:11" x14ac:dyDescent="0.35">
      <c r="A577" s="64" t="s">
        <v>291</v>
      </c>
      <c r="B577" s="64" t="s">
        <v>185</v>
      </c>
      <c r="C577" s="64" t="s">
        <v>292</v>
      </c>
      <c r="D577" s="64" t="s">
        <v>239</v>
      </c>
      <c r="E577" s="64" t="s">
        <v>27</v>
      </c>
      <c r="F577">
        <v>54000</v>
      </c>
      <c r="G577">
        <v>40500</v>
      </c>
      <c r="H577">
        <v>25000</v>
      </c>
      <c r="I577" s="64" t="s">
        <v>151</v>
      </c>
      <c r="J577" s="64" t="s">
        <v>323</v>
      </c>
      <c r="K577" s="64" t="s">
        <v>324</v>
      </c>
    </row>
    <row r="578" spans="1:11" x14ac:dyDescent="0.35">
      <c r="A578" s="64" t="s">
        <v>291</v>
      </c>
      <c r="B578" s="64" t="s">
        <v>185</v>
      </c>
      <c r="C578" s="64" t="s">
        <v>292</v>
      </c>
      <c r="D578" s="64" t="s">
        <v>239</v>
      </c>
      <c r="E578" s="64" t="s">
        <v>17</v>
      </c>
      <c r="F578">
        <v>36000</v>
      </c>
      <c r="G578">
        <v>27000</v>
      </c>
      <c r="H578">
        <v>20500</v>
      </c>
      <c r="I578" s="64" t="s">
        <v>151</v>
      </c>
      <c r="J578" s="64" t="s">
        <v>323</v>
      </c>
      <c r="K578" s="64" t="s">
        <v>324</v>
      </c>
    </row>
    <row r="579" spans="1:11" x14ac:dyDescent="0.35">
      <c r="A579" s="64" t="s">
        <v>291</v>
      </c>
      <c r="B579" s="64" t="s">
        <v>185</v>
      </c>
      <c r="C579" s="64" t="s">
        <v>292</v>
      </c>
      <c r="D579" s="64" t="s">
        <v>239</v>
      </c>
      <c r="E579" s="64" t="s">
        <v>26</v>
      </c>
      <c r="F579">
        <v>72000</v>
      </c>
      <c r="G579">
        <v>54000</v>
      </c>
      <c r="H579">
        <v>38000</v>
      </c>
      <c r="I579" s="64" t="s">
        <v>151</v>
      </c>
      <c r="J579" s="64" t="s">
        <v>323</v>
      </c>
      <c r="K579" s="64" t="s">
        <v>324</v>
      </c>
    </row>
    <row r="580" spans="1:11" x14ac:dyDescent="0.35">
      <c r="A580" s="64" t="s">
        <v>291</v>
      </c>
      <c r="B580" s="64" t="s">
        <v>185</v>
      </c>
      <c r="C580" s="64" t="s">
        <v>292</v>
      </c>
      <c r="D580" s="64" t="s">
        <v>239</v>
      </c>
      <c r="E580" s="64" t="s">
        <v>24</v>
      </c>
      <c r="F580">
        <v>72000</v>
      </c>
      <c r="G580">
        <v>54000</v>
      </c>
      <c r="H580">
        <v>62000</v>
      </c>
      <c r="I580" s="64" t="s">
        <v>151</v>
      </c>
      <c r="J580" s="64" t="s">
        <v>323</v>
      </c>
      <c r="K580" s="64" t="s">
        <v>324</v>
      </c>
    </row>
    <row r="581" spans="1:11" x14ac:dyDescent="0.35">
      <c r="A581" s="64" t="s">
        <v>293</v>
      </c>
      <c r="B581" s="64" t="s">
        <v>185</v>
      </c>
      <c r="C581" s="64" t="s">
        <v>294</v>
      </c>
      <c r="D581" s="64" t="s">
        <v>239</v>
      </c>
      <c r="E581" s="64" t="s">
        <v>21</v>
      </c>
      <c r="F581">
        <v>87500</v>
      </c>
      <c r="G581">
        <v>63000</v>
      </c>
      <c r="H581">
        <v>122300</v>
      </c>
      <c r="I581" s="64" t="s">
        <v>151</v>
      </c>
      <c r="J581" s="64" t="s">
        <v>323</v>
      </c>
      <c r="K581" s="64" t="s">
        <v>324</v>
      </c>
    </row>
    <row r="582" spans="1:11" x14ac:dyDescent="0.35">
      <c r="A582" s="64" t="s">
        <v>293</v>
      </c>
      <c r="B582" s="64" t="s">
        <v>185</v>
      </c>
      <c r="C582" s="64" t="s">
        <v>294</v>
      </c>
      <c r="D582" s="64" t="s">
        <v>239</v>
      </c>
      <c r="E582" s="64" t="s">
        <v>16</v>
      </c>
      <c r="F582">
        <v>431200</v>
      </c>
      <c r="G582">
        <v>321000</v>
      </c>
      <c r="H582">
        <v>219100</v>
      </c>
      <c r="I582" s="64" t="s">
        <v>151</v>
      </c>
      <c r="J582" s="64" t="s">
        <v>323</v>
      </c>
      <c r="K582" s="64" t="s">
        <v>324</v>
      </c>
    </row>
    <row r="583" spans="1:11" x14ac:dyDescent="0.35">
      <c r="A583" s="64" t="s">
        <v>293</v>
      </c>
      <c r="B583" s="64" t="s">
        <v>185</v>
      </c>
      <c r="C583" s="64" t="s">
        <v>294</v>
      </c>
      <c r="D583" s="64" t="s">
        <v>239</v>
      </c>
      <c r="E583" s="64" t="s">
        <v>22</v>
      </c>
      <c r="F583">
        <v>612500</v>
      </c>
      <c r="G583">
        <v>459000</v>
      </c>
      <c r="H583">
        <v>317550</v>
      </c>
      <c r="I583" s="64" t="s">
        <v>151</v>
      </c>
      <c r="J583" s="64" t="s">
        <v>323</v>
      </c>
      <c r="K583" s="64" t="s">
        <v>324</v>
      </c>
    </row>
    <row r="584" spans="1:11" x14ac:dyDescent="0.35">
      <c r="A584" s="64" t="s">
        <v>293</v>
      </c>
      <c r="B584" s="64" t="s">
        <v>185</v>
      </c>
      <c r="C584" s="64" t="s">
        <v>294</v>
      </c>
      <c r="D584" s="64" t="s">
        <v>239</v>
      </c>
      <c r="E584" s="64" t="s">
        <v>23</v>
      </c>
      <c r="F584">
        <v>612500</v>
      </c>
      <c r="G584">
        <v>459000</v>
      </c>
      <c r="H584">
        <v>267850</v>
      </c>
      <c r="I584" s="64" t="s">
        <v>151</v>
      </c>
      <c r="J584" s="64" t="s">
        <v>323</v>
      </c>
      <c r="K584" s="64" t="s">
        <v>324</v>
      </c>
    </row>
    <row r="585" spans="1:11" x14ac:dyDescent="0.35">
      <c r="A585" s="64" t="s">
        <v>293</v>
      </c>
      <c r="B585" s="64" t="s">
        <v>185</v>
      </c>
      <c r="C585" s="64" t="s">
        <v>294</v>
      </c>
      <c r="D585" s="64" t="s">
        <v>239</v>
      </c>
      <c r="E585" s="64" t="s">
        <v>25</v>
      </c>
      <c r="F585">
        <v>787500</v>
      </c>
      <c r="G585">
        <v>588000</v>
      </c>
      <c r="H585">
        <v>535800</v>
      </c>
      <c r="I585" s="64" t="s">
        <v>151</v>
      </c>
      <c r="J585" s="64" t="s">
        <v>323</v>
      </c>
      <c r="K585" s="64" t="s">
        <v>324</v>
      </c>
    </row>
    <row r="586" spans="1:11" x14ac:dyDescent="0.35">
      <c r="A586" s="64" t="s">
        <v>293</v>
      </c>
      <c r="B586" s="64" t="s">
        <v>185</v>
      </c>
      <c r="C586" s="64" t="s">
        <v>294</v>
      </c>
      <c r="D586" s="64" t="s">
        <v>239</v>
      </c>
      <c r="E586" s="64" t="s">
        <v>29</v>
      </c>
      <c r="F586">
        <v>787500</v>
      </c>
      <c r="G586">
        <v>588000</v>
      </c>
      <c r="H586">
        <v>722300</v>
      </c>
      <c r="I586" s="64" t="s">
        <v>151</v>
      </c>
      <c r="J586" s="64" t="s">
        <v>323</v>
      </c>
      <c r="K586" s="64" t="s">
        <v>324</v>
      </c>
    </row>
    <row r="587" spans="1:11" x14ac:dyDescent="0.35">
      <c r="A587" s="64" t="s">
        <v>293</v>
      </c>
      <c r="B587" s="64" t="s">
        <v>185</v>
      </c>
      <c r="C587" s="64" t="s">
        <v>294</v>
      </c>
      <c r="D587" s="64" t="s">
        <v>239</v>
      </c>
      <c r="E587" s="64" t="s">
        <v>19</v>
      </c>
      <c r="F587">
        <v>431200</v>
      </c>
      <c r="G587">
        <v>321000</v>
      </c>
      <c r="H587">
        <v>586800</v>
      </c>
      <c r="I587" s="64" t="s">
        <v>151</v>
      </c>
      <c r="J587" s="64" t="s">
        <v>323</v>
      </c>
      <c r="K587" s="64" t="s">
        <v>324</v>
      </c>
    </row>
    <row r="588" spans="1:11" x14ac:dyDescent="0.35">
      <c r="A588" s="64" t="s">
        <v>293</v>
      </c>
      <c r="B588" s="64" t="s">
        <v>185</v>
      </c>
      <c r="C588" s="64" t="s">
        <v>294</v>
      </c>
      <c r="D588" s="64" t="s">
        <v>239</v>
      </c>
      <c r="E588" s="64" t="s">
        <v>18</v>
      </c>
      <c r="F588">
        <v>431300</v>
      </c>
      <c r="G588">
        <v>321000</v>
      </c>
      <c r="H588">
        <v>460200</v>
      </c>
      <c r="I588" s="64" t="s">
        <v>151</v>
      </c>
      <c r="J588" s="64" t="s">
        <v>323</v>
      </c>
      <c r="K588" s="64" t="s">
        <v>324</v>
      </c>
    </row>
    <row r="589" spans="1:11" x14ac:dyDescent="0.35">
      <c r="A589" s="64" t="s">
        <v>293</v>
      </c>
      <c r="B589" s="64" t="s">
        <v>185</v>
      </c>
      <c r="C589" s="64" t="s">
        <v>294</v>
      </c>
      <c r="D589" s="64" t="s">
        <v>239</v>
      </c>
      <c r="E589" s="64" t="s">
        <v>15</v>
      </c>
      <c r="F589">
        <v>787500</v>
      </c>
      <c r="G589">
        <v>588000</v>
      </c>
      <c r="H589">
        <v>810700</v>
      </c>
      <c r="I589" s="64" t="s">
        <v>151</v>
      </c>
      <c r="J589" s="64" t="s">
        <v>323</v>
      </c>
      <c r="K589" s="64" t="s">
        <v>324</v>
      </c>
    </row>
    <row r="590" spans="1:11" x14ac:dyDescent="0.35">
      <c r="A590" s="64" t="s">
        <v>293</v>
      </c>
      <c r="B590" s="64" t="s">
        <v>185</v>
      </c>
      <c r="C590" s="64" t="s">
        <v>294</v>
      </c>
      <c r="D590" s="64" t="s">
        <v>239</v>
      </c>
      <c r="E590" s="64" t="s">
        <v>20</v>
      </c>
      <c r="F590">
        <v>612500</v>
      </c>
      <c r="G590">
        <v>459000</v>
      </c>
      <c r="H590">
        <v>279000</v>
      </c>
      <c r="I590" s="64" t="s">
        <v>151</v>
      </c>
      <c r="J590" s="64" t="s">
        <v>323</v>
      </c>
      <c r="K590" s="64" t="s">
        <v>324</v>
      </c>
    </row>
    <row r="591" spans="1:11" x14ac:dyDescent="0.35">
      <c r="A591" s="64" t="s">
        <v>293</v>
      </c>
      <c r="B591" s="64" t="s">
        <v>185</v>
      </c>
      <c r="C591" s="64" t="s">
        <v>294</v>
      </c>
      <c r="D591" s="64" t="s">
        <v>239</v>
      </c>
      <c r="E591" s="64" t="s">
        <v>27</v>
      </c>
      <c r="F591">
        <v>431300</v>
      </c>
      <c r="G591">
        <v>321000</v>
      </c>
      <c r="H591">
        <v>247200</v>
      </c>
      <c r="I591" s="64" t="s">
        <v>151</v>
      </c>
      <c r="J591" s="64" t="s">
        <v>323</v>
      </c>
      <c r="K591" s="64" t="s">
        <v>324</v>
      </c>
    </row>
    <row r="592" spans="1:11" x14ac:dyDescent="0.35">
      <c r="A592" s="64" t="s">
        <v>293</v>
      </c>
      <c r="B592" s="64" t="s">
        <v>185</v>
      </c>
      <c r="C592" s="64" t="s">
        <v>294</v>
      </c>
      <c r="D592" s="64" t="s">
        <v>239</v>
      </c>
      <c r="E592" s="64" t="s">
        <v>17</v>
      </c>
      <c r="F592">
        <v>262500</v>
      </c>
      <c r="G592">
        <v>195000</v>
      </c>
      <c r="H592">
        <v>103000</v>
      </c>
      <c r="I592" s="64" t="s">
        <v>151</v>
      </c>
      <c r="J592" s="64" t="s">
        <v>323</v>
      </c>
      <c r="K592" s="64" t="s">
        <v>324</v>
      </c>
    </row>
    <row r="593" spans="1:11" x14ac:dyDescent="0.35">
      <c r="A593" s="64" t="s">
        <v>293</v>
      </c>
      <c r="B593" s="64" t="s">
        <v>185</v>
      </c>
      <c r="C593" s="64" t="s">
        <v>294</v>
      </c>
      <c r="D593" s="64" t="s">
        <v>239</v>
      </c>
      <c r="E593" s="64" t="s">
        <v>26</v>
      </c>
      <c r="F593">
        <v>612500</v>
      </c>
      <c r="G593">
        <v>459000</v>
      </c>
      <c r="H593">
        <v>896880.88</v>
      </c>
      <c r="I593" s="64" t="s">
        <v>151</v>
      </c>
      <c r="J593" s="64" t="s">
        <v>323</v>
      </c>
      <c r="K593" s="64" t="s">
        <v>324</v>
      </c>
    </row>
    <row r="594" spans="1:11" x14ac:dyDescent="0.35">
      <c r="A594" s="64" t="s">
        <v>293</v>
      </c>
      <c r="B594" s="64" t="s">
        <v>185</v>
      </c>
      <c r="C594" s="64" t="s">
        <v>294</v>
      </c>
      <c r="D594" s="64" t="s">
        <v>239</v>
      </c>
      <c r="E594" s="64" t="s">
        <v>24</v>
      </c>
      <c r="F594">
        <v>612500</v>
      </c>
      <c r="G594">
        <v>459000</v>
      </c>
      <c r="H594">
        <v>340508</v>
      </c>
      <c r="I594" s="64" t="s">
        <v>151</v>
      </c>
      <c r="J594" s="64" t="s">
        <v>323</v>
      </c>
      <c r="K594" s="64" t="s">
        <v>324</v>
      </c>
    </row>
    <row r="595" spans="1:11" x14ac:dyDescent="0.35">
      <c r="A595" s="64" t="s">
        <v>295</v>
      </c>
      <c r="B595" s="64" t="s">
        <v>185</v>
      </c>
      <c r="C595" s="64" t="s">
        <v>296</v>
      </c>
      <c r="D595" s="64" t="s">
        <v>232</v>
      </c>
      <c r="E595" s="64" t="s">
        <v>14</v>
      </c>
      <c r="F595">
        <v>1500000</v>
      </c>
      <c r="G595">
        <v>1125000</v>
      </c>
      <c r="H595">
        <v>315254.88</v>
      </c>
      <c r="I595" s="64" t="s">
        <v>151</v>
      </c>
      <c r="J595" s="64" t="s">
        <v>323</v>
      </c>
      <c r="K595" s="64" t="s">
        <v>324</v>
      </c>
    </row>
    <row r="596" spans="1:11" x14ac:dyDescent="0.35">
      <c r="A596" s="64" t="s">
        <v>295</v>
      </c>
      <c r="B596" s="64" t="s">
        <v>185</v>
      </c>
      <c r="C596" s="64" t="s">
        <v>296</v>
      </c>
      <c r="D596" s="64" t="s">
        <v>232</v>
      </c>
      <c r="E596" s="64" t="s">
        <v>28</v>
      </c>
      <c r="F596">
        <v>720000</v>
      </c>
      <c r="G596">
        <v>540000</v>
      </c>
      <c r="H596">
        <v>408500</v>
      </c>
      <c r="I596" s="64" t="s">
        <v>151</v>
      </c>
      <c r="J596" s="64" t="s">
        <v>323</v>
      </c>
      <c r="K596" s="64" t="s">
        <v>324</v>
      </c>
    </row>
    <row r="597" spans="1:11" x14ac:dyDescent="0.35">
      <c r="A597" s="64" t="s">
        <v>295</v>
      </c>
      <c r="B597" s="64" t="s">
        <v>185</v>
      </c>
      <c r="C597" s="64" t="s">
        <v>296</v>
      </c>
      <c r="D597" s="64" t="s">
        <v>239</v>
      </c>
      <c r="E597" s="64" t="s">
        <v>26</v>
      </c>
      <c r="F597">
        <v>0</v>
      </c>
      <c r="G597">
        <v>0</v>
      </c>
      <c r="H597">
        <v>50230</v>
      </c>
      <c r="I597" s="64" t="s">
        <v>151</v>
      </c>
      <c r="J597" s="64" t="s">
        <v>323</v>
      </c>
      <c r="K597" s="64" t="s">
        <v>324</v>
      </c>
    </row>
    <row r="598" spans="1:11" x14ac:dyDescent="0.35">
      <c r="A598" s="64" t="s">
        <v>297</v>
      </c>
      <c r="B598" s="64" t="s">
        <v>185</v>
      </c>
      <c r="C598" s="64" t="s">
        <v>298</v>
      </c>
      <c r="D598" s="64" t="s">
        <v>239</v>
      </c>
      <c r="E598" s="64" t="s">
        <v>15</v>
      </c>
      <c r="F598">
        <v>0</v>
      </c>
      <c r="G598">
        <v>0</v>
      </c>
      <c r="H598">
        <v>15000</v>
      </c>
      <c r="I598" s="64" t="s">
        <v>151</v>
      </c>
      <c r="J598" s="64" t="s">
        <v>323</v>
      </c>
      <c r="K598" s="64" t="s">
        <v>324</v>
      </c>
    </row>
    <row r="599" spans="1:11" x14ac:dyDescent="0.35">
      <c r="A599" s="64" t="s">
        <v>299</v>
      </c>
      <c r="B599" s="64" t="s">
        <v>185</v>
      </c>
      <c r="C599" s="64" t="s">
        <v>300</v>
      </c>
      <c r="D599" s="64" t="s">
        <v>232</v>
      </c>
      <c r="E599" s="64" t="s">
        <v>4</v>
      </c>
      <c r="F599">
        <v>0</v>
      </c>
      <c r="G599">
        <v>0</v>
      </c>
      <c r="H599">
        <v>128025.91</v>
      </c>
      <c r="I599" s="64" t="s">
        <v>151</v>
      </c>
      <c r="J599" s="64" t="s">
        <v>323</v>
      </c>
      <c r="K599" s="64" t="s">
        <v>324</v>
      </c>
    </row>
    <row r="600" spans="1:11" x14ac:dyDescent="0.35">
      <c r="A600" s="64" t="s">
        <v>301</v>
      </c>
      <c r="B600" s="64" t="s">
        <v>185</v>
      </c>
      <c r="C600" s="64" t="s">
        <v>302</v>
      </c>
      <c r="D600" s="64" t="s">
        <v>232</v>
      </c>
      <c r="E600" s="64" t="s">
        <v>10</v>
      </c>
      <c r="F600">
        <v>52500</v>
      </c>
      <c r="G600">
        <v>39000</v>
      </c>
      <c r="H600">
        <v>526050</v>
      </c>
      <c r="I600" s="64" t="s">
        <v>151</v>
      </c>
      <c r="J600" s="64" t="s">
        <v>323</v>
      </c>
      <c r="K600" s="64" t="s">
        <v>324</v>
      </c>
    </row>
    <row r="601" spans="1:11" x14ac:dyDescent="0.35">
      <c r="A601" s="64" t="s">
        <v>301</v>
      </c>
      <c r="B601" s="64" t="s">
        <v>185</v>
      </c>
      <c r="C601" s="64" t="s">
        <v>302</v>
      </c>
      <c r="D601" s="64" t="s">
        <v>232</v>
      </c>
      <c r="E601" s="64" t="s">
        <v>7</v>
      </c>
      <c r="F601">
        <v>0</v>
      </c>
      <c r="G601">
        <v>0</v>
      </c>
      <c r="H601">
        <v>21850</v>
      </c>
      <c r="I601" s="64" t="s">
        <v>151</v>
      </c>
      <c r="J601" s="64" t="s">
        <v>323</v>
      </c>
      <c r="K601" s="64" t="s">
        <v>324</v>
      </c>
    </row>
    <row r="602" spans="1:11" x14ac:dyDescent="0.35">
      <c r="A602" s="64" t="s">
        <v>303</v>
      </c>
      <c r="B602" s="64" t="s">
        <v>185</v>
      </c>
      <c r="C602" s="64" t="s">
        <v>304</v>
      </c>
      <c r="D602" s="64" t="s">
        <v>232</v>
      </c>
      <c r="E602" s="64" t="s">
        <v>5</v>
      </c>
      <c r="F602">
        <v>700000</v>
      </c>
      <c r="G602">
        <v>525000</v>
      </c>
      <c r="H602">
        <v>768650</v>
      </c>
      <c r="I602" s="64" t="s">
        <v>151</v>
      </c>
      <c r="J602" s="64" t="s">
        <v>323</v>
      </c>
      <c r="K602" s="64" t="s">
        <v>324</v>
      </c>
    </row>
    <row r="603" spans="1:11" x14ac:dyDescent="0.35">
      <c r="A603" s="64" t="s">
        <v>303</v>
      </c>
      <c r="B603" s="64" t="s">
        <v>185</v>
      </c>
      <c r="C603" s="64" t="s">
        <v>304</v>
      </c>
      <c r="D603" s="64" t="s">
        <v>232</v>
      </c>
      <c r="E603" s="64" t="s">
        <v>4</v>
      </c>
      <c r="F603">
        <v>70000</v>
      </c>
      <c r="G603">
        <v>17500</v>
      </c>
      <c r="H603">
        <v>0</v>
      </c>
      <c r="I603" s="64" t="s">
        <v>151</v>
      </c>
      <c r="J603" s="64" t="s">
        <v>323</v>
      </c>
      <c r="K603" s="64" t="s">
        <v>324</v>
      </c>
    </row>
    <row r="604" spans="1:11" x14ac:dyDescent="0.35">
      <c r="A604" s="64" t="s">
        <v>303</v>
      </c>
      <c r="B604" s="64" t="s">
        <v>185</v>
      </c>
      <c r="C604" s="64" t="s">
        <v>304</v>
      </c>
      <c r="D604" s="64" t="s">
        <v>232</v>
      </c>
      <c r="E604" s="64" t="s">
        <v>14</v>
      </c>
      <c r="G604">
        <v>0</v>
      </c>
      <c r="H604">
        <v>80</v>
      </c>
      <c r="I604" s="64" t="s">
        <v>151</v>
      </c>
      <c r="J604" s="64" t="s">
        <v>323</v>
      </c>
      <c r="K604" s="64" t="s">
        <v>324</v>
      </c>
    </row>
    <row r="605" spans="1:11" x14ac:dyDescent="0.35">
      <c r="A605" s="64" t="s">
        <v>303</v>
      </c>
      <c r="B605" s="64" t="s">
        <v>185</v>
      </c>
      <c r="C605" s="64" t="s">
        <v>304</v>
      </c>
      <c r="D605" s="64" t="s">
        <v>232</v>
      </c>
      <c r="E605" s="64" t="s">
        <v>13</v>
      </c>
      <c r="F605">
        <v>0</v>
      </c>
      <c r="G605">
        <v>0</v>
      </c>
      <c r="H605">
        <v>12000</v>
      </c>
      <c r="I605" s="64" t="s">
        <v>151</v>
      </c>
      <c r="J605" s="64" t="s">
        <v>323</v>
      </c>
      <c r="K605" s="64" t="s">
        <v>324</v>
      </c>
    </row>
    <row r="606" spans="1:11" x14ac:dyDescent="0.35">
      <c r="A606" s="64" t="s">
        <v>303</v>
      </c>
      <c r="B606" s="64" t="s">
        <v>185</v>
      </c>
      <c r="C606" s="64" t="s">
        <v>304</v>
      </c>
      <c r="D606" s="64" t="s">
        <v>232</v>
      </c>
      <c r="E606" s="64" t="s">
        <v>12</v>
      </c>
      <c r="F606">
        <v>0</v>
      </c>
      <c r="G606">
        <v>0</v>
      </c>
      <c r="H606">
        <v>300000</v>
      </c>
      <c r="I606" s="64" t="s">
        <v>151</v>
      </c>
      <c r="J606" s="64" t="s">
        <v>323</v>
      </c>
      <c r="K606" s="64" t="s">
        <v>324</v>
      </c>
    </row>
    <row r="607" spans="1:11" x14ac:dyDescent="0.35">
      <c r="A607" s="64" t="s">
        <v>303</v>
      </c>
      <c r="B607" s="64" t="s">
        <v>185</v>
      </c>
      <c r="C607" s="64" t="s">
        <v>304</v>
      </c>
      <c r="D607" s="64" t="s">
        <v>232</v>
      </c>
      <c r="E607" s="64" t="s">
        <v>8</v>
      </c>
      <c r="F607">
        <v>0</v>
      </c>
      <c r="G607">
        <v>0</v>
      </c>
      <c r="H607">
        <v>434650</v>
      </c>
      <c r="I607" s="64" t="s">
        <v>151</v>
      </c>
      <c r="J607" s="64" t="s">
        <v>323</v>
      </c>
      <c r="K607" s="64" t="s">
        <v>324</v>
      </c>
    </row>
    <row r="608" spans="1:11" x14ac:dyDescent="0.35">
      <c r="A608" s="64" t="s">
        <v>303</v>
      </c>
      <c r="B608" s="64" t="s">
        <v>185</v>
      </c>
      <c r="C608" s="64" t="s">
        <v>304</v>
      </c>
      <c r="D608" s="64" t="s">
        <v>239</v>
      </c>
      <c r="E608" s="64" t="s">
        <v>29</v>
      </c>
      <c r="F608">
        <v>0</v>
      </c>
      <c r="G608">
        <v>0</v>
      </c>
      <c r="H608">
        <v>5</v>
      </c>
      <c r="I608" s="64" t="s">
        <v>151</v>
      </c>
      <c r="J608" s="64" t="s">
        <v>323</v>
      </c>
      <c r="K608" s="64" t="s">
        <v>324</v>
      </c>
    </row>
    <row r="609" spans="1:11" x14ac:dyDescent="0.35">
      <c r="A609" s="64" t="s">
        <v>303</v>
      </c>
      <c r="B609" s="64" t="s">
        <v>185</v>
      </c>
      <c r="C609" s="64" t="s">
        <v>304</v>
      </c>
      <c r="D609" s="64" t="s">
        <v>239</v>
      </c>
      <c r="E609" s="64" t="s">
        <v>18</v>
      </c>
      <c r="F609">
        <v>0</v>
      </c>
      <c r="G609">
        <v>0</v>
      </c>
      <c r="H609">
        <v>10</v>
      </c>
      <c r="I609" s="64" t="s">
        <v>151</v>
      </c>
      <c r="J609" s="64" t="s">
        <v>323</v>
      </c>
      <c r="K609" s="64" t="s">
        <v>324</v>
      </c>
    </row>
    <row r="610" spans="1:11" x14ac:dyDescent="0.35">
      <c r="A610" s="64" t="s">
        <v>303</v>
      </c>
      <c r="B610" s="64" t="s">
        <v>185</v>
      </c>
      <c r="C610" s="64" t="s">
        <v>304</v>
      </c>
      <c r="D610" s="64" t="s">
        <v>239</v>
      </c>
      <c r="E610" s="64" t="s">
        <v>27</v>
      </c>
      <c r="F610">
        <v>0</v>
      </c>
      <c r="G610">
        <v>0</v>
      </c>
      <c r="H610">
        <v>49.5</v>
      </c>
      <c r="I610" s="64" t="s">
        <v>151</v>
      </c>
      <c r="J610" s="64" t="s">
        <v>323</v>
      </c>
      <c r="K610" s="64" t="s">
        <v>324</v>
      </c>
    </row>
    <row r="611" spans="1:11" x14ac:dyDescent="0.35">
      <c r="A611" s="64" t="s">
        <v>305</v>
      </c>
      <c r="B611" s="64" t="s">
        <v>185</v>
      </c>
      <c r="C611" s="64" t="s">
        <v>306</v>
      </c>
      <c r="D611" s="64" t="s">
        <v>232</v>
      </c>
      <c r="E611" s="64" t="s">
        <v>28</v>
      </c>
      <c r="F611">
        <v>155000</v>
      </c>
      <c r="G611">
        <v>100000</v>
      </c>
      <c r="H611">
        <v>136035.9</v>
      </c>
      <c r="I611" s="64" t="s">
        <v>151</v>
      </c>
      <c r="J611" s="64" t="s">
        <v>323</v>
      </c>
      <c r="K611" s="64" t="s">
        <v>324</v>
      </c>
    </row>
    <row r="612" spans="1:11" x14ac:dyDescent="0.35">
      <c r="A612" s="64" t="s">
        <v>305</v>
      </c>
      <c r="B612" s="64" t="s">
        <v>185</v>
      </c>
      <c r="C612" s="64" t="s">
        <v>306</v>
      </c>
      <c r="D612" s="64" t="s">
        <v>239</v>
      </c>
      <c r="E612" s="64" t="s">
        <v>21</v>
      </c>
      <c r="F612">
        <v>0</v>
      </c>
      <c r="G612">
        <v>0</v>
      </c>
      <c r="H612">
        <v>382.2</v>
      </c>
      <c r="I612" s="64" t="s">
        <v>151</v>
      </c>
      <c r="J612" s="64" t="s">
        <v>323</v>
      </c>
      <c r="K612" s="64" t="s">
        <v>324</v>
      </c>
    </row>
    <row r="613" spans="1:11" x14ac:dyDescent="0.35">
      <c r="A613" s="64" t="s">
        <v>305</v>
      </c>
      <c r="B613" s="64" t="s">
        <v>185</v>
      </c>
      <c r="C613" s="64" t="s">
        <v>306</v>
      </c>
      <c r="D613" s="64" t="s">
        <v>239</v>
      </c>
      <c r="E613" s="64" t="s">
        <v>25</v>
      </c>
      <c r="F613">
        <v>0</v>
      </c>
      <c r="G613">
        <v>0</v>
      </c>
      <c r="H613">
        <v>0.75</v>
      </c>
      <c r="I613" s="64" t="s">
        <v>151</v>
      </c>
      <c r="J613" s="64" t="s">
        <v>323</v>
      </c>
      <c r="K613" s="64" t="s">
        <v>324</v>
      </c>
    </row>
    <row r="614" spans="1:11" x14ac:dyDescent="0.35">
      <c r="A614" s="64" t="s">
        <v>305</v>
      </c>
      <c r="B614" s="64" t="s">
        <v>185</v>
      </c>
      <c r="C614" s="64" t="s">
        <v>306</v>
      </c>
      <c r="D614" s="64" t="s">
        <v>239</v>
      </c>
      <c r="E614" s="64" t="s">
        <v>15</v>
      </c>
      <c r="F614">
        <v>0</v>
      </c>
      <c r="G614">
        <v>0</v>
      </c>
      <c r="H614">
        <v>3.3</v>
      </c>
      <c r="I614" s="64" t="s">
        <v>151</v>
      </c>
      <c r="J614" s="64" t="s">
        <v>323</v>
      </c>
      <c r="K614" s="64" t="s">
        <v>324</v>
      </c>
    </row>
    <row r="615" spans="1:11" x14ac:dyDescent="0.35">
      <c r="A615" s="64" t="s">
        <v>305</v>
      </c>
      <c r="B615" s="64" t="s">
        <v>185</v>
      </c>
      <c r="C615" s="64" t="s">
        <v>306</v>
      </c>
      <c r="D615" s="64" t="s">
        <v>239</v>
      </c>
      <c r="E615" s="64" t="s">
        <v>24</v>
      </c>
      <c r="F615">
        <v>0</v>
      </c>
      <c r="G615">
        <v>0</v>
      </c>
      <c r="H615">
        <v>168</v>
      </c>
      <c r="I615" s="64" t="s">
        <v>151</v>
      </c>
      <c r="J615" s="64" t="s">
        <v>323</v>
      </c>
      <c r="K615" s="64" t="s">
        <v>324</v>
      </c>
    </row>
    <row r="616" spans="1:11" x14ac:dyDescent="0.35">
      <c r="A616" s="64" t="s">
        <v>305</v>
      </c>
      <c r="B616" s="64" t="s">
        <v>185</v>
      </c>
      <c r="C616" s="64" t="s">
        <v>306</v>
      </c>
      <c r="D616" s="64" t="s">
        <v>239</v>
      </c>
      <c r="E616" s="64" t="s">
        <v>155</v>
      </c>
      <c r="F616">
        <v>0</v>
      </c>
      <c r="G616">
        <v>0</v>
      </c>
      <c r="H616">
        <v>35</v>
      </c>
      <c r="I616" s="64" t="s">
        <v>151</v>
      </c>
      <c r="J616" s="64" t="s">
        <v>323</v>
      </c>
      <c r="K616" s="64" t="s">
        <v>324</v>
      </c>
    </row>
    <row r="617" spans="1:11" x14ac:dyDescent="0.35">
      <c r="A617" s="64" t="s">
        <v>307</v>
      </c>
      <c r="B617" s="64" t="s">
        <v>185</v>
      </c>
      <c r="C617" s="64" t="s">
        <v>308</v>
      </c>
      <c r="D617" s="64" t="s">
        <v>232</v>
      </c>
      <c r="E617" s="64" t="s">
        <v>161</v>
      </c>
      <c r="F617">
        <v>0</v>
      </c>
      <c r="G617">
        <v>0</v>
      </c>
      <c r="H617">
        <v>2264.02</v>
      </c>
      <c r="I617" s="64" t="s">
        <v>151</v>
      </c>
      <c r="J617" s="64" t="s">
        <v>323</v>
      </c>
      <c r="K617" s="64" t="s">
        <v>324</v>
      </c>
    </row>
    <row r="618" spans="1:11" x14ac:dyDescent="0.35">
      <c r="A618" s="64" t="s">
        <v>309</v>
      </c>
      <c r="B618" s="64" t="s">
        <v>185</v>
      </c>
      <c r="C618" s="64" t="s">
        <v>310</v>
      </c>
      <c r="D618" s="64" t="s">
        <v>232</v>
      </c>
      <c r="E618" s="64" t="s">
        <v>13</v>
      </c>
      <c r="G618">
        <v>0</v>
      </c>
      <c r="H618">
        <v>17580</v>
      </c>
      <c r="I618" s="64" t="s">
        <v>151</v>
      </c>
      <c r="J618" s="64" t="s">
        <v>323</v>
      </c>
      <c r="K618" s="64" t="s">
        <v>324</v>
      </c>
    </row>
    <row r="619" spans="1:11" x14ac:dyDescent="0.35">
      <c r="A619" s="64" t="s">
        <v>311</v>
      </c>
      <c r="B619" s="64" t="s">
        <v>185</v>
      </c>
      <c r="C619" s="64" t="s">
        <v>312</v>
      </c>
      <c r="D619" s="64" t="s">
        <v>232</v>
      </c>
      <c r="E619" s="64" t="s">
        <v>11</v>
      </c>
      <c r="F619">
        <v>0</v>
      </c>
      <c r="G619">
        <v>0</v>
      </c>
      <c r="H619">
        <v>4560.1000000000004</v>
      </c>
      <c r="I619" s="64" t="s">
        <v>151</v>
      </c>
      <c r="J619" s="64" t="s">
        <v>323</v>
      </c>
      <c r="K619" s="64" t="s">
        <v>324</v>
      </c>
    </row>
    <row r="620" spans="1:11" x14ac:dyDescent="0.35">
      <c r="A620" s="64" t="s">
        <v>313</v>
      </c>
      <c r="B620" s="64" t="s">
        <v>185</v>
      </c>
      <c r="C620" s="64" t="s">
        <v>314</v>
      </c>
      <c r="D620" s="64" t="s">
        <v>232</v>
      </c>
      <c r="E620" s="64" t="s">
        <v>14</v>
      </c>
      <c r="G620">
        <v>0</v>
      </c>
      <c r="H620">
        <v>896</v>
      </c>
      <c r="I620" s="64" t="s">
        <v>151</v>
      </c>
      <c r="J620" s="64" t="s">
        <v>323</v>
      </c>
      <c r="K620" s="64" t="s">
        <v>324</v>
      </c>
    </row>
    <row r="621" spans="1:11" x14ac:dyDescent="0.35">
      <c r="A621" s="64" t="s">
        <v>313</v>
      </c>
      <c r="B621" s="64" t="s">
        <v>185</v>
      </c>
      <c r="C621" s="64" t="s">
        <v>314</v>
      </c>
      <c r="D621" s="64" t="s">
        <v>232</v>
      </c>
      <c r="E621" s="64" t="s">
        <v>3</v>
      </c>
      <c r="F621">
        <v>0</v>
      </c>
      <c r="G621">
        <v>0</v>
      </c>
      <c r="H621">
        <v>105779.73999999999</v>
      </c>
      <c r="I621" s="64" t="s">
        <v>151</v>
      </c>
      <c r="J621" s="64" t="s">
        <v>323</v>
      </c>
      <c r="K621" s="64" t="s">
        <v>324</v>
      </c>
    </row>
    <row r="622" spans="1:11" x14ac:dyDescent="0.35">
      <c r="A622" s="64" t="s">
        <v>313</v>
      </c>
      <c r="B622" s="64" t="s">
        <v>185</v>
      </c>
      <c r="C622" s="64" t="s">
        <v>314</v>
      </c>
      <c r="D622" s="64" t="s">
        <v>239</v>
      </c>
      <c r="E622" s="64" t="s">
        <v>28</v>
      </c>
      <c r="F622">
        <v>0</v>
      </c>
      <c r="G622">
        <v>0</v>
      </c>
      <c r="H622">
        <v>182088</v>
      </c>
      <c r="I622" s="64" t="s">
        <v>151</v>
      </c>
      <c r="J622" s="64" t="s">
        <v>323</v>
      </c>
      <c r="K622" s="64" t="s">
        <v>324</v>
      </c>
    </row>
    <row r="623" spans="1:11" x14ac:dyDescent="0.35">
      <c r="A623" s="64" t="s">
        <v>313</v>
      </c>
      <c r="B623" s="64" t="s">
        <v>185</v>
      </c>
      <c r="C623" s="64" t="s">
        <v>314</v>
      </c>
      <c r="D623" s="64" t="s">
        <v>239</v>
      </c>
      <c r="E623" s="64" t="s">
        <v>21</v>
      </c>
      <c r="F623">
        <v>0</v>
      </c>
      <c r="G623">
        <v>0</v>
      </c>
      <c r="H623">
        <v>100</v>
      </c>
      <c r="I623" s="64" t="s">
        <v>151</v>
      </c>
      <c r="J623" s="64" t="s">
        <v>323</v>
      </c>
      <c r="K623" s="64" t="s">
        <v>324</v>
      </c>
    </row>
    <row r="624" spans="1:11" x14ac:dyDescent="0.35">
      <c r="A624" s="64" t="s">
        <v>313</v>
      </c>
      <c r="B624" s="64" t="s">
        <v>185</v>
      </c>
      <c r="C624" s="64" t="s">
        <v>314</v>
      </c>
      <c r="D624" s="64" t="s">
        <v>239</v>
      </c>
      <c r="E624" s="64" t="s">
        <v>16</v>
      </c>
      <c r="F624">
        <v>0</v>
      </c>
      <c r="G624">
        <v>0</v>
      </c>
      <c r="H624">
        <v>158</v>
      </c>
      <c r="I624" s="64" t="s">
        <v>151</v>
      </c>
      <c r="J624" s="64" t="s">
        <v>323</v>
      </c>
      <c r="K624" s="64" t="s">
        <v>324</v>
      </c>
    </row>
    <row r="625" spans="1:11" x14ac:dyDescent="0.35">
      <c r="A625" s="64" t="s">
        <v>313</v>
      </c>
      <c r="B625" s="64" t="s">
        <v>185</v>
      </c>
      <c r="C625" s="64" t="s">
        <v>314</v>
      </c>
      <c r="D625" s="64" t="s">
        <v>239</v>
      </c>
      <c r="E625" s="64" t="s">
        <v>22</v>
      </c>
      <c r="F625">
        <v>0</v>
      </c>
      <c r="G625">
        <v>0</v>
      </c>
      <c r="H625">
        <v>53</v>
      </c>
      <c r="I625" s="64" t="s">
        <v>151</v>
      </c>
      <c r="J625" s="64" t="s">
        <v>323</v>
      </c>
      <c r="K625" s="64" t="s">
        <v>324</v>
      </c>
    </row>
    <row r="626" spans="1:11" x14ac:dyDescent="0.35">
      <c r="A626" s="64" t="s">
        <v>313</v>
      </c>
      <c r="B626" s="64" t="s">
        <v>185</v>
      </c>
      <c r="C626" s="64" t="s">
        <v>314</v>
      </c>
      <c r="D626" s="64" t="s">
        <v>239</v>
      </c>
      <c r="E626" s="64" t="s">
        <v>25</v>
      </c>
      <c r="F626">
        <v>0</v>
      </c>
      <c r="G626">
        <v>0</v>
      </c>
      <c r="H626">
        <v>0.09</v>
      </c>
      <c r="I626" s="64" t="s">
        <v>151</v>
      </c>
      <c r="J626" s="64" t="s">
        <v>323</v>
      </c>
      <c r="K626" s="64" t="s">
        <v>324</v>
      </c>
    </row>
    <row r="627" spans="1:11" x14ac:dyDescent="0.35">
      <c r="A627" s="64" t="s">
        <v>313</v>
      </c>
      <c r="B627" s="64" t="s">
        <v>185</v>
      </c>
      <c r="C627" s="64" t="s">
        <v>314</v>
      </c>
      <c r="D627" s="64" t="s">
        <v>239</v>
      </c>
      <c r="E627" s="64" t="s">
        <v>29</v>
      </c>
      <c r="F627">
        <v>0</v>
      </c>
      <c r="G627">
        <v>0</v>
      </c>
      <c r="H627">
        <v>228.87</v>
      </c>
      <c r="I627" s="64" t="s">
        <v>151</v>
      </c>
      <c r="J627" s="64" t="s">
        <v>323</v>
      </c>
      <c r="K627" s="64" t="s">
        <v>324</v>
      </c>
    </row>
    <row r="628" spans="1:11" x14ac:dyDescent="0.35">
      <c r="A628" s="64" t="s">
        <v>313</v>
      </c>
      <c r="B628" s="64" t="s">
        <v>185</v>
      </c>
      <c r="C628" s="64" t="s">
        <v>314</v>
      </c>
      <c r="D628" s="64" t="s">
        <v>239</v>
      </c>
      <c r="E628" s="64" t="s">
        <v>18</v>
      </c>
      <c r="F628">
        <v>0</v>
      </c>
      <c r="G628">
        <v>0</v>
      </c>
      <c r="H628">
        <v>0.2</v>
      </c>
      <c r="I628" s="64" t="s">
        <v>151</v>
      </c>
      <c r="J628" s="64" t="s">
        <v>323</v>
      </c>
      <c r="K628" s="64" t="s">
        <v>324</v>
      </c>
    </row>
    <row r="629" spans="1:11" x14ac:dyDescent="0.35">
      <c r="A629" s="64" t="s">
        <v>313</v>
      </c>
      <c r="B629" s="64" t="s">
        <v>185</v>
      </c>
      <c r="C629" s="64" t="s">
        <v>314</v>
      </c>
      <c r="D629" s="64" t="s">
        <v>239</v>
      </c>
      <c r="E629" s="64" t="s">
        <v>20</v>
      </c>
      <c r="F629">
        <v>0</v>
      </c>
      <c r="G629">
        <v>0</v>
      </c>
      <c r="H629">
        <v>25.69</v>
      </c>
      <c r="I629" s="64" t="s">
        <v>151</v>
      </c>
      <c r="J629" s="64" t="s">
        <v>323</v>
      </c>
      <c r="K629" s="64" t="s">
        <v>324</v>
      </c>
    </row>
    <row r="630" spans="1:11" x14ac:dyDescent="0.35">
      <c r="A630" s="64" t="s">
        <v>313</v>
      </c>
      <c r="B630" s="64" t="s">
        <v>185</v>
      </c>
      <c r="C630" s="64" t="s">
        <v>314</v>
      </c>
      <c r="D630" s="64" t="s">
        <v>239</v>
      </c>
      <c r="E630" s="64" t="s">
        <v>27</v>
      </c>
      <c r="F630">
        <v>0</v>
      </c>
      <c r="G630">
        <v>0</v>
      </c>
      <c r="H630">
        <v>438.64</v>
      </c>
      <c r="I630" s="64" t="s">
        <v>151</v>
      </c>
      <c r="J630" s="64" t="s">
        <v>323</v>
      </c>
      <c r="K630" s="64" t="s">
        <v>324</v>
      </c>
    </row>
    <row r="631" spans="1:11" x14ac:dyDescent="0.35">
      <c r="A631" s="64" t="s">
        <v>313</v>
      </c>
      <c r="B631" s="64" t="s">
        <v>185</v>
      </c>
      <c r="C631" s="64" t="s">
        <v>314</v>
      </c>
      <c r="D631" s="64" t="s">
        <v>239</v>
      </c>
      <c r="E631" s="64" t="s">
        <v>26</v>
      </c>
      <c r="F631">
        <v>0</v>
      </c>
      <c r="G631">
        <v>0</v>
      </c>
      <c r="H631">
        <v>542</v>
      </c>
      <c r="I631" s="64" t="s">
        <v>151</v>
      </c>
      <c r="J631" s="64" t="s">
        <v>323</v>
      </c>
      <c r="K631" s="64" t="s">
        <v>324</v>
      </c>
    </row>
    <row r="632" spans="1:11" x14ac:dyDescent="0.35">
      <c r="A632" s="64" t="s">
        <v>313</v>
      </c>
      <c r="B632" s="64" t="s">
        <v>185</v>
      </c>
      <c r="C632" s="64" t="s">
        <v>314</v>
      </c>
      <c r="D632" s="64" t="s">
        <v>239</v>
      </c>
      <c r="E632" s="64" t="s">
        <v>32</v>
      </c>
      <c r="F632">
        <v>0</v>
      </c>
      <c r="G632">
        <v>0</v>
      </c>
      <c r="H632">
        <v>75</v>
      </c>
      <c r="I632" s="64" t="s">
        <v>151</v>
      </c>
      <c r="J632" s="64" t="s">
        <v>323</v>
      </c>
      <c r="K632" s="64" t="s">
        <v>324</v>
      </c>
    </row>
    <row r="633" spans="1:11" x14ac:dyDescent="0.35">
      <c r="A633" s="64" t="s">
        <v>313</v>
      </c>
      <c r="B633" s="64" t="s">
        <v>185</v>
      </c>
      <c r="C633" s="64" t="s">
        <v>314</v>
      </c>
      <c r="D633" s="64" t="s">
        <v>239</v>
      </c>
      <c r="E633" s="64" t="s">
        <v>156</v>
      </c>
      <c r="F633">
        <v>0</v>
      </c>
      <c r="G633">
        <v>0</v>
      </c>
      <c r="H633">
        <v>206</v>
      </c>
      <c r="I633" s="64" t="s">
        <v>151</v>
      </c>
      <c r="J633" s="64" t="s">
        <v>323</v>
      </c>
      <c r="K633" s="64" t="s">
        <v>324</v>
      </c>
    </row>
    <row r="634" spans="1:11" x14ac:dyDescent="0.35">
      <c r="A634" s="64" t="s">
        <v>313</v>
      </c>
      <c r="B634" s="64" t="s">
        <v>185</v>
      </c>
      <c r="C634" s="64" t="s">
        <v>314</v>
      </c>
      <c r="D634" s="64" t="s">
        <v>239</v>
      </c>
      <c r="E634" s="64" t="s">
        <v>159</v>
      </c>
      <c r="F634">
        <v>0</v>
      </c>
      <c r="G634">
        <v>0</v>
      </c>
      <c r="H634">
        <v>280</v>
      </c>
      <c r="I634" s="64" t="s">
        <v>151</v>
      </c>
      <c r="J634" s="64" t="s">
        <v>323</v>
      </c>
      <c r="K634" s="64" t="s">
        <v>324</v>
      </c>
    </row>
    <row r="635" spans="1:11" x14ac:dyDescent="0.35">
      <c r="A635" s="64" t="s">
        <v>313</v>
      </c>
      <c r="B635" s="64" t="s">
        <v>185</v>
      </c>
      <c r="C635" s="64" t="s">
        <v>314</v>
      </c>
      <c r="D635" s="64" t="s">
        <v>239</v>
      </c>
      <c r="E635" s="64" t="s">
        <v>24</v>
      </c>
      <c r="F635">
        <v>0</v>
      </c>
      <c r="G635">
        <v>0</v>
      </c>
      <c r="H635">
        <v>438</v>
      </c>
      <c r="I635" s="64" t="s">
        <v>151</v>
      </c>
      <c r="J635" s="64" t="s">
        <v>323</v>
      </c>
      <c r="K635" s="64" t="s">
        <v>324</v>
      </c>
    </row>
    <row r="636" spans="1:11" x14ac:dyDescent="0.35">
      <c r="A636" s="64" t="s">
        <v>313</v>
      </c>
      <c r="B636" s="64" t="s">
        <v>185</v>
      </c>
      <c r="C636" s="64" t="s">
        <v>314</v>
      </c>
      <c r="D636" s="64" t="s">
        <v>239</v>
      </c>
      <c r="E636" s="64" t="s">
        <v>157</v>
      </c>
      <c r="F636">
        <v>0</v>
      </c>
      <c r="G636">
        <v>0</v>
      </c>
      <c r="H636">
        <v>299</v>
      </c>
      <c r="I636" s="64" t="s">
        <v>151</v>
      </c>
      <c r="J636" s="64" t="s">
        <v>323</v>
      </c>
      <c r="K636" s="64" t="s">
        <v>324</v>
      </c>
    </row>
    <row r="637" spans="1:11" x14ac:dyDescent="0.35">
      <c r="A637" s="64" t="s">
        <v>313</v>
      </c>
      <c r="B637" s="64" t="s">
        <v>185</v>
      </c>
      <c r="C637" s="64" t="s">
        <v>314</v>
      </c>
      <c r="D637" s="64" t="s">
        <v>239</v>
      </c>
      <c r="E637" s="64" t="s">
        <v>155</v>
      </c>
      <c r="F637">
        <v>0</v>
      </c>
      <c r="G637">
        <v>0</v>
      </c>
      <c r="H637">
        <v>155</v>
      </c>
      <c r="I637" s="64" t="s">
        <v>151</v>
      </c>
      <c r="J637" s="64" t="s">
        <v>323</v>
      </c>
      <c r="K637" s="64" t="s">
        <v>324</v>
      </c>
    </row>
    <row r="638" spans="1:11" x14ac:dyDescent="0.35">
      <c r="A638" s="64" t="s">
        <v>315</v>
      </c>
      <c r="B638" s="64" t="s">
        <v>185</v>
      </c>
      <c r="C638" s="64" t="s">
        <v>316</v>
      </c>
      <c r="D638" s="64" t="s">
        <v>232</v>
      </c>
      <c r="E638" s="64" t="s">
        <v>10</v>
      </c>
      <c r="F638">
        <v>302500</v>
      </c>
      <c r="G638">
        <v>225000</v>
      </c>
      <c r="H638">
        <v>102707.57</v>
      </c>
      <c r="I638" s="64" t="s">
        <v>151</v>
      </c>
      <c r="J638" s="64" t="s">
        <v>323</v>
      </c>
      <c r="K638" s="64" t="s">
        <v>324</v>
      </c>
    </row>
    <row r="639" spans="1:11" x14ac:dyDescent="0.35">
      <c r="A639" s="64" t="s">
        <v>315</v>
      </c>
      <c r="B639" s="64" t="s">
        <v>185</v>
      </c>
      <c r="C639" s="64" t="s">
        <v>316</v>
      </c>
      <c r="D639" s="64" t="s">
        <v>232</v>
      </c>
      <c r="E639" s="64" t="s">
        <v>28</v>
      </c>
      <c r="F639">
        <v>0</v>
      </c>
      <c r="G639">
        <v>0</v>
      </c>
      <c r="H639">
        <v>102725</v>
      </c>
      <c r="I639" s="64" t="s">
        <v>151</v>
      </c>
      <c r="J639" s="64" t="s">
        <v>323</v>
      </c>
      <c r="K639" s="64" t="s">
        <v>324</v>
      </c>
    </row>
    <row r="640" spans="1:11" x14ac:dyDescent="0.35">
      <c r="A640" s="64" t="s">
        <v>317</v>
      </c>
      <c r="B640" s="64" t="s">
        <v>185</v>
      </c>
      <c r="C640" s="64" t="s">
        <v>318</v>
      </c>
      <c r="D640" s="64" t="s">
        <v>232</v>
      </c>
      <c r="E640" s="64" t="s">
        <v>38</v>
      </c>
      <c r="F640">
        <v>0</v>
      </c>
      <c r="G640">
        <v>0</v>
      </c>
      <c r="H640">
        <v>1000000</v>
      </c>
      <c r="I640" s="64" t="s">
        <v>151</v>
      </c>
      <c r="J640" s="64" t="s">
        <v>323</v>
      </c>
      <c r="K640" s="64" t="s">
        <v>324</v>
      </c>
    </row>
    <row r="641" spans="1:11" x14ac:dyDescent="0.35">
      <c r="A641" s="64" t="s">
        <v>317</v>
      </c>
      <c r="B641" s="64" t="s">
        <v>185</v>
      </c>
      <c r="C641" s="64" t="s">
        <v>318</v>
      </c>
      <c r="D641" s="64" t="s">
        <v>232</v>
      </c>
      <c r="E641" s="64" t="s">
        <v>162</v>
      </c>
      <c r="F641">
        <v>0</v>
      </c>
      <c r="G641">
        <v>0</v>
      </c>
      <c r="H641">
        <v>200000</v>
      </c>
      <c r="I641" s="64" t="s">
        <v>151</v>
      </c>
      <c r="J641" s="64" t="s">
        <v>323</v>
      </c>
      <c r="K641" s="64" t="s">
        <v>324</v>
      </c>
    </row>
    <row r="642" spans="1:11" x14ac:dyDescent="0.35">
      <c r="A642" s="64" t="s">
        <v>317</v>
      </c>
      <c r="B642" s="64" t="s">
        <v>185</v>
      </c>
      <c r="C642" s="64" t="s">
        <v>318</v>
      </c>
      <c r="D642" s="64" t="s">
        <v>232</v>
      </c>
      <c r="E642" s="64" t="s">
        <v>163</v>
      </c>
      <c r="G642">
        <v>0</v>
      </c>
      <c r="H642">
        <v>1165400</v>
      </c>
      <c r="I642" s="64" t="s">
        <v>151</v>
      </c>
      <c r="J642" s="64" t="s">
        <v>323</v>
      </c>
      <c r="K642" s="64" t="s">
        <v>324</v>
      </c>
    </row>
    <row r="643" spans="1:11" x14ac:dyDescent="0.35">
      <c r="A643" s="64" t="s">
        <v>319</v>
      </c>
      <c r="B643" s="64" t="s">
        <v>185</v>
      </c>
      <c r="C643" s="64" t="s">
        <v>320</v>
      </c>
      <c r="D643" s="64" t="s">
        <v>232</v>
      </c>
      <c r="E643" s="64" t="s">
        <v>6</v>
      </c>
      <c r="F643">
        <v>250000</v>
      </c>
      <c r="G643">
        <v>250000</v>
      </c>
      <c r="H643">
        <v>194175.02</v>
      </c>
      <c r="I643" s="64" t="s">
        <v>151</v>
      </c>
      <c r="J643" s="64" t="s">
        <v>323</v>
      </c>
      <c r="K643" s="64" t="s">
        <v>324</v>
      </c>
    </row>
    <row r="644" spans="1:11" x14ac:dyDescent="0.35">
      <c r="A644" s="64" t="s">
        <v>319</v>
      </c>
      <c r="B644" s="64" t="s">
        <v>185</v>
      </c>
      <c r="C644" s="64" t="s">
        <v>320</v>
      </c>
      <c r="D644" s="64" t="s">
        <v>232</v>
      </c>
      <c r="E644" s="64" t="s">
        <v>9</v>
      </c>
      <c r="F644">
        <v>8800000</v>
      </c>
      <c r="G644">
        <v>4000000</v>
      </c>
      <c r="H644">
        <v>5106546.54</v>
      </c>
      <c r="I644" s="64" t="s">
        <v>151</v>
      </c>
      <c r="J644" s="64" t="s">
        <v>323</v>
      </c>
      <c r="K644" s="64" t="s">
        <v>324</v>
      </c>
    </row>
    <row r="645" spans="1:11" x14ac:dyDescent="0.35">
      <c r="A645" s="64" t="s">
        <v>319</v>
      </c>
      <c r="B645" s="64" t="s">
        <v>185</v>
      </c>
      <c r="C645" s="64" t="s">
        <v>320</v>
      </c>
      <c r="D645" s="64" t="s">
        <v>232</v>
      </c>
      <c r="E645" s="64" t="s">
        <v>8</v>
      </c>
      <c r="F645">
        <v>1800000</v>
      </c>
      <c r="G645">
        <v>1500000</v>
      </c>
      <c r="H645">
        <v>491462.12</v>
      </c>
      <c r="I645" s="64" t="s">
        <v>151</v>
      </c>
      <c r="J645" s="64" t="s">
        <v>323</v>
      </c>
      <c r="K645" s="64" t="s">
        <v>324</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7D3-F05E-40B6-BDE7-93622262DBB7}">
  <dimension ref="A3:O97"/>
  <sheetViews>
    <sheetView zoomScale="90" zoomScaleNormal="90" workbookViewId="0">
      <selection activeCell="D21" sqref="D21"/>
    </sheetView>
  </sheetViews>
  <sheetFormatPr defaultRowHeight="14.5" x14ac:dyDescent="0.35"/>
  <cols>
    <col min="1" max="1" width="15.36328125" bestFit="1" customWidth="1"/>
    <col min="2" max="2" width="14.90625" bestFit="1" customWidth="1"/>
    <col min="3" max="3" width="24.26953125" bestFit="1" customWidth="1"/>
    <col min="4" max="4" width="10.90625" bestFit="1" customWidth="1"/>
    <col min="5" max="6" width="12.81640625" bestFit="1" customWidth="1"/>
    <col min="7" max="7" width="14.90625" bestFit="1" customWidth="1"/>
    <col min="8" max="8" width="28.81640625" bestFit="1" customWidth="1"/>
    <col min="9" max="9" width="18.1796875" bestFit="1" customWidth="1"/>
    <col min="10" max="10" width="12.81640625" bestFit="1" customWidth="1"/>
    <col min="11" max="11" width="10.90625" bestFit="1" customWidth="1"/>
    <col min="12" max="12" width="12.81640625" bestFit="1" customWidth="1"/>
    <col min="13" max="13" width="21" style="9" bestFit="1" customWidth="1"/>
    <col min="14" max="14" width="9.453125" bestFit="1" customWidth="1"/>
  </cols>
  <sheetData>
    <row r="3" spans="1:13" x14ac:dyDescent="0.35">
      <c r="A3" s="21" t="s">
        <v>0</v>
      </c>
      <c r="B3" t="s">
        <v>2</v>
      </c>
      <c r="C3" t="s">
        <v>211</v>
      </c>
      <c r="D3" t="s">
        <v>212</v>
      </c>
      <c r="F3" s="21" t="s">
        <v>0</v>
      </c>
      <c r="G3" t="s">
        <v>213</v>
      </c>
      <c r="H3" t="s">
        <v>214</v>
      </c>
      <c r="I3" t="s">
        <v>215</v>
      </c>
      <c r="J3" s="21" t="s">
        <v>0</v>
      </c>
      <c r="K3" t="s">
        <v>33</v>
      </c>
      <c r="L3" t="s">
        <v>0</v>
      </c>
      <c r="M3" s="9" t="s">
        <v>33</v>
      </c>
    </row>
    <row r="4" spans="1:13" x14ac:dyDescent="0.35">
      <c r="A4" s="22" t="s">
        <v>151</v>
      </c>
      <c r="B4" s="64">
        <v>363200000</v>
      </c>
      <c r="C4" s="64">
        <v>269209400</v>
      </c>
      <c r="D4" s="64">
        <v>370743478.11999989</v>
      </c>
      <c r="F4" s="22" t="s">
        <v>11</v>
      </c>
      <c r="G4" s="42">
        <v>0.74843840351623558</v>
      </c>
      <c r="H4" s="42">
        <v>1.1378519859425507</v>
      </c>
      <c r="I4" s="42">
        <v>1.5203014444432736</v>
      </c>
      <c r="J4" s="22" t="s">
        <v>160</v>
      </c>
      <c r="K4" s="42">
        <v>0.88519974834437076</v>
      </c>
      <c r="L4" t="s">
        <v>4</v>
      </c>
      <c r="M4" s="9">
        <v>0</v>
      </c>
    </row>
    <row r="5" spans="1:13" x14ac:dyDescent="0.35">
      <c r="A5" s="22" t="s">
        <v>152</v>
      </c>
      <c r="B5" s="64">
        <v>180600000</v>
      </c>
      <c r="C5" s="64">
        <v>120251100</v>
      </c>
      <c r="D5" s="64">
        <v>109679516.37999997</v>
      </c>
      <c r="F5" s="22" t="s">
        <v>9</v>
      </c>
      <c r="G5" s="42">
        <v>0.5861474136355328</v>
      </c>
      <c r="H5" s="42">
        <v>0.73497349461935657</v>
      </c>
      <c r="I5" s="42">
        <v>1.2539055492213842</v>
      </c>
      <c r="J5" s="22" t="s">
        <v>3</v>
      </c>
      <c r="K5" s="42">
        <v>1.1803750141201452</v>
      </c>
      <c r="L5" t="s">
        <v>14</v>
      </c>
      <c r="M5" s="9">
        <v>0.14183658666666668</v>
      </c>
    </row>
    <row r="6" spans="1:13" x14ac:dyDescent="0.35">
      <c r="A6" s="22" t="s">
        <v>153</v>
      </c>
      <c r="B6" s="64">
        <v>200000000</v>
      </c>
      <c r="C6" s="64">
        <v>119100000</v>
      </c>
      <c r="D6" s="64">
        <v>108453242.39000003</v>
      </c>
      <c r="F6" s="22" t="s">
        <v>3</v>
      </c>
      <c r="G6" s="42">
        <v>0.68889952413747491</v>
      </c>
      <c r="H6" s="42">
        <v>0.81315978553113333</v>
      </c>
      <c r="I6" s="42">
        <v>1.1803750141201452</v>
      </c>
      <c r="J6" s="22" t="s">
        <v>4</v>
      </c>
      <c r="K6" s="42">
        <v>0.93045530718259162</v>
      </c>
      <c r="L6" t="s">
        <v>22</v>
      </c>
      <c r="M6" s="9">
        <v>0.20877192982456141</v>
      </c>
    </row>
    <row r="7" spans="1:13" x14ac:dyDescent="0.35">
      <c r="A7" s="22" t="s">
        <v>30</v>
      </c>
      <c r="B7" s="64">
        <v>65520000</v>
      </c>
      <c r="C7" s="64">
        <v>22848500</v>
      </c>
      <c r="D7" s="64">
        <v>20845539.470000003</v>
      </c>
      <c r="F7" s="22" t="s">
        <v>26</v>
      </c>
      <c r="G7" s="42">
        <v>0.77507167693527723</v>
      </c>
      <c r="H7" s="42">
        <v>0.80888359360702744</v>
      </c>
      <c r="I7" s="42">
        <v>1.0436242449284774</v>
      </c>
      <c r="J7" s="22" t="s">
        <v>5</v>
      </c>
      <c r="K7" s="42">
        <v>1.0340299618157431</v>
      </c>
      <c r="L7" t="s">
        <v>24</v>
      </c>
      <c r="M7" s="9">
        <v>0.39473684210526316</v>
      </c>
    </row>
    <row r="8" spans="1:13" x14ac:dyDescent="0.35">
      <c r="A8" s="22" t="s">
        <v>1</v>
      </c>
      <c r="B8" s="64">
        <v>809320000</v>
      </c>
      <c r="C8" s="64">
        <v>531409000</v>
      </c>
      <c r="D8" s="64">
        <v>609721776.36000001</v>
      </c>
      <c r="F8" s="22" t="s">
        <v>5</v>
      </c>
      <c r="G8" s="42">
        <v>0.77108599416030899</v>
      </c>
      <c r="H8" s="42">
        <v>0.79732602109823869</v>
      </c>
      <c r="I8" s="42">
        <v>1.0340299618157431</v>
      </c>
      <c r="J8" s="22" t="s">
        <v>163</v>
      </c>
      <c r="K8" s="42">
        <v>0</v>
      </c>
      <c r="L8" t="s">
        <v>12</v>
      </c>
      <c r="M8" s="9">
        <v>0.47872340425531917</v>
      </c>
    </row>
    <row r="9" spans="1:13" x14ac:dyDescent="0.35">
      <c r="F9" s="22" t="s">
        <v>15</v>
      </c>
      <c r="G9" s="42">
        <v>0.67957098943581618</v>
      </c>
      <c r="H9" s="42">
        <v>0.68922668295367606</v>
      </c>
      <c r="I9" s="42">
        <v>1.0142085134120808</v>
      </c>
      <c r="J9" s="22" t="s">
        <v>6</v>
      </c>
      <c r="K9" s="42">
        <v>0.92495483582691918</v>
      </c>
      <c r="L9" t="s">
        <v>21</v>
      </c>
      <c r="M9" s="9">
        <v>0.49019607843137258</v>
      </c>
    </row>
    <row r="10" spans="1:13" x14ac:dyDescent="0.35">
      <c r="A10" s="21" t="s">
        <v>0</v>
      </c>
      <c r="B10" t="s">
        <v>139</v>
      </c>
      <c r="C10" t="s">
        <v>140</v>
      </c>
      <c r="D10" t="s">
        <v>33</v>
      </c>
      <c r="F10" s="22" t="s">
        <v>10</v>
      </c>
      <c r="G10" s="42">
        <v>0.64711631487788024</v>
      </c>
      <c r="H10" s="42">
        <v>0.65153958438940907</v>
      </c>
      <c r="I10" s="42">
        <v>1.0068353546492852</v>
      </c>
      <c r="J10" s="22" t="s">
        <v>7</v>
      </c>
      <c r="K10" s="42">
        <v>0.97506764012208658</v>
      </c>
      <c r="L10" t="s">
        <v>27</v>
      </c>
      <c r="M10" s="9">
        <v>0.59087136929460582</v>
      </c>
    </row>
    <row r="11" spans="1:13" x14ac:dyDescent="0.35">
      <c r="A11" s="22" t="s">
        <v>152</v>
      </c>
      <c r="B11" s="42">
        <v>0.66584219269102995</v>
      </c>
      <c r="C11" s="42">
        <v>0.60730629224806187</v>
      </c>
      <c r="D11" s="42">
        <v>0.91208742689256039</v>
      </c>
      <c r="F11" s="22" t="s">
        <v>19</v>
      </c>
      <c r="G11" s="42">
        <v>0.75210111693840376</v>
      </c>
      <c r="H11" s="42">
        <v>0.75519550591384865</v>
      </c>
      <c r="I11" s="42">
        <v>1.004114325727957</v>
      </c>
      <c r="J11" s="22" t="s">
        <v>8</v>
      </c>
      <c r="K11" s="42">
        <v>0.85230367801907425</v>
      </c>
      <c r="L11" t="s">
        <v>17</v>
      </c>
      <c r="M11" s="9">
        <v>0.61486486486486491</v>
      </c>
    </row>
    <row r="12" spans="1:13" x14ac:dyDescent="0.35">
      <c r="A12" s="22" t="s">
        <v>30</v>
      </c>
      <c r="B12" s="42">
        <v>0.34872557997557996</v>
      </c>
      <c r="C12" s="42">
        <v>0.31815536431623936</v>
      </c>
      <c r="D12" s="42">
        <v>0.91233732936516643</v>
      </c>
      <c r="F12" s="22" t="s">
        <v>18</v>
      </c>
      <c r="G12" s="42">
        <v>0.68320814826872545</v>
      </c>
      <c r="H12" s="42">
        <v>0.67070403460223693</v>
      </c>
      <c r="I12" s="42">
        <v>0.9816979441797139</v>
      </c>
      <c r="J12" s="22" t="s">
        <v>9</v>
      </c>
      <c r="K12" s="42">
        <v>1.2539055492213842</v>
      </c>
      <c r="L12" t="s">
        <v>23</v>
      </c>
      <c r="M12" s="9">
        <v>0.75146198830409361</v>
      </c>
    </row>
    <row r="13" spans="1:13" x14ac:dyDescent="0.35">
      <c r="A13" s="22" t="s">
        <v>153</v>
      </c>
      <c r="B13" s="42">
        <v>0.59550000000000003</v>
      </c>
      <c r="C13" s="42">
        <v>0.54226621195000013</v>
      </c>
      <c r="D13" s="42">
        <v>0.91060656918555849</v>
      </c>
      <c r="F13" s="22" t="s">
        <v>7</v>
      </c>
      <c r="G13" s="42">
        <v>0.51465495698118602</v>
      </c>
      <c r="H13" s="42">
        <v>0.50182339438077905</v>
      </c>
      <c r="I13" s="42">
        <v>0.97506764012208658</v>
      </c>
      <c r="J13" s="22" t="s">
        <v>162</v>
      </c>
      <c r="K13" s="42">
        <v>0</v>
      </c>
      <c r="L13" t="s">
        <v>15</v>
      </c>
      <c r="M13" s="9">
        <v>0.79498077803203659</v>
      </c>
    </row>
    <row r="14" spans="1:13" x14ac:dyDescent="0.35">
      <c r="A14" s="22" t="s">
        <v>151</v>
      </c>
      <c r="B14" s="42">
        <v>0.74121530837004401</v>
      </c>
      <c r="C14" s="42">
        <v>1.0207694882158587</v>
      </c>
      <c r="D14" s="42">
        <v>1.3771565113253843</v>
      </c>
      <c r="F14" s="22" t="s">
        <v>12</v>
      </c>
      <c r="G14" s="42">
        <v>0.83250298602218797</v>
      </c>
      <c r="H14" s="42">
        <v>0.81053069307996084</v>
      </c>
      <c r="I14" s="42">
        <v>0.97360694999159858</v>
      </c>
      <c r="J14" s="22" t="s">
        <v>10</v>
      </c>
      <c r="K14" s="42">
        <v>1.0068353546492852</v>
      </c>
      <c r="L14" t="s">
        <v>16</v>
      </c>
      <c r="M14" s="9">
        <v>0.8091286307053942</v>
      </c>
    </row>
    <row r="15" spans="1:13" x14ac:dyDescent="0.35">
      <c r="A15" s="22" t="s">
        <v>1</v>
      </c>
      <c r="B15" s="42">
        <v>0.65661172342213214</v>
      </c>
      <c r="C15" s="42">
        <v>0.75337539707408685</v>
      </c>
      <c r="D15" s="42">
        <v>1.1473681784839924</v>
      </c>
      <c r="F15" s="22" t="s">
        <v>21</v>
      </c>
      <c r="G15" s="42">
        <v>0.63832841534412632</v>
      </c>
      <c r="H15" s="42">
        <v>0.6120120264773905</v>
      </c>
      <c r="I15" s="42">
        <v>0.95877296351824082</v>
      </c>
      <c r="J15" s="22" t="s">
        <v>11</v>
      </c>
      <c r="K15" s="42">
        <v>1.5203014444432736</v>
      </c>
      <c r="L15" t="s">
        <v>28</v>
      </c>
      <c r="M15" s="9">
        <v>0.88171060714285709</v>
      </c>
    </row>
    <row r="16" spans="1:13" x14ac:dyDescent="0.35">
      <c r="F16" s="22" t="s">
        <v>29</v>
      </c>
      <c r="G16" s="42">
        <v>0.71918901843662053</v>
      </c>
      <c r="H16" s="42">
        <v>0.68905029923611494</v>
      </c>
      <c r="I16" s="42">
        <v>0.95809346579565213</v>
      </c>
      <c r="J16" s="22" t="s">
        <v>12</v>
      </c>
      <c r="K16" s="42">
        <v>0.97360694999159858</v>
      </c>
      <c r="L16" t="s">
        <v>29</v>
      </c>
      <c r="M16" s="9">
        <v>0.89475084668192217</v>
      </c>
    </row>
    <row r="17" spans="1:13" x14ac:dyDescent="0.35">
      <c r="B17" s="9">
        <f>GETPIVOTDATA("[Measures].[Sasaran Q1]",$A$10)</f>
        <v>0.65661172342213214</v>
      </c>
      <c r="C17" s="9">
        <f>GETPIVOTDATA("[Measures].[Prestasi (Sebenar/Sasaran)2]",$A$10)</f>
        <v>0.75337539707408685</v>
      </c>
      <c r="D17" s="9">
        <f>GETPIVOTDATA("[Measures].[Pencapaian]",$A$10)</f>
        <v>1.1473681784839924</v>
      </c>
      <c r="F17" s="22" t="s">
        <v>13</v>
      </c>
      <c r="G17" s="42">
        <v>0.31731498269325858</v>
      </c>
      <c r="H17" s="42">
        <v>0.30295193423438271</v>
      </c>
      <c r="I17" s="42">
        <v>0.9547356751421967</v>
      </c>
      <c r="J17" s="22" t="s">
        <v>38</v>
      </c>
      <c r="K17" s="42">
        <v>0</v>
      </c>
      <c r="L17" t="s">
        <v>19</v>
      </c>
      <c r="M17" s="9">
        <v>0.9294605809128631</v>
      </c>
    </row>
    <row r="18" spans="1:13" x14ac:dyDescent="0.35">
      <c r="F18" s="22" t="s">
        <v>154</v>
      </c>
      <c r="G18" s="42">
        <v>0.34199125138659242</v>
      </c>
      <c r="H18" s="42">
        <v>0.32319303668975913</v>
      </c>
      <c r="I18" s="42">
        <v>0.94503305385556924</v>
      </c>
      <c r="J18" s="22" t="s">
        <v>13</v>
      </c>
      <c r="K18" s="42">
        <v>0.9547356751421967</v>
      </c>
      <c r="L18" t="s">
        <v>25</v>
      </c>
      <c r="M18" s="9">
        <v>0.94737185354691078</v>
      </c>
    </row>
    <row r="19" spans="1:13" x14ac:dyDescent="0.35">
      <c r="A19" s="21" t="s">
        <v>0</v>
      </c>
      <c r="B19" t="s">
        <v>212</v>
      </c>
      <c r="C19" t="s">
        <v>211</v>
      </c>
      <c r="F19" s="22" t="s">
        <v>4</v>
      </c>
      <c r="G19" s="42">
        <v>0.31678857653758691</v>
      </c>
      <c r="H19" s="42">
        <v>0.29475761229421638</v>
      </c>
      <c r="I19" s="42">
        <v>0.93045530718259162</v>
      </c>
      <c r="J19" s="22" t="s">
        <v>14</v>
      </c>
      <c r="K19" s="42">
        <v>0.87322626248335766</v>
      </c>
      <c r="L19" t="s">
        <v>18</v>
      </c>
      <c r="M19" s="9">
        <v>0.95892282157676356</v>
      </c>
    </row>
    <row r="20" spans="1:13" x14ac:dyDescent="0.35">
      <c r="A20" s="22" t="s">
        <v>37</v>
      </c>
      <c r="B20" s="64">
        <v>0</v>
      </c>
      <c r="C20" s="64">
        <v>0</v>
      </c>
      <c r="F20" s="22" t="s">
        <v>6</v>
      </c>
      <c r="G20" s="42">
        <v>0.43151962979549185</v>
      </c>
      <c r="H20" s="42">
        <v>0.39913616833358212</v>
      </c>
      <c r="I20" s="42">
        <v>0.92495483582691918</v>
      </c>
      <c r="J20" s="22" t="s">
        <v>154</v>
      </c>
      <c r="K20" s="42">
        <v>0.94503305385556924</v>
      </c>
      <c r="L20" t="s">
        <v>8</v>
      </c>
      <c r="M20" s="9">
        <v>0.98292424</v>
      </c>
    </row>
    <row r="21" spans="1:13" x14ac:dyDescent="0.35">
      <c r="A21" s="22" t="s">
        <v>164</v>
      </c>
      <c r="B21" s="64">
        <v>1688</v>
      </c>
      <c r="C21" s="64">
        <v>2000</v>
      </c>
      <c r="F21" s="22" t="s">
        <v>25</v>
      </c>
      <c r="G21" s="42">
        <v>0.67640243011336354</v>
      </c>
      <c r="H21" s="42">
        <v>0.62504974216580722</v>
      </c>
      <c r="I21" s="42">
        <v>0.92407968147165032</v>
      </c>
      <c r="J21" s="22" t="s">
        <v>156</v>
      </c>
      <c r="K21" s="42">
        <v>0.92017784017278592</v>
      </c>
      <c r="L21" t="s">
        <v>20</v>
      </c>
      <c r="M21" s="9">
        <v>1.0350877192982455</v>
      </c>
    </row>
    <row r="22" spans="1:13" x14ac:dyDescent="0.35">
      <c r="A22" s="22" t="s">
        <v>143</v>
      </c>
      <c r="B22" s="64">
        <v>21625</v>
      </c>
      <c r="C22" s="64">
        <v>23000</v>
      </c>
      <c r="F22" s="22" t="s">
        <v>32</v>
      </c>
      <c r="G22" s="42">
        <v>0.72988096931758906</v>
      </c>
      <c r="H22" s="42">
        <v>0.67349008393797116</v>
      </c>
      <c r="I22" s="42">
        <v>0.92273961406016491</v>
      </c>
      <c r="J22" s="22" t="s">
        <v>31</v>
      </c>
      <c r="K22" s="42">
        <v>0.88949104450085703</v>
      </c>
      <c r="L22" t="s">
        <v>5</v>
      </c>
      <c r="M22" s="9">
        <v>1.2965154516640254</v>
      </c>
    </row>
    <row r="23" spans="1:13" x14ac:dyDescent="0.35">
      <c r="A23" s="22" t="s">
        <v>161</v>
      </c>
      <c r="B23" s="64">
        <v>29997.7</v>
      </c>
      <c r="C23" s="64">
        <v>31000</v>
      </c>
      <c r="F23" s="22" t="s">
        <v>155</v>
      </c>
      <c r="G23" s="42">
        <v>0.68800736945132135</v>
      </c>
      <c r="H23" s="42">
        <v>0.63387296332546483</v>
      </c>
      <c r="I23" s="42">
        <v>0.92131711297071117</v>
      </c>
      <c r="J23" s="43" t="s">
        <v>15</v>
      </c>
      <c r="K23" s="42">
        <v>1.0142085134120808</v>
      </c>
      <c r="L23" t="s">
        <v>1</v>
      </c>
      <c r="M23" s="9">
        <v>1.3502847037975929</v>
      </c>
    </row>
    <row r="24" spans="1:13" x14ac:dyDescent="0.35">
      <c r="A24" s="22" t="s">
        <v>165</v>
      </c>
      <c r="B24" s="64">
        <v>191675.31</v>
      </c>
      <c r="C24" s="64">
        <v>221000</v>
      </c>
      <c r="F24" s="22" t="s">
        <v>28</v>
      </c>
      <c r="G24" s="42">
        <v>0.36139365766097481</v>
      </c>
      <c r="H24" s="42">
        <v>0.33286947907557418</v>
      </c>
      <c r="I24" s="42">
        <v>0.92107172336665821</v>
      </c>
      <c r="J24" s="43" t="s">
        <v>16</v>
      </c>
      <c r="K24" s="42">
        <v>0.90455004221852287</v>
      </c>
      <c r="L24" t="s">
        <v>9</v>
      </c>
      <c r="M24" s="9">
        <v>1.6014167679222358</v>
      </c>
    </row>
    <row r="25" spans="1:13" x14ac:dyDescent="0.35">
      <c r="A25" s="22" t="s">
        <v>166</v>
      </c>
      <c r="B25" s="64">
        <v>269222.29000000004</v>
      </c>
      <c r="C25" s="64">
        <v>294000</v>
      </c>
      <c r="F25" s="22" t="s">
        <v>156</v>
      </c>
      <c r="G25" s="42">
        <v>0.68113992686309954</v>
      </c>
      <c r="H25" s="42">
        <v>0.62676986675633628</v>
      </c>
      <c r="I25" s="42">
        <v>0.92017784017278592</v>
      </c>
      <c r="J25" s="43" t="s">
        <v>17</v>
      </c>
      <c r="K25" s="42">
        <v>0.91612770864842574</v>
      </c>
      <c r="L25" t="s">
        <v>10</v>
      </c>
      <c r="M25" s="9">
        <v>1.8671781125226861</v>
      </c>
    </row>
    <row r="26" spans="1:13" x14ac:dyDescent="0.35">
      <c r="A26" s="22" t="s">
        <v>145</v>
      </c>
      <c r="B26" s="64">
        <v>440338.2</v>
      </c>
      <c r="C26" s="64">
        <v>495500</v>
      </c>
      <c r="F26" s="22" t="s">
        <v>27</v>
      </c>
      <c r="G26" s="42">
        <v>0.7516373698564689</v>
      </c>
      <c r="H26" s="42">
        <v>0.69076414309318579</v>
      </c>
      <c r="I26" s="42">
        <v>0.91901250629022435</v>
      </c>
      <c r="J26" s="43" t="s">
        <v>18</v>
      </c>
      <c r="K26" s="42">
        <v>0.9816979441797139</v>
      </c>
      <c r="L26" t="s">
        <v>26</v>
      </c>
      <c r="M26" s="9">
        <v>1.9983040935672516</v>
      </c>
    </row>
    <row r="27" spans="1:13" x14ac:dyDescent="0.35">
      <c r="A27" s="22" t="s">
        <v>167</v>
      </c>
      <c r="B27" s="64">
        <v>573319.07000000007</v>
      </c>
      <c r="C27" s="64">
        <v>634300</v>
      </c>
      <c r="F27" s="22" t="s">
        <v>17</v>
      </c>
      <c r="G27" s="42">
        <v>0.73946418585735352</v>
      </c>
      <c r="H27" s="42">
        <v>0.67744363021707088</v>
      </c>
      <c r="I27" s="42">
        <v>0.91612770864842574</v>
      </c>
      <c r="J27" s="22" t="s">
        <v>32</v>
      </c>
      <c r="K27" s="42">
        <v>0.92273961406016491</v>
      </c>
      <c r="L27" t="s">
        <v>3</v>
      </c>
      <c r="M27" s="9" t="e">
        <v>#NUM!</v>
      </c>
    </row>
    <row r="28" spans="1:13" x14ac:dyDescent="0.35">
      <c r="A28" s="22" t="s">
        <v>35</v>
      </c>
      <c r="B28" s="64">
        <v>669725</v>
      </c>
      <c r="C28" s="64">
        <v>700000</v>
      </c>
      <c r="F28" s="22" t="s">
        <v>24</v>
      </c>
      <c r="G28" s="42">
        <v>0.75438092936129075</v>
      </c>
      <c r="H28" s="42">
        <v>0.68972058130400637</v>
      </c>
      <c r="I28" s="42">
        <v>0.91428687346056037</v>
      </c>
      <c r="J28" s="43" t="s">
        <v>19</v>
      </c>
      <c r="K28" s="42">
        <v>1.004114325727957</v>
      </c>
      <c r="L28" t="s">
        <v>6</v>
      </c>
      <c r="M28" s="9" t="e">
        <v>#NUM!</v>
      </c>
    </row>
    <row r="29" spans="1:13" x14ac:dyDescent="0.35">
      <c r="A29" s="22" t="s">
        <v>36</v>
      </c>
      <c r="B29" s="64">
        <v>1316085.3</v>
      </c>
      <c r="C29" s="64">
        <v>1540000</v>
      </c>
      <c r="F29" s="22" t="s">
        <v>16</v>
      </c>
      <c r="G29" s="42">
        <v>0.81165067554337189</v>
      </c>
      <c r="H29" s="42">
        <v>0.73417865282944961</v>
      </c>
      <c r="I29" s="42">
        <v>0.90455004221852287</v>
      </c>
      <c r="J29" s="43" t="s">
        <v>20</v>
      </c>
      <c r="K29" s="42">
        <v>0.88907623359657961</v>
      </c>
      <c r="L29" t="s">
        <v>7</v>
      </c>
      <c r="M29" s="9" t="e">
        <v>#NUM!</v>
      </c>
    </row>
    <row r="30" spans="1:13" x14ac:dyDescent="0.35">
      <c r="A30" s="22" t="s">
        <v>168</v>
      </c>
      <c r="B30" s="64">
        <v>1586542.98</v>
      </c>
      <c r="C30" s="64">
        <v>1771300</v>
      </c>
      <c r="F30" s="22" t="s">
        <v>157</v>
      </c>
      <c r="G30" s="42">
        <v>0.61771081152524454</v>
      </c>
      <c r="H30" s="42">
        <v>0.55482931007137204</v>
      </c>
      <c r="I30" s="42">
        <v>0.8982023622047246</v>
      </c>
      <c r="J30" s="22" t="s">
        <v>158</v>
      </c>
      <c r="K30" s="42">
        <v>0.88954210543130996</v>
      </c>
      <c r="L30" t="s">
        <v>11</v>
      </c>
      <c r="M30" s="9" t="e">
        <v>#NUM!</v>
      </c>
    </row>
    <row r="31" spans="1:13" x14ac:dyDescent="0.35">
      <c r="A31" s="22" t="s">
        <v>169</v>
      </c>
      <c r="B31" s="64">
        <v>1674546.63</v>
      </c>
      <c r="C31" s="64">
        <v>1754000</v>
      </c>
      <c r="F31" s="22" t="s">
        <v>158</v>
      </c>
      <c r="G31" s="42">
        <v>0.54629548826250107</v>
      </c>
      <c r="H31" s="42">
        <v>0.48595283881665069</v>
      </c>
      <c r="I31" s="42">
        <v>0.88954210543130996</v>
      </c>
      <c r="J31" s="43" t="s">
        <v>21</v>
      </c>
      <c r="K31" s="42">
        <v>0.95877296351824082</v>
      </c>
      <c r="L31" t="s">
        <v>38</v>
      </c>
      <c r="M31" s="9" t="e">
        <v>#NUM!</v>
      </c>
    </row>
    <row r="32" spans="1:13" x14ac:dyDescent="0.35">
      <c r="A32" s="22" t="s">
        <v>170</v>
      </c>
      <c r="B32" s="64">
        <v>1892000.2900000005</v>
      </c>
      <c r="C32" s="64">
        <v>2154300</v>
      </c>
      <c r="F32" s="22" t="s">
        <v>31</v>
      </c>
      <c r="G32" s="42">
        <v>0.47383030564722572</v>
      </c>
      <c r="H32" s="42">
        <v>0.42146781348631113</v>
      </c>
      <c r="I32" s="42">
        <v>0.88949104450085703</v>
      </c>
      <c r="J32" s="43" t="s">
        <v>22</v>
      </c>
      <c r="K32" s="42">
        <v>0.87778987873927716</v>
      </c>
      <c r="L32" t="s">
        <v>13</v>
      </c>
      <c r="M32" s="9" t="e">
        <v>#NUM!</v>
      </c>
    </row>
    <row r="33" spans="1:13" x14ac:dyDescent="0.35">
      <c r="A33" s="22" t="s">
        <v>171</v>
      </c>
      <c r="B33" s="64">
        <v>2518144.33</v>
      </c>
      <c r="C33" s="64">
        <v>2848200</v>
      </c>
      <c r="F33" s="22" t="s">
        <v>159</v>
      </c>
      <c r="G33" s="42">
        <v>0.71356783919597988</v>
      </c>
      <c r="H33" s="42">
        <v>0.63467823562255721</v>
      </c>
      <c r="I33" s="42">
        <v>0.88944344287949917</v>
      </c>
      <c r="J33" s="22" t="s">
        <v>161</v>
      </c>
      <c r="K33" s="42">
        <v>0.87628668793873643</v>
      </c>
    </row>
    <row r="34" spans="1:13" x14ac:dyDescent="0.35">
      <c r="A34" s="22" t="s">
        <v>172</v>
      </c>
      <c r="B34" s="64">
        <v>2577850.42</v>
      </c>
      <c r="C34" s="64">
        <v>2645700</v>
      </c>
      <c r="F34" s="22" t="s">
        <v>20</v>
      </c>
      <c r="G34" s="42">
        <v>0.70788760219415314</v>
      </c>
      <c r="H34" s="42">
        <v>0.62936604316849154</v>
      </c>
      <c r="I34" s="42">
        <v>0.88907623359657961</v>
      </c>
      <c r="J34" s="43" t="s">
        <v>23</v>
      </c>
      <c r="K34" s="42">
        <v>0.84296151142849129</v>
      </c>
    </row>
    <row r="35" spans="1:13" x14ac:dyDescent="0.35">
      <c r="A35" s="22" t="s">
        <v>173</v>
      </c>
      <c r="B35" s="64">
        <v>3540090.7299999995</v>
      </c>
      <c r="C35" s="64">
        <v>3992600</v>
      </c>
      <c r="F35" s="22" t="s">
        <v>160</v>
      </c>
      <c r="G35" s="42">
        <v>0.65136744025537052</v>
      </c>
      <c r="H35" s="42">
        <v>0.57659029419377095</v>
      </c>
      <c r="I35" s="42">
        <v>0.88519974834437076</v>
      </c>
      <c r="J35" s="43" t="s">
        <v>24</v>
      </c>
      <c r="K35" s="42">
        <v>0.91428687346056037</v>
      </c>
    </row>
    <row r="36" spans="1:13" x14ac:dyDescent="0.35">
      <c r="A36" s="22" t="s">
        <v>34</v>
      </c>
      <c r="B36" s="64">
        <v>3557564</v>
      </c>
      <c r="C36" s="64">
        <v>3620000</v>
      </c>
      <c r="F36" s="22" t="s">
        <v>22</v>
      </c>
      <c r="G36" s="42">
        <v>0.75677216470198794</v>
      </c>
      <c r="H36" s="42">
        <v>0.66428694668701826</v>
      </c>
      <c r="I36" s="42">
        <v>0.87778987873927716</v>
      </c>
      <c r="J36" s="22" t="s">
        <v>155</v>
      </c>
      <c r="K36" s="42">
        <v>0.92131711297071117</v>
      </c>
    </row>
    <row r="37" spans="1:13" x14ac:dyDescent="0.35">
      <c r="A37" s="22" t="s">
        <v>174</v>
      </c>
      <c r="B37" s="64">
        <v>4323034.8500000006</v>
      </c>
      <c r="C37" s="64">
        <v>4776400</v>
      </c>
      <c r="F37" s="22" t="s">
        <v>161</v>
      </c>
      <c r="G37" s="42">
        <v>0.54274037129398722</v>
      </c>
      <c r="H37" s="42">
        <v>0.47559616237184815</v>
      </c>
      <c r="I37" s="42">
        <v>0.87628668793873643</v>
      </c>
      <c r="J37" s="22" t="s">
        <v>159</v>
      </c>
      <c r="K37" s="42">
        <v>0.88944344287949917</v>
      </c>
    </row>
    <row r="38" spans="1:13" x14ac:dyDescent="0.35">
      <c r="A38" s="22" t="s">
        <v>175</v>
      </c>
      <c r="B38" s="64">
        <v>4426041.9499999993</v>
      </c>
      <c r="C38" s="64">
        <v>4891600</v>
      </c>
      <c r="F38" s="22" t="s">
        <v>14</v>
      </c>
      <c r="G38" s="42">
        <v>0.76805922073890098</v>
      </c>
      <c r="H38" s="42">
        <v>0.67068948269171069</v>
      </c>
      <c r="I38" s="42">
        <v>0.87322626248335766</v>
      </c>
      <c r="J38" s="43" t="s">
        <v>25</v>
      </c>
      <c r="K38" s="42">
        <v>0.92407968147165032</v>
      </c>
    </row>
    <row r="39" spans="1:13" x14ac:dyDescent="0.35">
      <c r="A39" s="22" t="s">
        <v>176</v>
      </c>
      <c r="B39" s="64">
        <v>6030131.8499999996</v>
      </c>
      <c r="C39" s="64">
        <v>6451400</v>
      </c>
      <c r="F39" s="22" t="s">
        <v>8</v>
      </c>
      <c r="G39" s="42">
        <v>0.46002949579468955</v>
      </c>
      <c r="H39" s="42">
        <v>0.39208483126307414</v>
      </c>
      <c r="I39" s="42">
        <v>0.85230367801907425</v>
      </c>
      <c r="J39" s="43" t="s">
        <v>26</v>
      </c>
      <c r="K39" s="42">
        <v>1.0436242449284774</v>
      </c>
    </row>
    <row r="40" spans="1:13" x14ac:dyDescent="0.35">
      <c r="A40" s="22" t="s">
        <v>177</v>
      </c>
      <c r="B40" s="64">
        <v>6415468.4899999993</v>
      </c>
      <c r="C40" s="64">
        <v>7390700</v>
      </c>
      <c r="F40" s="22" t="s">
        <v>23</v>
      </c>
      <c r="G40" s="42">
        <v>0.73127055921052631</v>
      </c>
      <c r="H40" s="42">
        <v>0.61643293585526326</v>
      </c>
      <c r="I40" s="42">
        <v>0.84296151142849129</v>
      </c>
      <c r="J40" s="43" t="s">
        <v>27</v>
      </c>
      <c r="K40" s="42">
        <v>0.91901250629022435</v>
      </c>
    </row>
    <row r="41" spans="1:13" x14ac:dyDescent="0.35">
      <c r="A41" s="22" t="s">
        <v>144</v>
      </c>
      <c r="B41" s="64">
        <v>6452357.71</v>
      </c>
      <c r="C41" s="64">
        <v>6970000</v>
      </c>
      <c r="F41" s="22" t="s">
        <v>38</v>
      </c>
      <c r="G41" s="42">
        <v>0</v>
      </c>
      <c r="H41" s="42">
        <v>0</v>
      </c>
      <c r="I41" s="42">
        <v>0</v>
      </c>
      <c r="J41" s="22" t="s">
        <v>157</v>
      </c>
      <c r="K41" s="42">
        <v>0.8982023622047246</v>
      </c>
    </row>
    <row r="42" spans="1:13" x14ac:dyDescent="0.35">
      <c r="A42" s="22" t="s">
        <v>178</v>
      </c>
      <c r="B42" s="64">
        <v>6709879.3900000006</v>
      </c>
      <c r="C42" s="64">
        <v>7467700</v>
      </c>
      <c r="F42" s="22" t="s">
        <v>162</v>
      </c>
      <c r="G42" s="42">
        <v>0</v>
      </c>
      <c r="H42" s="42">
        <v>0</v>
      </c>
      <c r="I42" s="42">
        <v>0</v>
      </c>
      <c r="J42" s="22" t="s">
        <v>28</v>
      </c>
      <c r="K42" s="42">
        <v>0.92107172336665821</v>
      </c>
    </row>
    <row r="43" spans="1:13" x14ac:dyDescent="0.35">
      <c r="A43" s="22" t="s">
        <v>146</v>
      </c>
      <c r="B43" s="64">
        <v>8387844.2600000007</v>
      </c>
      <c r="C43" s="64">
        <v>9500000</v>
      </c>
      <c r="F43" s="22" t="s">
        <v>163</v>
      </c>
      <c r="G43" s="42">
        <v>0</v>
      </c>
      <c r="H43" s="42">
        <v>0</v>
      </c>
      <c r="I43" s="42">
        <v>0</v>
      </c>
      <c r="J43" s="43" t="s">
        <v>29</v>
      </c>
      <c r="K43" s="42">
        <v>0.95809346579565213</v>
      </c>
    </row>
    <row r="44" spans="1:13" x14ac:dyDescent="0.35">
      <c r="A44" s="22" t="s">
        <v>179</v>
      </c>
      <c r="B44" s="64">
        <v>8662183.629999999</v>
      </c>
      <c r="C44" s="64">
        <v>9272000</v>
      </c>
      <c r="F44" s="22" t="s">
        <v>1</v>
      </c>
      <c r="G44" s="42">
        <v>0.65661172342213214</v>
      </c>
      <c r="H44" s="42">
        <v>0.75337539707408685</v>
      </c>
      <c r="I44" s="42">
        <v>1.1473681784839924</v>
      </c>
      <c r="J44" s="43" t="s">
        <v>1</v>
      </c>
      <c r="K44" s="42">
        <v>1.1473681784839924</v>
      </c>
    </row>
    <row r="45" spans="1:13" x14ac:dyDescent="0.35">
      <c r="A45" s="22" t="s">
        <v>180</v>
      </c>
      <c r="B45" s="64">
        <v>13105448.480000002</v>
      </c>
      <c r="C45" s="64">
        <v>14899800</v>
      </c>
    </row>
    <row r="46" spans="1:13" x14ac:dyDescent="0.35">
      <c r="A46" s="22" t="s">
        <v>181</v>
      </c>
      <c r="B46" s="64">
        <v>14314843.75</v>
      </c>
      <c r="C46" s="64">
        <v>15925300</v>
      </c>
      <c r="F46" s="22"/>
      <c r="G46" s="23"/>
      <c r="H46" s="23"/>
      <c r="I46" s="2"/>
      <c r="J46" s="22"/>
      <c r="M46"/>
    </row>
    <row r="47" spans="1:13" x14ac:dyDescent="0.35">
      <c r="A47" s="22" t="s">
        <v>182</v>
      </c>
      <c r="B47" s="64">
        <v>14855870</v>
      </c>
      <c r="C47" s="64">
        <v>8400000</v>
      </c>
      <c r="F47" s="22"/>
      <c r="G47" s="23"/>
      <c r="H47" s="23"/>
      <c r="I47" s="2"/>
      <c r="J47" s="22"/>
      <c r="M47"/>
    </row>
    <row r="48" spans="1:13" x14ac:dyDescent="0.35">
      <c r="A48" s="22" t="s">
        <v>183</v>
      </c>
      <c r="B48" s="64">
        <v>17640028.710000001</v>
      </c>
      <c r="C48" s="64">
        <v>20000000</v>
      </c>
      <c r="F48" s="22"/>
      <c r="G48" s="23"/>
      <c r="H48" s="23"/>
      <c r="I48" s="2"/>
      <c r="J48" s="22"/>
      <c r="M48"/>
    </row>
    <row r="49" spans="1:13" x14ac:dyDescent="0.35">
      <c r="A49" s="22" t="s">
        <v>184</v>
      </c>
      <c r="B49" s="64">
        <v>18808103.519999996</v>
      </c>
      <c r="C49" s="64">
        <v>15581700</v>
      </c>
      <c r="F49" s="22"/>
      <c r="G49" s="23"/>
      <c r="H49" s="23"/>
      <c r="I49" s="2"/>
      <c r="J49" s="22"/>
      <c r="M49"/>
    </row>
    <row r="50" spans="1:13" x14ac:dyDescent="0.35">
      <c r="A50" s="22" t="s">
        <v>185</v>
      </c>
      <c r="B50" s="64">
        <v>39023837.249999993</v>
      </c>
      <c r="C50" s="64">
        <v>28402700</v>
      </c>
      <c r="F50" s="22"/>
      <c r="G50" s="23"/>
      <c r="H50" s="23"/>
      <c r="I50" s="2"/>
      <c r="J50" s="22"/>
      <c r="M50"/>
    </row>
    <row r="51" spans="1:13" x14ac:dyDescent="0.35">
      <c r="A51" s="22" t="s">
        <v>186</v>
      </c>
      <c r="B51" s="64">
        <v>54174878.489999995</v>
      </c>
      <c r="C51" s="64">
        <v>57800000</v>
      </c>
      <c r="F51" s="22"/>
      <c r="G51" s="23"/>
      <c r="H51" s="23"/>
      <c r="I51" s="2"/>
      <c r="J51" s="22"/>
      <c r="M51"/>
    </row>
    <row r="52" spans="1:13" x14ac:dyDescent="0.35">
      <c r="A52" s="22" t="s">
        <v>187</v>
      </c>
      <c r="B52" s="64">
        <v>67475741.430000022</v>
      </c>
      <c r="C52" s="64">
        <v>74127800</v>
      </c>
      <c r="F52" s="22"/>
      <c r="G52" s="23"/>
      <c r="H52" s="23"/>
      <c r="I52" s="2"/>
      <c r="J52" s="22"/>
      <c r="M52"/>
    </row>
    <row r="53" spans="1:13" x14ac:dyDescent="0.35">
      <c r="A53" s="22" t="s">
        <v>188</v>
      </c>
      <c r="B53" s="64">
        <v>68956955</v>
      </c>
      <c r="C53" s="64">
        <v>66825000</v>
      </c>
      <c r="F53" s="22"/>
      <c r="G53" s="23"/>
      <c r="H53" s="23"/>
      <c r="I53" s="2"/>
      <c r="J53" s="22"/>
      <c r="M53"/>
    </row>
    <row r="54" spans="1:13" x14ac:dyDescent="0.35">
      <c r="A54" s="22" t="s">
        <v>189</v>
      </c>
      <c r="B54" s="64">
        <v>229098712.34999999</v>
      </c>
      <c r="C54" s="64">
        <v>150000000</v>
      </c>
      <c r="F54" s="22"/>
      <c r="G54" s="23"/>
      <c r="H54" s="23"/>
      <c r="I54" s="2"/>
      <c r="J54" s="22"/>
      <c r="M54"/>
    </row>
    <row r="55" spans="1:13" x14ac:dyDescent="0.35">
      <c r="A55" s="22" t="s">
        <v>1</v>
      </c>
      <c r="B55" s="64">
        <v>609721776.36000001</v>
      </c>
      <c r="C55" s="64">
        <v>531409000</v>
      </c>
      <c r="F55" s="22"/>
      <c r="G55" s="23"/>
      <c r="H55" s="23"/>
      <c r="I55" s="2"/>
      <c r="J55" s="22"/>
      <c r="M55"/>
    </row>
    <row r="56" spans="1:13" x14ac:dyDescent="0.35">
      <c r="F56" s="22"/>
      <c r="G56" s="23"/>
      <c r="H56" s="23"/>
      <c r="I56" s="2"/>
      <c r="J56" s="22"/>
      <c r="M56"/>
    </row>
    <row r="57" spans="1:13" x14ac:dyDescent="0.35">
      <c r="F57" s="22"/>
      <c r="G57" s="23"/>
      <c r="H57" s="23"/>
      <c r="I57" s="2"/>
      <c r="J57" s="22"/>
      <c r="M57"/>
    </row>
    <row r="58" spans="1:13" x14ac:dyDescent="0.35">
      <c r="F58" s="22"/>
      <c r="G58" s="23"/>
      <c r="H58" s="23"/>
      <c r="I58" s="2"/>
      <c r="J58" s="22"/>
      <c r="M58"/>
    </row>
    <row r="59" spans="1:13" x14ac:dyDescent="0.35">
      <c r="F59" s="22"/>
      <c r="G59" s="23"/>
      <c r="H59" s="23"/>
      <c r="I59" s="2"/>
      <c r="J59" s="22"/>
      <c r="M59"/>
    </row>
    <row r="60" spans="1:13" x14ac:dyDescent="0.35">
      <c r="F60" s="22"/>
      <c r="G60" s="23"/>
      <c r="H60" s="23"/>
      <c r="I60" s="2"/>
      <c r="J60" s="22"/>
      <c r="M60"/>
    </row>
    <row r="61" spans="1:13" x14ac:dyDescent="0.35">
      <c r="F61" s="22"/>
      <c r="G61" s="23"/>
      <c r="H61" s="23"/>
      <c r="I61" s="2"/>
      <c r="J61" s="22"/>
      <c r="M61"/>
    </row>
    <row r="62" spans="1:13" x14ac:dyDescent="0.35">
      <c r="F62" s="6">
        <f>COUNTIFS(K3:K44,"&gt;=95%", F3:F44,"&lt;&gt;Grand Total")</f>
        <v>14</v>
      </c>
      <c r="G62" s="6">
        <f>COUNTIFS(K3:K44,"&gt;=85%", K3:K44,"&lt;=94.99%", F3:F44,"&lt;&gt;Grand Total")</f>
        <v>22</v>
      </c>
      <c r="H62" s="6">
        <f>COUNTIFS(K3:K44,"&lt;84.999%", F3:F44,"&lt;&gt;Grand Total")</f>
        <v>4</v>
      </c>
      <c r="J62" s="15">
        <f>F62+G62+H62</f>
        <v>40</v>
      </c>
      <c r="M62"/>
    </row>
    <row r="63" spans="1:13" ht="319" x14ac:dyDescent="0.35">
      <c r="B63" s="14" t="str">
        <f>IFERROR(
  IF(GETPIVOTDATA("[Measures].[Sum of SEBENAR Q1-25 2]",$A$19) &gt;= 1000000,
     "RM " &amp; TEXT(GETPIVOTDATA("[Measures].[Sum of SEBENAR Q1-25 2]",$A$19)/1000000, "0.00") &amp; " juta",
     "RM " &amp; TEXT(GETPIVOTDATA("[Measures].[Sum of SEBENAR Q1-25 2]",$A$19)/1000, "0.00") &amp; " ribu"
  ),
  "-"
)</f>
        <v>RM 609.72 juta</v>
      </c>
      <c r="C63" s="14" t="str">
        <f>IFERROR(
  IF(GETPIVOTDATA("[Measures].[Sum of SASARAN Q1-25 2]",$A$19) &gt;= 1000000,
     "RM " &amp; TEXT(GETPIVOTDATA("[Measures].[Sum of SASARAN Q1-25 2]",$A$19)/1000000, "0.00") &amp; " juta",
     "RM " &amp; TEXT(GETPIVOTDATA("[Measures].[Sum of SASARAN Q1-25 2]",$A$19)/1000, "0.00") &amp; " ribu"
  ),
  "-"
)</f>
        <v>RM 531.41 juta</v>
      </c>
      <c r="F63" s="13" t="str" cm="1">
        <f t="array" ref="F63">IFERROR(
  _xlfn.TEXTJOIN(", ", TRUE,
    _xlfn.LET(
      _xlpm.names, J4:J44,
      _xlpm.values, K4:K44,
      _xlpm.filtered, _xlfn._xlws.FILTER(
        CHOOSE({1,2}, _xlpm.names, _xlpm.values),
        ISNUMBER(_xlpm.values) * (_xlpm.values &gt;= 0.95) * (_xlpm.names &lt;&gt; "Grand Total")
      ),
      _xlpm.sorted, _xlfn._xlws.SORT(_xlpm.filtered, 2, -1),
      _xlfn.TEXTJOIN(", ", TRUE, INDEX(_xlpm.sorted,,1) &amp; " - " &amp; TEXT(INDEX(_xlpm.sorted,,2), "0.0%"))
    )
  ),
  "-"
)</f>
        <v>BPLV - 152.0%, BPKB - 125.4%, BKA - 118.0%, SR - 104.4%, BLA - 103.4%, JH - 101.4%, BPKPB - 100.7%, NS - 100.4%, ML - 98.2%, BPGK - 97.5%, BPS - 97.4%, PL - 95.9%, WP - 95.8%, BPT - 95.5%</v>
      </c>
      <c r="G63" s="7" t="str" cm="1">
        <f t="array" ref="G63">IFERROR(
  _xlfn.TEXTJOIN(", ", TRUE,
    _xlfn.LET(
      _xlpm.names, J4:J44,
      _xlpm.values, K4:K44,
      _xlpm.filtered, _xlfn._xlws.FILTER(
        CHOOSE({1,2}, _xlpm.names, _xlpm.values),
        ISNUMBER(_xlpm.values) * (_xlpm.values &gt;= 0.85) * (_xlpm.values &lt; 0.95) * (_xlpm.names &lt;&gt; "Grand Total")
      ),
      _xlpm.sorted, _xlfn._xlws.SORT(_xlpm.filtered, 2, -1),
      _xlfn.TEXTJOIN(", ", TRUE, INDEX(_xlpm.sorted,,1) &amp; " - " &amp; TEXT(INDEX(_xlpm.sorted,,2), "0.0%"))
    )
  ),
  "-"
)</f>
        <v>BSTU - 94.5%, BKK - 93.0%, BPB - 92.5%, SL - 92.4%, MR - 92.3%, SD - 92.1%, UPF - 92.1%, BT - 92.0%, TR - 91.9%, KN - 91.6%, SB - 91.4%, KD - 90.5%, TW - 89.8%, PKE - 89.0%, BTM - 88.9%, SI - 88.9%, PH - 88.9%, BAR - 88.5%, PP - 87.8%, PPUU - 87.6%, BSM - 87.3%, BPK - 85.2%</v>
      </c>
      <c r="H63" s="7" t="str" cm="1">
        <f t="array" ref="H63">IFERROR(
  _xlfn.TEXTJOIN(", ", TRUE,
    _xlfn.LET(
      _xlpm.names, J4:J44,
      _xlpm.values, K4:K44,
      _xlpm.filtered, _xlfn._xlws.FILTER(
        CHOOSE({1,2}, _xlpm.names, _xlpm.values),
        ISNUMBER(_xlpm.values) * (_xlpm.values &lt; 0.85) * (_xlpm.names &lt;&gt; "Grand Total")
      ),
      _xlpm.sorted, _xlfn._xlws.SORT(_xlpm.filtered, 2, -1),
      _xlfn.TEXTJOIN(", ", TRUE, INDEX(_xlpm.sorted,,1) &amp; " - " &amp; TEXT(INDEX(_xlpm.sorted,,2), "0.0%"))
    )
  ),
  "-"
)</f>
        <v>PR - 84.3%, BLA1 - 0.0%, BPKB1 - 0.0%, BPS1 - 0.0%</v>
      </c>
      <c r="M63"/>
    </row>
    <row r="64" spans="1:13" x14ac:dyDescent="0.35">
      <c r="M64"/>
    </row>
    <row r="65" spans="4:13" x14ac:dyDescent="0.35">
      <c r="D65" s="5"/>
      <c r="M65"/>
    </row>
    <row r="66" spans="4:13" x14ac:dyDescent="0.35">
      <c r="D66" s="4"/>
      <c r="M66"/>
    </row>
    <row r="67" spans="4:13" x14ac:dyDescent="0.35">
      <c r="D67" s="4"/>
    </row>
    <row r="68" spans="4:13" x14ac:dyDescent="0.35">
      <c r="D68" s="4"/>
    </row>
    <row r="69" spans="4:13" x14ac:dyDescent="0.35">
      <c r="D69" s="4"/>
    </row>
    <row r="70" spans="4:13" x14ac:dyDescent="0.35">
      <c r="D70" s="4"/>
    </row>
    <row r="71" spans="4:13" x14ac:dyDescent="0.35">
      <c r="D71" s="4"/>
    </row>
    <row r="72" spans="4:13" x14ac:dyDescent="0.35">
      <c r="D72" s="4"/>
    </row>
    <row r="73" spans="4:13" x14ac:dyDescent="0.35">
      <c r="D73" s="4"/>
    </row>
    <row r="74" spans="4:13" x14ac:dyDescent="0.35">
      <c r="D74" s="4"/>
    </row>
    <row r="87" spans="11:15" x14ac:dyDescent="0.35">
      <c r="K87" s="10" t="e">
        <f>GETPIVOTDATA("[Measures].[SASARAN BELJ PRG%]",$J$64)</f>
        <v>#REF!</v>
      </c>
      <c r="M87" s="9" t="e">
        <f>GETPIVOTDATA("[Measures].[measure 1]",$L$46)</f>
        <v>#REF!</v>
      </c>
    </row>
    <row r="89" spans="11:15" x14ac:dyDescent="0.35">
      <c r="M89" s="12">
        <f>COUNTIFS(M47:M85,"&gt;=85%", L47:L85,"&lt;&gt;Grand Total")</f>
        <v>0</v>
      </c>
      <c r="N89">
        <f>COUNTIFS(M47:M85,"&gt;=60%", M47:M85,"&lt;=84.999%", L47:L85,"&lt;&gt;Grand Total")</f>
        <v>0</v>
      </c>
      <c r="O89">
        <f>COUNTIFS(M47:M85,"&lt;0.6", L47:L85,"&lt;&gt;Grand Total")</f>
        <v>0</v>
      </c>
    </row>
    <row r="90" spans="11:15" x14ac:dyDescent="0.35">
      <c r="M90" s="11" t="str" cm="1">
        <f t="array" ref="M90">IFERROR(
  _xlfn.TEXTJOIN(", ", TRUE,
    _xlfn._xlws.FILTER(
      L47:L85 &amp; " - " &amp; TEXT(M47:M85, "0%"),
      ISNUMBER(M47:M85) * (M47:M85 &gt;= 0.85) * (L47:L85 &lt;&gt; "Grand Total")
    )
  ),
  "-"
)</f>
        <v>-</v>
      </c>
      <c r="N90" s="7" t="str" cm="1">
        <f t="array" ref="N90">IFERROR(
  _xlfn.TEXTJOIN(", ", TRUE,
    _xlfn._xlws.FILTER(
      L47:L85 &amp; " - " &amp; TEXT(M47:M85, "0%"),
      (ISNUMBER(M47:M85)) *
      (M47:M85 &gt;= 0.6) *
      (M47:M85 &lt;= 0.84999) *
      (L47:L85 &lt;&gt; "Grand Total")
    )
  ),
  "-"
)</f>
        <v>-</v>
      </c>
      <c r="O90" s="8" t="str" cm="1">
        <f t="array" ref="O90">IFERROR(
  _xlfn.TEXTJOIN(", ", TRUE,
    _xlfn._xlws.FILTER(
      L47:L85 &amp; " - " &amp; TEXT(M47:M85, "0%"),
      (ISNUMBER(M47:M85)) *
      (M47:M85 &lt; 0.6) *
      (L47:L85 &lt;&gt; "Grand Total")
    )
  ),
  "-"
)</f>
        <v>-</v>
      </c>
    </row>
    <row r="97" spans="6:7" x14ac:dyDescent="0.35">
      <c r="F97" t="str">
        <f>IFERROR(
  IF(GETPIVOTDATA("[Measures].[Sum of SASARAN Q1-25]", $E$46) &gt;= 1000000,
     "RM " &amp; TEXT(GETPIVOTDATA("[Measures].[Sum of SASARAN Q1-25]", $E$46)/1000000, "0.00") &amp; " juta",
     "RM " &amp; TEXT(GETPIVOTDATA("[Measures].[Sum of SASARAN Q1-25]", $E$46)/1000, "0.00") &amp; " ribu"
  ),
  "-"
)</f>
        <v>-</v>
      </c>
      <c r="G97" t="str">
        <f>IFERROR(
  IF(GETPIVOTDATA("[Measures].[Sum of SEBENAR Q1-25]",$E$46) &gt;= 1000000,
     "RM " &amp; TEXT(GETPIVOTDATA("[Measures].[Sum of SEBENAR Q1-25]",$E$46)/1000000, "0.00") &amp; " juta",
     "RM " &amp; TEXT(GETPIVOTDATA("[Measures].[Sum of SEBENAR Q1-25]",$E$46)/1000, "0.00") &amp; " ribu"
  ),
  "-"
)</f>
        <v>-</v>
      </c>
    </row>
  </sheetData>
  <autoFilter ref="L3:M32" xr:uid="{E4F7B7D3-F05E-40B6-BDE7-93622262DBB7}">
    <sortState xmlns:xlrd2="http://schemas.microsoft.com/office/spreadsheetml/2017/richdata2" ref="L4:M32">
      <sortCondition ref="M3:M32"/>
    </sortState>
  </autoFilter>
  <conditionalFormatting pivot="1" sqref="K4:K7 K9:K12 K14:K16 K18:K43">
    <cfRule type="colorScale" priority="2">
      <colorScale>
        <cfvo type="percent" val="&quot;&lt;60&quot;"/>
        <cfvo type="percent" val="&quot;60-84&quot;"/>
        <cfvo type="percent" val="&quot;&gt;85&quot;"/>
        <color rgb="FFF8696B"/>
        <color rgb="FFFFEB84"/>
        <color rgb="FF63BE7B"/>
      </colorScale>
    </cfRule>
  </conditionalFormatting>
  <conditionalFormatting pivot="1" sqref="K4:K7 K9:K12 K14:K16 K18:K43">
    <cfRule type="colorScale" priority="1">
      <colorScale>
        <cfvo type="percent" val="&quot;&lt;60&quot;"/>
        <cfvo type="percent" val="&quot;60-84&quot;"/>
        <cfvo type="percent" val="&quot;&gt;85&quot;"/>
        <color rgb="FFF8696B"/>
        <color rgb="FFFFEB84"/>
        <color rgb="FF63BE7B"/>
      </colorScale>
    </cfRule>
  </conditionalFormatting>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3101-E539-44FC-9D79-44F94FFCD9D9}">
  <dimension ref="B38:F51"/>
  <sheetViews>
    <sheetView topLeftCell="A4" zoomScale="70" zoomScaleNormal="70" workbookViewId="0">
      <selection activeCell="A33" sqref="A33"/>
    </sheetView>
  </sheetViews>
  <sheetFormatPr defaultRowHeight="14.5" x14ac:dyDescent="0.35"/>
  <cols>
    <col min="1" max="1" width="27.6328125" style="1" customWidth="1"/>
    <col min="2" max="2" width="39.26953125" style="1" bestFit="1" customWidth="1"/>
    <col min="3" max="3" width="22.1796875" style="1" bestFit="1" customWidth="1"/>
    <col min="4" max="4" width="26.36328125" style="1" bestFit="1" customWidth="1"/>
    <col min="5" max="5" width="23.453125" style="1" bestFit="1" customWidth="1"/>
    <col min="6" max="6" width="16.36328125" style="1" bestFit="1" customWidth="1"/>
    <col min="7" max="16384" width="8.7265625" style="1"/>
  </cols>
  <sheetData>
    <row r="38" spans="2:6" ht="18.5" x14ac:dyDescent="0.45">
      <c r="B38" s="60" t="s">
        <v>0</v>
      </c>
      <c r="C38" s="20" t="s">
        <v>207</v>
      </c>
      <c r="D38" s="20" t="s">
        <v>208</v>
      </c>
      <c r="E38" s="20" t="s">
        <v>209</v>
      </c>
      <c r="F38" s="20" t="s">
        <v>210</v>
      </c>
    </row>
    <row r="39" spans="2:6" s="61" customFormat="1" ht="18.5" x14ac:dyDescent="0.45">
      <c r="B39" s="62" t="s">
        <v>196</v>
      </c>
      <c r="C39" s="63">
        <v>732000</v>
      </c>
      <c r="D39" s="63"/>
      <c r="E39" s="63"/>
      <c r="F39" s="63">
        <v>732000</v>
      </c>
    </row>
    <row r="40" spans="2:6" s="61" customFormat="1" ht="18.5" x14ac:dyDescent="0.45">
      <c r="B40" s="62" t="s">
        <v>197</v>
      </c>
      <c r="C40" s="63">
        <v>640710</v>
      </c>
      <c r="D40" s="63">
        <v>640710</v>
      </c>
      <c r="E40" s="63"/>
      <c r="F40" s="63">
        <v>0</v>
      </c>
    </row>
    <row r="41" spans="2:6" s="61" customFormat="1" ht="18.5" x14ac:dyDescent="0.45">
      <c r="B41" s="62" t="s">
        <v>198</v>
      </c>
      <c r="C41" s="63">
        <v>438550.5</v>
      </c>
      <c r="D41" s="63">
        <v>155952</v>
      </c>
      <c r="E41" s="63"/>
      <c r="F41" s="63">
        <v>282598.5</v>
      </c>
    </row>
    <row r="42" spans="2:6" s="61" customFormat="1" ht="18.5" x14ac:dyDescent="0.45">
      <c r="B42" s="62" t="s">
        <v>199</v>
      </c>
      <c r="C42" s="63">
        <v>278102</v>
      </c>
      <c r="D42" s="63">
        <v>213714.4</v>
      </c>
      <c r="E42" s="63"/>
      <c r="F42" s="63">
        <v>64387.600000000006</v>
      </c>
    </row>
    <row r="43" spans="2:6" s="61" customFormat="1" ht="18.5" x14ac:dyDescent="0.45">
      <c r="B43" s="62" t="s">
        <v>200</v>
      </c>
      <c r="C43" s="63">
        <v>670760.9</v>
      </c>
      <c r="D43" s="63">
        <v>125020.9</v>
      </c>
      <c r="E43" s="63"/>
      <c r="F43" s="63">
        <v>545740</v>
      </c>
    </row>
    <row r="44" spans="2:6" s="61" customFormat="1" ht="18.5" x14ac:dyDescent="0.45">
      <c r="B44" s="62" t="s">
        <v>201</v>
      </c>
      <c r="C44" s="63">
        <v>8875623.9100000001</v>
      </c>
      <c r="D44" s="63">
        <v>3417641.27</v>
      </c>
      <c r="E44" s="63"/>
      <c r="F44" s="63">
        <v>5457982.6400000006</v>
      </c>
    </row>
    <row r="45" spans="2:6" s="61" customFormat="1" ht="18.5" x14ac:dyDescent="0.45">
      <c r="B45" s="62" t="s">
        <v>202</v>
      </c>
      <c r="C45" s="63">
        <v>72196628.060000002</v>
      </c>
      <c r="D45" s="63">
        <v>53259383.030000001</v>
      </c>
      <c r="E45" s="63"/>
      <c r="F45" s="63">
        <v>18937245.030000001</v>
      </c>
    </row>
    <row r="46" spans="2:6" s="61" customFormat="1" ht="18.5" x14ac:dyDescent="0.45">
      <c r="B46" s="62" t="s">
        <v>203</v>
      </c>
      <c r="C46" s="63">
        <v>5952993.2000000002</v>
      </c>
      <c r="D46" s="63">
        <v>3462957.2000000007</v>
      </c>
      <c r="E46" s="63">
        <v>32493.1</v>
      </c>
      <c r="F46" s="63">
        <v>2457542.8999999994</v>
      </c>
    </row>
    <row r="47" spans="2:6" s="61" customFormat="1" ht="18.5" x14ac:dyDescent="0.45">
      <c r="B47" s="62" t="s">
        <v>204</v>
      </c>
      <c r="C47" s="63">
        <v>389194</v>
      </c>
      <c r="D47" s="63">
        <v>381043.68</v>
      </c>
      <c r="E47" s="63"/>
      <c r="F47" s="63">
        <v>8150.320000000007</v>
      </c>
    </row>
    <row r="48" spans="2:6" s="61" customFormat="1" ht="18.5" x14ac:dyDescent="0.45">
      <c r="B48" s="62" t="s">
        <v>205</v>
      </c>
      <c r="C48" s="63">
        <v>911190</v>
      </c>
      <c r="D48" s="63"/>
      <c r="E48" s="63"/>
      <c r="F48" s="63">
        <v>911190</v>
      </c>
    </row>
    <row r="49" spans="2:6" s="61" customFormat="1" ht="18.5" x14ac:dyDescent="0.45">
      <c r="B49" s="62" t="s">
        <v>206</v>
      </c>
      <c r="C49" s="63">
        <v>9582475.4800000004</v>
      </c>
      <c r="D49" s="63">
        <v>7243967.0799999991</v>
      </c>
      <c r="E49" s="63"/>
      <c r="F49" s="63">
        <v>2338508.4000000013</v>
      </c>
    </row>
    <row r="50" spans="2:6" s="61" customFormat="1" ht="18.5" x14ac:dyDescent="0.45">
      <c r="B50" s="62" t="s">
        <v>1</v>
      </c>
      <c r="C50" s="63">
        <v>100668228.05</v>
      </c>
      <c r="D50" s="63">
        <v>68900389.560000002</v>
      </c>
      <c r="E50" s="63">
        <v>32493.1</v>
      </c>
      <c r="F50" s="63">
        <v>31735345.389999993</v>
      </c>
    </row>
    <row r="51" spans="2:6" s="61" customFormat="1" ht="18.5" x14ac:dyDescent="0.45"/>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0AE8-55BB-4DE1-9153-107D2D8BEE04}">
  <dimension ref="A1:F24"/>
  <sheetViews>
    <sheetView workbookViewId="0">
      <selection activeCell="G15" sqref="G15:K27"/>
    </sheetView>
  </sheetViews>
  <sheetFormatPr defaultRowHeight="14.5" x14ac:dyDescent="0.35"/>
  <cols>
    <col min="1" max="4" width="12.453125" bestFit="1" customWidth="1"/>
    <col min="5" max="5" width="17.81640625" bestFit="1" customWidth="1"/>
    <col min="6" max="6" width="16.81640625" bestFit="1" customWidth="1"/>
    <col min="7" max="7" width="29.81640625" bestFit="1" customWidth="1"/>
    <col min="8" max="8" width="16.81640625" bestFit="1" customWidth="1"/>
    <col min="9" max="9" width="19.90625" bestFit="1" customWidth="1"/>
    <col min="10" max="10" width="17.81640625" bestFit="1" customWidth="1"/>
    <col min="11" max="11" width="12.453125" bestFit="1" customWidth="1"/>
  </cols>
  <sheetData>
    <row r="1" spans="1:6" x14ac:dyDescent="0.35">
      <c r="A1" s="21" t="s">
        <v>0</v>
      </c>
      <c r="B1" t="s">
        <v>210</v>
      </c>
      <c r="C1" s="21" t="s">
        <v>0</v>
      </c>
      <c r="D1" t="s">
        <v>208</v>
      </c>
      <c r="E1" t="s">
        <v>209</v>
      </c>
      <c r="F1" t="s">
        <v>207</v>
      </c>
    </row>
    <row r="2" spans="1:6" x14ac:dyDescent="0.35">
      <c r="A2" s="22" t="s">
        <v>219</v>
      </c>
      <c r="B2" s="59">
        <v>732000</v>
      </c>
      <c r="C2" s="22" t="s">
        <v>219</v>
      </c>
      <c r="D2" s="59"/>
      <c r="E2" s="59"/>
      <c r="F2" s="59">
        <v>732000</v>
      </c>
    </row>
    <row r="3" spans="1:6" x14ac:dyDescent="0.35">
      <c r="A3" s="22" t="s">
        <v>221</v>
      </c>
      <c r="B3" s="59">
        <v>0</v>
      </c>
      <c r="C3" s="22" t="s">
        <v>221</v>
      </c>
      <c r="D3" s="59">
        <v>640710</v>
      </c>
      <c r="E3" s="59"/>
      <c r="F3" s="59">
        <v>640710</v>
      </c>
    </row>
    <row r="4" spans="1:6" x14ac:dyDescent="0.35">
      <c r="A4" s="22" t="s">
        <v>218</v>
      </c>
      <c r="B4" s="59">
        <v>64387.600000000006</v>
      </c>
      <c r="C4" s="22" t="s">
        <v>218</v>
      </c>
      <c r="D4" s="59">
        <v>213714.4</v>
      </c>
      <c r="E4" s="59"/>
      <c r="F4" s="59">
        <v>278102</v>
      </c>
    </row>
    <row r="5" spans="1:6" x14ac:dyDescent="0.35">
      <c r="A5" s="22" t="s">
        <v>222</v>
      </c>
      <c r="B5" s="59">
        <v>282598.5</v>
      </c>
      <c r="C5" s="22" t="s">
        <v>222</v>
      </c>
      <c r="D5" s="59">
        <v>155952</v>
      </c>
      <c r="E5" s="59"/>
      <c r="F5" s="59">
        <v>438550.5</v>
      </c>
    </row>
    <row r="6" spans="1:6" x14ac:dyDescent="0.35">
      <c r="A6" s="22" t="s">
        <v>220</v>
      </c>
      <c r="B6" s="59">
        <v>545740</v>
      </c>
      <c r="C6" s="22" t="s">
        <v>220</v>
      </c>
      <c r="D6" s="59">
        <v>125020.9</v>
      </c>
      <c r="E6" s="59"/>
      <c r="F6" s="59">
        <v>670760.9</v>
      </c>
    </row>
    <row r="7" spans="1:6" x14ac:dyDescent="0.35">
      <c r="A7" s="22" t="s">
        <v>224</v>
      </c>
      <c r="B7" s="59">
        <v>2457542.8999999994</v>
      </c>
      <c r="C7" s="22" t="s">
        <v>224</v>
      </c>
      <c r="D7" s="59">
        <v>3462957.2000000007</v>
      </c>
      <c r="E7" s="59">
        <v>32493.1</v>
      </c>
      <c r="F7" s="59">
        <v>5952993.2000000002</v>
      </c>
    </row>
    <row r="8" spans="1:6" x14ac:dyDescent="0.35">
      <c r="A8" s="22" t="s">
        <v>223</v>
      </c>
      <c r="B8" s="59">
        <v>8150.320000000007</v>
      </c>
      <c r="C8" s="22" t="s">
        <v>223</v>
      </c>
      <c r="D8" s="59">
        <v>381043.68</v>
      </c>
      <c r="E8" s="59"/>
      <c r="F8" s="59">
        <v>389194</v>
      </c>
    </row>
    <row r="9" spans="1:6" x14ac:dyDescent="0.35">
      <c r="A9" s="22" t="s">
        <v>217</v>
      </c>
      <c r="B9" s="59">
        <v>5457982.6400000006</v>
      </c>
      <c r="C9" s="22" t="s">
        <v>217</v>
      </c>
      <c r="D9" s="59">
        <v>3417641.27</v>
      </c>
      <c r="E9" s="59"/>
      <c r="F9" s="59">
        <v>8875623.9100000001</v>
      </c>
    </row>
    <row r="10" spans="1:6" x14ac:dyDescent="0.35">
      <c r="A10" s="22" t="s">
        <v>216</v>
      </c>
      <c r="B10" s="59">
        <v>18937245.030000001</v>
      </c>
      <c r="C10" s="22" t="s">
        <v>216</v>
      </c>
      <c r="D10" s="59">
        <v>53259383.030000001</v>
      </c>
      <c r="E10" s="59"/>
      <c r="F10" s="59">
        <v>72196628.060000002</v>
      </c>
    </row>
    <row r="11" spans="1:6" x14ac:dyDescent="0.35">
      <c r="A11" s="22" t="s">
        <v>205</v>
      </c>
      <c r="B11" s="59">
        <v>911190</v>
      </c>
      <c r="C11" s="22" t="s">
        <v>205</v>
      </c>
      <c r="D11" s="59"/>
      <c r="E11" s="59"/>
      <c r="F11" s="59">
        <v>911190</v>
      </c>
    </row>
    <row r="12" spans="1:6" x14ac:dyDescent="0.35">
      <c r="A12" s="22" t="s">
        <v>206</v>
      </c>
      <c r="B12" s="59">
        <v>2338508.4000000013</v>
      </c>
      <c r="C12" s="22" t="s">
        <v>206</v>
      </c>
      <c r="D12" s="59">
        <v>7243967.0799999991</v>
      </c>
      <c r="E12" s="59"/>
      <c r="F12" s="59">
        <v>9582475.4800000004</v>
      </c>
    </row>
    <row r="13" spans="1:6" x14ac:dyDescent="0.35">
      <c r="A13" s="22" t="s">
        <v>1</v>
      </c>
      <c r="B13" s="59">
        <v>31735345.389999993</v>
      </c>
      <c r="C13" s="22" t="s">
        <v>1</v>
      </c>
      <c r="D13" s="59">
        <v>68900389.560000002</v>
      </c>
      <c r="E13" s="59">
        <v>32493.1</v>
      </c>
      <c r="F13" s="59">
        <v>100668228.05</v>
      </c>
    </row>
    <row r="15" spans="1:6" x14ac:dyDescent="0.35">
      <c r="C15" s="21" t="s">
        <v>0</v>
      </c>
      <c r="D15" t="s">
        <v>210</v>
      </c>
    </row>
    <row r="16" spans="1:6" x14ac:dyDescent="0.35">
      <c r="C16" s="22" t="s">
        <v>5</v>
      </c>
      <c r="D16" s="59">
        <v>20267802.910000011</v>
      </c>
    </row>
    <row r="17" spans="3:4" x14ac:dyDescent="0.35">
      <c r="C17" s="22" t="s">
        <v>6</v>
      </c>
      <c r="D17" s="59">
        <v>3693032.34</v>
      </c>
    </row>
    <row r="18" spans="3:4" x14ac:dyDescent="0.35">
      <c r="C18" s="22" t="s">
        <v>8</v>
      </c>
      <c r="D18" s="59">
        <v>2095838.2299999995</v>
      </c>
    </row>
    <row r="19" spans="3:4" x14ac:dyDescent="0.35">
      <c r="C19" s="22" t="s">
        <v>9</v>
      </c>
      <c r="D19" s="59">
        <v>2436016.0500000007</v>
      </c>
    </row>
    <row r="20" spans="3:4" x14ac:dyDescent="0.35">
      <c r="C20" s="22" t="s">
        <v>10</v>
      </c>
      <c r="D20" s="59">
        <v>104615</v>
      </c>
    </row>
    <row r="21" spans="3:4" x14ac:dyDescent="0.35">
      <c r="C21" s="22" t="s">
        <v>12</v>
      </c>
      <c r="D21" s="59">
        <v>54210.75</v>
      </c>
    </row>
    <row r="22" spans="3:4" x14ac:dyDescent="0.35">
      <c r="C22" s="22" t="s">
        <v>13</v>
      </c>
      <c r="D22" s="59">
        <v>2385154.08</v>
      </c>
    </row>
    <row r="23" spans="3:4" x14ac:dyDescent="0.35">
      <c r="C23" s="22" t="s">
        <v>31</v>
      </c>
      <c r="D23" s="59">
        <v>698676.03000000014</v>
      </c>
    </row>
    <row r="24" spans="3:4" x14ac:dyDescent="0.35">
      <c r="C24" s="22" t="s">
        <v>1</v>
      </c>
      <c r="D24" s="59">
        <v>31735345.389999993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CFC-97ED-416C-A2A6-994164C5690B}">
  <dimension ref="A1"/>
  <sheetViews>
    <sheetView workbookViewId="0"/>
  </sheetViews>
  <sheetFormatPr defaultRowHeight="14.5" x14ac:dyDescent="0.35"/>
  <cols>
    <col min="1" max="16384" width="8.7265625" style="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A945-2CBC-4634-AFBF-5D4FB6C529F3}">
  <dimension ref="B4:E24"/>
  <sheetViews>
    <sheetView zoomScaleNormal="100" workbookViewId="0"/>
  </sheetViews>
  <sheetFormatPr defaultRowHeight="14.5" x14ac:dyDescent="0.35"/>
  <cols>
    <col min="1" max="1" width="33.90625" style="1" customWidth="1"/>
    <col min="2" max="2" width="8.90625" style="1" customWidth="1"/>
    <col min="3" max="3" width="41.90625" style="1" bestFit="1" customWidth="1"/>
    <col min="4" max="4" width="10.54296875" style="1" customWidth="1"/>
    <col min="5" max="5" width="43.6328125" style="1" bestFit="1" customWidth="1"/>
    <col min="6" max="16384" width="8.7265625" style="1"/>
  </cols>
  <sheetData>
    <row r="4" spans="2:5" s="16" customFormat="1" ht="23.5" x14ac:dyDescent="0.55000000000000004">
      <c r="B4" s="17" t="s">
        <v>39</v>
      </c>
      <c r="C4" s="18" t="s">
        <v>40</v>
      </c>
      <c r="D4" s="17" t="s">
        <v>117</v>
      </c>
      <c r="E4" s="18" t="s">
        <v>118</v>
      </c>
    </row>
    <row r="5" spans="2:5" ht="18.5" x14ac:dyDescent="0.45">
      <c r="B5" s="19" t="s">
        <v>41</v>
      </c>
      <c r="C5" s="20" t="s">
        <v>42</v>
      </c>
      <c r="D5" s="19" t="s">
        <v>79</v>
      </c>
      <c r="E5" s="20" t="s">
        <v>80</v>
      </c>
    </row>
    <row r="6" spans="2:5" ht="18.5" x14ac:dyDescent="0.45">
      <c r="B6" s="19" t="s">
        <v>43</v>
      </c>
      <c r="C6" s="20" t="s">
        <v>44</v>
      </c>
      <c r="D6" s="19" t="s">
        <v>81</v>
      </c>
      <c r="E6" s="20" t="s">
        <v>82</v>
      </c>
    </row>
    <row r="7" spans="2:5" ht="18.5" x14ac:dyDescent="0.45">
      <c r="B7" s="19" t="s">
        <v>45</v>
      </c>
      <c r="C7" s="20" t="s">
        <v>46</v>
      </c>
      <c r="D7" s="19" t="s">
        <v>83</v>
      </c>
      <c r="E7" s="20" t="s">
        <v>82</v>
      </c>
    </row>
    <row r="8" spans="2:5" ht="18.5" x14ac:dyDescent="0.45">
      <c r="B8" s="19" t="s">
        <v>47</v>
      </c>
      <c r="C8" s="20" t="s">
        <v>48</v>
      </c>
      <c r="D8" s="19" t="s">
        <v>84</v>
      </c>
      <c r="E8" s="20" t="s">
        <v>85</v>
      </c>
    </row>
    <row r="9" spans="2:5" ht="18.5" x14ac:dyDescent="0.45">
      <c r="B9" s="19" t="s">
        <v>49</v>
      </c>
      <c r="C9" s="20" t="s">
        <v>48</v>
      </c>
      <c r="D9" s="19" t="s">
        <v>86</v>
      </c>
      <c r="E9" s="20" t="s">
        <v>85</v>
      </c>
    </row>
    <row r="10" spans="2:5" ht="18.5" x14ac:dyDescent="0.45">
      <c r="B10" s="19" t="s">
        <v>50</v>
      </c>
      <c r="C10" s="20" t="s">
        <v>51</v>
      </c>
      <c r="D10" s="19" t="s">
        <v>87</v>
      </c>
      <c r="E10" s="20" t="s">
        <v>88</v>
      </c>
    </row>
    <row r="11" spans="2:5" ht="18.5" x14ac:dyDescent="0.45">
      <c r="B11" s="19" t="s">
        <v>52</v>
      </c>
      <c r="C11" s="20" t="s">
        <v>53</v>
      </c>
      <c r="D11" s="19" t="s">
        <v>89</v>
      </c>
      <c r="E11" s="20" t="s">
        <v>90</v>
      </c>
    </row>
    <row r="12" spans="2:5" ht="18.5" x14ac:dyDescent="0.45">
      <c r="B12" s="19" t="s">
        <v>54</v>
      </c>
      <c r="C12" s="20" t="s">
        <v>55</v>
      </c>
      <c r="D12" s="19" t="s">
        <v>91</v>
      </c>
      <c r="E12" s="20" t="s">
        <v>92</v>
      </c>
    </row>
    <row r="13" spans="2:5" ht="18.5" x14ac:dyDescent="0.45">
      <c r="B13" s="19" t="s">
        <v>56</v>
      </c>
      <c r="C13" s="20" t="s">
        <v>57</v>
      </c>
      <c r="D13" s="19" t="s">
        <v>93</v>
      </c>
      <c r="E13" s="20" t="s">
        <v>94</v>
      </c>
    </row>
    <row r="14" spans="2:5" ht="18.5" x14ac:dyDescent="0.45">
      <c r="B14" s="19" t="s">
        <v>58</v>
      </c>
      <c r="C14" s="20" t="s">
        <v>59</v>
      </c>
      <c r="D14" s="19" t="s">
        <v>95</v>
      </c>
      <c r="E14" s="20" t="s">
        <v>96</v>
      </c>
    </row>
    <row r="15" spans="2:5" ht="18.5" x14ac:dyDescent="0.45">
      <c r="B15" s="19" t="s">
        <v>60</v>
      </c>
      <c r="C15" s="20" t="s">
        <v>61</v>
      </c>
      <c r="D15" s="19" t="s">
        <v>97</v>
      </c>
      <c r="E15" s="20" t="s">
        <v>98</v>
      </c>
    </row>
    <row r="16" spans="2:5" ht="18.5" x14ac:dyDescent="0.45">
      <c r="B16" s="19" t="s">
        <v>62</v>
      </c>
      <c r="C16" s="20" t="s">
        <v>63</v>
      </c>
      <c r="D16" s="19" t="s">
        <v>99</v>
      </c>
      <c r="E16" s="20" t="s">
        <v>100</v>
      </c>
    </row>
    <row r="17" spans="2:5" ht="18.5" x14ac:dyDescent="0.45">
      <c r="B17" s="19" t="s">
        <v>64</v>
      </c>
      <c r="C17" s="20" t="s">
        <v>65</v>
      </c>
      <c r="D17" s="19" t="s">
        <v>101</v>
      </c>
      <c r="E17" s="20" t="s">
        <v>102</v>
      </c>
    </row>
    <row r="18" spans="2:5" ht="18.5" x14ac:dyDescent="0.45">
      <c r="B18" s="19" t="s">
        <v>66</v>
      </c>
      <c r="C18" s="20" t="s">
        <v>67</v>
      </c>
      <c r="D18" s="19" t="s">
        <v>103</v>
      </c>
      <c r="E18" s="20" t="s">
        <v>104</v>
      </c>
    </row>
    <row r="19" spans="2:5" ht="18.5" x14ac:dyDescent="0.45">
      <c r="B19" s="19" t="s">
        <v>68</v>
      </c>
      <c r="C19" s="20" t="s">
        <v>69</v>
      </c>
      <c r="D19" s="19" t="s">
        <v>105</v>
      </c>
      <c r="E19" s="20" t="s">
        <v>106</v>
      </c>
    </row>
    <row r="20" spans="2:5" ht="18.5" x14ac:dyDescent="0.45">
      <c r="B20" s="19" t="s">
        <v>70</v>
      </c>
      <c r="C20" s="20" t="s">
        <v>71</v>
      </c>
      <c r="D20" s="19" t="s">
        <v>107</v>
      </c>
      <c r="E20" s="20" t="s">
        <v>108</v>
      </c>
    </row>
    <row r="21" spans="2:5" ht="18.5" x14ac:dyDescent="0.45">
      <c r="B21" s="19" t="s">
        <v>72</v>
      </c>
      <c r="C21" s="20" t="s">
        <v>73</v>
      </c>
      <c r="D21" s="19" t="s">
        <v>109</v>
      </c>
      <c r="E21" s="20" t="s">
        <v>110</v>
      </c>
    </row>
    <row r="22" spans="2:5" ht="18.5" x14ac:dyDescent="0.45">
      <c r="B22" s="19" t="s">
        <v>74</v>
      </c>
      <c r="C22" s="20" t="s">
        <v>75</v>
      </c>
      <c r="D22" s="19" t="s">
        <v>111</v>
      </c>
      <c r="E22" s="20" t="s">
        <v>112</v>
      </c>
    </row>
    <row r="23" spans="2:5" ht="18.5" x14ac:dyDescent="0.45">
      <c r="B23" s="19" t="s">
        <v>76</v>
      </c>
      <c r="C23" s="20" t="s">
        <v>75</v>
      </c>
      <c r="D23" s="19" t="s">
        <v>113</v>
      </c>
      <c r="E23" s="20" t="s">
        <v>114</v>
      </c>
    </row>
    <row r="24" spans="2:5" ht="18.5" x14ac:dyDescent="0.45">
      <c r="B24" s="19" t="s">
        <v>77</v>
      </c>
      <c r="C24" s="20" t="s">
        <v>78</v>
      </c>
      <c r="D24" s="19" t="s">
        <v>115</v>
      </c>
      <c r="E24" s="20" t="s">
        <v>116</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D7A-4DF8-4F29-B3BA-D4F6061FE0F8}">
  <dimension ref="A1:E45"/>
  <sheetViews>
    <sheetView zoomScaleNormal="100" workbookViewId="0">
      <selection activeCell="O18" sqref="O18"/>
    </sheetView>
  </sheetViews>
  <sheetFormatPr defaultRowHeight="14.5" x14ac:dyDescent="0.35"/>
  <cols>
    <col min="1" max="1" width="15" style="52" bestFit="1" customWidth="1"/>
    <col min="2" max="5" width="12.6328125" style="52" customWidth="1"/>
    <col min="6" max="16384" width="8.7265625" style="1"/>
  </cols>
  <sheetData>
    <row r="1" spans="1:5" s="24" customFormat="1" ht="22.5" customHeight="1" x14ac:dyDescent="0.35">
      <c r="A1" s="44" t="s">
        <v>125</v>
      </c>
      <c r="B1" s="45" t="s">
        <v>119</v>
      </c>
      <c r="C1" s="45" t="s">
        <v>190</v>
      </c>
      <c r="D1" s="45" t="s">
        <v>191</v>
      </c>
      <c r="E1" s="45" t="s">
        <v>192</v>
      </c>
    </row>
    <row r="2" spans="1:5" s="24" customFormat="1" ht="22.5" customHeight="1" x14ac:dyDescent="0.3">
      <c r="A2" s="46" t="s">
        <v>120</v>
      </c>
      <c r="B2" s="47">
        <v>363200000</v>
      </c>
      <c r="C2" s="47">
        <v>269206400</v>
      </c>
      <c r="D2" s="47">
        <v>370743478</v>
      </c>
      <c r="E2" s="47">
        <v>361783357</v>
      </c>
    </row>
    <row r="3" spans="1:5" s="24" customFormat="1" ht="22.5" customHeight="1" x14ac:dyDescent="0.3">
      <c r="A3" s="46" t="s">
        <v>124</v>
      </c>
      <c r="B3" s="47">
        <v>446120000</v>
      </c>
      <c r="C3" s="47">
        <v>262199600</v>
      </c>
      <c r="D3" s="47">
        <v>238978298</v>
      </c>
      <c r="E3" s="47">
        <v>236064014</v>
      </c>
    </row>
    <row r="23" spans="1:5" ht="26.5" customHeight="1" x14ac:dyDescent="0.35">
      <c r="A23" s="44" t="s">
        <v>125</v>
      </c>
      <c r="B23" s="45" t="s">
        <v>119</v>
      </c>
      <c r="C23" s="45" t="s">
        <v>190</v>
      </c>
      <c r="D23" s="45" t="s">
        <v>191</v>
      </c>
      <c r="E23" s="45" t="s">
        <v>192</v>
      </c>
    </row>
    <row r="24" spans="1:5" ht="26.5" customHeight="1" x14ac:dyDescent="0.35">
      <c r="A24" s="46" t="s">
        <v>121</v>
      </c>
      <c r="B24" s="51">
        <v>200000000</v>
      </c>
      <c r="C24" s="51">
        <v>119100000</v>
      </c>
      <c r="D24" s="51">
        <v>108453242</v>
      </c>
      <c r="E24" s="51">
        <v>107963046</v>
      </c>
    </row>
    <row r="25" spans="1:5" ht="26.5" customHeight="1" x14ac:dyDescent="0.35">
      <c r="A25" s="46" t="s">
        <v>122</v>
      </c>
      <c r="B25" s="51">
        <v>180600000</v>
      </c>
      <c r="C25" s="51">
        <v>120251100</v>
      </c>
      <c r="D25" s="51">
        <v>109679516</v>
      </c>
      <c r="E25" s="51">
        <v>111588202</v>
      </c>
    </row>
    <row r="26" spans="1:5" ht="26.5" customHeight="1" x14ac:dyDescent="0.35">
      <c r="A26" s="46" t="s">
        <v>123</v>
      </c>
      <c r="B26" s="51">
        <v>65520000</v>
      </c>
      <c r="C26" s="51">
        <v>22848500</v>
      </c>
      <c r="D26" s="51">
        <v>20845539</v>
      </c>
      <c r="E26" s="51">
        <v>16512766</v>
      </c>
    </row>
    <row r="42" spans="1:5" s="25" customFormat="1" ht="23" customHeight="1" x14ac:dyDescent="0.35">
      <c r="A42" s="44" t="s">
        <v>125</v>
      </c>
      <c r="B42" s="45" t="s">
        <v>119</v>
      </c>
      <c r="C42" s="45" t="s">
        <v>190</v>
      </c>
      <c r="D42" s="45" t="s">
        <v>191</v>
      </c>
      <c r="E42" s="45" t="s">
        <v>192</v>
      </c>
    </row>
    <row r="43" spans="1:5" ht="23" customHeight="1" x14ac:dyDescent="0.35">
      <c r="A43" s="48" t="s">
        <v>120</v>
      </c>
      <c r="B43" s="47">
        <v>363200000</v>
      </c>
      <c r="C43" s="47">
        <f t="shared" ref="C43:E44" si="0">C2</f>
        <v>269206400</v>
      </c>
      <c r="D43" s="47">
        <f t="shared" si="0"/>
        <v>370743478</v>
      </c>
      <c r="E43" s="47">
        <f t="shared" si="0"/>
        <v>361783357</v>
      </c>
    </row>
    <row r="44" spans="1:5" ht="23" customHeight="1" x14ac:dyDescent="0.35">
      <c r="A44" s="48" t="s">
        <v>124</v>
      </c>
      <c r="B44" s="47">
        <v>446120000</v>
      </c>
      <c r="C44" s="47">
        <f t="shared" si="0"/>
        <v>262199600</v>
      </c>
      <c r="D44" s="47">
        <f t="shared" si="0"/>
        <v>238978298</v>
      </c>
      <c r="E44" s="47">
        <f t="shared" si="0"/>
        <v>236064014</v>
      </c>
    </row>
    <row r="45" spans="1:5" ht="31.5" customHeight="1" x14ac:dyDescent="0.35">
      <c r="A45" s="49" t="s">
        <v>126</v>
      </c>
      <c r="B45" s="50">
        <f>B43-B44</f>
        <v>-82920000</v>
      </c>
      <c r="C45" s="50">
        <f>C43-C44</f>
        <v>7006800</v>
      </c>
      <c r="D45" s="50">
        <f>D43-D44</f>
        <v>131765180</v>
      </c>
      <c r="E45" s="58">
        <f>E43-E44</f>
        <v>125719343</v>
      </c>
    </row>
  </sheetData>
  <pageMargins left="0.7" right="0.7" top="0.75" bottom="0.75" header="0.3" footer="0.3"/>
  <drawing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826D-5717-4E18-AB4B-96A92D10BFA3}">
  <dimension ref="A32:G36"/>
  <sheetViews>
    <sheetView zoomScale="80" zoomScaleNormal="80" workbookViewId="0">
      <selection activeCell="B35" sqref="B35"/>
    </sheetView>
  </sheetViews>
  <sheetFormatPr defaultRowHeight="14.5" x14ac:dyDescent="0.35"/>
  <cols>
    <col min="1" max="1" width="23.81640625" bestFit="1" customWidth="1"/>
    <col min="2" max="2" width="18.26953125" bestFit="1" customWidth="1"/>
    <col min="3" max="3" width="20.7265625" bestFit="1" customWidth="1"/>
    <col min="4" max="4" width="14.453125" bestFit="1" customWidth="1"/>
    <col min="5" max="5" width="14.7265625" bestFit="1" customWidth="1"/>
    <col min="6" max="6" width="13.36328125" bestFit="1" customWidth="1"/>
  </cols>
  <sheetData>
    <row r="32" spans="1:5" x14ac:dyDescent="0.35">
      <c r="A32" s="26" t="s">
        <v>127</v>
      </c>
      <c r="B32" s="27" t="s">
        <v>136</v>
      </c>
      <c r="C32" s="27" t="s">
        <v>137</v>
      </c>
      <c r="D32" s="27" t="s">
        <v>138</v>
      </c>
      <c r="E32" s="27" t="s">
        <v>135</v>
      </c>
    </row>
    <row r="33" spans="1:7" x14ac:dyDescent="0.35">
      <c r="A33" s="26" t="s">
        <v>129</v>
      </c>
      <c r="B33" s="29">
        <v>0</v>
      </c>
      <c r="C33" s="29">
        <v>468597232.14999992</v>
      </c>
      <c r="D33" s="29">
        <v>652641109.48999989</v>
      </c>
      <c r="E33" s="29">
        <f>SUM(Table2[[#This Row],[ASET BERSIH (RM)]:[SEMASA (RM)]])</f>
        <v>1121238341.6399999</v>
      </c>
      <c r="G33" s="28"/>
    </row>
    <row r="34" spans="1:7" x14ac:dyDescent="0.35">
      <c r="A34" s="26" t="s">
        <v>130</v>
      </c>
      <c r="B34" s="29">
        <v>1032439700.83</v>
      </c>
      <c r="C34" s="29">
        <v>39710053.960000001</v>
      </c>
      <c r="D34" s="29">
        <v>49088586.849999994</v>
      </c>
      <c r="E34" s="29">
        <f>SUM(Table2[[#This Row],[ASET BERSIH (RM)]:[SEMASA (RM)]])</f>
        <v>1121238341.6400001</v>
      </c>
      <c r="G34" s="28"/>
    </row>
    <row r="35" spans="1:7" x14ac:dyDescent="0.35">
      <c r="A35" s="26" t="s">
        <v>193</v>
      </c>
      <c r="B35" s="29">
        <v>0</v>
      </c>
      <c r="C35" s="29">
        <v>471761678</v>
      </c>
      <c r="D35" s="29">
        <v>762581638</v>
      </c>
      <c r="E35" s="29">
        <f>SUM(Table2[[#This Row],[ASET BERSIH (RM)]:[SEMASA (RM)]])</f>
        <v>1234343316</v>
      </c>
      <c r="G35" s="28"/>
    </row>
    <row r="36" spans="1:7" x14ac:dyDescent="0.35">
      <c r="A36" s="26" t="s">
        <v>194</v>
      </c>
      <c r="B36" s="29">
        <v>1185052164</v>
      </c>
      <c r="C36" s="29">
        <v>33861390</v>
      </c>
      <c r="D36" s="29">
        <v>15429762</v>
      </c>
      <c r="E36" s="29">
        <f>SUM(Table2[[#This Row],[ASET BERSIH (RM)]:[SEMASA (RM)]])</f>
        <v>1234343316</v>
      </c>
      <c r="G36" s="28"/>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DD65-B19A-4391-82B1-7D0B45967F35}">
  <dimension ref="A1:E25"/>
  <sheetViews>
    <sheetView zoomScaleNormal="100" workbookViewId="0">
      <selection activeCell="E25" sqref="E25"/>
    </sheetView>
  </sheetViews>
  <sheetFormatPr defaultRowHeight="14.5" x14ac:dyDescent="0.35"/>
  <cols>
    <col min="1" max="1" width="14.7265625" style="1" bestFit="1" customWidth="1"/>
    <col min="2" max="2" width="31.26953125" style="1" bestFit="1" customWidth="1"/>
    <col min="3" max="3" width="17" style="1" customWidth="1"/>
    <col min="4" max="4" width="15.90625" style="1" customWidth="1"/>
    <col min="5" max="5" width="20.26953125" style="1" bestFit="1" customWidth="1"/>
    <col min="6" max="16384" width="8.7265625" style="1"/>
  </cols>
  <sheetData>
    <row r="1" s="38" customFormat="1" x14ac:dyDescent="0.35"/>
    <row r="23" spans="1:5" ht="29" x14ac:dyDescent="0.35">
      <c r="A23" s="37" t="s">
        <v>127</v>
      </c>
      <c r="B23" s="34" t="s">
        <v>131</v>
      </c>
      <c r="C23" s="35" t="s">
        <v>134</v>
      </c>
      <c r="D23" s="34" t="s">
        <v>133</v>
      </c>
      <c r="E23" s="33" t="s">
        <v>132</v>
      </c>
    </row>
    <row r="24" spans="1:5" x14ac:dyDescent="0.35">
      <c r="A24" s="39" t="s">
        <v>128</v>
      </c>
      <c r="B24" s="32">
        <v>500245702</v>
      </c>
      <c r="C24" s="32">
        <v>125524119</v>
      </c>
      <c r="D24" s="36">
        <v>-17678438</v>
      </c>
      <c r="E24" s="32">
        <v>608091383</v>
      </c>
    </row>
    <row r="25" spans="1:5" x14ac:dyDescent="0.35">
      <c r="A25" s="40" t="s">
        <v>195</v>
      </c>
      <c r="B25" s="31">
        <v>608091383</v>
      </c>
      <c r="C25" s="30">
        <v>66919363</v>
      </c>
      <c r="D25" s="30">
        <v>-1941996</v>
      </c>
      <c r="E25" s="32">
        <f>Table3[[#This Row],[BAKI TUNAI AWAL (RM)]]+Table3[[#This Row],[AKT. OPERASI (RM )]]+Table3[[#This Row],[AKT. PELABURAN (RM)]]</f>
        <v>673068750</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E9DA-6488-44EB-90EF-200C8AFB9602}">
  <dimension ref="A1:C21"/>
  <sheetViews>
    <sheetView workbookViewId="0">
      <selection activeCell="K17" sqref="K17"/>
    </sheetView>
  </sheetViews>
  <sheetFormatPr defaultRowHeight="14.5" x14ac:dyDescent="0.35"/>
  <sheetData>
    <row r="1" spans="1:3" x14ac:dyDescent="0.35">
      <c r="A1" s="53" t="s">
        <v>147</v>
      </c>
      <c r="B1" s="54" t="s">
        <v>148</v>
      </c>
    </row>
    <row r="2" spans="1:3" x14ac:dyDescent="0.35">
      <c r="A2" s="55"/>
    </row>
    <row r="3" spans="1:3" x14ac:dyDescent="0.35">
      <c r="A3" s="55">
        <v>1</v>
      </c>
      <c r="B3" s="56" t="s">
        <v>149</v>
      </c>
    </row>
    <row r="4" spans="1:3" x14ac:dyDescent="0.35">
      <c r="A4" s="55"/>
    </row>
    <row r="5" spans="1:3" x14ac:dyDescent="0.35">
      <c r="A5" s="55">
        <v>2</v>
      </c>
      <c r="B5" t="s">
        <v>150</v>
      </c>
    </row>
    <row r="6" spans="1:3" x14ac:dyDescent="0.35">
      <c r="A6" s="55"/>
    </row>
    <row r="7" spans="1:3" x14ac:dyDescent="0.35">
      <c r="A7" s="55"/>
    </row>
    <row r="8" spans="1:3" x14ac:dyDescent="0.35">
      <c r="A8" s="55"/>
    </row>
    <row r="9" spans="1:3" x14ac:dyDescent="0.35">
      <c r="A9" s="55"/>
      <c r="C9" s="57"/>
    </row>
    <row r="10" spans="1:3" x14ac:dyDescent="0.35">
      <c r="A10" s="55"/>
    </row>
    <row r="11" spans="1:3" x14ac:dyDescent="0.35">
      <c r="A11" s="55"/>
    </row>
    <row r="12" spans="1:3" x14ac:dyDescent="0.35">
      <c r="A12" s="55"/>
    </row>
    <row r="13" spans="1:3" x14ac:dyDescent="0.35">
      <c r="A13" s="55"/>
    </row>
    <row r="14" spans="1:3" x14ac:dyDescent="0.35">
      <c r="A14" s="55"/>
    </row>
    <row r="15" spans="1:3" x14ac:dyDescent="0.35">
      <c r="A15" s="55"/>
    </row>
    <row r="16" spans="1:3" x14ac:dyDescent="0.35">
      <c r="A16" s="55"/>
    </row>
    <row r="17" spans="1:1" x14ac:dyDescent="0.35">
      <c r="A17" s="55"/>
    </row>
    <row r="18" spans="1:1" x14ac:dyDescent="0.35">
      <c r="A18" s="55"/>
    </row>
    <row r="19" spans="1:1" x14ac:dyDescent="0.35">
      <c r="A19" s="55"/>
    </row>
    <row r="20" spans="1:1" x14ac:dyDescent="0.35">
      <c r="A20" s="55"/>
    </row>
    <row r="21" spans="1:1" x14ac:dyDescent="0.35">
      <c r="A21" s="5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Props1.xml><?xml version="1.0" encoding="utf-8"?>
<ds:datastoreItem xmlns:ds="http://schemas.openxmlformats.org/officeDocument/2006/customXml" ds:itemID="{E0B3E782-A7D8-4508-A027-74D471F5AADC}">
  <ds:schemaRefs/>
</ds:datastoreItem>
</file>

<file path=customXml/itemProps2.xml><?xml version="1.0" encoding="utf-8"?>
<ds:datastoreItem xmlns:ds="http://schemas.openxmlformats.org/officeDocument/2006/customXml" ds:itemID="{3A048268-F50E-4F30-BDBF-EC77D0C5A6E7}">
  <ds:schemaRefs/>
</ds:datastoreItem>
</file>

<file path=customXml/itemProps3.xml><?xml version="1.0" encoding="utf-8"?>
<ds:datastoreItem xmlns:ds="http://schemas.openxmlformats.org/officeDocument/2006/customXml" ds:itemID="{66CB261D-991A-487D-93B1-B266250DB8C9}">
  <ds:schemaRefs/>
</ds:datastoreItem>
</file>

<file path=customXml/itemProps4.xml><?xml version="1.0" encoding="utf-8"?>
<ds:datastoreItem xmlns:ds="http://schemas.openxmlformats.org/officeDocument/2006/customXml" ds:itemID="{B7FFAD3D-6FF6-4E86-AE21-F5D3E4A6FE9C}">
  <ds:schemaRefs/>
</ds:datastoreItem>
</file>

<file path=customXml/itemProps5.xml><?xml version="1.0" encoding="utf-8"?>
<ds:datastoreItem xmlns:ds="http://schemas.openxmlformats.org/officeDocument/2006/customXml" ds:itemID="{8873C796-00F7-4DE7-A6E4-E98470B09D20}">
  <ds:schemaRefs/>
</ds:datastoreItem>
</file>

<file path=customXml/itemProps6.xml><?xml version="1.0" encoding="utf-8"?>
<ds:datastoreItem xmlns:ds="http://schemas.openxmlformats.org/officeDocument/2006/customXml" ds:itemID="{23CE6509-E311-43D3-B505-E65E3227854D}">
  <ds:schemaRefs/>
</ds:datastoreItem>
</file>

<file path=customXml/itemProps7.xml><?xml version="1.0" encoding="utf-8"?>
<ds:datastoreItem xmlns:ds="http://schemas.openxmlformats.org/officeDocument/2006/customXml" ds:itemID="{54C8F952-0B63-4877-96E5-B4145B8AE872}">
  <ds:schemaRefs/>
</ds:datastoreItem>
</file>

<file path=customXml/itemProps8.xml><?xml version="1.0" encoding="utf-8"?>
<ds:datastoreItem xmlns:ds="http://schemas.openxmlformats.org/officeDocument/2006/customXml" ds:itemID="{2A3AED11-1416-4D75-8762-BC7FB229211D}">
  <ds:schemaRefs/>
</ds:datastoreItem>
</file>

<file path=customXml/itemProps9.xml><?xml version="1.0" encoding="utf-8"?>
<ds:datastoreItem xmlns:ds="http://schemas.openxmlformats.org/officeDocument/2006/customXml" ds:itemID="{90B4E6B6-8A92-41C3-B39A-F6237BE6F6B0}">
  <ds:schemaRefs/>
</ds:datastoreItem>
</file>

<file path=customXml/itemProps10.xml><?xml version="1.0" encoding="utf-8"?>
<ds:datastoreItem xmlns:ds="http://schemas.openxmlformats.org/officeDocument/2006/customXml" ds:itemID="{ACBC19E5-C33A-4319-940C-12FFE71D20B9}">
  <ds:schemaRefs/>
</ds:datastoreItem>
</file>

<file path=customXml/itemProps11.xml><?xml version="1.0" encoding="utf-8"?>
<ds:datastoreItem xmlns:ds="http://schemas.openxmlformats.org/officeDocument/2006/customXml" ds:itemID="{9993D99D-9925-4E0C-AC7D-80DDBB1C2497}">
  <ds:schemaRefs/>
</ds:datastoreItem>
</file>

<file path=customXml/itemProps12.xml><?xml version="1.0" encoding="utf-8"?>
<ds:datastoreItem xmlns:ds="http://schemas.openxmlformats.org/officeDocument/2006/customXml" ds:itemID="{DE89C579-5277-4328-8804-A3567040DEA7}">
  <ds:schemaRefs/>
</ds:datastoreItem>
</file>

<file path=customXml/itemProps13.xml><?xml version="1.0" encoding="utf-8"?>
<ds:datastoreItem xmlns:ds="http://schemas.openxmlformats.org/officeDocument/2006/customXml" ds:itemID="{5DEDC228-9E4D-4146-BFFB-83300A471F24}">
  <ds:schemaRefs/>
</ds:datastoreItem>
</file>

<file path=customXml/itemProps14.xml><?xml version="1.0" encoding="utf-8"?>
<ds:datastoreItem xmlns:ds="http://schemas.openxmlformats.org/officeDocument/2006/customXml" ds:itemID="{90DA2F7B-84A2-470A-A428-2B9BE675E40B}">
  <ds:schemaRefs/>
</ds:datastoreItem>
</file>

<file path=customXml/itemProps15.xml><?xml version="1.0" encoding="utf-8"?>
<ds:datastoreItem xmlns:ds="http://schemas.openxmlformats.org/officeDocument/2006/customXml" ds:itemID="{FFFAEAFE-EED3-4822-855D-045E75D33614}">
  <ds:schemaRefs/>
</ds:datastoreItem>
</file>

<file path=customXml/itemProps16.xml><?xml version="1.0" encoding="utf-8"?>
<ds:datastoreItem xmlns:ds="http://schemas.openxmlformats.org/officeDocument/2006/customXml" ds:itemID="{F799593A-FF91-4DD9-B458-C7EB6D3BA485}">
  <ds:schemaRefs/>
</ds:datastoreItem>
</file>

<file path=customXml/itemProps17.xml><?xml version="1.0" encoding="utf-8"?>
<ds:datastoreItem xmlns:ds="http://schemas.openxmlformats.org/officeDocument/2006/customXml" ds:itemID="{FFCBC4E3-5B77-4CDF-9CD9-19B370840ADC}">
  <ds:schemaRefs/>
</ds:datastoreItem>
</file>

<file path=customXml/itemProps18.xml><?xml version="1.0" encoding="utf-8"?>
<ds:datastoreItem xmlns:ds="http://schemas.openxmlformats.org/officeDocument/2006/customXml" ds:itemID="{4F718424-0D97-4DD7-B238-5EB0E662187F}">
  <ds:schemaRefs/>
</ds:datastoreItem>
</file>

<file path=customXml/itemProps19.xml><?xml version="1.0" encoding="utf-8"?>
<ds:datastoreItem xmlns:ds="http://schemas.openxmlformats.org/officeDocument/2006/customXml" ds:itemID="{5696842C-F875-4C87-A359-7C4F37EF5C00}">
  <ds:schemaRefs/>
</ds:datastoreItem>
</file>

<file path=customXml/itemProps20.xml><?xml version="1.0" encoding="utf-8"?>
<ds:datastoreItem xmlns:ds="http://schemas.openxmlformats.org/officeDocument/2006/customXml" ds:itemID="{FEED5CF3-69C1-4CF5-A309-DC80156E374C}">
  <ds:schemaRefs/>
</ds:datastoreItem>
</file>

<file path=customXml/itemProps21.xml><?xml version="1.0" encoding="utf-8"?>
<ds:datastoreItem xmlns:ds="http://schemas.openxmlformats.org/officeDocument/2006/customXml" ds:itemID="{9EE03EA2-F7F5-4309-93DE-14CDB5FAA90A}">
  <ds:schemaRefs/>
</ds:datastoreItem>
</file>

<file path=customXml/itemProps22.xml><?xml version="1.0" encoding="utf-8"?>
<ds:datastoreItem xmlns:ds="http://schemas.openxmlformats.org/officeDocument/2006/customXml" ds:itemID="{B65FF891-8551-42D4-A01B-428245B8A803}">
  <ds:schemaRefs/>
</ds:datastoreItem>
</file>

<file path=customXml/itemProps23.xml><?xml version="1.0" encoding="utf-8"?>
<ds:datastoreItem xmlns:ds="http://schemas.openxmlformats.org/officeDocument/2006/customXml" ds:itemID="{DDBEB230-302B-4EF2-B9E9-3D7C12B85AD6}">
  <ds:schemaRefs/>
</ds:datastoreItem>
</file>

<file path=customXml/itemProps24.xml><?xml version="1.0" encoding="utf-8"?>
<ds:datastoreItem xmlns:ds="http://schemas.openxmlformats.org/officeDocument/2006/customXml" ds:itemID="{A7F6E917-F4F5-4FF1-88D4-B7DBC146AF87}">
  <ds:schemaRefs/>
</ds:datastoreItem>
</file>

<file path=customXml/itemProps25.xml><?xml version="1.0" encoding="utf-8"?>
<ds:datastoreItem xmlns:ds="http://schemas.openxmlformats.org/officeDocument/2006/customXml" ds:itemID="{18D1963F-FE45-4479-B0C4-70DDDECA13A0}">
  <ds:schemaRefs/>
</ds:datastoreItem>
</file>

<file path=customXml/itemProps26.xml><?xml version="1.0" encoding="utf-8"?>
<ds:datastoreItem xmlns:ds="http://schemas.openxmlformats.org/officeDocument/2006/customXml" ds:itemID="{1DD616DB-9330-4763-9BDF-703703A71CBC}">
  <ds:schemaRefs/>
</ds:datastoreItem>
</file>

<file path=customXml/itemProps27.xml><?xml version="1.0" encoding="utf-8"?>
<ds:datastoreItem xmlns:ds="http://schemas.openxmlformats.org/officeDocument/2006/customXml" ds:itemID="{E0650229-35CB-48D6-BBAF-7E7AA7FEA490}">
  <ds:schemaRefs/>
</ds:datastoreItem>
</file>

<file path=customXml/itemProps28.xml><?xml version="1.0" encoding="utf-8"?>
<ds:datastoreItem xmlns:ds="http://schemas.openxmlformats.org/officeDocument/2006/customXml" ds:itemID="{EDD27974-6501-4E22-80D9-592E2A0BE2F8}">
  <ds:schemaRefs/>
</ds:datastoreItem>
</file>

<file path=customXml/itemProps29.xml><?xml version="1.0" encoding="utf-8"?>
<ds:datastoreItem xmlns:ds="http://schemas.openxmlformats.org/officeDocument/2006/customXml" ds:itemID="{F71581EA-7973-4DA6-85BF-5068FAC7B414}">
  <ds:schemaRefs/>
</ds:datastoreItem>
</file>

<file path=customXml/itemProps30.xml><?xml version="1.0" encoding="utf-8"?>
<ds:datastoreItem xmlns:ds="http://schemas.openxmlformats.org/officeDocument/2006/customXml" ds:itemID="{CF67A9D5-033E-48AB-8BF5-C2B6397CB06A}">
  <ds:schemaRefs/>
</ds:datastoreItem>
</file>

<file path=customXml/itemProps31.xml><?xml version="1.0" encoding="utf-8"?>
<ds:datastoreItem xmlns:ds="http://schemas.openxmlformats.org/officeDocument/2006/customXml" ds:itemID="{C3A88408-A763-48B8-8F62-32D4A7C95E3C}">
  <ds:schemaRefs/>
</ds:datastoreItem>
</file>

<file path=customXml/itemProps32.xml><?xml version="1.0" encoding="utf-8"?>
<ds:datastoreItem xmlns:ds="http://schemas.openxmlformats.org/officeDocument/2006/customXml" ds:itemID="{32B5A12F-F86F-48AD-AA86-58E704B4BA4F}">
  <ds:schemaRefs/>
</ds:datastoreItem>
</file>

<file path=customXml/itemProps33.xml><?xml version="1.0" encoding="utf-8"?>
<ds:datastoreItem xmlns:ds="http://schemas.openxmlformats.org/officeDocument/2006/customXml" ds:itemID="{36931B89-F7A7-4D62-8D38-1B3C0B85A1F5}">
  <ds:schemaRefs/>
</ds:datastoreItem>
</file>

<file path=customXml/itemProps34.xml><?xml version="1.0" encoding="utf-8"?>
<ds:datastoreItem xmlns:ds="http://schemas.openxmlformats.org/officeDocument/2006/customXml" ds:itemID="{E4D2449A-FB38-4D05-8B91-8236D1FE6D7F}">
  <ds:schemaRefs/>
</ds:datastoreItem>
</file>

<file path=customXml/itemProps35.xml><?xml version="1.0" encoding="utf-8"?>
<ds:datastoreItem xmlns:ds="http://schemas.openxmlformats.org/officeDocument/2006/customXml" ds:itemID="{ADF2A4B3-6CAC-4D08-B3BC-D38E5381CEC9}">
  <ds:schemaRefs/>
</ds:datastoreItem>
</file>

<file path=customXml/itemProps36.xml><?xml version="1.0" encoding="utf-8"?>
<ds:datastoreItem xmlns:ds="http://schemas.openxmlformats.org/officeDocument/2006/customXml" ds:itemID="{8D85F2C3-B41F-49A2-A05B-EFED226BB14D}">
  <ds:schemaRefs/>
</ds:datastoreItem>
</file>

<file path=customXml/itemProps37.xml><?xml version="1.0" encoding="utf-8"?>
<ds:datastoreItem xmlns:ds="http://schemas.openxmlformats.org/officeDocument/2006/customXml" ds:itemID="{CA30B1B7-CD71-40A7-B824-D7E60F6D9B85}">
  <ds:schemaRefs/>
</ds:datastoreItem>
</file>

<file path=customXml/itemProps38.xml><?xml version="1.0" encoding="utf-8"?>
<ds:datastoreItem xmlns:ds="http://schemas.openxmlformats.org/officeDocument/2006/customXml" ds:itemID="{0CDE663F-2845-433F-B477-15986DA07331}">
  <ds:schemaRefs/>
</ds:datastoreItem>
</file>

<file path=customXml/itemProps39.xml><?xml version="1.0" encoding="utf-8"?>
<ds:datastoreItem xmlns:ds="http://schemas.openxmlformats.org/officeDocument/2006/customXml" ds:itemID="{FA5FD9AB-AFD5-4DB8-8081-27392E33D3BB}">
  <ds:schemaRefs/>
</ds:datastoreItem>
</file>

<file path=customXml/itemProps40.xml><?xml version="1.0" encoding="utf-8"?>
<ds:datastoreItem xmlns:ds="http://schemas.openxmlformats.org/officeDocument/2006/customXml" ds:itemID="{57F4A8A5-4747-4E41-A046-63FDCF5B5772}">
  <ds:schemaRefs/>
</ds:datastoreItem>
</file>

<file path=customXml/itemProps41.xml><?xml version="1.0" encoding="utf-8"?>
<ds:datastoreItem xmlns:ds="http://schemas.openxmlformats.org/officeDocument/2006/customXml" ds:itemID="{50F9810E-302A-4BD0-BFE1-E00D7907230A}">
  <ds:schemaRefs/>
</ds:datastoreItem>
</file>

<file path=customXml/itemProps42.xml><?xml version="1.0" encoding="utf-8"?>
<ds:datastoreItem xmlns:ds="http://schemas.openxmlformats.org/officeDocument/2006/customXml" ds:itemID="{D94A1C28-2DC2-4659-89B1-3C4554AB3FE0}">
  <ds:schemaRefs/>
</ds:datastoreItem>
</file>

<file path=customXml/itemProps43.xml><?xml version="1.0" encoding="utf-8"?>
<ds:datastoreItem xmlns:ds="http://schemas.openxmlformats.org/officeDocument/2006/customXml" ds:itemID="{21052FF9-AE0B-4753-89B7-8B87DDEACD6F}">
  <ds:schemaRefs/>
</ds:datastoreItem>
</file>

<file path=customXml/itemProps44.xml><?xml version="1.0" encoding="utf-8"?>
<ds:datastoreItem xmlns:ds="http://schemas.openxmlformats.org/officeDocument/2006/customXml" ds:itemID="{EF20B291-EB4B-4F62-BC6D-E5467E2CB095}">
  <ds:schemaRefs/>
</ds:datastoreItem>
</file>

<file path=customXml/itemProps45.xml><?xml version="1.0" encoding="utf-8"?>
<ds:datastoreItem xmlns:ds="http://schemas.openxmlformats.org/officeDocument/2006/customXml" ds:itemID="{D8938719-AE55-475F-B240-282E5E7088A6}">
  <ds:schemaRefs/>
</ds:datastoreItem>
</file>

<file path=customXml/itemProps46.xml><?xml version="1.0" encoding="utf-8"?>
<ds:datastoreItem xmlns:ds="http://schemas.openxmlformats.org/officeDocument/2006/customXml" ds:itemID="{7061BD48-577C-41B5-97AF-F2E217912901}">
  <ds:schemaRefs/>
</ds:datastoreItem>
</file>

<file path=customXml/itemProps47.xml><?xml version="1.0" encoding="utf-8"?>
<ds:datastoreItem xmlns:ds="http://schemas.openxmlformats.org/officeDocument/2006/customXml" ds:itemID="{13B42A8F-C2D1-4265-B8D0-98DE2857AD1B}">
  <ds:schemaRefs/>
</ds:datastoreItem>
</file>

<file path=customXml/itemProps48.xml><?xml version="1.0" encoding="utf-8"?>
<ds:datastoreItem xmlns:ds="http://schemas.openxmlformats.org/officeDocument/2006/customXml" ds:itemID="{0BD44C8A-7E51-4331-BBC9-9BAE131E88B4}">
  <ds:schemaRefs/>
</ds:datastoreItem>
</file>

<file path=customXml/itemProps49.xml><?xml version="1.0" encoding="utf-8"?>
<ds:datastoreItem xmlns:ds="http://schemas.openxmlformats.org/officeDocument/2006/customXml" ds:itemID="{0D7D13AA-7F34-488B-8A56-C4C2C1352135}">
  <ds:schemaRefs/>
</ds:datastoreItem>
</file>

<file path=customXml/itemProps50.xml><?xml version="1.0" encoding="utf-8"?>
<ds:datastoreItem xmlns:ds="http://schemas.openxmlformats.org/officeDocument/2006/customXml" ds:itemID="{E018F741-87F6-4D34-8194-2FA0DB16CA0D}">
  <ds:schemaRefs/>
</ds:datastoreItem>
</file>

<file path=customXml/itemProps51.xml><?xml version="1.0" encoding="utf-8"?>
<ds:datastoreItem xmlns:ds="http://schemas.openxmlformats.org/officeDocument/2006/customXml" ds:itemID="{E95424DD-FD9D-4DD2-B68B-38E3B5EECE10}">
  <ds:schemaRefs/>
</ds:datastoreItem>
</file>

<file path=customXml/itemProps52.xml><?xml version="1.0" encoding="utf-8"?>
<ds:datastoreItem xmlns:ds="http://schemas.openxmlformats.org/officeDocument/2006/customXml" ds:itemID="{08056B97-C691-4EF3-A8FF-E61D5A0BE0E4}">
  <ds:schemaRefs/>
</ds:datastoreItem>
</file>

<file path=customXml/itemProps53.xml><?xml version="1.0" encoding="utf-8"?>
<ds:datastoreItem xmlns:ds="http://schemas.openxmlformats.org/officeDocument/2006/customXml" ds:itemID="{E1E2A5D3-2BB0-435B-A553-930818A4BC46}">
  <ds:schemaRefs/>
</ds:datastoreItem>
</file>

<file path=customXml/itemProps54.xml><?xml version="1.0" encoding="utf-8"?>
<ds:datastoreItem xmlns:ds="http://schemas.openxmlformats.org/officeDocument/2006/customXml" ds:itemID="{85B90DC7-27BD-4368-B946-1BBAFB417312}">
  <ds:schemaRefs/>
</ds:datastoreItem>
</file>

<file path=customXml/itemProps55.xml><?xml version="1.0" encoding="utf-8"?>
<ds:datastoreItem xmlns:ds="http://schemas.openxmlformats.org/officeDocument/2006/customXml" ds:itemID="{A6E2E9A1-B9BD-4385-9DDE-D7D11E9857BC}">
  <ds:schemaRefs/>
</ds:datastoreItem>
</file>

<file path=customXml/itemProps56.xml><?xml version="1.0" encoding="utf-8"?>
<ds:datastoreItem xmlns:ds="http://schemas.openxmlformats.org/officeDocument/2006/customXml" ds:itemID="{5DE9A8CF-ED34-4C40-B93C-5AE6970E56C7}">
  <ds:schemaRefs/>
</ds:datastoreItem>
</file>

<file path=customXml/itemProps57.xml><?xml version="1.0" encoding="utf-8"?>
<ds:datastoreItem xmlns:ds="http://schemas.openxmlformats.org/officeDocument/2006/customXml" ds:itemID="{89C7940C-9726-4D3F-9892-1D106E2A1812}">
  <ds:schemaRefs/>
</ds:datastoreItem>
</file>

<file path=customXml/itemProps58.xml><?xml version="1.0" encoding="utf-8"?>
<ds:datastoreItem xmlns:ds="http://schemas.openxmlformats.org/officeDocument/2006/customXml" ds:itemID="{B03DC990-F93D-4FB3-8D9D-540769658936}">
  <ds:schemaRefs/>
</ds:datastoreItem>
</file>

<file path=customXml/itemProps59.xml><?xml version="1.0" encoding="utf-8"?>
<ds:datastoreItem xmlns:ds="http://schemas.openxmlformats.org/officeDocument/2006/customXml" ds:itemID="{43545601-D46E-4F9B-80D7-CA78C58C1B23}">
  <ds:schemaRefs/>
</ds:datastoreItem>
</file>

<file path=customXml/itemProps60.xml><?xml version="1.0" encoding="utf-8"?>
<ds:datastoreItem xmlns:ds="http://schemas.openxmlformats.org/officeDocument/2006/customXml" ds:itemID="{04173099-DE12-4B7A-926E-95D74C6AF892}">
  <ds:schemaRefs/>
</ds:datastoreItem>
</file>

<file path=customXml/itemProps61.xml><?xml version="1.0" encoding="utf-8"?>
<ds:datastoreItem xmlns:ds="http://schemas.openxmlformats.org/officeDocument/2006/customXml" ds:itemID="{17B363D4-97EF-4BCE-8B8B-3192DCDACBAA}">
  <ds:schemaRefs/>
</ds:datastoreItem>
</file>

<file path=customXml/itemProps62.xml><?xml version="1.0" encoding="utf-8"?>
<ds:datastoreItem xmlns:ds="http://schemas.openxmlformats.org/officeDocument/2006/customXml" ds:itemID="{116DFD4D-A1A9-4CFD-9C42-245B1CD2245C}">
  <ds:schemaRefs/>
</ds:datastoreItem>
</file>

<file path=customXml/itemProps63.xml><?xml version="1.0" encoding="utf-8"?>
<ds:datastoreItem xmlns:ds="http://schemas.openxmlformats.org/officeDocument/2006/customXml" ds:itemID="{5B0120F4-9DE2-429D-9C7C-9DC032CDE43C}">
  <ds:schemaRefs/>
</ds:datastoreItem>
</file>

<file path=customXml/itemProps64.xml><?xml version="1.0" encoding="utf-8"?>
<ds:datastoreItem xmlns:ds="http://schemas.openxmlformats.org/officeDocument/2006/customXml" ds:itemID="{C04E56AE-9D78-4296-B72A-6DFAC388F6B6}">
  <ds:schemaRefs/>
</ds:datastoreItem>
</file>

<file path=customXml/itemProps65.xml><?xml version="1.0" encoding="utf-8"?>
<ds:datastoreItem xmlns:ds="http://schemas.openxmlformats.org/officeDocument/2006/customXml" ds:itemID="{C20EBF15-640B-4DF1-B843-7E9DAF1E5205}">
  <ds:schemaRefs>
    <ds:schemaRef ds:uri="http://schemas.microsoft.com/DataMashup"/>
  </ds:schemaRefs>
</ds:datastoreItem>
</file>

<file path=customXml/itemProps66.xml><?xml version="1.0" encoding="utf-8"?>
<ds:datastoreItem xmlns:ds="http://schemas.openxmlformats.org/officeDocument/2006/customXml" ds:itemID="{A7AA1C92-D76B-4660-A5C3-244FB2A6DEA0}">
  <ds:schemaRefs/>
</ds:datastoreItem>
</file>

<file path=customXml/itemProps67.xml><?xml version="1.0" encoding="utf-8"?>
<ds:datastoreItem xmlns:ds="http://schemas.openxmlformats.org/officeDocument/2006/customXml" ds:itemID="{B8710EFA-F2A6-4DED-9278-006DC3AD02BE}">
  <ds:schemaRefs/>
</ds:datastoreItem>
</file>

<file path=customXml/itemProps68.xml><?xml version="1.0" encoding="utf-8"?>
<ds:datastoreItem xmlns:ds="http://schemas.openxmlformats.org/officeDocument/2006/customXml" ds:itemID="{2F569EFB-A3FD-4854-BC5D-567C8997121E}">
  <ds:schemaRefs/>
</ds:datastoreItem>
</file>

<file path=customXml/itemProps69.xml><?xml version="1.0" encoding="utf-8"?>
<ds:datastoreItem xmlns:ds="http://schemas.openxmlformats.org/officeDocument/2006/customXml" ds:itemID="{FC2DBC4A-5515-4270-ABDC-AA575E84D380}">
  <ds:schemaRefs/>
</ds:datastoreItem>
</file>

<file path=customXml/itemProps70.xml><?xml version="1.0" encoding="utf-8"?>
<ds:datastoreItem xmlns:ds="http://schemas.openxmlformats.org/officeDocument/2006/customXml" ds:itemID="{68D28F44-8055-414E-AF94-5E4CA48333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JPKA 09-2025</vt:lpstr>
      <vt:lpstr>All2</vt:lpstr>
      <vt:lpstr>data1</vt:lpstr>
      <vt:lpstr>GERAN</vt:lpstr>
      <vt:lpstr>GL ADVANCE </vt:lpstr>
      <vt:lpstr>List ptj T.light</vt:lpstr>
      <vt:lpstr>Kod Program</vt:lpstr>
      <vt:lpstr>P&amp;L</vt:lpstr>
      <vt:lpstr>BS</vt:lpstr>
      <vt:lpstr>CF</vt:lpstr>
      <vt:lpstr>NOTA</vt:lpstr>
    </vt:vector>
  </TitlesOfParts>
  <Company>CIDB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adhamhadi</dc:creator>
  <cp:lastModifiedBy>t2934</cp:lastModifiedBy>
  <dcterms:created xsi:type="dcterms:W3CDTF">2025-06-08T12:47:44Z</dcterms:created>
  <dcterms:modified xsi:type="dcterms:W3CDTF">2026-05-11T23:36:42Z</dcterms:modified>
</cp:coreProperties>
</file>