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5.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tables/table6.xml" ContentType="application/vnd.openxmlformats-officedocument.spreadsheetml.tab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tables/table7.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customXml/itemProps66.xml" ContentType="application/vnd.openxmlformats-officedocument.customXmlProperties+xml"/>
  <Override PartName="/customXml/itemProps67.xml" ContentType="application/vnd.openxmlformats-officedocument.customXmlProperties+xml"/>
  <Override PartName="/customXml/itemProps68.xml" ContentType="application/vnd.openxmlformats-officedocument.customXmlProperties+xml"/>
  <Override PartName="/customXml/itemProps69.xml" ContentType="application/vnd.openxmlformats-officedocument.customXmlProperties+xml"/>
  <Override PartName="/customXml/itemProps70.xml" ContentType="application/vnd.openxmlformats-officedocument.customXmlProperties+xml"/>
  <Override PartName="/customXml/itemProps71.xml" ContentType="application/vnd.openxmlformats-officedocument.customXmlProperties+xml"/>
  <Override PartName="/customXml/itemProps7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hidePivotFieldList="1" defaultThemeVersion="202300"/>
  <mc:AlternateContent xmlns:mc="http://schemas.openxmlformats.org/markup-compatibility/2006">
    <mc:Choice Requires="x15">
      <x15ac:absPath xmlns:x15ac="http://schemas.microsoft.com/office/spreadsheetml/2010/11/ac" url="D:\Desktop\JPKA\2026\Q2\"/>
    </mc:Choice>
  </mc:AlternateContent>
  <xr:revisionPtr revIDLastSave="0" documentId="13_ncr:1_{48FD9B33-A345-4E13-B17E-3C185D1596F9}" xr6:coauthVersionLast="47" xr6:coauthVersionMax="47" xr10:uidLastSave="{00000000-0000-0000-0000-000000000000}"/>
  <bookViews>
    <workbookView xWindow="-110" yWindow="-110" windowWidth="19420" windowHeight="11020" tabRatio="853" firstSheet="1" activeTab="8" xr2:uid="{01CEB0EE-1D28-4E7D-8E89-F3E8DA348D6D}"/>
  </bookViews>
  <sheets>
    <sheet name="JPKA 12-2025" sheetId="4" r:id="rId1"/>
    <sheet name="data1" sheetId="1" r:id="rId2"/>
    <sheet name="List ptj T.light" sheetId="7" r:id="rId3"/>
    <sheet name="Kod Program" sheetId="8" r:id="rId4"/>
    <sheet name="P&amp;L" sheetId="12" r:id="rId5"/>
    <sheet name="BS" sheetId="13" r:id="rId6"/>
    <sheet name="CF" sheetId="14" r:id="rId7"/>
    <sheet name="NOTA" sheetId="15" r:id="rId8"/>
    <sheet name="All2" sheetId="16" r:id="rId9"/>
  </sheets>
  <definedNames>
    <definedName name="_xlnm._FilterDatabase" localSheetId="1" hidden="1">data1!$L$3:$M$32</definedName>
    <definedName name="_xlcn.WorksheetConnection_JPKACHARTQ1.xlsxTable11" hidden="1">Table1[]</definedName>
    <definedName name="ExternalData_1" localSheetId="8" hidden="1">'All2'!$A$1:$K$678</definedName>
    <definedName name="Slicer_DESC">#N/A</definedName>
    <definedName name="Slicer_Kategori1">#N/A</definedName>
    <definedName name="Slicer_KOD">#N/A</definedName>
    <definedName name="Slicer_PTJ_1">#N/A</definedName>
    <definedName name="Slicer_PTJ2">#N/A</definedName>
  </definedNames>
  <calcPr calcId="191029"/>
  <pivotCaches>
    <pivotCache cacheId="529" r:id="rId10"/>
    <pivotCache cacheId="532" r:id="rId11"/>
    <pivotCache cacheId="535" r:id="rId12"/>
    <pivotCache cacheId="538" r:id="rId13"/>
    <pivotCache cacheId="541" r:id="rId14"/>
  </pivotCaches>
  <extLst>
    <ext xmlns:x14="http://schemas.microsoft.com/office/spreadsheetml/2009/9/main" uri="{876F7934-8845-4945-9796-88D515C7AA90}">
      <x14:pivotCaches>
        <pivotCache cacheId="528"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kategori_79974c42-c4c8-4a26-a35e-2a222688e255" name="kategori" connection="Query - kategori"/>
          <x15:modelTable id="PTJ_a7a6f09e-b40a-4009-b478-ab411ab02731" name="PTJ" connection="Query - PTJ"/>
          <x15:modelTable id="All2_f501b2cb-ff84-4ff3-a25c-ed2599d08d3e" name="All2" connection="Query - All2"/>
          <x15:modelTable id="DESC_76cd8c80-dcfc-46e4-ba49-09d88dab13f7" name="DESC" connection="Query - DESC"/>
          <x15:modelTable id="PTJ2_8e21eeec-6df9-4e44-8983-fbe83deb74fe" name="PTJ2" connection="Query - PTJ2"/>
          <x15:modelTable id="KOD_0109246a-6670-4d9b-bdfc-d858779a9d80" name="KOD" connection="Query - KOD"/>
          <x15:modelTable id="ALL GL ADVANCE_96eba9ff-5549-44b0-b261-7675d331d132" name="ALL GL ADVANCE" connection="Query - ALL GL ADVANCE"/>
          <x15:modelTable id="ptj ADV_de27231d-d456-45f5-949d-7133380111f7" name="ptj ADV" connection="Query - ptj ADV"/>
          <x15:modelTable id="DATA_e14a49af-e519-469b-be13-8d978ab58183" name="DATA" connection="Query - DATA"/>
          <x15:modelTable id="legend_6b9b3170-8b9d-4629-8f76-111a75ff177d" name="legend" connection="Query - legend"/>
          <x15:modelTable id="GL_d6309c78-1d14-459e-aeb0-ecb24ea703bc" name="GL" connection="Query - GL(1)"/>
          <x15:modelTable id="Table1" name="Table1" connection="WorksheetConnection_JPKA CHART Q1.xlsx!Table1"/>
        </x15:modelTables>
        <x15:modelRelationships>
          <x15:modelRelationship fromTable="All2" fromColumn="PTJ1" toTable="PTJ" toColumn="PTJ_1"/>
          <x15:modelRelationship fromTable="All2" fromColumn="Kategori" toTable="kategori" toColumn="Kategori"/>
          <x15:modelRelationship fromTable="All2" fromColumn="DESC" toTable="DESC" toColumn="DESC"/>
          <x15:modelRelationship fromTable="All2" fromColumn="PTJ" toTable="PTJ2" toColumn="PTJ2"/>
          <x15:modelRelationship fromTable="All2" fromColumn="KOD1" toTable="KOD" toColumn="KOD"/>
          <x15:modelRelationship fromTable="DATA" fromColumn="LEGEND" toTable="legend" toColumn="LEGEND"/>
          <x15:modelRelationship fromTable="DATA" fromColumn="PTJ" toTable="ptj ADV" toColumn="PTJ"/>
          <x15:modelRelationship fromTable="DATA" fromColumn="G/L Account" toTable="GL" toColumn="G/L Account"/>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8" i="12" l="1"/>
  <c r="D28" i="12"/>
  <c r="E28" i="12"/>
  <c r="B28" i="12"/>
  <c r="H62" i="1" l="1"/>
  <c r="F62" i="1"/>
  <c r="H63" i="1" a="1"/>
  <c r="H63" i="1" s="1"/>
  <c r="G63" i="1" a="1"/>
  <c r="G63" i="1" s="1"/>
  <c r="F63" i="1" a="1"/>
  <c r="F63" i="1" s="1"/>
  <c r="G62" i="1" l="1"/>
  <c r="J62" i="1" s="1"/>
  <c r="E25" i="14" l="1"/>
  <c r="E44" i="12"/>
  <c r="E43" i="12"/>
  <c r="C44" i="12"/>
  <c r="C43" i="12"/>
  <c r="E33" i="13" l="1"/>
  <c r="C45" i="12"/>
  <c r="D45" i="12"/>
  <c r="E45" i="12"/>
  <c r="B45" i="12"/>
  <c r="B17" i="1"/>
  <c r="B63" i="1"/>
  <c r="E34" i="13" l="1"/>
  <c r="E35" i="13"/>
  <c r="E36" i="13"/>
  <c r="M90" i="1" l="1" a="1"/>
  <c r="M90" i="1" s="1"/>
  <c r="O89" i="1"/>
  <c r="O90" i="1" a="1"/>
  <c r="O90" i="1" s="1"/>
  <c r="N90" i="1" a="1"/>
  <c r="N90" i="1" s="1"/>
  <c r="C63" i="1"/>
  <c r="N89" i="1" l="1"/>
  <c r="M89" i="1"/>
  <c r="G97" i="1"/>
  <c r="M87" i="1"/>
  <c r="K87" i="1"/>
  <c r="F97" i="1"/>
  <c r="C17" i="1"/>
  <c r="D17"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13F5B0-5E13-4C24-83F3-A10BCD468058}" keepAlive="1" name="ModelConnection_ExternalData_1" description="Data Model" type="5" refreshedVersion="8" minRefreshableVersion="5" saveData="1">
    <dbPr connection="Data Model Connection" command="All2" commandType="3"/>
    <extLst>
      <ext xmlns:x15="http://schemas.microsoft.com/office/spreadsheetml/2010/11/main" uri="{DE250136-89BD-433C-8126-D09CA5730AF9}">
        <x15:connection id="" model="1"/>
      </ext>
    </extLst>
  </connection>
  <connection id="2" xr16:uid="{8C8D4D9F-D558-40D0-ADE1-1B657F74F1D5}" name="Query - ALL GL ADVANCE" description="Connection to the 'ALL GL ADVANCE' query in the workbook." type="100" refreshedVersion="8" minRefreshableVersion="5">
    <extLst>
      <ext xmlns:x15="http://schemas.microsoft.com/office/spreadsheetml/2010/11/main" uri="{DE250136-89BD-433C-8126-D09CA5730AF9}">
        <x15:connection id="7c36303e-4185-4126-98eb-86d86b26c4e3"/>
      </ext>
    </extLst>
  </connection>
  <connection id="3" xr16:uid="{981BBF44-AE49-4399-9B00-2387B12E95B8}" name="Query - All2" description="Connection to the 'All2' query in the workbook." type="100" refreshedVersion="8" minRefreshableVersion="5">
    <extLst>
      <ext xmlns:x15="http://schemas.microsoft.com/office/spreadsheetml/2010/11/main" uri="{DE250136-89BD-433C-8126-D09CA5730AF9}">
        <x15:connection id="ebd76a89-1e6d-450d-84c7-12de8c24bfac"/>
      </ext>
    </extLst>
  </connection>
  <connection id="4" xr16:uid="{7B7FE889-DF04-4782-AA0C-BCF525F4C4FA}" keepAlive="1" name="Query - BELJ MGRS" description="Connection to the 'BELJ MGRS' query in the workbook." type="5" refreshedVersion="0" background="1">
    <dbPr connection="Provider=Microsoft.Mashup.OleDb.1;Data Source=$Workbook$;Location=&quot;BELJ MGRS&quot;;Extended Properties=&quot;&quot;" command="SELECT * FROM [BELJ MGRS]"/>
  </connection>
  <connection id="5" xr16:uid="{88645F43-9558-43AA-A996-62B36B0AF362}" keepAlive="1" name="Query - BELJ MODAL" description="Connection to the 'BELJ MODAL' query in the workbook." type="5" refreshedVersion="0" background="1">
    <dbPr connection="Provider=Microsoft.Mashup.OleDb.1;Data Source=$Workbook$;Location=&quot;BELJ MODAL&quot;;Extended Properties=&quot;&quot;" command="SELECT * FROM [BELJ MODAL]"/>
  </connection>
  <connection id="6" xr16:uid="{A728A3E7-42AA-4F00-B05C-1A65410D1DCF}" keepAlive="1" name="Query - BELJ PROG" description="Connection to the 'BELJ PROG' query in the workbook." type="5" refreshedVersion="0" background="1">
    <dbPr connection="Provider=Microsoft.Mashup.OleDb.1;Data Source=$Workbook$;Location=&quot;BELJ PROG&quot;;Extended Properties=&quot;&quot;" command="SELECT * FROM [BELJ PROG]"/>
  </connection>
  <connection id="7" xr16:uid="{95A869AE-D3E0-4BF4-AD4B-2C26E4053CD2}" name="Query - DATA" description="Connection to the 'DATA' query in the workbook." type="100" refreshedVersion="8" minRefreshableVersion="5">
    <extLst>
      <ext xmlns:x15="http://schemas.microsoft.com/office/spreadsheetml/2010/11/main" uri="{DE250136-89BD-433C-8126-D09CA5730AF9}">
        <x15:connection id="1199958a-9d67-4e05-a7d4-f790a75e7a18"/>
      </ext>
    </extLst>
  </connection>
  <connection id="8" xr16:uid="{8FB66FF3-F09A-4153-9491-54F3FA6ADB68}" name="Query - DESC" description="Connection to the 'DESC' query in the workbook." type="100" refreshedVersion="8" minRefreshableVersion="5">
    <extLst>
      <ext xmlns:x15="http://schemas.microsoft.com/office/spreadsheetml/2010/11/main" uri="{DE250136-89BD-433C-8126-D09CA5730AF9}">
        <x15:connection id="75097186-1c9a-4ea3-ae7e-382f7fb27055"/>
      </ext>
    </extLst>
  </connection>
  <connection id="9" xr16:uid="{78C03165-3773-47E2-B1DA-3D07997F8FD8}" name="Query - GL(1)" description="Connection to the 'GL' query in the workbook." type="100" refreshedVersion="8" minRefreshableVersion="5">
    <extLst>
      <ext xmlns:x15="http://schemas.microsoft.com/office/spreadsheetml/2010/11/main" uri="{DE250136-89BD-433C-8126-D09CA5730AF9}">
        <x15:connection id="788a035c-0b99-4f95-a674-18e8bbe3e481"/>
      </ext>
    </extLst>
  </connection>
  <connection id="10" xr16:uid="{864ACDC6-9543-4259-AF76-F50852FA3303}" keepAlive="1" name="Query - HASIL" description="Connection to the 'HASIL' query in the workbook." type="5" refreshedVersion="0" background="1">
    <dbPr connection="Provider=Microsoft.Mashup.OleDb.1;Data Source=$Workbook$;Location=HASIL;Extended Properties=&quot;&quot;" command="SELECT * FROM [HASIL]"/>
  </connection>
  <connection id="11" xr16:uid="{20A1D4E6-FB6F-4E1A-8ED2-2F08173FE9E1}" name="Query - kategori" description="Connection to the 'kategori' query in the workbook." type="100" refreshedVersion="8" minRefreshableVersion="5">
    <extLst>
      <ext xmlns:x15="http://schemas.microsoft.com/office/spreadsheetml/2010/11/main" uri="{DE250136-89BD-433C-8126-D09CA5730AF9}">
        <x15:connection id="42a77279-578f-4a25-893e-6a6294d0674a"/>
      </ext>
    </extLst>
  </connection>
  <connection id="12" xr16:uid="{38584875-DF78-4374-9867-BC91257C507C}" name="Query - KOD" description="Connection to the 'KOD' query in the workbook." type="100" refreshedVersion="8" minRefreshableVersion="5">
    <extLst>
      <ext xmlns:x15="http://schemas.microsoft.com/office/spreadsheetml/2010/11/main" uri="{DE250136-89BD-433C-8126-D09CA5730AF9}">
        <x15:connection id="c74bca2e-e5a3-44c2-b236-b907d1165f13"/>
      </ext>
    </extLst>
  </connection>
  <connection id="13" xr16:uid="{B7304D81-071F-42F9-B0EC-F46672BCC8F6}" name="Query - legend" description="Connection to the 'legend' query in the workbook." type="100" refreshedVersion="8" minRefreshableVersion="5">
    <extLst>
      <ext xmlns:x15="http://schemas.microsoft.com/office/spreadsheetml/2010/11/main" uri="{DE250136-89BD-433C-8126-D09CA5730AF9}">
        <x15:connection id="3ad431fb-7730-4b5d-b5a7-f971a3bd5f78"/>
      </ext>
    </extLst>
  </connection>
  <connection id="14" xr16:uid="{F217CE47-0356-4D14-95B6-D61570001534}" name="Query - PTJ" description="Connection to the 'PTJ' query in the workbook." type="100" refreshedVersion="8" minRefreshableVersion="5">
    <extLst>
      <ext xmlns:x15="http://schemas.microsoft.com/office/spreadsheetml/2010/11/main" uri="{DE250136-89BD-433C-8126-D09CA5730AF9}">
        <x15:connection id="84cf0e92-31e3-4d4c-9bcf-fea1ba73ef20"/>
      </ext>
    </extLst>
  </connection>
  <connection id="15" xr16:uid="{678B7FAE-771C-4D07-958A-2D8C3D886E5B}" name="Query - ptj ADV" description="Connection to the 'ptj ADV' query in the workbook." type="100" refreshedVersion="8" minRefreshableVersion="5">
    <extLst>
      <ext xmlns:x15="http://schemas.microsoft.com/office/spreadsheetml/2010/11/main" uri="{DE250136-89BD-433C-8126-D09CA5730AF9}">
        <x15:connection id="4db3bbd7-4bf6-4279-8529-56aefcc06edb"/>
      </ext>
    </extLst>
  </connection>
  <connection id="16" xr16:uid="{6ECF08C1-0873-4D41-8959-5B184CEA8297}" name="Query - PTJ2" description="Connection to the 'PTJ2' query in the workbook." type="100" refreshedVersion="8" minRefreshableVersion="5">
    <extLst>
      <ext xmlns:x15="http://schemas.microsoft.com/office/spreadsheetml/2010/11/main" uri="{DE250136-89BD-433C-8126-D09CA5730AF9}">
        <x15:connection id="ace747d8-c93d-4fb9-9460-f77f2679e885"/>
      </ext>
    </extLst>
  </connection>
  <connection id="17" xr16:uid="{E5C6E940-A625-488E-BDDB-9AABBB530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8" xr16:uid="{3F60368E-793C-47F1-BFAC-38CEDEEE1B2D}" name="WorksheetConnection_JPKA CHART Q1.xlsx!Table1" type="102" refreshedVersion="8" minRefreshableVersion="5">
    <extLst>
      <ext xmlns:x15="http://schemas.microsoft.com/office/spreadsheetml/2010/11/main" uri="{DE250136-89BD-433C-8126-D09CA5730AF9}">
        <x15:connection id="Table1">
          <x15:rangePr sourceName="_xlcn.WorksheetConnection_JPKACHARTQ1.xlsxTable1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<sst xmlns="http://schemas.openxmlformats.org/spreadsheetml/2006/main" count="4412" uniqueCount="568">
  <si>
    <t>Row Labels</t>
  </si>
  <si>
    <t>Grand Total</t>
  </si>
  <si>
    <t>BKA</t>
  </si>
  <si>
    <t>BKK</t>
  </si>
  <si>
    <t>BLA</t>
  </si>
  <si>
    <t>BPB</t>
  </si>
  <si>
    <t>BPGK</t>
  </si>
  <si>
    <t>BPK</t>
  </si>
  <si>
    <t>BPKB</t>
  </si>
  <si>
    <t>BPKPB</t>
  </si>
  <si>
    <t>BPLV</t>
  </si>
  <si>
    <t>BPS</t>
  </si>
  <si>
    <t>BPT</t>
  </si>
  <si>
    <t>BSM</t>
  </si>
  <si>
    <t>JH</t>
  </si>
  <si>
    <t>KD</t>
  </si>
  <si>
    <t>KN</t>
  </si>
  <si>
    <t>ML</t>
  </si>
  <si>
    <t>NS</t>
  </si>
  <si>
    <t>PH</t>
  </si>
  <si>
    <t>PL</t>
  </si>
  <si>
    <t>PP</t>
  </si>
  <si>
    <t>PR</t>
  </si>
  <si>
    <t>SB</t>
  </si>
  <si>
    <t>SL</t>
  </si>
  <si>
    <t>SR</t>
  </si>
  <si>
    <t>TR</t>
  </si>
  <si>
    <t>UPF</t>
  </si>
  <si>
    <t>WP</t>
  </si>
  <si>
    <t>Belanja Modal</t>
  </si>
  <si>
    <t>BTM</t>
  </si>
  <si>
    <t>MR</t>
  </si>
  <si>
    <t>Pencapaian</t>
  </si>
  <si>
    <t>Kenderaan</t>
  </si>
  <si>
    <t>Komputer</t>
  </si>
  <si>
    <t>Sistem Komputer</t>
  </si>
  <si>
    <t>BPS1</t>
  </si>
  <si>
    <t>KOD</t>
  </si>
  <si>
    <t>Details</t>
  </si>
  <si>
    <t>AA1</t>
  </si>
  <si>
    <t>Pendaftaran Kontraktor</t>
  </si>
  <si>
    <t>AB1</t>
  </si>
  <si>
    <t>Pemakluman &amp; Pengenaan Levi</t>
  </si>
  <si>
    <t>AC1</t>
  </si>
  <si>
    <t>Penilaian Prestasi Kontraktor</t>
  </si>
  <si>
    <t>BA1</t>
  </si>
  <si>
    <t>Pematuhan Bahan Binaan (QPASS)</t>
  </si>
  <si>
    <t>BA2</t>
  </si>
  <si>
    <t>BB4</t>
  </si>
  <si>
    <t>Pendaftaran Bahan Binaan</t>
  </si>
  <si>
    <t>CA1</t>
  </si>
  <si>
    <t>Pendakwaan/tatatertib</t>
  </si>
  <si>
    <t>CB1</t>
  </si>
  <si>
    <t>Pematuhan Akta 520</t>
  </si>
  <si>
    <t>DA1</t>
  </si>
  <si>
    <t>Perlindungan Takaful Personel Binaan</t>
  </si>
  <si>
    <t>DB1</t>
  </si>
  <si>
    <t>Pendaftaran Personel Binaan</t>
  </si>
  <si>
    <t>EA2</t>
  </si>
  <si>
    <t>IBS</t>
  </si>
  <si>
    <t>EC2</t>
  </si>
  <si>
    <t>ICT</t>
  </si>
  <si>
    <t>FA2</t>
  </si>
  <si>
    <t>Alam Sekitar</t>
  </si>
  <si>
    <t>FB2</t>
  </si>
  <si>
    <t>Kualiti</t>
  </si>
  <si>
    <t>FC2</t>
  </si>
  <si>
    <t>Keselamatan</t>
  </si>
  <si>
    <t>FD2</t>
  </si>
  <si>
    <t>Standard</t>
  </si>
  <si>
    <t>GB2</t>
  </si>
  <si>
    <t>Modul Latihan Kontraktor</t>
  </si>
  <si>
    <t>GD2</t>
  </si>
  <si>
    <t>Latihan Kontraktor Pakar</t>
  </si>
  <si>
    <t>GD4</t>
  </si>
  <si>
    <t>GE2</t>
  </si>
  <si>
    <t>Peningkatan Kapasiti &amp; Kapabiliti Kontra</t>
  </si>
  <si>
    <t>HA2</t>
  </si>
  <si>
    <t>NOSS/COS/Modul</t>
  </si>
  <si>
    <t>HB4</t>
  </si>
  <si>
    <t>Tenaga Pengajar personel Binaan</t>
  </si>
  <si>
    <t>HB2</t>
  </si>
  <si>
    <t>HC3</t>
  </si>
  <si>
    <t>Latihan Kemahiran</t>
  </si>
  <si>
    <t>HC2</t>
  </si>
  <si>
    <t>HD1</t>
  </si>
  <si>
    <t>Penilaian Kemahiran</t>
  </si>
  <si>
    <t>IA2</t>
  </si>
  <si>
    <t>Penilaian Penyeliaan &amp; Pengurusan</t>
  </si>
  <si>
    <t>IB1</t>
  </si>
  <si>
    <t>Kursus Induksi Keselamatan</t>
  </si>
  <si>
    <t>IC1</t>
  </si>
  <si>
    <t>Penjenamaan Industri</t>
  </si>
  <si>
    <t>IE1</t>
  </si>
  <si>
    <t>Pentauliahan &amp; Pemantauan PLB</t>
  </si>
  <si>
    <t>JA1</t>
  </si>
  <si>
    <t>Corporate Governance</t>
  </si>
  <si>
    <t>JC1</t>
  </si>
  <si>
    <t>CSP</t>
  </si>
  <si>
    <t>KB2</t>
  </si>
  <si>
    <t>National Construction Cost Centre (N3C)</t>
  </si>
  <si>
    <t>KD1</t>
  </si>
  <si>
    <t>PerForm</t>
  </si>
  <si>
    <t>KF2</t>
  </si>
  <si>
    <t>Pemasaran Eksport Perkhidmatan Binaan</t>
  </si>
  <si>
    <t>LA1</t>
  </si>
  <si>
    <t>Media Relations</t>
  </si>
  <si>
    <t>LB1</t>
  </si>
  <si>
    <t>Corporate Stakeholder Relation</t>
  </si>
  <si>
    <t>LC1</t>
  </si>
  <si>
    <t>Corporate Event Management</t>
  </si>
  <si>
    <t>LD1</t>
  </si>
  <si>
    <t>Corporate Branding</t>
  </si>
  <si>
    <t>NA1</t>
  </si>
  <si>
    <t>Perundangan</t>
  </si>
  <si>
    <t>KOD2</t>
  </si>
  <si>
    <t>Details3</t>
  </si>
  <si>
    <t>BAJET 2025</t>
  </si>
  <si>
    <t>HASIL</t>
  </si>
  <si>
    <t>BELANJA PROGRAM</t>
  </si>
  <si>
    <t>BELANJA MENGURUS</t>
  </si>
  <si>
    <t>BELANJA MODAL</t>
  </si>
  <si>
    <t>BELANJA</t>
  </si>
  <si>
    <t>PERKARA</t>
  </si>
  <si>
    <t>SURPLUS/ (DEFISIT)</t>
  </si>
  <si>
    <t xml:space="preserve"> PERKARA</t>
  </si>
  <si>
    <t>SEBENAR 2024</t>
  </si>
  <si>
    <t>ASET 2024</t>
  </si>
  <si>
    <t>LIABILITI &amp; A.BERSIH 2024</t>
  </si>
  <si>
    <t>BAKI TUNAI AWAL (RM)</t>
  </si>
  <si>
    <t>BAKI TUNAI AKHIR (RM)</t>
  </si>
  <si>
    <t>AKT. PELABURAN (RM)</t>
  </si>
  <si>
    <t>AKT. OPERASI (RM )</t>
  </si>
  <si>
    <t>JUMLAH</t>
  </si>
  <si>
    <t>ASET BERSIH (RM)</t>
  </si>
  <si>
    <t>full screen</t>
  </si>
  <si>
    <t>Alt + V + U</t>
  </si>
  <si>
    <t>D.Perabot</t>
  </si>
  <si>
    <t>B.Bangunan</t>
  </si>
  <si>
    <t>C.Kelengkapan Pejabat</t>
  </si>
  <si>
    <t>A.Bangunan  ABM</t>
  </si>
  <si>
    <t>BIL.</t>
  </si>
  <si>
    <t xml:space="preserve">NOTA </t>
  </si>
  <si>
    <t>Icon Filter</t>
  </si>
  <si>
    <r>
      <t xml:space="preserve">Sila pastikan anda </t>
    </r>
    <r>
      <rPr>
        <i/>
        <sz val="11"/>
        <color theme="1"/>
        <rFont val="Aptos Narrow"/>
        <family val="2"/>
        <scheme val="minor"/>
      </rPr>
      <t>click</t>
    </r>
    <r>
      <rPr>
        <sz val="11"/>
        <color theme="1"/>
        <rFont val="Aptos Narrow"/>
        <family val="2"/>
        <scheme val="minor"/>
      </rPr>
      <t xml:space="preserve"> C</t>
    </r>
    <r>
      <rPr>
        <i/>
        <sz val="11"/>
        <color theme="1"/>
        <rFont val="Aptos Narrow"/>
        <family val="2"/>
        <scheme val="minor"/>
      </rPr>
      <t>lear Filter</t>
    </r>
    <r>
      <rPr>
        <sz val="11"/>
        <color theme="1"/>
        <rFont val="Aptos Narrow"/>
        <family val="2"/>
        <scheme val="minor"/>
      </rPr>
      <t xml:space="preserve"> untuk </t>
    </r>
    <r>
      <rPr>
        <i/>
        <sz val="11"/>
        <color theme="1"/>
        <rFont val="Aptos Narrow"/>
        <family val="2"/>
        <scheme val="minor"/>
      </rPr>
      <t>deselect</t>
    </r>
    <r>
      <rPr>
        <sz val="11"/>
        <color theme="1"/>
        <rFont val="Aptos Narrow"/>
        <family val="2"/>
        <scheme val="minor"/>
      </rPr>
      <t xml:space="preserve"> data </t>
    </r>
    <r>
      <rPr>
        <i/>
        <sz val="11"/>
        <color theme="1"/>
        <rFont val="Aptos Narrow"/>
        <family val="2"/>
        <scheme val="minor"/>
      </rPr>
      <t>Slicer</t>
    </r>
  </si>
  <si>
    <t>Hasil</t>
  </si>
  <si>
    <t>Belanja Mengurus</t>
  </si>
  <si>
    <t>Belanja Program</t>
  </si>
  <si>
    <t>BSTU</t>
  </si>
  <si>
    <t>SD</t>
  </si>
  <si>
    <t>BT</t>
  </si>
  <si>
    <t>TW</t>
  </si>
  <si>
    <t>PKE</t>
  </si>
  <si>
    <t>SI</t>
  </si>
  <si>
    <t>BAR</t>
  </si>
  <si>
    <t>PPUU</t>
  </si>
  <si>
    <t>BPKB1</t>
  </si>
  <si>
    <t>BLA1</t>
  </si>
  <si>
    <t>J.Hutang Ragu</t>
  </si>
  <si>
    <t>SDK-BSTU</t>
  </si>
  <si>
    <t>SPN-BPLV</t>
  </si>
  <si>
    <t>SPN-BPGK</t>
  </si>
  <si>
    <t>C.Perhubungan dan Utiliti</t>
  </si>
  <si>
    <t>H.Latihan Staf</t>
  </si>
  <si>
    <t>SPTB-BPT</t>
  </si>
  <si>
    <t>SDK-BKK</t>
  </si>
  <si>
    <t>B.Elaun Perjalanan</t>
  </si>
  <si>
    <t>SPTB-BPS</t>
  </si>
  <si>
    <t>F.Penyelenggaraan</t>
  </si>
  <si>
    <t>D.Sewaan</t>
  </si>
  <si>
    <t>SPN-BPKB</t>
  </si>
  <si>
    <t>SPA-BPKPB</t>
  </si>
  <si>
    <t>I.Susutnilai</t>
  </si>
  <si>
    <t>C.Faedah &amp; Dividen</t>
  </si>
  <si>
    <t>E.Pelbagai Hasil</t>
  </si>
  <si>
    <t>A.Emolumen</t>
  </si>
  <si>
    <t>SPA-BLA</t>
  </si>
  <si>
    <t>B.Yuran Pendaftaran</t>
  </si>
  <si>
    <t>A.Levi Kontrak</t>
  </si>
  <si>
    <t>SASARAN 
2025</t>
  </si>
  <si>
    <t>SEBENAR 
2025</t>
  </si>
  <si>
    <t>SEBENAR 
2024</t>
  </si>
  <si>
    <t>ASET 2025</t>
  </si>
  <si>
    <t>LIABILITI &amp; A.BERSIH 2025</t>
  </si>
  <si>
    <t>SEBENAR 2025</t>
  </si>
  <si>
    <t>BKK1</t>
  </si>
  <si>
    <t>ASET/LIABILITI SEMASA (RM)</t>
  </si>
  <si>
    <t>ASET/LIABILITI BUKAN SEMASA (RM)</t>
  </si>
  <si>
    <t>DESC</t>
  </si>
  <si>
    <t>KOD1</t>
  </si>
  <si>
    <t>PTJ</t>
  </si>
  <si>
    <t>PTJ1</t>
  </si>
  <si>
    <t>Kategori</t>
  </si>
  <si>
    <t>HQ</t>
  </si>
  <si>
    <t>Negeri</t>
  </si>
  <si>
    <t>H4-LLH-JDOK</t>
  </si>
  <si>
    <t>E7.LLH-JDOK</t>
  </si>
  <si>
    <t>H4-LLH-PENALTI</t>
  </si>
  <si>
    <t>E3.LLH-PENALTI</t>
  </si>
  <si>
    <t>H4-LLH-HUP CAJ SKTN</t>
  </si>
  <si>
    <t>E4.LLH-HUP CAJ SKTN</t>
  </si>
  <si>
    <t>H4-LLH-HUP</t>
  </si>
  <si>
    <t>E4.LLH-HUP</t>
  </si>
  <si>
    <t>H4-LLH-JUAL ASET</t>
  </si>
  <si>
    <t>E8.LLH-JUAL ASET</t>
  </si>
  <si>
    <t>H4-LLH-HK LEVI</t>
  </si>
  <si>
    <t>E9.LLH-HK LEVI</t>
  </si>
  <si>
    <t>H4-LLH</t>
  </si>
  <si>
    <t>E9.LLH</t>
  </si>
  <si>
    <t>H4-LLH-MDRBH</t>
  </si>
  <si>
    <t>E9.LLH-MDRBH</t>
  </si>
  <si>
    <t>H4-LLH-SUMBGN</t>
  </si>
  <si>
    <t>H4-LLH-SEWA BGN</t>
  </si>
  <si>
    <t>E5.LLH-SEWA BGN</t>
  </si>
  <si>
    <t>H4-LLH-SEWA TNH</t>
  </si>
  <si>
    <t>BMD6-KDRN</t>
  </si>
  <si>
    <t>KDRN</t>
  </si>
  <si>
    <t>BMD7-KP</t>
  </si>
  <si>
    <t>KP</t>
  </si>
  <si>
    <t>BMD9-KOMP</t>
  </si>
  <si>
    <t>KOMP</t>
  </si>
  <si>
    <t>BMD8-PRBT</t>
  </si>
  <si>
    <t>PRBT</t>
  </si>
  <si>
    <t>BMD5-BGN ABM</t>
  </si>
  <si>
    <t>BGN ABM</t>
  </si>
  <si>
    <t>BMD2-BGN</t>
  </si>
  <si>
    <t>BGN</t>
  </si>
  <si>
    <t>BMD11-SKOMP</t>
  </si>
  <si>
    <t>SKOMP</t>
  </si>
  <si>
    <t>H1-LV</t>
  </si>
  <si>
    <t>A.LV</t>
  </si>
  <si>
    <t>H2-YP</t>
  </si>
  <si>
    <t>B.YP-PB</t>
  </si>
  <si>
    <t>B.YP-PK</t>
  </si>
  <si>
    <t>H3-FD</t>
  </si>
  <si>
    <t>C.FD</t>
  </si>
  <si>
    <t>H4-LLH-KOMPAUN</t>
  </si>
  <si>
    <t>E3.LLH-KOMPAUN</t>
  </si>
  <si>
    <t>H4-LLH-GERAN</t>
  </si>
  <si>
    <t>BM1-EMO</t>
  </si>
  <si>
    <t>EMO</t>
  </si>
  <si>
    <t>BM2-TNT</t>
  </si>
  <si>
    <t>TNT</t>
  </si>
  <si>
    <t>BM3-PU</t>
  </si>
  <si>
    <t>PU</t>
  </si>
  <si>
    <t>BM4-SW</t>
  </si>
  <si>
    <t>SW</t>
  </si>
  <si>
    <t>BM5-BK</t>
  </si>
  <si>
    <t>BK</t>
  </si>
  <si>
    <t>BM6-PYL</t>
  </si>
  <si>
    <t>PYL</t>
  </si>
  <si>
    <t>BM7-IKH</t>
  </si>
  <si>
    <t>IKH</t>
  </si>
  <si>
    <t>BM8-LAT</t>
  </si>
  <si>
    <t>LAT</t>
  </si>
  <si>
    <t>BM9-SN</t>
  </si>
  <si>
    <t>SN</t>
  </si>
  <si>
    <t>BM10-HR</t>
  </si>
  <si>
    <t>HR</t>
  </si>
  <si>
    <t>BB4-G</t>
  </si>
  <si>
    <t>IC2-S</t>
  </si>
  <si>
    <t>HB4-G</t>
  </si>
  <si>
    <t>GD4-G</t>
  </si>
  <si>
    <t>BM7-IKH COS</t>
  </si>
  <si>
    <t>IKH COS</t>
  </si>
  <si>
    <t>H4-LLH-YKBS</t>
  </si>
  <si>
    <t>E1.LLH-YKBS</t>
  </si>
  <si>
    <t>H4-LLH-YKkORP</t>
  </si>
  <si>
    <t>E1.LLH-YKKorp</t>
  </si>
  <si>
    <t>E5.LLH-GERAN</t>
  </si>
  <si>
    <t>E5.LLH-SUMBGN</t>
  </si>
  <si>
    <t>H4-LLH-YKSHEQ</t>
  </si>
  <si>
    <t>E1.LLH-YKSHEQ</t>
  </si>
  <si>
    <t>H4-LLH-JTENDER</t>
  </si>
  <si>
    <t>E7.LLH-JTENDER</t>
  </si>
  <si>
    <t>H4-LLH-YKK</t>
  </si>
  <si>
    <t>E1.LLH-YKK</t>
  </si>
  <si>
    <t>H4-LLH-YKPB</t>
  </si>
  <si>
    <t>E1.LLH-YKPB</t>
  </si>
  <si>
    <t>H4-LLH-YKBB</t>
  </si>
  <si>
    <t>D.Penilaian Kemahiran</t>
  </si>
  <si>
    <t>D.PK</t>
  </si>
  <si>
    <t>E.Bekalan</t>
  </si>
  <si>
    <t>H4-LLH-VR-BI</t>
  </si>
  <si>
    <t>E2.LLH-VR-BI</t>
  </si>
  <si>
    <t>H4-LLH-VR-BT</t>
  </si>
  <si>
    <t>E2.LLH-VR-BT</t>
  </si>
  <si>
    <t>E1.LLH-YKBB</t>
  </si>
  <si>
    <t>E5.LLH-SEWA TNH</t>
  </si>
  <si>
    <t>BA5</t>
  </si>
  <si>
    <t>BOS</t>
  </si>
  <si>
    <t>DG1</t>
  </si>
  <si>
    <t>KF5</t>
  </si>
  <si>
    <t>H4-LLH-YKT</t>
  </si>
  <si>
    <t>E1.LLH-YKT</t>
  </si>
  <si>
    <t>BMD2-BGN THE MET</t>
  </si>
  <si>
    <t>B.Bangunan The Met</t>
  </si>
  <si>
    <t>BGN THE MET</t>
  </si>
  <si>
    <t>BPAK</t>
  </si>
  <si>
    <t>0.961039314</t>
  </si>
  <si>
    <t>0.88080676</t>
  </si>
  <si>
    <t>0.9830926</t>
  </si>
  <si>
    <t>0.917506125</t>
  </si>
  <si>
    <t>0.947011887</t>
  </si>
  <si>
    <t>0.9792887</t>
  </si>
  <si>
    <t>0.8516926</t>
  </si>
  <si>
    <t>0.88805658</t>
  </si>
  <si>
    <t>0.82849446</t>
  </si>
  <si>
    <t>0.902019971</t>
  </si>
  <si>
    <t>0.909552333</t>
  </si>
  <si>
    <t>0.889512588</t>
  </si>
  <si>
    <t>0.88532522</t>
  </si>
  <si>
    <t>0.935388014</t>
  </si>
  <si>
    <t>0.910049015</t>
  </si>
  <si>
    <t>0.92296525</t>
  </si>
  <si>
    <t>0.904670273</t>
  </si>
  <si>
    <t>0.859461844</t>
  </si>
  <si>
    <t>0.950427505</t>
  </si>
  <si>
    <t>0.879086173</t>
  </si>
  <si>
    <t>0.9419</t>
  </si>
  <si>
    <t>0.873266961</t>
  </si>
  <si>
    <t>0.8908608</t>
  </si>
  <si>
    <t>0.967930769</t>
  </si>
  <si>
    <t>0.9265964</t>
  </si>
  <si>
    <t>0.901021163</t>
  </si>
  <si>
    <t>0.9043751</t>
  </si>
  <si>
    <t>0.962541053</t>
  </si>
  <si>
    <t>0.96894342</t>
  </si>
  <si>
    <t>0.843804615</t>
  </si>
  <si>
    <t>0.90288</t>
  </si>
  <si>
    <t>0.984351368</t>
  </si>
  <si>
    <t>0.92722766</t>
  </si>
  <si>
    <t>0.982763889</t>
  </si>
  <si>
    <t>0.990033696</t>
  </si>
  <si>
    <t>0.9922055</t>
  </si>
  <si>
    <t>0.948893419</t>
  </si>
  <si>
    <t>0.856544118</t>
  </si>
  <si>
    <t>0.976046563</t>
  </si>
  <si>
    <t>0.956781721</t>
  </si>
  <si>
    <t>0.97158</t>
  </si>
  <si>
    <t>0.8871</t>
  </si>
  <si>
    <t>0.903405837</t>
  </si>
  <si>
    <t>0.981926163</t>
  </si>
  <si>
    <t>0.88125</t>
  </si>
  <si>
    <t>0.953977844</t>
  </si>
  <si>
    <t>0.942199259</t>
  </si>
  <si>
    <t>0.932166716</t>
  </si>
  <si>
    <t>0.817222222</t>
  </si>
  <si>
    <t>0.904233333</t>
  </si>
  <si>
    <t>0.892536444</t>
  </si>
  <si>
    <t>0.825045</t>
  </si>
  <si>
    <t>0.862979711</t>
  </si>
  <si>
    <t>0.850798333</t>
  </si>
  <si>
    <t>0.880994311</t>
  </si>
  <si>
    <t>0.954046565</t>
  </si>
  <si>
    <t>0.95431625</t>
  </si>
  <si>
    <t>0.91</t>
  </si>
  <si>
    <t>0.89375</t>
  </si>
  <si>
    <t>0.867076364</t>
  </si>
  <si>
    <t>0.822373684</t>
  </si>
  <si>
    <t>0.838</t>
  </si>
  <si>
    <t>0.811988</t>
  </si>
  <si>
    <t>0.858173913</t>
  </si>
  <si>
    <t>0.936037773</t>
  </si>
  <si>
    <t>0.959767</t>
  </si>
  <si>
    <t>0.949363</t>
  </si>
  <si>
    <t>0.963577401</t>
  </si>
  <si>
    <t>0.8887066</t>
  </si>
  <si>
    <t>0.959146672</t>
  </si>
  <si>
    <t>0.88297268</t>
  </si>
  <si>
    <t>0.910755</t>
  </si>
  <si>
    <t>0.8403594</t>
  </si>
  <si>
    <t>0.83448296</t>
  </si>
  <si>
    <t>0.92739924</t>
  </si>
  <si>
    <t>0.95356052</t>
  </si>
  <si>
    <t>0.984599067</t>
  </si>
  <si>
    <t>0.962720417</t>
  </si>
  <si>
    <t>0.98609195</t>
  </si>
  <si>
    <t>0.939304583</t>
  </si>
  <si>
    <t>0.840827667</t>
  </si>
  <si>
    <t>0.973551825</t>
  </si>
  <si>
    <t>0.931657408</t>
  </si>
  <si>
    <t>0.906031799</t>
  </si>
  <si>
    <t>0.909524</t>
  </si>
  <si>
    <t>0.87486785</t>
  </si>
  <si>
    <t>0.87649702</t>
  </si>
  <si>
    <t>0.936525538</t>
  </si>
  <si>
    <t>0.847278559</t>
  </si>
  <si>
    <t>0.862097771</t>
  </si>
  <si>
    <t>0.916148</t>
  </si>
  <si>
    <t>0.9693869</t>
  </si>
  <si>
    <t>0.878196556</t>
  </si>
  <si>
    <t>0.898983171</t>
  </si>
  <si>
    <t>0.811582</t>
  </si>
  <si>
    <t>0.8544762</t>
  </si>
  <si>
    <t>0.890615677</t>
  </si>
  <si>
    <t>0.9557606</t>
  </si>
  <si>
    <t>0.863189765</t>
  </si>
  <si>
    <t>0.834046933</t>
  </si>
  <si>
    <t>0.826550333</t>
  </si>
  <si>
    <t>0.926496008</t>
  </si>
  <si>
    <t>0.8595268</t>
  </si>
  <si>
    <t>0.92425215</t>
  </si>
  <si>
    <t>0.982568667</t>
  </si>
  <si>
    <t>0.9467085</t>
  </si>
  <si>
    <t>0.978794167</t>
  </si>
  <si>
    <t>0.9345135</t>
  </si>
  <si>
    <t>0.98207963</t>
  </si>
  <si>
    <t>0.940810385</t>
  </si>
  <si>
    <t>0.976769545</t>
  </si>
  <si>
    <t>0.998245455</t>
  </si>
  <si>
    <t>0.991062647</t>
  </si>
  <si>
    <t>0.967911481</t>
  </si>
  <si>
    <t>0.983210213</t>
  </si>
  <si>
    <t>0.9999876</t>
  </si>
  <si>
    <t>0.988257857</t>
  </si>
  <si>
    <t>0.96853697</t>
  </si>
  <si>
    <t>0.986346889</t>
  </si>
  <si>
    <t>0.948540789</t>
  </si>
  <si>
    <t>0.941003529</t>
  </si>
  <si>
    <t>0.910076053</t>
  </si>
  <si>
    <t>0.962723947</t>
  </si>
  <si>
    <t>0.853776</t>
  </si>
  <si>
    <t>0.924048077</t>
  </si>
  <si>
    <t>0.873165385</t>
  </si>
  <si>
    <t>0.8910176</t>
  </si>
  <si>
    <t>0.850202759</t>
  </si>
  <si>
    <t>0.836712</t>
  </si>
  <si>
    <t>0.857226071</t>
  </si>
  <si>
    <t>0.859915217</t>
  </si>
  <si>
    <t>0.987253585</t>
  </si>
  <si>
    <t>0.939326786</t>
  </si>
  <si>
    <t>0.843275</t>
  </si>
  <si>
    <t>0.950466</t>
  </si>
  <si>
    <t>0.946732895</t>
  </si>
  <si>
    <t>0.876958333</t>
  </si>
  <si>
    <t>0.900410714</t>
  </si>
  <si>
    <t>0.898507143</t>
  </si>
  <si>
    <t>0.927594231</t>
  </si>
  <si>
    <t>0.872992727</t>
  </si>
  <si>
    <t>0.820186111</t>
  </si>
  <si>
    <t>0.984965517</t>
  </si>
  <si>
    <t>0.970542857</t>
  </si>
  <si>
    <t>0.991204</t>
  </si>
  <si>
    <t>0.99311825</t>
  </si>
  <si>
    <t>0.996199542</t>
  </si>
  <si>
    <t>0.991682857</t>
  </si>
  <si>
    <t>0.9717748</t>
  </si>
  <si>
    <t>0.978944545</t>
  </si>
  <si>
    <t>0.838181818</t>
  </si>
  <si>
    <t>0.991523043</t>
  </si>
  <si>
    <t>0.981789474</t>
  </si>
  <si>
    <t>0.945282581</t>
  </si>
  <si>
    <t>0.96908</t>
  </si>
  <si>
    <t>0.976143478</t>
  </si>
  <si>
    <t>0.97408</t>
  </si>
  <si>
    <t>0.98745098</t>
  </si>
  <si>
    <t>0.979373</t>
  </si>
  <si>
    <t>0.995587368</t>
  </si>
  <si>
    <t>0.983537778</t>
  </si>
  <si>
    <t>0.870958222</t>
  </si>
  <si>
    <t>0.896676</t>
  </si>
  <si>
    <t>0.876635333</t>
  </si>
  <si>
    <t>0.847212424</t>
  </si>
  <si>
    <t>0.92908975</t>
  </si>
  <si>
    <t>0.926518333</t>
  </si>
  <si>
    <t>0.90486186</t>
  </si>
  <si>
    <t>0.906744127</t>
  </si>
  <si>
    <t>0.967661</t>
  </si>
  <si>
    <t>0.905943953</t>
  </si>
  <si>
    <t>0.927455484</t>
  </si>
  <si>
    <t>0.831396842</t>
  </si>
  <si>
    <t>0.96696225</t>
  </si>
  <si>
    <t>0.937980667</t>
  </si>
  <si>
    <t>0.950625</t>
  </si>
  <si>
    <t>0.842683684</t>
  </si>
  <si>
    <t>0.937658615</t>
  </si>
  <si>
    <t>0.834295714</t>
  </si>
  <si>
    <t>0.878544061</t>
  </si>
  <si>
    <t>0.950365952</t>
  </si>
  <si>
    <t>0.975677818</t>
  </si>
  <si>
    <t>0.879349667</t>
  </si>
  <si>
    <t>0.830188889</t>
  </si>
  <si>
    <t>0.868004444</t>
  </si>
  <si>
    <t>0.950419634</t>
  </si>
  <si>
    <t>0.925159231</t>
  </si>
  <si>
    <t>0.882725833</t>
  </si>
  <si>
    <t>0.935243</t>
  </si>
  <si>
    <t>0.932874</t>
  </si>
  <si>
    <t>0.860059375</t>
  </si>
  <si>
    <t>0.826086364</t>
  </si>
  <si>
    <t>0.928944077</t>
  </si>
  <si>
    <t>0.828055556</t>
  </si>
  <si>
    <t>0.8123965</t>
  </si>
  <si>
    <t>0.897472</t>
  </si>
  <si>
    <t>0.918663077</t>
  </si>
  <si>
    <t>0.851258824</t>
  </si>
  <si>
    <t>0.812340385</t>
  </si>
  <si>
    <t>0.881920732</t>
  </si>
  <si>
    <t>0.858101288</t>
  </si>
  <si>
    <t>0.858046667</t>
  </si>
  <si>
    <t>0.926429</t>
  </si>
  <si>
    <t>0.934561</t>
  </si>
  <si>
    <t>0.903442643</t>
  </si>
  <si>
    <t>0.938941929</t>
  </si>
  <si>
    <t>0.961412385</t>
  </si>
  <si>
    <t>0.972284905</t>
  </si>
  <si>
    <t>0.964303576</t>
  </si>
  <si>
    <t>0.941306</t>
  </si>
  <si>
    <t>0.983280296</t>
  </si>
  <si>
    <t>0.995064845</t>
  </si>
  <si>
    <t>0.9647515</t>
  </si>
  <si>
    <t>0.8989855</t>
  </si>
  <si>
    <t>0.972400667</t>
  </si>
  <si>
    <t>0.989786817</t>
  </si>
  <si>
    <t>0.994483205</t>
  </si>
  <si>
    <t>0.983481875</t>
  </si>
  <si>
    <t>0.920958714</t>
  </si>
  <si>
    <t>0.9466995</t>
  </si>
  <si>
    <t>0.901790386</t>
  </si>
  <si>
    <t>0.9354202</t>
  </si>
  <si>
    <t>0.923873086</t>
  </si>
  <si>
    <t>0.9628654</t>
  </si>
  <si>
    <t>0.971964367</t>
  </si>
  <si>
    <t>0.960584123</t>
  </si>
  <si>
    <t>0.99368616</t>
  </si>
  <si>
    <t>0.926435325</t>
  </si>
  <si>
    <t>0.960409</t>
  </si>
  <si>
    <t>0.959828367</t>
  </si>
  <si>
    <t>0.889869029</t>
  </si>
  <si>
    <t>0.9155362</t>
  </si>
  <si>
    <t>0.845631175</t>
  </si>
  <si>
    <t>0.896348867</t>
  </si>
  <si>
    <t>0.985281143</t>
  </si>
  <si>
    <t>0.962666063</t>
  </si>
  <si>
    <t>0.9643335</t>
  </si>
  <si>
    <t>0.826322</t>
  </si>
  <si>
    <t>0.921363333</t>
  </si>
  <si>
    <t>0.879477391</t>
  </si>
  <si>
    <t>0.93</t>
  </si>
  <si>
    <t>0.877</t>
  </si>
  <si>
    <t>0.91069</t>
  </si>
  <si>
    <t>0.894875</t>
  </si>
  <si>
    <t>0.903628235</t>
  </si>
  <si>
    <t>0.852</t>
  </si>
  <si>
    <t>0.916705882</t>
  </si>
  <si>
    <t>0.860555556</t>
  </si>
  <si>
    <t>0.851984706</t>
  </si>
  <si>
    <t>0.949007568</t>
  </si>
  <si>
    <t>0.896117778</t>
  </si>
  <si>
    <t>0.8903</t>
  </si>
  <si>
    <t>0.9815825</t>
  </si>
  <si>
    <t>0.878007391</t>
  </si>
  <si>
    <t>0.934497714</t>
  </si>
  <si>
    <t>0.888923</t>
  </si>
  <si>
    <t>(blank)</t>
  </si>
  <si>
    <t>BAJET 2026</t>
  </si>
  <si>
    <t>SASARAN Q2-26</t>
  </si>
  <si>
    <t>SEBENAR Q2-26</t>
  </si>
  <si>
    <t>PRESTASI 06-2026</t>
  </si>
  <si>
    <t>SEBENAR 06-2025</t>
  </si>
  <si>
    <t>KWM-SEKATAN BAJET</t>
  </si>
  <si>
    <t>0.971702941</t>
  </si>
  <si>
    <t>KWP-SEKATAN BAJET</t>
  </si>
  <si>
    <t>SPKP-BPK</t>
  </si>
  <si>
    <t>SPKP-BPB</t>
  </si>
  <si>
    <t>G.Perkhidmatan Ikhtisas</t>
  </si>
  <si>
    <t>G.Perkhidmatan Ikhtisas 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</si>
</sst>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0%;\-0%;0%"/>
    <numFmt numFmtId="165" formatCode="_-* #,##0_-;\-* #,##0_-;_-* &quot;-&quot;??_-;_-@_-"/>
    <numFmt numFmtId="166" formatCode="0.0%"/>
    <numFmt numFmtId="167" formatCode="#,##0.00_ ;\-#,##0.00\ "/>
    <numFmt numFmtId="168" formatCode="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ptos Narrow"/>
      <family val="2"/>
      <scheme val="minor"/>
    </font>
    <font>
      <b/>
      <sz val="18"/>
      <color theme="1"/>
      <name val="Aptos Narrow"/>
      <family val="2"/>
      <scheme val="minor"/>
    </font>
    <font>
      <sz val="14"/>
      <color theme="1"/>
      <name val="Aptos Narrow"/>
      <family val="2"/>
      <scheme val="minor"/>
    </font>
    <font>
      <b/>
      <i/>
      <sz val="11"/>
      <color indexed="8"/>
      <name val="Times New Roman"/>
      <family val="1"/>
    </font>
    <font>
      <b/>
      <sz val="11"/>
      <color indexed="16"/>
      <name val="Times New Roman"/>
      <family val="1"/>
    </font>
    <font>
      <sz val="10"/>
      <name val="Arial"/>
      <family val="2"/>
    </font>
    <font>
      <sz val="11"/>
      <name val="Aptos Narrow"/>
      <family val="2"/>
      <scheme val="minor"/>
    </font>
    <font>
      <sz val="9"/>
      <color theme="1"/>
      <name val="Arial"/>
      <family val="2"/>
    </font>
    <font>
      <b/>
      <sz val="9"/>
      <color theme="1"/>
      <name val="Arial"/>
      <family val="2"/>
    </font>
    <font>
      <b/>
      <sz val="11"/>
      <color theme="0"/>
      <name val="Aptos Narrow"/>
      <family val="2"/>
      <scheme val="minor"/>
    </font>
    <font>
      <b/>
      <sz val="10"/>
      <color rgb="FF2C2C36"/>
      <name val="Arial"/>
      <family val="2"/>
    </font>
    <font>
      <b/>
      <sz val="9"/>
      <name val="Aptos Narrow"/>
      <family val="2"/>
      <scheme val="minor"/>
    </font>
    <font>
      <b/>
      <sz val="9"/>
      <name val="Arial"/>
      <family val="2"/>
    </font>
    <font>
      <sz val="9"/>
      <color theme="1"/>
      <name val="Aptos Narrow"/>
      <family val="2"/>
      <scheme val="minor"/>
    </font>
    <font>
      <i/>
      <sz val="11"/>
      <color theme="1"/>
      <name val="Aptos Narrow"/>
      <family val="2"/>
      <scheme val="minor"/>
    </font>
    <font>
      <b/>
      <u/>
      <sz val="11"/>
      <color theme="1"/>
      <name val="Aptos Narrow"/>
      <family val="2"/>
      <scheme val="minor"/>
    </font>
    <font>
      <sz val="8"/>
      <name val="Aptos Narrow"/>
      <family val="2"/>
      <scheme val="minor"/>
    </font>
  </fonts>
  <fills count="6">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rgb="FF00FFFF"/>
        <bgColor indexed="64"/>
      </patternFill>
    </fill>
    <fill>
      <patternFill patternType="solid">
        <fgColor theme="3" tint="0.249977111117893"/>
        <bgColor indexed="64"/>
      </patternFill>
    </fill>
  </fills>
  <borders count="5">
    <border>
      <left/>
      <right/>
      <top/>
      <bottom/>
      <diagonal/>
    </border>
    <border>
      <left/>
      <right/>
      <top/>
      <bottom style="thin">
        <color theme="4" tint="0.39997558519241921"/>
      </bottom>
      <diagonal/>
    </border>
    <border>
      <left style="thin">
        <color indexed="64"/>
      </left>
      <right style="thin">
        <color indexed="64"/>
      </right>
      <top/>
      <bottom style="thin">
        <color indexed="64"/>
      </bottom>
      <diagonal/>
    </border>
    <border>
      <left/>
      <right style="thin">
        <color indexed="64"/>
      </right>
      <top/>
      <bottom/>
      <diagonal/>
    </border>
    <border>
      <left/>
      <right/>
      <top/>
      <bottom style="thin">
        <color indexed="64"/>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6" fillId="3" borderId="0">
      <alignment horizontal="right"/>
    </xf>
    <xf numFmtId="0" fontId="7" fillId="3" borderId="3"/>
    <xf numFmtId="43" fontId="8" fillId="0" borderId="0" applyFont="0" applyFill="0" applyBorder="0" applyAlignment="0" applyProtection="0"/>
    <xf numFmtId="0" fontId="10" fillId="0" borderId="0"/>
    <xf numFmtId="43" fontId="1" fillId="0" borderId="0" applyFont="0" applyFill="0" applyBorder="0" applyAlignment="0" applyProtection="0"/>
    <xf numFmtId="43" fontId="10" fillId="0" borderId="0" applyFont="0" applyFill="0" applyBorder="0" applyAlignment="0" applyProtection="0"/>
  </cellStyleXfs>
  <cellXfs count="61">
    <xf numFmtId="0" fontId="0" fillId="0" borderId="0" xfId="0"/>
    <xf numFmtId="0" fontId="0" fillId="2" borderId="0" xfId="0" applyFill="1"/>
    <xf numFmtId="164" fontId="0" fillId="0" borderId="0" xfId="0" applyNumberFormat="1"/>
    <xf numFmtId="43" fontId="0" fillId="2" borderId="0" xfId="1" applyFont="1" applyFill="1"/>
    <xf numFmtId="10" fontId="0" fillId="2" borderId="0" xfId="0" applyNumberFormat="1" applyFill="1"/>
    <xf numFmtId="43" fontId="2" fillId="2" borderId="1" xfId="0" applyNumberFormat="1" applyFont="1" applyFill="1" applyBorder="1"/>
    <xf numFmtId="165" fontId="2" fillId="2" borderId="1" xfId="0" applyNumberFormat="1" applyFont="1" applyFill="1" applyBorder="1"/>
    <xf numFmtId="0" fontId="0" fillId="0" borderId="0" xfId="0" applyAlignment="1">
      <alignment vertical="center" wrapText="1"/>
    </xf>
    <xf numFmtId="0" fontId="0" fillId="0" borderId="0" xfId="0" applyAlignment="1">
      <alignment vertical="center"/>
    </xf>
    <xf numFmtId="9" fontId="0" fillId="0" borderId="0" xfId="2" applyFont="1"/>
    <xf numFmtId="10" fontId="0" fillId="0" borderId="0" xfId="2" applyNumberFormat="1" applyFont="1"/>
    <xf numFmtId="9" fontId="0" fillId="0" borderId="0" xfId="2" applyFont="1" applyAlignment="1">
      <alignment vertical="center" wrapText="1"/>
    </xf>
    <xf numFmtId="0" fontId="0" fillId="0" borderId="0" xfId="2" applyNumberFormat="1" applyFont="1"/>
    <xf numFmtId="0" fontId="0" fillId="0" borderId="0" xfId="0" applyAlignment="1">
      <alignment horizontal="center" vertical="center" wrapText="1"/>
    </xf>
    <xf numFmtId="0" fontId="0" fillId="0" borderId="0" xfId="0" applyAlignment="1">
      <alignment horizontal="right"/>
    </xf>
    <xf numFmtId="165" fontId="0" fillId="0" borderId="0" xfId="0" applyNumberFormat="1"/>
    <xf numFmtId="0" fontId="4" fillId="2" borderId="0" xfId="0" applyFont="1" applyFill="1"/>
    <xf numFmtId="0" fontId="4" fillId="0" borderId="0" xfId="0" applyFont="1" applyAlignment="1">
      <alignment horizontal="center" vertical="center"/>
    </xf>
    <xf numFmtId="0" fontId="4" fillId="0" borderId="0" xfId="0" applyFont="1"/>
    <xf numFmtId="0" fontId="3" fillId="0" borderId="0" xfId="0" applyFont="1" applyAlignment="1">
      <alignment horizontal="center" vertical="top"/>
    </xf>
    <xf numFmtId="0" fontId="5" fillId="0" borderId="0" xfId="0" applyFont="1"/>
    <xf numFmtId="0" fontId="0" fillId="0" borderId="0" xfId="0" pivotButton="1"/>
    <xf numFmtId="0" fontId="0" fillId="0" borderId="0" xfId="0" applyAlignment="1">
      <alignment horizontal="left"/>
    </xf>
    <xf numFmtId="166" fontId="0" fillId="0" borderId="0" xfId="0" applyNumberFormat="1"/>
    <xf numFmtId="0" fontId="0" fillId="2" borderId="0" xfId="0" applyFill="1" applyAlignment="1">
      <alignment vertical="center"/>
    </xf>
    <xf numFmtId="0" fontId="9" fillId="2" borderId="0" xfId="0" applyFont="1" applyFill="1"/>
    <xf numFmtId="0" fontId="10" fillId="0" borderId="0" xfId="7"/>
    <xf numFmtId="0" fontId="11" fillId="0" borderId="0" xfId="7" applyFont="1"/>
    <xf numFmtId="168" fontId="0" fillId="0" borderId="0" xfId="0" applyNumberFormat="1"/>
    <xf numFmtId="43" fontId="10" fillId="0" borderId="0" xfId="1" applyFont="1"/>
    <xf numFmtId="43" fontId="0" fillId="0" borderId="0" xfId="8" applyFont="1"/>
    <xf numFmtId="43" fontId="0" fillId="0" borderId="0" xfId="8" quotePrefix="1" applyFont="1"/>
    <xf numFmtId="43" fontId="0" fillId="2" borderId="0" xfId="8" applyFont="1" applyFill="1"/>
    <xf numFmtId="0" fontId="12" fillId="5" borderId="4"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0" xfId="0" quotePrefix="1" applyFont="1" applyFill="1" applyAlignment="1">
      <alignment horizontal="center" vertical="center" wrapText="1"/>
    </xf>
    <xf numFmtId="0" fontId="0" fillId="5" borderId="0" xfId="0" applyFill="1" applyAlignment="1">
      <alignment horizontal="center" vertical="center"/>
    </xf>
    <xf numFmtId="0" fontId="9" fillId="2" borderId="0" xfId="0" applyFont="1" applyFill="1" applyAlignment="1">
      <alignment horizontal="center" vertical="center"/>
    </xf>
    <xf numFmtId="0" fontId="0" fillId="2" borderId="0" xfId="0" applyFill="1" applyAlignment="1">
      <alignment horizontal="left"/>
    </xf>
    <xf numFmtId="0" fontId="0" fillId="0" borderId="0" xfId="0" quotePrefix="1" applyAlignment="1">
      <alignment horizontal="left"/>
    </xf>
    <xf numFmtId="0" fontId="13" fillId="0" borderId="0" xfId="0" applyFont="1" applyAlignment="1">
      <alignment vertical="center"/>
    </xf>
    <xf numFmtId="9" fontId="0" fillId="0" borderId="0" xfId="0" applyNumberFormat="1" applyAlignment="1">
      <alignment horizontal="left"/>
    </xf>
    <xf numFmtId="0" fontId="14" fillId="4" borderId="2" xfId="0" applyFont="1" applyFill="1" applyBorder="1" applyAlignment="1">
      <alignment vertical="center"/>
    </xf>
    <xf numFmtId="0" fontId="15" fillId="4" borderId="2" xfId="0" applyFont="1" applyFill="1" applyBorder="1" applyAlignment="1">
      <alignment horizontal="center" vertical="center" wrapText="1"/>
    </xf>
    <xf numFmtId="0" fontId="16" fillId="2" borderId="0" xfId="0" applyFont="1" applyFill="1" applyAlignment="1">
      <alignment vertical="center"/>
    </xf>
    <xf numFmtId="43" fontId="16" fillId="0" borderId="0" xfId="1" applyFont="1"/>
    <xf numFmtId="0" fontId="16" fillId="2" borderId="0" xfId="0" applyFont="1" applyFill="1" applyAlignment="1">
      <alignment horizontal="left" vertical="center"/>
    </xf>
    <xf numFmtId="0" fontId="16" fillId="2" borderId="0" xfId="0" applyFont="1" applyFill="1" applyAlignment="1">
      <alignment horizontal="left" vertical="center" wrapText="1"/>
    </xf>
    <xf numFmtId="167" fontId="16" fillId="2" borderId="0" xfId="1" applyNumberFormat="1" applyFont="1" applyFill="1" applyAlignment="1">
      <alignment horizontal="left" vertical="center"/>
    </xf>
    <xf numFmtId="43" fontId="16" fillId="2" borderId="0" xfId="1" applyFont="1" applyFill="1" applyAlignment="1">
      <alignment vertical="center"/>
    </xf>
    <xf numFmtId="0" fontId="16" fillId="2" borderId="0" xfId="0" applyFont="1" applyFill="1"/>
    <xf numFmtId="0" fontId="2" fillId="0" borderId="0" xfId="0" applyFont="1" applyAlignment="1">
      <alignment horizontal="center" vertical="center"/>
    </xf>
    <xf numFmtId="0" fontId="2" fillId="0" borderId="0" xfId="0" applyFont="1"/>
    <xf numFmtId="0" fontId="0" fillId="0" borderId="0" xfId="0" applyAlignment="1">
      <alignment horizontal="center" vertical="center"/>
    </xf>
    <xf numFmtId="0" fontId="17" fillId="0" borderId="0" xfId="0" applyFont="1"/>
    <xf numFmtId="0" fontId="18" fillId="0" borderId="0" xfId="0" applyFont="1"/>
    <xf numFmtId="167" fontId="16" fillId="2" borderId="0" xfId="1" applyNumberFormat="1" applyFont="1" applyFill="1" applyAlignment="1">
      <alignment vertical="center"/>
    </xf>
    <xf numFmtId="165" fontId="16" fillId="0" borderId="0" xfId="1" applyNumberFormat="1" applyFont="1"/>
    <xf numFmtId="165" fontId="16" fillId="2" borderId="0" xfId="1" applyNumberFormat="1" applyFont="1" applyFill="1" applyAlignment="1">
      <alignment vertical="center"/>
    </xf>
    <xf numFmtId="165" fontId="16" fillId="2" borderId="0" xfId="0" applyNumberFormat="1" applyFont="1" applyFill="1" applyAlignment="1">
      <alignment vertical="center"/>
    </xf>
    <xf numFmtId="0" fontId="0" fillId="0" borderId="0" xfId="0" applyNumberFormat="1"/>
  </cellXfs>
  <cellStyles count="10">
    <cellStyle name="Comma" xfId="1" builtinId="3"/>
    <cellStyle name="Comma 2" xfId="3" xr:uid="{C7366CA5-24F0-47A6-9523-D498F7D4FE87}"/>
    <cellStyle name="Comma 2 2" xfId="9" xr:uid="{1B6E5F6F-5E9A-41F9-B930-47C89F8F6DC8}"/>
    <cellStyle name="Comma 3" xfId="6" xr:uid="{2912F52A-52B5-4083-92C0-4FBA197D8F08}"/>
    <cellStyle name="Comma 4" xfId="8" xr:uid="{1CCBF6AE-4C99-4052-836C-FAC36D1B6B68}"/>
    <cellStyle name="Normal" xfId="0" builtinId="0"/>
    <cellStyle name="Normal 2" xfId="7" xr:uid="{71D06D25-CE6B-4B92-B678-71734A94AF54}"/>
    <cellStyle name="Output Column Headings" xfId="4" xr:uid="{69A97165-C31B-4C43-8B66-421260D20A8F}"/>
    <cellStyle name="Output Line Items" xfId="5" xr:uid="{2F458EB1-7A95-41CD-860E-4D49662B4A1F}"/>
    <cellStyle name="Percent" xfId="2" builtinId="5"/>
  </cellStyles>
  <dxfs count="79">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0" formatCode="General"/>
    </dxf>
    <dxf>
      <numFmt numFmtId="0" formatCode="General"/>
    </dxf>
    <dxf>
      <numFmt numFmtId="0" formatCode="General"/>
    </dxf>
    <dxf>
      <numFmt numFmtId="0" formatCode="General"/>
    </dxf>
    <dxf>
      <numFmt numFmtId="0" formatCode="General"/>
    </dxf>
    <dxf>
      <numFmt numFmtId="0" formatCode="General"/>
    </dxf>
    <dxf>
      <fill>
        <patternFill>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textRotation="0" wrapText="0" indent="0" justifyLastLine="0" shrinkToFit="0" readingOrder="0"/>
    </dxf>
    <dxf>
      <border outline="0">
        <top style="thin">
          <color indexed="64"/>
        </top>
      </border>
    </dxf>
    <dxf>
      <fill>
        <patternFill>
          <fgColor indexed="64"/>
          <bgColor theme="0"/>
        </patternFill>
      </fill>
    </dxf>
    <dxf>
      <border outline="0">
        <bottom style="thin">
          <color indexed="64"/>
        </bottom>
      </border>
    </dxf>
    <dxf>
      <font>
        <strike val="0"/>
        <outline val="0"/>
        <shadow val="0"/>
        <u val="none"/>
        <vertAlign val="baseline"/>
        <color auto="1"/>
      </font>
      <fill>
        <patternFill>
          <fgColor indexed="64"/>
          <bgColor theme="3" tint="0.249977111117893"/>
        </patternFill>
      </fill>
      <alignment horizontal="center" vertical="center" textRotation="0" indent="0" justifyLastLine="0" shrinkToFit="0" readingOrder="0"/>
    </dxf>
    <dxf>
      <font>
        <b val="0"/>
        <i val="0"/>
        <strike val="0"/>
        <condense val="0"/>
        <extend val="0"/>
        <outline val="0"/>
        <shadow val="0"/>
        <u val="none"/>
        <vertAlign val="baseline"/>
        <sz val="9"/>
        <color theme="1"/>
        <name val="Arial"/>
        <family val="2"/>
        <scheme val="none"/>
      </font>
      <numFmt numFmtId="35" formatCode="_-* #,##0.00_-;\-* #,##0.00_-;_-* &quot;-&quot;??_-;_-@_-"/>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font>
        <strike val="0"/>
        <outline val="0"/>
        <shadow val="0"/>
        <u val="none"/>
        <vertAlign val="baseline"/>
        <sz val="9"/>
      </font>
      <fill>
        <patternFill>
          <fgColor indexed="64"/>
          <bgColor theme="0"/>
        </patternFill>
      </fill>
      <alignment horizontal="lef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horizontal="lef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b val="0"/>
        <i val="0"/>
        <strike val="0"/>
        <condense val="0"/>
        <extend val="0"/>
        <outline val="0"/>
        <shadow val="0"/>
        <u val="none"/>
        <vertAlign val="baseline"/>
        <sz val="9"/>
        <color theme="1"/>
        <name val="Aptos Narrow"/>
        <family val="2"/>
        <scheme val="minor"/>
      </font>
      <numFmt numFmtId="165" formatCode="_-* #,##0_-;\-* #,##0_-;_-* &quot;-&quot;??_-;_-@_-"/>
      <fill>
        <patternFill>
          <fgColor indexed="64"/>
          <bgColor theme="0"/>
        </patternFill>
      </fill>
      <alignment vertical="center" textRotation="0" indent="0" justifyLastLine="0" shrinkToFit="0" readingOrder="0"/>
    </dxf>
    <dxf>
      <font>
        <strike val="0"/>
        <outline val="0"/>
        <shadow val="0"/>
        <u val="none"/>
        <vertAlign val="baseline"/>
        <sz val="9"/>
      </font>
      <fill>
        <patternFill>
          <fgColor indexed="64"/>
          <bgColor theme="0"/>
        </patternFill>
      </fill>
      <alignment vertical="center" textRotation="0" indent="0" justifyLastLine="0" shrinkToFit="0" readingOrder="0"/>
    </dxf>
    <dxf>
      <border outline="0">
        <top style="thin">
          <color indexed="64"/>
        </top>
      </border>
    </dxf>
    <dxf>
      <font>
        <b val="0"/>
        <i val="0"/>
        <strike val="0"/>
        <condense val="0"/>
        <extend val="0"/>
        <outline val="0"/>
        <shadow val="0"/>
        <u val="none"/>
        <vertAlign val="baseline"/>
        <sz val="9"/>
        <color theme="1"/>
        <name val="Aptos Narrow"/>
        <family val="2"/>
        <scheme val="minor"/>
      </font>
      <fill>
        <patternFill>
          <fgColor indexed="64"/>
          <bgColor theme="0"/>
        </patternFill>
      </fill>
      <alignment vertical="center" textRotation="0" indent="0" justifyLastLine="0" shrinkToFit="0" readingOrder="0"/>
    </dxf>
    <dxf>
      <border outline="0">
        <bottom style="thin">
          <color indexed="64"/>
        </bottom>
      </border>
    </dxf>
    <dxf>
      <font>
        <b/>
        <i val="0"/>
        <strike val="0"/>
        <condense val="0"/>
        <extend val="0"/>
        <outline val="0"/>
        <shadow val="0"/>
        <u val="none"/>
        <vertAlign val="baseline"/>
        <sz val="9"/>
        <color auto="1"/>
        <name val="Arial"/>
        <family val="2"/>
        <scheme val="none"/>
      </font>
      <fill>
        <patternFill patternType="solid">
          <fgColor indexed="64"/>
          <bgColor rgb="FF00FFFF"/>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auto="1"/>
        </patternFill>
      </fill>
    </dxf>
    <dxf>
      <font>
        <b/>
        <i val="0"/>
        <strike val="0"/>
        <condense val="0"/>
        <extend val="0"/>
        <outline val="0"/>
        <shadow val="0"/>
        <u val="none"/>
        <vertAlign val="baseline"/>
        <sz val="14"/>
        <color theme="1"/>
        <name val="Aptos Narrow"/>
        <family val="2"/>
        <scheme val="minor"/>
      </font>
      <fill>
        <patternFill patternType="none">
          <fgColor indexed="64"/>
          <bgColor auto="1"/>
        </patternFill>
      </fill>
      <alignment horizontal="center" vertical="top" textRotation="0" wrapText="0" indent="0" justifyLastLine="0" shrinkToFit="0" readingOrder="0"/>
    </dxf>
    <dxf>
      <fill>
        <patternFill patternType="none">
          <fgColor indexed="64"/>
          <bgColor auto="1"/>
        </patternFill>
      </fill>
    </dxf>
    <dxf>
      <fill>
        <patternFill patternType="none">
          <fgColor indexed="64"/>
          <bgColor auto="1"/>
        </patternFill>
      </fill>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numFmt numFmtId="13" formatCode="0%"/>
    </dxf>
    <dxf>
      <font>
        <b/>
        <color theme="1"/>
      </font>
      <border>
        <bottom style="thin">
          <color theme="4"/>
        </bottom>
        <vertical/>
        <horizontal/>
      </border>
    </dxf>
    <dxf>
      <font>
        <color theme="1"/>
      </font>
      <border>
        <left/>
        <right/>
        <top/>
        <bottom/>
        <vertical/>
        <horizontal/>
      </border>
    </dxf>
  </dxfs>
  <tableStyles count="2" defaultTableStyle="TableStyleMedium2" defaultPivotStyle="PivotStyleLight16">
    <tableStyle name="Invisible" pivot="0" table="0" count="0" xr9:uid="{CB15B22C-9081-4320-BD26-43C76348C82E}"/>
    <tableStyle name="SlicerStyleLight1 2" pivot="0" table="0" count="10" xr9:uid="{FB9C8513-66B3-4575-9E42-DD5BF2CDF4EA}">
      <tableStyleElement type="wholeTable" dxfId="78"/>
      <tableStyleElement type="headerRow" dxfId="77"/>
    </tableStyle>
  </tableStyles>
  <colors>
    <mruColors>
      <color rgb="FFFB6569"/>
      <color rgb="FFFF6699"/>
      <color rgb="FF00FF99"/>
      <color rgb="FF00FFFF"/>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gray0625">
              <fgColor theme="4" tint="0.79995117038483843"/>
              <bgColor theme="4" tint="0.79995117038483843"/>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openxmlformats.org/officeDocument/2006/relationships/theme" Target="theme/theme1.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84" Type="http://schemas.openxmlformats.org/officeDocument/2006/relationships/customXml" Target="../customXml/item57.xml"/><Relationship Id="rId89" Type="http://schemas.openxmlformats.org/officeDocument/2006/relationships/customXml" Target="../customXml/item62.xml"/><Relationship Id="rId16" Type="http://schemas.microsoft.com/office/2007/relationships/slicerCache" Target="slicerCaches/slicerCache1.xml"/><Relationship Id="rId11" Type="http://schemas.openxmlformats.org/officeDocument/2006/relationships/pivotCacheDefinition" Target="pivotCache/pivotCacheDefinition2.xml"/><Relationship Id="rId32" Type="http://schemas.openxmlformats.org/officeDocument/2006/relationships/customXml" Target="../customXml/item5.xml"/><Relationship Id="rId37" Type="http://schemas.openxmlformats.org/officeDocument/2006/relationships/customXml" Target="../customXml/item10.xml"/><Relationship Id="rId53" Type="http://schemas.openxmlformats.org/officeDocument/2006/relationships/customXml" Target="../customXml/item26.xml"/><Relationship Id="rId58" Type="http://schemas.openxmlformats.org/officeDocument/2006/relationships/customXml" Target="../customXml/item31.xml"/><Relationship Id="rId74" Type="http://schemas.openxmlformats.org/officeDocument/2006/relationships/customXml" Target="../customXml/item47.xml"/><Relationship Id="rId79" Type="http://schemas.openxmlformats.org/officeDocument/2006/relationships/customXml" Target="../customXml/item52.xml"/><Relationship Id="rId5" Type="http://schemas.openxmlformats.org/officeDocument/2006/relationships/worksheet" Target="worksheets/sheet5.xml"/><Relationship Id="rId90" Type="http://schemas.openxmlformats.org/officeDocument/2006/relationships/customXml" Target="../customXml/item63.xml"/><Relationship Id="rId95" Type="http://schemas.openxmlformats.org/officeDocument/2006/relationships/customXml" Target="../customXml/item68.xml"/><Relationship Id="rId22" Type="http://schemas.openxmlformats.org/officeDocument/2006/relationships/connections" Target="connections.xml"/><Relationship Id="rId27" Type="http://schemas.openxmlformats.org/officeDocument/2006/relationships/calcChain" Target="calcChain.xml"/><Relationship Id="rId43" Type="http://schemas.openxmlformats.org/officeDocument/2006/relationships/customXml" Target="../customXml/item16.xml"/><Relationship Id="rId48" Type="http://schemas.openxmlformats.org/officeDocument/2006/relationships/customXml" Target="../customXml/item21.xml"/><Relationship Id="rId64" Type="http://schemas.openxmlformats.org/officeDocument/2006/relationships/customXml" Target="../customXml/item37.xml"/><Relationship Id="rId69" Type="http://schemas.openxmlformats.org/officeDocument/2006/relationships/customXml" Target="../customXml/item42.xml"/><Relationship Id="rId80" Type="http://schemas.openxmlformats.org/officeDocument/2006/relationships/customXml" Target="../customXml/item53.xml"/><Relationship Id="rId85" Type="http://schemas.openxmlformats.org/officeDocument/2006/relationships/customXml" Target="../customXml/item5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5.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75" Type="http://schemas.openxmlformats.org/officeDocument/2006/relationships/customXml" Target="../customXml/item48.xml"/><Relationship Id="rId83" Type="http://schemas.openxmlformats.org/officeDocument/2006/relationships/customXml" Target="../customXml/item56.xml"/><Relationship Id="rId88" Type="http://schemas.openxmlformats.org/officeDocument/2006/relationships/customXml" Target="../customXml/item61.xml"/><Relationship Id="rId91" Type="http://schemas.openxmlformats.org/officeDocument/2006/relationships/customXml" Target="../customXml/item64.xml"/><Relationship Id="rId96" Type="http://schemas.openxmlformats.org/officeDocument/2006/relationships/customXml" Target="../customXml/item69.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1.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78" Type="http://schemas.openxmlformats.org/officeDocument/2006/relationships/customXml" Target="../customXml/item51.xml"/><Relationship Id="rId81" Type="http://schemas.openxmlformats.org/officeDocument/2006/relationships/customXml" Target="../customXml/item54.xml"/><Relationship Id="rId86" Type="http://schemas.openxmlformats.org/officeDocument/2006/relationships/customXml" Target="../customXml/item59.xml"/><Relationship Id="rId94" Type="http://schemas.openxmlformats.org/officeDocument/2006/relationships/customXml" Target="../customXml/item67.xml"/><Relationship Id="rId99" Type="http://schemas.openxmlformats.org/officeDocument/2006/relationships/customXml" Target="../customXml/item72.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microsoft.com/office/2007/relationships/slicerCache" Target="slicerCaches/slicerCache3.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6" Type="http://schemas.openxmlformats.org/officeDocument/2006/relationships/customXml" Target="../customXml/item49.xml"/><Relationship Id="rId97" Type="http://schemas.openxmlformats.org/officeDocument/2006/relationships/customXml" Target="../customXml/item70.xml"/><Relationship Id="rId7" Type="http://schemas.openxmlformats.org/officeDocument/2006/relationships/worksheet" Target="worksheets/sheet7.xml"/><Relationship Id="rId71" Type="http://schemas.openxmlformats.org/officeDocument/2006/relationships/customXml" Target="../customXml/item44.xml"/><Relationship Id="rId92" Type="http://schemas.openxmlformats.org/officeDocument/2006/relationships/customXml" Target="../customXml/item65.xml"/><Relationship Id="rId2" Type="http://schemas.openxmlformats.org/officeDocument/2006/relationships/worksheet" Target="worksheets/sheet2.xml"/><Relationship Id="rId29" Type="http://schemas.openxmlformats.org/officeDocument/2006/relationships/customXml" Target="../customXml/item2.xml"/><Relationship Id="rId24" Type="http://schemas.openxmlformats.org/officeDocument/2006/relationships/sharedStrings" Target="sharedStrings.xml"/><Relationship Id="rId40" Type="http://schemas.openxmlformats.org/officeDocument/2006/relationships/customXml" Target="../customXml/item13.xml"/><Relationship Id="rId45" Type="http://schemas.openxmlformats.org/officeDocument/2006/relationships/customXml" Target="../customXml/item18.xml"/><Relationship Id="rId66" Type="http://schemas.openxmlformats.org/officeDocument/2006/relationships/customXml" Target="../customXml/item39.xml"/><Relationship Id="rId87" Type="http://schemas.openxmlformats.org/officeDocument/2006/relationships/customXml" Target="../customXml/item60.xml"/><Relationship Id="rId61" Type="http://schemas.openxmlformats.org/officeDocument/2006/relationships/customXml" Target="../customXml/item34.xml"/><Relationship Id="rId82" Type="http://schemas.openxmlformats.org/officeDocument/2006/relationships/customXml" Target="../customXml/item55.xml"/><Relationship Id="rId19" Type="http://schemas.microsoft.com/office/2007/relationships/slicerCache" Target="slicerCaches/slicerCache4.xml"/><Relationship Id="rId14" Type="http://schemas.openxmlformats.org/officeDocument/2006/relationships/pivotCacheDefinition" Target="pivotCache/pivotCacheDefinition5.xml"/><Relationship Id="rId30" Type="http://schemas.openxmlformats.org/officeDocument/2006/relationships/customXml" Target="../customXml/item3.xml"/><Relationship Id="rId35" Type="http://schemas.openxmlformats.org/officeDocument/2006/relationships/customXml" Target="../customXml/item8.xml"/><Relationship Id="rId56" Type="http://schemas.openxmlformats.org/officeDocument/2006/relationships/customXml" Target="../customXml/item29.xml"/><Relationship Id="rId77" Type="http://schemas.openxmlformats.org/officeDocument/2006/relationships/customXml" Target="../customXml/item50.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93" Type="http://schemas.openxmlformats.org/officeDocument/2006/relationships/customXml" Target="../customXml/item66.xml"/><Relationship Id="rId98" Type="http://schemas.openxmlformats.org/officeDocument/2006/relationships/customXml" Target="../customXml/item7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06-2026.xlsx]data1!PivotTable3</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1</a:t>
            </a:r>
            <a:endParaRPr lang="en-MY" b="1"/>
          </a:p>
        </c:rich>
      </c:tx>
      <c:layout>
        <c:manualLayout>
          <c:xMode val="edge"/>
          <c:yMode val="edge"/>
          <c:x val="0.48808769933757779"/>
          <c:y val="8.0544491173871052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20000"/>
              <a:lumOff val="80000"/>
            </a:schemeClr>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92D050"/>
          </a:solidFill>
          <a:ln>
            <a:noFill/>
          </a:ln>
          <a:effectLst/>
        </c:spPr>
        <c:dLbl>
          <c:idx val="0"/>
          <c:layout>
            <c:manualLayout>
              <c:x val="5.5795211365001285E-3"/>
              <c:y val="-9.2647055247527657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92D050"/>
          </a:solidFill>
          <a:ln>
            <a:noFill/>
          </a:ln>
          <a:effectLst/>
        </c:spPr>
        <c:dLbl>
          <c:idx val="0"/>
          <c:layout>
            <c:manualLayout>
              <c:x val="0"/>
              <c:y val="-0.1269607794132786"/>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dLbl>
          <c:idx val="0"/>
          <c:layout>
            <c:manualLayout>
              <c:x val="-1.0229003917257442E-16"/>
              <c:y val="-9.607842766410280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92D050"/>
          </a:solidFill>
          <a:ln>
            <a:noFill/>
          </a:ln>
          <a:effectLst/>
        </c:spPr>
        <c:dLbl>
          <c:idx val="0"/>
          <c:layout>
            <c:manualLayout>
              <c:x val="0"/>
              <c:y val="-2.401960691602567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0"/>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20000"/>
              <a:lumOff val="80000"/>
            </a:schemeClr>
          </a:solidFill>
          <a:ln>
            <a:noFill/>
          </a:ln>
          <a:effectLst/>
        </c:spPr>
        <c:dLbl>
          <c:idx val="0"/>
          <c:layout>
            <c:manualLayout>
              <c:x val="-2.7897605682501154E-3"/>
              <c:y val="1.0294117249725272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2.7897605682499623E-3"/>
              <c:y val="1.02941172497252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20000"/>
              <a:lumOff val="80000"/>
            </a:schemeClr>
          </a:solidFill>
          <a:ln>
            <a:noFill/>
          </a:ln>
          <a:effectLst/>
        </c:spPr>
        <c:dLbl>
          <c:idx val="0"/>
          <c:layout>
            <c:manualLayout>
              <c:x val="-5.114501958628721E-17"/>
              <c:y val="-4.11764689989011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5.579521136500027E-3"/>
              <c:y val="-4.4607841415476246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0"/>
              <c:y val="-5.14705862486265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006981870070965"/>
          <c:y val="0.14029611933394628"/>
          <c:w val="0.88476831032858438"/>
          <c:h val="0.70912310062053796"/>
        </c:manualLayout>
      </c:layout>
      <c:barChart>
        <c:barDir val="col"/>
        <c:grouping val="clustered"/>
        <c:varyColors val="0"/>
        <c:dLbls>
          <c:dLblPos val="outEnd"/>
          <c:showLegendKey val="0"/>
          <c:showVal val="1"/>
          <c:showCatName val="0"/>
          <c:showSerName val="0"/>
          <c:showPercent val="0"/>
          <c:showBubbleSize val="0"/>
        </c:dLbls>
        <c:gapWidth val="219"/>
        <c:overlap val="-27"/>
        <c:axId val="2101280351"/>
        <c:axId val="2101285151"/>
      </c:barChart>
      <c:catAx>
        <c:axId val="2101280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1285151"/>
        <c:crosses val="autoZero"/>
        <c:auto val="1"/>
        <c:lblAlgn val="ctr"/>
        <c:lblOffset val="100"/>
        <c:noMultiLvlLbl val="0"/>
      </c:catAx>
      <c:valAx>
        <c:axId val="21012851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2101280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3</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92D050"/>
          </a:solidFill>
          <a:ln>
            <a:solidFill>
              <a:schemeClr val="accent2"/>
            </a:solidFill>
          </a:ln>
          <a:effectLst/>
        </c:spPr>
        <c:marker>
          <c:spPr>
            <a:solidFill>
              <a:schemeClr val="accent2"/>
            </a:solidFill>
            <a:ln w="9525">
              <a:solidFill>
                <a:schemeClr val="accent2"/>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92D050"/>
          </a:solidFill>
          <a:ln>
            <a:noFill/>
          </a:ln>
          <a:effectLst/>
        </c:spPr>
        <c:marker>
          <c:spPr>
            <a:solidFill>
              <a:schemeClr val="accent1"/>
            </a:solidFill>
            <a:ln w="9525">
              <a:solidFill>
                <a:schemeClr val="accent1"/>
              </a:solidFill>
            </a:ln>
            <a:effectLst/>
          </c:spPr>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l"/>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rgbClr val="FFC000"/>
            </a:solidFill>
            <a:round/>
          </a:ln>
          <a:effectLst/>
        </c:spPr>
        <c:marker>
          <c:symbol val="circle"/>
          <c:size val="5"/>
          <c:spPr>
            <a:solidFill>
              <a:srgbClr val="FFC000"/>
            </a:solidFill>
            <a:ln w="9525">
              <a:solidFill>
                <a:srgbClr val="FFC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92D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rgbClr val="FF0000"/>
            </a:solidFill>
            <a:round/>
          </a:ln>
          <a:effectLst/>
        </c:spPr>
        <c:marker>
          <c:symbol val="circle"/>
          <c:size val="5"/>
          <c:spPr>
            <a:solidFill>
              <a:srgbClr val="FF0000"/>
            </a:solidFill>
            <a:ln w="9525">
              <a:solidFill>
                <a:srgbClr val="FF0000"/>
              </a:solidFill>
            </a:ln>
            <a:effectLst/>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92D050"/>
          </a:solidFill>
          <a:ln>
            <a:noFill/>
          </a:ln>
          <a:effectLst/>
        </c:spPr>
        <c:dLbl>
          <c:idx val="0"/>
          <c:layout>
            <c:manualLayout>
              <c:x val="-9.8505884148120549E-4"/>
              <c:y val="0.19530827394193606"/>
            </c:manualLayout>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410400344574125E-2"/>
          <c:y val="0.12162560463392434"/>
          <c:w val="0.96181998886867281"/>
          <c:h val="0.64799783167083302"/>
        </c:manualLayout>
      </c:layout>
      <c:barChart>
        <c:barDir val="col"/>
        <c:grouping val="clustered"/>
        <c:varyColors val="0"/>
        <c:dLbls>
          <c:showLegendKey val="0"/>
          <c:showVal val="0"/>
          <c:showCatName val="0"/>
          <c:showSerName val="0"/>
          <c:showPercent val="0"/>
          <c:showBubbleSize val="0"/>
        </c:dLbls>
        <c:gapWidth val="219"/>
        <c:axId val="750021503"/>
        <c:axId val="750021983"/>
      </c:bar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750021503"/>
        <c:axId val="750021983"/>
      </c:lineChart>
      <c:lineChart>
        <c:grouping val="stacked"/>
        <c:varyColors val="0"/>
        <c:dLbls>
          <c:showLegendKey val="0"/>
          <c:showVal val="0"/>
          <c:showCatName val="0"/>
          <c:showSerName val="0"/>
          <c:showPercent val="0"/>
          <c:showBubbleSize val="0"/>
        </c:dLbls>
        <c:marker val="1"/>
        <c:smooth val="0"/>
        <c:axId val="114622767"/>
        <c:axId val="114605967"/>
      </c:lineChart>
      <c:catAx>
        <c:axId val="750021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750021983"/>
        <c:crosses val="autoZero"/>
        <c:auto val="1"/>
        <c:lblAlgn val="ctr"/>
        <c:lblOffset val="100"/>
        <c:noMultiLvlLbl val="0"/>
      </c:catAx>
      <c:valAx>
        <c:axId val="750021983"/>
        <c:scaling>
          <c:orientation val="minMax"/>
          <c:max val="1.5"/>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50021503"/>
        <c:crosses val="autoZero"/>
        <c:crossBetween val="between"/>
        <c:minorUnit val="4.0000000000000008E-2"/>
      </c:valAx>
      <c:valAx>
        <c:axId val="114605967"/>
        <c:scaling>
          <c:orientation val="minMax"/>
          <c:max val="1.5"/>
          <c:min val="0"/>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4622767"/>
        <c:crosses val="max"/>
        <c:crossBetween val="between"/>
      </c:valAx>
      <c:catAx>
        <c:axId val="114622767"/>
        <c:scaling>
          <c:orientation val="minMax"/>
        </c:scaling>
        <c:delete val="1"/>
        <c:axPos val="b"/>
        <c:numFmt formatCode="General" sourceLinked="1"/>
        <c:majorTickMark val="out"/>
        <c:minorTickMark val="none"/>
        <c:tickLblPos val="nextTo"/>
        <c:crossAx val="1146059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[JPKA_ANALISA PK CIDB 06-2026.xlsx]data1!PivotTable1</c:name>
    <c:fmtId val="1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CARTA</a:t>
            </a:r>
            <a:r>
              <a:rPr lang="en-MY" b="1" baseline="0"/>
              <a:t> 2</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92D050"/>
          </a:solidFill>
          <a:ln>
            <a:solidFill>
              <a:srgbClr val="92D050"/>
            </a:solid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515641509828208"/>
          <c:y val="0.18115597803564029"/>
          <c:w val="0.71178016380822373"/>
          <c:h val="0.73418125777041032"/>
        </c:manualLayout>
      </c:layout>
      <c:barChart>
        <c:barDir val="bar"/>
        <c:grouping val="clustered"/>
        <c:varyColors val="0"/>
        <c:dLbls>
          <c:dLblPos val="outEnd"/>
          <c:showLegendKey val="0"/>
          <c:showVal val="1"/>
          <c:showCatName val="0"/>
          <c:showSerName val="0"/>
          <c:showPercent val="0"/>
          <c:showBubbleSize val="0"/>
        </c:dLbls>
        <c:gapWidth val="182"/>
        <c:axId val="949480464"/>
        <c:axId val="949484304"/>
      </c:barChart>
      <c:catAx>
        <c:axId val="94948046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4304"/>
        <c:crosses val="autoZero"/>
        <c:auto val="1"/>
        <c:lblAlgn val="ctr"/>
        <c:lblOffset val="100"/>
        <c:noMultiLvlLbl val="0"/>
      </c:catAx>
      <c:valAx>
        <c:axId val="94948430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9480464"/>
        <c:crosses val="autoZero"/>
        <c:crossBetween val="between"/>
        <c:dispUnits>
          <c:builtInUnit val="million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PRESTASI HASIL &amp; BELANJA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'P&amp;L'!$A$2</c:f>
              <c:strCache>
                <c:ptCount val="1"/>
                <c:pt idx="0">
                  <c:v>HASIL</c:v>
                </c:pt>
              </c:strCache>
            </c:strRef>
          </c:tx>
          <c:spPr>
            <a:solidFill>
              <a:schemeClr val="accent5">
                <a:lumMod val="20000"/>
                <a:lumOff val="80000"/>
              </a:schemeClr>
            </a:solidFill>
            <a:ln>
              <a:solidFill>
                <a:schemeClr val="accent5">
                  <a:lumMod val="20000"/>
                  <a:lumOff val="80000"/>
                </a:schemeClr>
              </a:solidFill>
            </a:ln>
            <a:effectLst/>
          </c:spPr>
          <c:invertIfNegative val="0"/>
          <c:dLbls>
            <c:dLbl>
              <c:idx val="0"/>
              <c:layout>
                <c:manualLayout>
                  <c:x val="-1.8509527079905901E-3"/>
                  <c:y val="-3.77600188036200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8C9-4800-8C13-1DBC4131B3F1}"/>
                </c:ext>
              </c:extLst>
            </c:dLbl>
            <c:dLbl>
              <c:idx val="1"/>
              <c:layout>
                <c:manualLayout>
                  <c:x val="-5.90774783983645E-3"/>
                  <c:y val="5.925490656951463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8C9-4800-8C13-1DBC4131B3F1}"/>
                </c:ext>
              </c:extLst>
            </c:dLbl>
            <c:dLbl>
              <c:idx val="2"/>
              <c:layout>
                <c:manualLayout>
                  <c:x val="-5.90774783983645E-3"/>
                  <c:y val="2.194147373369373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8C9-4800-8C13-1DBC4131B3F1}"/>
                </c:ext>
              </c:extLst>
            </c:dLbl>
            <c:dLbl>
              <c:idx val="3"/>
              <c:layout>
                <c:manualLayout>
                  <c:x val="-1.8509527079906087E-3"/>
                  <c:y val="2.94041603008579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'P&amp;L'!$B$2:$E$2</c:f>
              <c:numCache>
                <c:formatCode>_-* #,##0_-;\-* #,##0_-;_-* "-"??_-;_-@_-</c:formatCode>
                <c:ptCount val="4"/>
                <c:pt idx="0">
                  <c:v>363200000</c:v>
                </c:pt>
                <c:pt idx="1">
                  <c:v>363200000</c:v>
                </c:pt>
                <c:pt idx="2">
                  <c:v>503364103.41000003</c:v>
                </c:pt>
                <c:pt idx="3">
                  <c:v>490719660.94000006</c:v>
                </c:pt>
              </c:numCache>
            </c:numRef>
          </c:val>
          <c:extLst>
            <c:ext xmlns:c16="http://schemas.microsoft.com/office/drawing/2014/chart" uri="{C3380CC4-5D6E-409C-BE32-E72D297353CC}">
              <c16:uniqueId val="{00000000-7590-42ED-9418-FE7071B5A089}"/>
            </c:ext>
          </c:extLst>
        </c:ser>
        <c:ser>
          <c:idx val="1"/>
          <c:order val="1"/>
          <c:tx>
            <c:strRef>
              <c:f>'P&amp;L'!$A$3</c:f>
              <c:strCache>
                <c:ptCount val="1"/>
                <c:pt idx="0">
                  <c:v>BELANJA</c:v>
                </c:pt>
              </c:strCache>
            </c:strRef>
          </c:tx>
          <c:spPr>
            <a:solidFill>
              <a:schemeClr val="accent2"/>
            </a:solidFill>
            <a:ln>
              <a:noFill/>
            </a:ln>
            <a:effectLst/>
          </c:spPr>
          <c:invertIfNegative val="0"/>
          <c:dLbls>
            <c:dLbl>
              <c:idx val="1"/>
              <c:layout>
                <c:manualLayout>
                  <c:x val="6.2626375557010752E-3"/>
                  <c:y val="6.01480785051122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9-4800-8C13-1DBC4131B3F1}"/>
                </c:ext>
              </c:extLst>
            </c:dLbl>
            <c:dLbl>
              <c:idx val="2"/>
              <c:layout>
                <c:manualLayout>
                  <c:x val="4.2342399897781543E-3"/>
                  <c:y val="3.029733223645483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8C9-4800-8C13-1DBC4131B3F1}"/>
                </c:ext>
              </c:extLst>
            </c:dLbl>
            <c:dLbl>
              <c:idx val="3"/>
              <c:layout>
                <c:manualLayout>
                  <c:x val="6.2626375557010752E-3"/>
                  <c:y val="1.1238688447526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9-4800-8C13-1DBC4131B3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'P&amp;L'!$B$42:$E$42</c:f>
              <c:strCache>
                <c:ptCount val="4"/>
                <c:pt idx="0">
                  <c:v>BAJET 2025</c:v>
                </c:pt>
                <c:pt idx="1">
                  <c:v>SASARAN 
2025</c:v>
                </c:pt>
                <c:pt idx="2">
                  <c:v>SEBENAR 
2025</c:v>
                </c:pt>
                <c:pt idx="3">
                  <c:v>SEBENAR 
2024</c:v>
                </c:pt>
              </c:strCache>
            </c:strRef>
          </c:cat>
          <c:val>
            <c:numRef>
              <c:f>'P&amp;L'!$B$3:$E$3</c:f>
              <c:numCache>
                <c:formatCode>_-* #,##0_-;\-* #,##0_-;_-* "-"??_-;_-@_-</c:formatCode>
                <c:ptCount val="4"/>
                <c:pt idx="0">
                  <c:v>446120000</c:v>
                </c:pt>
                <c:pt idx="1">
                  <c:v>446120000</c:v>
                </c:pt>
                <c:pt idx="2">
                  <c:v>425931960</c:v>
                </c:pt>
                <c:pt idx="3">
                  <c:v>400398168.83999997</c:v>
                </c:pt>
              </c:numCache>
            </c:numRef>
          </c:val>
          <c:extLst>
            <c:ext xmlns:c16="http://schemas.microsoft.com/office/drawing/2014/chart" uri="{C3380CC4-5D6E-409C-BE32-E72D297353CC}">
              <c16:uniqueId val="{00000001-7590-42ED-9418-FE7071B5A089}"/>
            </c:ext>
          </c:extLst>
        </c:ser>
        <c:dLbls>
          <c:showLegendKey val="0"/>
          <c:showVal val="0"/>
          <c:showCatName val="0"/>
          <c:showSerName val="0"/>
          <c:showPercent val="0"/>
          <c:showBubbleSize val="0"/>
        </c:dLbls>
        <c:gapWidth val="150"/>
        <c:axId val="372777071"/>
        <c:axId val="372781391"/>
      </c:barChart>
      <c:catAx>
        <c:axId val="372777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1391"/>
        <c:crosses val="autoZero"/>
        <c:auto val="1"/>
        <c:lblAlgn val="ctr"/>
        <c:lblOffset val="100"/>
        <c:noMultiLvlLbl val="0"/>
      </c:catAx>
      <c:valAx>
        <c:axId val="37278139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071"/>
        <c:crosses val="autoZero"/>
        <c:crossBetween val="between"/>
        <c:dispUnits>
          <c:builtInUnit val="millions"/>
          <c:dispUnitsLbl>
            <c:layout>
              <c:manualLayout>
                <c:xMode val="edge"/>
                <c:yMode val="edge"/>
                <c:x val="2.5000000000000001E-2"/>
                <c:y val="0.38930555555555557"/>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SURPLUS/(DEFISIT) PRESTASI BAJET CIDB 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8498403324584428"/>
          <c:y val="0.17171296296296298"/>
          <c:w val="0.78723818897637798"/>
          <c:h val="0.77736111111111106"/>
        </c:manualLayout>
      </c:layout>
      <c:barChart>
        <c:barDir val="col"/>
        <c:grouping val="clustered"/>
        <c:varyColors val="0"/>
        <c:ser>
          <c:idx val="0"/>
          <c:order val="0"/>
          <c:tx>
            <c:strRef>
              <c:f>'P&amp;L'!$A$42:$E$42</c:f>
              <c:strCache>
                <c:ptCount val="5"/>
                <c:pt idx="0">
                  <c:v>PERKARA</c:v>
                </c:pt>
                <c:pt idx="1">
                  <c:v>BAJET 2025</c:v>
                </c:pt>
                <c:pt idx="2">
                  <c:v>SASARAN 
2025</c:v>
                </c:pt>
                <c:pt idx="3">
                  <c:v>SEBENAR 
2025</c:v>
                </c:pt>
                <c:pt idx="4">
                  <c:v>SEBENAR 
2024</c:v>
                </c:pt>
              </c:strCache>
            </c:strRef>
          </c:tx>
          <c:spPr>
            <a:solidFill>
              <a:srgbClr val="FF0000"/>
            </a:solidFill>
            <a:ln>
              <a:noFill/>
            </a:ln>
            <a:effectLst/>
          </c:spPr>
          <c:invertIfNegative val="0"/>
          <c:dPt>
            <c:idx val="1"/>
            <c:invertIfNegative val="0"/>
            <c:bubble3D val="0"/>
            <c:spPr>
              <a:solidFill>
                <a:srgbClr val="00B050"/>
              </a:solidFill>
              <a:ln>
                <a:noFill/>
              </a:ln>
              <a:effectLst/>
            </c:spPr>
            <c:extLst>
              <c:ext xmlns:c16="http://schemas.microsoft.com/office/drawing/2014/chart" uri="{C3380CC4-5D6E-409C-BE32-E72D297353CC}">
                <c16:uniqueId val="{00000003-ED53-4732-864E-765508CC6A1F}"/>
              </c:ext>
            </c:extLst>
          </c:dPt>
          <c:dPt>
            <c:idx val="2"/>
            <c:invertIfNegative val="0"/>
            <c:bubble3D val="0"/>
            <c:spPr>
              <a:solidFill>
                <a:srgbClr val="00B050"/>
              </a:solidFill>
              <a:ln>
                <a:noFill/>
              </a:ln>
              <a:effectLst/>
            </c:spPr>
            <c:extLst>
              <c:ext xmlns:c16="http://schemas.microsoft.com/office/drawing/2014/chart" uri="{C3380CC4-5D6E-409C-BE32-E72D297353CC}">
                <c16:uniqueId val="{00000005-ED53-4732-864E-765508CC6A1F}"/>
              </c:ext>
            </c:extLst>
          </c:dPt>
          <c:dPt>
            <c:idx val="3"/>
            <c:invertIfNegative val="0"/>
            <c:bubble3D val="0"/>
            <c:spPr>
              <a:solidFill>
                <a:srgbClr val="00B050"/>
              </a:solidFill>
              <a:ln>
                <a:noFill/>
              </a:ln>
              <a:effectLst/>
            </c:spPr>
            <c:extLst>
              <c:ext xmlns:c16="http://schemas.microsoft.com/office/drawing/2014/chart" uri="{C3380CC4-5D6E-409C-BE32-E72D297353CC}">
                <c16:uniqueId val="{00000007-ED53-4732-864E-765508CC6A1F}"/>
              </c:ext>
            </c:extLst>
          </c:dPt>
          <c:dLbls>
            <c:dLbl>
              <c:idx val="0"/>
              <c:layout>
                <c:manualLayout>
                  <c:x val="-3.7186859122817018E-17"/>
                  <c:y val="2.49376558603491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3B6-43D7-8022-1CF9CA3EF615}"/>
                </c:ext>
              </c:extLst>
            </c:dLbl>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5-ED53-4732-864E-765508CC6A1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'P&amp;L'!$B$42:$E$42</c:f>
              <c:strCache>
                <c:ptCount val="4"/>
                <c:pt idx="0">
                  <c:v>BAJET 2025</c:v>
                </c:pt>
                <c:pt idx="1">
                  <c:v>SASARAN 
2025</c:v>
                </c:pt>
                <c:pt idx="2">
                  <c:v>SEBENAR 
2025</c:v>
                </c:pt>
                <c:pt idx="3">
                  <c:v>SEBENAR 
2024</c:v>
                </c:pt>
              </c:strCache>
            </c:strRef>
          </c:cat>
          <c:val>
            <c:numRef>
              <c:f>'P&amp;L'!$B$45:$E$45</c:f>
              <c:numCache>
                <c:formatCode>#,##0.00_ ;\-#,##0.00\ </c:formatCode>
                <c:ptCount val="4"/>
                <c:pt idx="0">
                  <c:v>-82920000</c:v>
                </c:pt>
                <c:pt idx="1">
                  <c:v>-82920000</c:v>
                </c:pt>
                <c:pt idx="2">
                  <c:v>77432143.2299999</c:v>
                </c:pt>
                <c:pt idx="3">
                  <c:v>90321492.100000083</c:v>
                </c:pt>
              </c:numCache>
            </c:numRef>
          </c:val>
          <c:extLst>
            <c:ext xmlns:c16="http://schemas.microsoft.com/office/drawing/2014/chart" uri="{C3380CC4-5D6E-409C-BE32-E72D297353CC}">
              <c16:uniqueId val="{00000008-ED53-4732-864E-765508CC6A1F}"/>
            </c:ext>
          </c:extLst>
        </c:ser>
        <c:dLbls>
          <c:showLegendKey val="0"/>
          <c:showVal val="0"/>
          <c:showCatName val="0"/>
          <c:showSerName val="0"/>
          <c:showPercent val="0"/>
          <c:showBubbleSize val="0"/>
        </c:dLbls>
        <c:gapWidth val="219"/>
        <c:overlap val="-27"/>
        <c:axId val="1811446208"/>
        <c:axId val="1811451008"/>
      </c:barChart>
      <c:catAx>
        <c:axId val="1811446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51008"/>
        <c:crosses val="autoZero"/>
        <c:auto val="1"/>
        <c:lblAlgn val="ctr"/>
        <c:lblOffset val="100"/>
        <c:noMultiLvlLbl val="0"/>
      </c:catAx>
      <c:valAx>
        <c:axId val="1811451008"/>
        <c:scaling>
          <c:orientation val="minMax"/>
        </c:scaling>
        <c:delete val="0"/>
        <c:axPos val="l"/>
        <c:majorGridlines>
          <c:spPr>
            <a:ln w="9525" cap="flat" cmpd="sng" algn="ctr">
              <a:solidFill>
                <a:schemeClr val="tx1">
                  <a:lumMod val="15000"/>
                  <a:lumOff val="85000"/>
                </a:schemeClr>
              </a:solidFill>
              <a:round/>
            </a:ln>
            <a:effectLst/>
          </c:spPr>
        </c:majorGridlines>
        <c:numFmt formatCode="#,##0_ ;\-#,##0\ "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1446208"/>
        <c:crosses val="autoZero"/>
        <c:crossBetween val="between"/>
        <c:dispUnits>
          <c:builtInUnit val="millions"/>
          <c:dispUnitsLbl>
            <c:layout>
              <c:manualLayout>
                <c:xMode val="edge"/>
                <c:yMode val="edge"/>
                <c:x val="8.329191356151476E-2"/>
                <c:y val="0.42607693365012655"/>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MY" b="1"/>
              <a:t>PECAHAN BELANJA</a:t>
            </a:r>
            <a:r>
              <a:rPr lang="en-MY" b="1" baseline="0"/>
              <a:t> CIDB 2025</a:t>
            </a:r>
            <a:endParaRPr lang="en-MY"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barChart>
        <c:barDir val="col"/>
        <c:grouping val="stacked"/>
        <c:varyColors val="0"/>
        <c:ser>
          <c:idx val="0"/>
          <c:order val="0"/>
          <c:tx>
            <c:strRef>
              <c:f>'P&amp;L'!$A$24</c:f>
              <c:strCache>
                <c:ptCount val="1"/>
                <c:pt idx="0">
                  <c:v>BELANJA PROGRAM</c:v>
                </c:pt>
              </c:strCache>
            </c:strRef>
          </c:tx>
          <c:spPr>
            <a:solidFill>
              <a:srgbClr val="92D05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'P&amp;L'!$B$24:$E$24</c:f>
              <c:numCache>
                <c:formatCode>_-* #,##0_-;\-* #,##0_-;_-* "-"??_-;_-@_-</c:formatCode>
                <c:ptCount val="4"/>
                <c:pt idx="0">
                  <c:v>210302000</c:v>
                </c:pt>
                <c:pt idx="1">
                  <c:v>210302000</c:v>
                </c:pt>
                <c:pt idx="2">
                  <c:v>208497151.84999999</c:v>
                </c:pt>
                <c:pt idx="3">
                  <c:v>192201122.76000002</c:v>
                </c:pt>
              </c:numCache>
            </c:numRef>
          </c:val>
          <c:extLst>
            <c:ext xmlns:c16="http://schemas.microsoft.com/office/drawing/2014/chart" uri="{C3380CC4-5D6E-409C-BE32-E72D297353CC}">
              <c16:uniqueId val="{00000000-9FAE-45BD-9876-6CFDCDB62301}"/>
            </c:ext>
          </c:extLst>
        </c:ser>
        <c:ser>
          <c:idx val="1"/>
          <c:order val="1"/>
          <c:tx>
            <c:strRef>
              <c:f>'P&amp;L'!$A$25</c:f>
              <c:strCache>
                <c:ptCount val="1"/>
                <c:pt idx="0">
                  <c:v>BELANJA MENGURUS</c:v>
                </c:pt>
              </c:strCache>
            </c:strRef>
          </c:tx>
          <c:spPr>
            <a:solidFill>
              <a:srgbClr val="FFFF00"/>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1-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'P&amp;L'!$B$25:$E$25</c:f>
              <c:numCache>
                <c:formatCode>_-* #,##0_-;\-* #,##0_-;_-* "-"??_-;_-@_-</c:formatCode>
                <c:ptCount val="4"/>
                <c:pt idx="0">
                  <c:v>180600000</c:v>
                </c:pt>
                <c:pt idx="1">
                  <c:v>180600000</c:v>
                </c:pt>
                <c:pt idx="2">
                  <c:v>168662031.14000008</c:v>
                </c:pt>
                <c:pt idx="3">
                  <c:v>168496552.68999997</c:v>
                </c:pt>
              </c:numCache>
            </c:numRef>
          </c:val>
          <c:extLst>
            <c:ext xmlns:c16="http://schemas.microsoft.com/office/drawing/2014/chart" uri="{C3380CC4-5D6E-409C-BE32-E72D297353CC}">
              <c16:uniqueId val="{00000001-9FAE-45BD-9876-6CFDCDB62301}"/>
            </c:ext>
          </c:extLst>
        </c:ser>
        <c:ser>
          <c:idx val="2"/>
          <c:order val="2"/>
          <c:tx>
            <c:strRef>
              <c:f>'P&amp;L'!$A$26</c:f>
              <c:strCache>
                <c:ptCount val="1"/>
                <c:pt idx="0">
                  <c:v>BELANJA MODAL</c:v>
                </c:pt>
              </c:strCache>
            </c:strRef>
          </c:tx>
          <c:spPr>
            <a:solidFill>
              <a:srgbClr val="00FFFF"/>
            </a:solidFill>
            <a:ln>
              <a:noFill/>
            </a:ln>
            <a:effectLst/>
          </c:spPr>
          <c:invertIfNegative val="0"/>
          <c:dLbls>
            <c:dLbl>
              <c:idx val="2"/>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0-1B92-4CE5-86A6-E6DA430C40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'P&amp;L'!$B$23:$E$23</c:f>
              <c:strCache>
                <c:ptCount val="4"/>
                <c:pt idx="0">
                  <c:v>BAJET 2025</c:v>
                </c:pt>
                <c:pt idx="1">
                  <c:v>SASARAN 
2025</c:v>
                </c:pt>
                <c:pt idx="2">
                  <c:v>SEBENAR 
2025</c:v>
                </c:pt>
                <c:pt idx="3">
                  <c:v>SEBENAR 
2024</c:v>
                </c:pt>
              </c:strCache>
            </c:strRef>
          </c:cat>
          <c:val>
            <c:numRef>
              <c:f>'P&amp;L'!$B$26:$E$26</c:f>
              <c:numCache>
                <c:formatCode>_-* #,##0_-;\-* #,##0_-;_-* "-"??_-;_-@_-</c:formatCode>
                <c:ptCount val="4"/>
                <c:pt idx="0">
                  <c:v>55218000</c:v>
                </c:pt>
                <c:pt idx="1">
                  <c:v>55218000</c:v>
                </c:pt>
                <c:pt idx="2">
                  <c:v>48772777.189999998</c:v>
                </c:pt>
                <c:pt idx="3">
                  <c:v>39700493.390000001</c:v>
                </c:pt>
              </c:numCache>
            </c:numRef>
          </c:val>
          <c:extLst>
            <c:ext xmlns:c16="http://schemas.microsoft.com/office/drawing/2014/chart" uri="{C3380CC4-5D6E-409C-BE32-E72D297353CC}">
              <c16:uniqueId val="{00000002-9FAE-45BD-9876-6CFDCDB62301}"/>
            </c:ext>
          </c:extLst>
        </c:ser>
        <c:ser>
          <c:idx val="3"/>
          <c:order val="3"/>
          <c:tx>
            <c:strRef>
              <c:f>'P&amp;L'!$A$27</c:f>
              <c:strCache>
                <c:ptCount val="1"/>
              </c:strCache>
            </c:strRef>
          </c:tx>
          <c:spPr>
            <a:solidFill>
              <a:schemeClr val="accent4"/>
            </a:solidFill>
            <a:ln>
              <a:noFill/>
            </a:ln>
            <a:effectLst/>
          </c:spPr>
          <c:invertIfNegative val="0"/>
          <c:cat>
            <c:strRef>
              <c:f>'P&amp;L'!$B$23:$E$23</c:f>
              <c:strCache>
                <c:ptCount val="4"/>
                <c:pt idx="0">
                  <c:v>BAJET 2025</c:v>
                </c:pt>
                <c:pt idx="1">
                  <c:v>SASARAN 
2025</c:v>
                </c:pt>
                <c:pt idx="2">
                  <c:v>SEBENAR 
2025</c:v>
                </c:pt>
                <c:pt idx="3">
                  <c:v>SEBENAR 
2024</c:v>
                </c:pt>
              </c:strCache>
            </c:strRef>
          </c:cat>
          <c:val>
            <c:numRef>
              <c:f>'P&amp;L'!$B$27:$E$27</c:f>
              <c:numCache>
                <c:formatCode>_(* #,##0.00_);_(* \(#,##0.00\);_(* "-"??_);_(@_)</c:formatCode>
                <c:ptCount val="4"/>
              </c:numCache>
            </c:numRef>
          </c:val>
          <c:extLst>
            <c:ext xmlns:c16="http://schemas.microsoft.com/office/drawing/2014/chart" uri="{C3380CC4-5D6E-409C-BE32-E72D297353CC}">
              <c16:uniqueId val="{00000000-71EE-4EB3-98A7-238CEFC1822A}"/>
            </c:ext>
          </c:extLst>
        </c:ser>
        <c:dLbls>
          <c:showLegendKey val="0"/>
          <c:showVal val="0"/>
          <c:showCatName val="0"/>
          <c:showSerName val="0"/>
          <c:showPercent val="0"/>
          <c:showBubbleSize val="0"/>
        </c:dLbls>
        <c:gapWidth val="150"/>
        <c:overlap val="100"/>
        <c:axId val="372777551"/>
        <c:axId val="372782351"/>
      </c:barChart>
      <c:catAx>
        <c:axId val="372777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82351"/>
        <c:crosses val="autoZero"/>
        <c:auto val="1"/>
        <c:lblAlgn val="ctr"/>
        <c:lblOffset val="100"/>
        <c:noMultiLvlLbl val="0"/>
      </c:catAx>
      <c:valAx>
        <c:axId val="372782351"/>
        <c:scaling>
          <c:orientation val="minMax"/>
          <c:max val="450000004.5"/>
          <c:min val="0"/>
        </c:scaling>
        <c:delete val="0"/>
        <c:axPos val="l"/>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2777551"/>
        <c:crosses val="autoZero"/>
        <c:crossBetween val="between"/>
        <c:majorUnit val="50000000"/>
        <c:dispUnits>
          <c:builtInUnit val="millions"/>
          <c:dispUnitsLbl>
            <c:layout>
              <c:manualLayout>
                <c:xMode val="edge"/>
                <c:yMode val="edge"/>
                <c:x val="1.1913906546504026E-2"/>
                <c:y val="0.39060109289617484"/>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2434075211147414"/>
          <c:y val="0.91124039812871815"/>
          <c:w val="0.59234035873366742"/>
          <c:h val="5.501260997632020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r>
              <a:rPr lang="en-MY" sz="1800" b="1" i="0" u="none" strike="noStrike" kern="1200" spc="0" baseline="0">
                <a:solidFill>
                  <a:sysClr val="windowText" lastClr="000000">
                    <a:lumMod val="65000"/>
                    <a:lumOff val="35000"/>
                  </a:sysClr>
                </a:solidFill>
              </a:rPr>
              <a:t>PENYATA KEDUDUKAN KEWANGAN CIDB PADA 2025</a:t>
            </a:r>
          </a:p>
        </c:rich>
      </c:tx>
      <c:layout>
        <c:manualLayout>
          <c:xMode val="edge"/>
          <c:yMode val="edge"/>
          <c:x val="0.40347064633451307"/>
          <c:y val="2.1574079339885539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chemeClr val="tx1">
                  <a:lumMod val="65000"/>
                  <a:lumOff val="35000"/>
                </a:schemeClr>
              </a:solidFill>
              <a:latin typeface="+mn-lt"/>
              <a:ea typeface="+mn-ea"/>
              <a:cs typeface="+mn-cs"/>
            </a:defRPr>
          </a:pPr>
          <a:endParaRPr lang="en-MY"/>
        </a:p>
      </c:txPr>
    </c:title>
    <c:autoTitleDeleted val="0"/>
    <c:plotArea>
      <c:layout>
        <c:manualLayout>
          <c:layoutTarget val="inner"/>
          <c:xMode val="edge"/>
          <c:yMode val="edge"/>
          <c:x val="5.2456652682770395E-2"/>
          <c:y val="9.4786605384110323E-2"/>
          <c:w val="0.93734754187304903"/>
          <c:h val="0.78179018824222812"/>
        </c:manualLayout>
      </c:layout>
      <c:barChart>
        <c:barDir val="col"/>
        <c:grouping val="stacked"/>
        <c:varyColors val="0"/>
        <c:ser>
          <c:idx val="0"/>
          <c:order val="0"/>
          <c:tx>
            <c:strRef>
              <c:f>BS!$B$32</c:f>
              <c:strCache>
                <c:ptCount val="1"/>
                <c:pt idx="0">
                  <c:v>ASET BERSIH (RM)</c:v>
                </c:pt>
              </c:strCache>
            </c:strRef>
          </c:tx>
          <c:spPr>
            <a:solidFill>
              <a:schemeClr val="accent6">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BS!$B$33:$B$36</c:f>
              <c:numCache>
                <c:formatCode>_(* #,##0.00_);_(* \(#,##0.00\);_(* "-"??_);_(@_)</c:formatCode>
                <c:ptCount val="4"/>
                <c:pt idx="0">
                  <c:v>0</c:v>
                </c:pt>
                <c:pt idx="1">
                  <c:v>1032439700.83</c:v>
                </c:pt>
                <c:pt idx="2">
                  <c:v>0</c:v>
                </c:pt>
                <c:pt idx="3">
                  <c:v>1156879298.2499998</c:v>
                </c:pt>
              </c:numCache>
            </c:numRef>
          </c:val>
          <c:extLst>
            <c:ext xmlns:c16="http://schemas.microsoft.com/office/drawing/2014/chart" uri="{C3380CC4-5D6E-409C-BE32-E72D297353CC}">
              <c16:uniqueId val="{00000000-0E01-41D2-BE30-020FF6C2A1B6}"/>
            </c:ext>
          </c:extLst>
        </c:ser>
        <c:ser>
          <c:idx val="1"/>
          <c:order val="1"/>
          <c:tx>
            <c:strRef>
              <c:f>BS!$C$32</c:f>
              <c:strCache>
                <c:ptCount val="1"/>
                <c:pt idx="0">
                  <c:v>ASET/LIABILITI BUKAN SEMASA (RM)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BS!$C$33:$C$36</c:f>
              <c:numCache>
                <c:formatCode>_(* #,##0.00_);_(* \(#,##0.00\);_(* "-"??_);_(@_)</c:formatCode>
                <c:ptCount val="4"/>
                <c:pt idx="0">
                  <c:v>468597232.14999992</c:v>
                </c:pt>
                <c:pt idx="1">
                  <c:v>39710053.960000001</c:v>
                </c:pt>
                <c:pt idx="2">
                  <c:v>495014741.39000005</c:v>
                </c:pt>
                <c:pt idx="3">
                  <c:v>34346220.859999999</c:v>
                </c:pt>
              </c:numCache>
            </c:numRef>
          </c:val>
          <c:extLst>
            <c:ext xmlns:c16="http://schemas.microsoft.com/office/drawing/2014/chart" uri="{C3380CC4-5D6E-409C-BE32-E72D297353CC}">
              <c16:uniqueId val="{00000001-0E01-41D2-BE30-020FF6C2A1B6}"/>
            </c:ext>
          </c:extLst>
        </c:ser>
        <c:ser>
          <c:idx val="2"/>
          <c:order val="2"/>
          <c:tx>
            <c:strRef>
              <c:f>BS!$D$32</c:f>
              <c:strCache>
                <c:ptCount val="1"/>
                <c:pt idx="0">
                  <c:v>ASET/LIABILITI SEMASA (RM)</c:v>
                </c:pt>
              </c:strCache>
            </c:strRef>
          </c:tx>
          <c:spPr>
            <a:solidFill>
              <a:schemeClr val="accent1">
                <a:lumMod val="40000"/>
                <a:lumOff val="60000"/>
              </a:schemeClr>
            </a:solidFill>
            <a:ln>
              <a:noFill/>
            </a:ln>
            <a:effectLst/>
          </c:spPr>
          <c:invertIfNegative val="0"/>
          <c:dLbls>
            <c:dLbl>
              <c:idx val="1"/>
              <c:layout>
                <c:manualLayout>
                  <c:x val="0"/>
                  <c:y val="-1.31319763624425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8AA-480B-BAD8-82C3EB9A20CD}"/>
                </c:ext>
              </c:extLst>
            </c:dLbl>
            <c:dLbl>
              <c:idx val="3"/>
              <c:layout>
                <c:manualLayout>
                  <c:x val="-4.4787816134096176E-3"/>
                  <c:y val="-3.67695338148391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A4A-498A-A643-0CC86AF3E327}"/>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BS!$A$33:$A$36</c:f>
              <c:strCache>
                <c:ptCount val="4"/>
                <c:pt idx="0">
                  <c:v>ASET 2024</c:v>
                </c:pt>
                <c:pt idx="1">
                  <c:v>LIABILITI &amp; A.BERSIH 2024</c:v>
                </c:pt>
                <c:pt idx="2">
                  <c:v>ASET 2025</c:v>
                </c:pt>
                <c:pt idx="3">
                  <c:v>LIABILITI &amp; A.BERSIH 2025</c:v>
                </c:pt>
              </c:strCache>
            </c:strRef>
          </c:cat>
          <c:val>
            <c:numRef>
              <c:f>BS!$D$33:$D$36</c:f>
              <c:numCache>
                <c:formatCode>_(* #,##0.00_);_(* \(#,##0.00\);_(* "-"??_);_(@_)</c:formatCode>
                <c:ptCount val="4"/>
                <c:pt idx="0">
                  <c:v>652641109.48999989</c:v>
                </c:pt>
                <c:pt idx="1">
                  <c:v>49088586.849999994</c:v>
                </c:pt>
                <c:pt idx="2">
                  <c:v>755422297.9799999</c:v>
                </c:pt>
                <c:pt idx="3">
                  <c:v>59211520.260000005</c:v>
                </c:pt>
              </c:numCache>
            </c:numRef>
          </c:val>
          <c:extLst>
            <c:ext xmlns:c16="http://schemas.microsoft.com/office/drawing/2014/chart" uri="{C3380CC4-5D6E-409C-BE32-E72D297353CC}">
              <c16:uniqueId val="{00000002-0E01-41D2-BE30-020FF6C2A1B6}"/>
            </c:ext>
          </c:extLst>
        </c:ser>
        <c:dLbls>
          <c:showLegendKey val="0"/>
          <c:showVal val="0"/>
          <c:showCatName val="0"/>
          <c:showSerName val="0"/>
          <c:showPercent val="0"/>
          <c:showBubbleSize val="0"/>
        </c:dLbls>
        <c:gapWidth val="150"/>
        <c:overlap val="100"/>
        <c:axId val="1790309183"/>
        <c:axId val="1790310143"/>
      </c:barChart>
      <c:catAx>
        <c:axId val="17903091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790310143"/>
        <c:crosses val="autoZero"/>
        <c:auto val="1"/>
        <c:lblAlgn val="ctr"/>
        <c:lblOffset val="100"/>
        <c:noMultiLvlLbl val="0"/>
      </c:catAx>
      <c:valAx>
        <c:axId val="17903101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790309183"/>
        <c:crosses val="autoZero"/>
        <c:crossBetween val="between"/>
        <c:dispUnits>
          <c:builtInUnit val="millions"/>
          <c:dispUnitsLbl>
            <c:layout>
              <c:manualLayout>
                <c:xMode val="edge"/>
                <c:yMode val="edge"/>
                <c:x val="1.1122696848197011E-2"/>
                <c:y val="0.45197636244254763"/>
              </c:manualLayout>
            </c:layout>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layout>
        <c:manualLayout>
          <c:xMode val="edge"/>
          <c:yMode val="edge"/>
          <c:x val="0.31985067248376936"/>
          <c:y val="0.94780008375512481"/>
          <c:w val="0.48122568806252347"/>
          <c:h val="4.4320730427409638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3815536073802576"/>
          <c:y val="0.15709682255266597"/>
          <c:w val="0.75768263342082243"/>
          <c:h val="0.62481278688758646"/>
        </c:manualLayout>
      </c:layout>
      <c:barChart>
        <c:barDir val="bar"/>
        <c:grouping val="clustered"/>
        <c:varyColors val="0"/>
        <c:ser>
          <c:idx val="0"/>
          <c:order val="0"/>
          <c:tx>
            <c:strRef>
              <c:f>CF!$B$23</c:f>
              <c:strCache>
                <c:ptCount val="1"/>
                <c:pt idx="0">
                  <c:v>BAKI TUNAI AWAL (RM)</c:v>
                </c:pt>
              </c:strCache>
            </c:strRef>
          </c:tx>
          <c:spPr>
            <a:solidFill>
              <a:srgbClr val="00FF99"/>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4-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CF!$B$24:$B$25</c:f>
              <c:numCache>
                <c:formatCode>_(* #,##0.00_);_(* \(#,##0.00\);_(* "-"??_);_(@_)</c:formatCode>
                <c:ptCount val="2"/>
                <c:pt idx="0">
                  <c:v>500245702</c:v>
                </c:pt>
                <c:pt idx="1">
                  <c:v>608091383</c:v>
                </c:pt>
              </c:numCache>
            </c:numRef>
          </c:val>
          <c:extLst>
            <c:ext xmlns:c16="http://schemas.microsoft.com/office/drawing/2014/chart" uri="{C3380CC4-5D6E-409C-BE32-E72D297353CC}">
              <c16:uniqueId val="{00000000-1DF7-4CAA-A13F-3DAB2DD5A2DB}"/>
            </c:ext>
          </c:extLst>
        </c:ser>
        <c:ser>
          <c:idx val="1"/>
          <c:order val="1"/>
          <c:tx>
            <c:strRef>
              <c:f>CF!$C$23</c:f>
              <c:strCache>
                <c:ptCount val="1"/>
                <c:pt idx="0">
                  <c:v>AKT. OPERASI (RM )</c:v>
                </c:pt>
              </c:strCache>
            </c:strRef>
          </c:tx>
          <c:spPr>
            <a:solidFill>
              <a:srgbClr val="FFC000"/>
            </a:solidFill>
            <a:ln>
              <a:noFill/>
            </a:ln>
            <a:effectLst/>
          </c:spPr>
          <c:invertIfNegative val="0"/>
          <c:dLbls>
            <c:dLbl>
              <c:idx val="1"/>
              <c:tx>
                <c:rich>
                  <a:bodyPr/>
                  <a:lstStyle/>
                  <a:p>
                    <a:fld id="{66F62E63-9FA8-4A3A-99FC-1111D5EAC796}" type="VALUE">
                      <a:rPr lang="en-US" b="1"/>
                      <a:pPr/>
                      <a:t>[VALUE]</a:t>
                    </a:fld>
                    <a:endParaRPr lang="en-MY"/>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CF!$C$24:$C$25</c:f>
              <c:numCache>
                <c:formatCode>_(* #,##0.00_);_(* \(#,##0.00\);_(* "-"??_);_(@_)</c:formatCode>
                <c:ptCount val="2"/>
                <c:pt idx="0">
                  <c:v>125524119</c:v>
                </c:pt>
                <c:pt idx="1">
                  <c:v>108587039</c:v>
                </c:pt>
              </c:numCache>
            </c:numRef>
          </c:val>
          <c:extLst>
            <c:ext xmlns:c16="http://schemas.microsoft.com/office/drawing/2014/chart" uri="{C3380CC4-5D6E-409C-BE32-E72D297353CC}">
              <c16:uniqueId val="{00000001-1DF7-4CAA-A13F-3DAB2DD5A2DB}"/>
            </c:ext>
          </c:extLst>
        </c:ser>
        <c:ser>
          <c:idx val="2"/>
          <c:order val="2"/>
          <c:tx>
            <c:strRef>
              <c:f>CF!$D$23</c:f>
              <c:strCache>
                <c:ptCount val="1"/>
                <c:pt idx="0">
                  <c:v>AKT. PELABURAN (RM)</c:v>
                </c:pt>
              </c:strCache>
            </c:strRef>
          </c:tx>
          <c:spPr>
            <a:solidFill>
              <a:srgbClr val="00FFFF"/>
            </a:solidFill>
            <a:ln>
              <a:noFill/>
            </a:ln>
            <a:effectLst/>
          </c:spPr>
          <c:invertIfNegative val="0"/>
          <c:dLbls>
            <c:dLbl>
              <c:idx val="0"/>
              <c:layout>
                <c:manualLayout>
                  <c:x val="3.2275416890801705E-3"/>
                  <c:y val="-3.7914691943127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8EE-46A2-AB5B-916790C178B7}"/>
                </c:ext>
              </c:extLst>
            </c:dLbl>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2-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CF!$D$24:$D$25</c:f>
              <c:numCache>
                <c:formatCode>_(* #,##0.00_);_(* \(#,##0.00\);_(* "-"??_);_(@_)</c:formatCode>
                <c:ptCount val="2"/>
                <c:pt idx="0">
                  <c:v>-17678438</c:v>
                </c:pt>
                <c:pt idx="1">
                  <c:v>-23056468</c:v>
                </c:pt>
              </c:numCache>
            </c:numRef>
          </c:val>
          <c:extLst>
            <c:ext xmlns:c16="http://schemas.microsoft.com/office/drawing/2014/chart" uri="{C3380CC4-5D6E-409C-BE32-E72D297353CC}">
              <c16:uniqueId val="{00000002-1DF7-4CAA-A13F-3DAB2DD5A2DB}"/>
            </c:ext>
          </c:extLst>
        </c:ser>
        <c:ser>
          <c:idx val="3"/>
          <c:order val="3"/>
          <c:tx>
            <c:strRef>
              <c:f>CF!$E$23</c:f>
              <c:strCache>
                <c:ptCount val="1"/>
                <c:pt idx="0">
                  <c:v>BAKI TUNAI AKHIR (RM)</c:v>
                </c:pt>
              </c:strCache>
            </c:strRef>
          </c:tx>
          <c:spPr>
            <a:solidFill>
              <a:schemeClr val="accent6">
                <a:lumMod val="75000"/>
              </a:schemeClr>
            </a:solidFill>
            <a:ln>
              <a:noFill/>
            </a:ln>
            <a:effectLst/>
          </c:spPr>
          <c:invertIfNegative val="0"/>
          <c:dLbls>
            <c:dLbl>
              <c:idx val="1"/>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6="http://schemas.microsoft.com/office/drawing/2014/chart" uri="{C3380CC4-5D6E-409C-BE32-E72D297353CC}">
                  <c16:uniqueId val="{00000003-88EE-46A2-AB5B-916790C178B7}"/>
                </c:ext>
              </c:extLst>
            </c:dLbl>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CF!$A$24:$A$25</c:f>
              <c:strCache>
                <c:ptCount val="2"/>
                <c:pt idx="0">
                  <c:v>SEBENAR 2024</c:v>
                </c:pt>
                <c:pt idx="1">
                  <c:v>SEBENAR 2025</c:v>
                </c:pt>
              </c:strCache>
            </c:strRef>
          </c:cat>
          <c:val>
            <c:numRef>
              <c:f>CF!$E$24:$E$25</c:f>
              <c:numCache>
                <c:formatCode>_(* #,##0.00_);_(* \(#,##0.00\);_(* "-"??_);_(@_)</c:formatCode>
                <c:ptCount val="2"/>
                <c:pt idx="0">
                  <c:v>608091383</c:v>
                </c:pt>
                <c:pt idx="1">
                  <c:v>693621954</c:v>
                </c:pt>
              </c:numCache>
            </c:numRef>
          </c:val>
          <c:extLst>
            <c:ext xmlns:c16="http://schemas.microsoft.com/office/drawing/2014/chart" uri="{C3380CC4-5D6E-409C-BE32-E72D297353CC}">
              <c16:uniqueId val="{00000003-1DF7-4CAA-A13F-3DAB2DD5A2DB}"/>
            </c:ext>
          </c:extLst>
        </c:ser>
        <c:dLbls>
          <c:showLegendKey val="0"/>
          <c:showVal val="0"/>
          <c:showCatName val="0"/>
          <c:showSerName val="0"/>
          <c:showPercent val="0"/>
          <c:showBubbleSize val="0"/>
        </c:dLbls>
        <c:gapWidth val="219"/>
        <c:axId val="341840303"/>
        <c:axId val="341839343"/>
      </c:barChart>
      <c:catAx>
        <c:axId val="3418403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39343"/>
        <c:crosses val="autoZero"/>
        <c:auto val="1"/>
        <c:lblAlgn val="ctr"/>
        <c:lblOffset val="100"/>
        <c:noMultiLvlLbl val="0"/>
      </c:catAx>
      <c:valAx>
        <c:axId val="341839343"/>
        <c:scaling>
          <c:orientation val="minMax"/>
          <c:max val="700000000"/>
          <c:min val="-50000000"/>
        </c:scaling>
        <c:delete val="0"/>
        <c:axPos val="b"/>
        <c:majorGridlines>
          <c:spPr>
            <a:ln w="9525" cap="flat" cmpd="sng" algn="ctr">
              <a:solidFill>
                <a:schemeClr val="tx1">
                  <a:lumMod val="15000"/>
                  <a:lumOff val="85000"/>
                </a:schemeClr>
              </a:solidFill>
              <a:round/>
            </a:ln>
            <a:effectLst/>
          </c:spPr>
        </c:majorGridlines>
        <c:numFmt formatCode="_(* #,##0_);_(* \(#,##0\);_(* &quot;-&quot;_);_(@_)"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341840303"/>
        <c:crosses val="autoZero"/>
        <c:crossBetween val="between"/>
        <c:dispUnits>
          <c:builtInUnit val="millions"/>
          <c:dispUnitsLbl>
            <c:layout>
              <c:manualLayout>
                <c:xMode val="edge"/>
                <c:yMode val="edge"/>
                <c:x val="0.88361443146454943"/>
                <c:y val="0.85811272406115102"/>
              </c:manualLayout>
            </c:layout>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MY"/>
                    <a:t>Juta</a:t>
                  </a:r>
                </a:p>
              </c:rich>
            </c:tx>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List ptj T.light'!A1"/><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hyperlink" Target="#'Kod Program'!A1"/><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3.xml.rels><?xml version="1.0" encoding="UTF-8" standalone="yes"?>
<Relationships xmlns="http://schemas.openxmlformats.org/package/2006/relationships"><Relationship Id="rId1" Type="http://schemas.openxmlformats.org/officeDocument/2006/relationships/hyperlink" Target="#'JPKA 12-2025'!A1"/></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436924</xdr:colOff>
      <xdr:row>7</xdr:row>
      <xdr:rowOff>108857</xdr:rowOff>
    </xdr:from>
    <xdr:to>
      <xdr:col>10</xdr:col>
      <xdr:colOff>127000</xdr:colOff>
      <xdr:row>28</xdr:row>
      <xdr:rowOff>0</xdr:rowOff>
    </xdr:to>
    <xdr:graphicFrame macro="">
      <xdr:nvGraphicFramePr>
        <xdr:cNvPr id="2" name="Chart 1">
          <a:extLst>
            <a:ext uri="{FF2B5EF4-FFF2-40B4-BE49-F238E27FC236}">
              <a16:creationId xmlns:a16="http://schemas.microsoft.com/office/drawing/2014/main" id="{6B5B37DE-37FB-41CC-9775-434A98698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404812</xdr:colOff>
      <xdr:row>3</xdr:row>
      <xdr:rowOff>26988</xdr:rowOff>
    </xdr:from>
    <xdr:to>
      <xdr:col>20</xdr:col>
      <xdr:colOff>592666</xdr:colOff>
      <xdr:row>7</xdr:row>
      <xdr:rowOff>172728</xdr:rowOff>
    </xdr:to>
    <mc:AlternateContent xmlns:mc="http://schemas.openxmlformats.org/markup-compatibility/2006" xmlns:a14="http://schemas.microsoft.com/office/drawing/2010/main">
      <mc:Choice Requires="a14">
        <xdr:graphicFrame macro="">
          <xdr:nvGraphicFramePr>
            <xdr:cNvPr id="4" name="PTJ_1 1">
              <a:extLst>
                <a:ext uri="{FF2B5EF4-FFF2-40B4-BE49-F238E27FC236}">
                  <a16:creationId xmlns:a16="http://schemas.microsoft.com/office/drawing/2014/main" id="{47B9D127-BB40-224A-6CD3-9C17A9ECEA7B}"/>
                </a:ext>
              </a:extLst>
            </xdr:cNvPr>
            <xdr:cNvGraphicFramePr/>
          </xdr:nvGraphicFramePr>
          <xdr:xfrm>
            <a:off x="0" y="0"/>
            <a:ext cx="0" cy="0"/>
          </xdr:xfrm>
          <a:graphic>
            <a:graphicData uri="http://schemas.microsoft.com/office/drawing/2010/slicer">
              <sle:slicer xmlns:sle="http://schemas.microsoft.com/office/drawing/2010/slicer" name="PTJ_1 1"/>
            </a:graphicData>
          </a:graphic>
        </xdr:graphicFrame>
      </mc:Choice>
      <mc:Fallback xmlns="">
        <xdr:sp macro="" textlink="">
          <xdr:nvSpPr>
            <xdr:cNvPr id="0" name=""/>
            <xdr:cNvSpPr>
              <a:spLocks noTextEdit="1"/>
            </xdr:cNvSpPr>
          </xdr:nvSpPr>
          <xdr:spPr>
            <a:xfrm>
              <a:off x="1627188" y="757238"/>
              <a:ext cx="12819062" cy="87599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436083</xdr:colOff>
      <xdr:row>10</xdr:row>
      <xdr:rowOff>52833</xdr:rowOff>
    </xdr:from>
    <xdr:to>
      <xdr:col>19</xdr:col>
      <xdr:colOff>263555</xdr:colOff>
      <xdr:row>16</xdr:row>
      <xdr:rowOff>10846</xdr:rowOff>
    </xdr:to>
    <xdr:pic>
      <xdr:nvPicPr>
        <xdr:cNvPr id="76" name="Picture 75">
          <a:extLst>
            <a:ext uri="{FF2B5EF4-FFF2-40B4-BE49-F238E27FC236}">
              <a16:creationId xmlns:a16="http://schemas.microsoft.com/office/drawing/2014/main" id="{34DAE76D-401B-944E-E655-C22145CC52C5}"/>
            </a:ext>
          </a:extLst>
        </xdr:cNvPr>
        <xdr:cNvPicPr>
          <a:picLocks noChangeAspect="1"/>
        </xdr:cNvPicPr>
      </xdr:nvPicPr>
      <xdr:blipFill>
        <a:blip xmlns:r="http://schemas.openxmlformats.org/officeDocument/2006/relationships" r:embed="rId2"/>
        <a:stretch>
          <a:fillRect/>
        </a:stretch>
      </xdr:blipFill>
      <xdr:spPr>
        <a:xfrm>
          <a:off x="13217726" y="2048547"/>
          <a:ext cx="1043043" cy="1046585"/>
        </a:xfrm>
        <a:prstGeom prst="rect">
          <a:avLst/>
        </a:prstGeom>
      </xdr:spPr>
    </xdr:pic>
    <xdr:clientData/>
  </xdr:twoCellAnchor>
  <xdr:twoCellAnchor editAs="oneCell">
    <xdr:from>
      <xdr:col>15</xdr:col>
      <xdr:colOff>593160</xdr:colOff>
      <xdr:row>10</xdr:row>
      <xdr:rowOff>54433</xdr:rowOff>
    </xdr:from>
    <xdr:to>
      <xdr:col>17</xdr:col>
      <xdr:colOff>423602</xdr:colOff>
      <xdr:row>16</xdr:row>
      <xdr:rowOff>12446</xdr:rowOff>
    </xdr:to>
    <xdr:pic>
      <xdr:nvPicPr>
        <xdr:cNvPr id="77" name="Picture 76">
          <a:extLst>
            <a:ext uri="{FF2B5EF4-FFF2-40B4-BE49-F238E27FC236}">
              <a16:creationId xmlns:a16="http://schemas.microsoft.com/office/drawing/2014/main" id="{F8EEE9D3-6A7A-18EC-5B9B-0DFD8291FA60}"/>
            </a:ext>
          </a:extLst>
        </xdr:cNvPr>
        <xdr:cNvPicPr>
          <a:picLocks noChangeAspect="1"/>
        </xdr:cNvPicPr>
      </xdr:nvPicPr>
      <xdr:blipFill>
        <a:blip xmlns:r="http://schemas.openxmlformats.org/officeDocument/2006/relationships" r:embed="rId2"/>
        <a:stretch>
          <a:fillRect/>
        </a:stretch>
      </xdr:blipFill>
      <xdr:spPr>
        <a:xfrm>
          <a:off x="12159231" y="2050147"/>
          <a:ext cx="1046014" cy="1046585"/>
        </a:xfrm>
        <a:prstGeom prst="rect">
          <a:avLst/>
        </a:prstGeom>
      </xdr:spPr>
    </xdr:pic>
    <xdr:clientData/>
  </xdr:twoCellAnchor>
  <xdr:twoCellAnchor editAs="oneCell">
    <xdr:from>
      <xdr:col>14</xdr:col>
      <xdr:colOff>653133</xdr:colOff>
      <xdr:row>10</xdr:row>
      <xdr:rowOff>54434</xdr:rowOff>
    </xdr:from>
    <xdr:to>
      <xdr:col>15</xdr:col>
      <xdr:colOff>583734</xdr:colOff>
      <xdr:row>16</xdr:row>
      <xdr:rowOff>12447</xdr:rowOff>
    </xdr:to>
    <xdr:pic>
      <xdr:nvPicPr>
        <xdr:cNvPr id="78" name="Picture 77">
          <a:extLst>
            <a:ext uri="{FF2B5EF4-FFF2-40B4-BE49-F238E27FC236}">
              <a16:creationId xmlns:a16="http://schemas.microsoft.com/office/drawing/2014/main" id="{77E5556F-9DAA-31ED-1C51-2D220C045FC9}"/>
            </a:ext>
          </a:extLst>
        </xdr:cNvPr>
        <xdr:cNvPicPr>
          <a:picLocks noChangeAspect="1"/>
        </xdr:cNvPicPr>
      </xdr:nvPicPr>
      <xdr:blipFill>
        <a:blip xmlns:r="http://schemas.openxmlformats.org/officeDocument/2006/relationships" r:embed="rId2"/>
        <a:stretch>
          <a:fillRect/>
        </a:stretch>
      </xdr:blipFill>
      <xdr:spPr>
        <a:xfrm>
          <a:off x="11103419" y="2050148"/>
          <a:ext cx="1046386" cy="1046585"/>
        </a:xfrm>
        <a:prstGeom prst="rect">
          <a:avLst/>
        </a:prstGeom>
      </xdr:spPr>
    </xdr:pic>
    <xdr:clientData/>
  </xdr:twoCellAnchor>
  <xdr:twoCellAnchor>
    <xdr:from>
      <xdr:col>14</xdr:col>
      <xdr:colOff>980636</xdr:colOff>
      <xdr:row>12</xdr:row>
      <xdr:rowOff>117930</xdr:rowOff>
    </xdr:from>
    <xdr:to>
      <xdr:col>15</xdr:col>
      <xdr:colOff>235858</xdr:colOff>
      <xdr:row>14</xdr:row>
      <xdr:rowOff>63500</xdr:rowOff>
    </xdr:to>
    <xdr:sp macro="" textlink="">
      <xdr:nvSpPr>
        <xdr:cNvPr id="79" name="Oval 78">
          <a:extLst>
            <a:ext uri="{FF2B5EF4-FFF2-40B4-BE49-F238E27FC236}">
              <a16:creationId xmlns:a16="http://schemas.microsoft.com/office/drawing/2014/main" id="{63B3B059-4CAB-1E0B-F100-98842A9C45EC}"/>
            </a:ext>
          </a:extLst>
        </xdr:cNvPr>
        <xdr:cNvSpPr/>
      </xdr:nvSpPr>
      <xdr:spPr>
        <a:xfrm>
          <a:off x="11430922" y="2476501"/>
          <a:ext cx="371007" cy="308428"/>
        </a:xfrm>
        <a:prstGeom prst="ellipse">
          <a:avLst/>
        </a:prstGeom>
        <a:solidFill>
          <a:srgbClr val="16B21D"/>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xdr:from>
      <xdr:col>18</xdr:col>
      <xdr:colOff>172357</xdr:colOff>
      <xdr:row>12</xdr:row>
      <xdr:rowOff>117929</xdr:rowOff>
    </xdr:from>
    <xdr:to>
      <xdr:col>18</xdr:col>
      <xdr:colOff>517070</xdr:colOff>
      <xdr:row>14</xdr:row>
      <xdr:rowOff>72571</xdr:rowOff>
    </xdr:to>
    <xdr:sp macro="" textlink="">
      <xdr:nvSpPr>
        <xdr:cNvPr id="80" name="Oval 79">
          <a:extLst>
            <a:ext uri="{FF2B5EF4-FFF2-40B4-BE49-F238E27FC236}">
              <a16:creationId xmlns:a16="http://schemas.microsoft.com/office/drawing/2014/main" id="{292F60B9-66A0-F1CE-DF06-35A2123799B4}"/>
            </a:ext>
          </a:extLst>
        </xdr:cNvPr>
        <xdr:cNvSpPr/>
      </xdr:nvSpPr>
      <xdr:spPr>
        <a:xfrm>
          <a:off x="13561786" y="2476500"/>
          <a:ext cx="344713" cy="317500"/>
        </a:xfrm>
        <a:prstGeom prst="ellipse">
          <a:avLst/>
        </a:prstGeom>
        <a:solidFill>
          <a:srgbClr val="FF00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0</xdr:colOff>
      <xdr:row>16</xdr:row>
      <xdr:rowOff>36286</xdr:rowOff>
    </xdr:from>
    <xdr:to>
      <xdr:col>2</xdr:col>
      <xdr:colOff>368429</xdr:colOff>
      <xdr:row>31</xdr:row>
      <xdr:rowOff>101600</xdr:rowOff>
    </xdr:to>
    <mc:AlternateContent xmlns:mc="http://schemas.openxmlformats.org/markup-compatibility/2006" xmlns:a14="http://schemas.microsoft.com/office/drawing/2010/main">
      <mc:Choice Requires="a14">
        <xdr:graphicFrame macro="">
          <xdr:nvGraphicFramePr>
            <xdr:cNvPr id="6" name="DESC">
              <a:extLst>
                <a:ext uri="{FF2B5EF4-FFF2-40B4-BE49-F238E27FC236}">
                  <a16:creationId xmlns:a16="http://schemas.microsoft.com/office/drawing/2014/main" id="{21D26708-A502-4830-A93D-3ACADAAA9E23}"/>
                </a:ext>
              </a:extLst>
            </xdr:cNvPr>
            <xdr:cNvGraphicFramePr/>
          </xdr:nvGraphicFramePr>
          <xdr:xfrm>
            <a:off x="0" y="0"/>
            <a:ext cx="0" cy="0"/>
          </xdr:xfrm>
          <a:graphic>
            <a:graphicData uri="http://schemas.microsoft.com/office/drawing/2010/slicer">
              <sle:slicer xmlns:sle="http://schemas.microsoft.com/office/drawing/2010/slicer" name="DESC"/>
            </a:graphicData>
          </a:graphic>
        </xdr:graphicFrame>
      </mc:Choice>
      <mc:Fallback xmlns="">
        <xdr:sp macro="" textlink="">
          <xdr:nvSpPr>
            <xdr:cNvPr id="0" name=""/>
            <xdr:cNvSpPr>
              <a:spLocks noTextEdit="1"/>
            </xdr:cNvSpPr>
          </xdr:nvSpPr>
          <xdr:spPr>
            <a:xfrm>
              <a:off x="0" y="2373511"/>
              <a:ext cx="1584000" cy="643484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8</xdr:row>
      <xdr:rowOff>0</xdr:rowOff>
    </xdr:from>
    <xdr:to>
      <xdr:col>2</xdr:col>
      <xdr:colOff>368429</xdr:colOff>
      <xdr:row>16</xdr:row>
      <xdr:rowOff>72572</xdr:rowOff>
    </xdr:to>
    <mc:AlternateContent xmlns:mc="http://schemas.openxmlformats.org/markup-compatibility/2006" xmlns:a14="http://schemas.microsoft.com/office/drawing/2010/main">
      <mc:Choice Requires="a14">
        <xdr:graphicFrame macro="">
          <xdr:nvGraphicFramePr>
            <xdr:cNvPr id="8" name="Kategori 1">
              <a:extLst>
                <a:ext uri="{FF2B5EF4-FFF2-40B4-BE49-F238E27FC236}">
                  <a16:creationId xmlns:a16="http://schemas.microsoft.com/office/drawing/2014/main" id="{966E1EC8-9A26-43DF-A390-8BBFDFEFC11E}"/>
                </a:ext>
              </a:extLst>
            </xdr:cNvPr>
            <xdr:cNvGraphicFramePr/>
          </xdr:nvGraphicFramePr>
          <xdr:xfrm>
            <a:off x="0" y="0"/>
            <a:ext cx="0" cy="0"/>
          </xdr:xfrm>
          <a:graphic>
            <a:graphicData uri="http://schemas.microsoft.com/office/drawing/2010/slicer">
              <sle:slicer xmlns:sle="http://schemas.microsoft.com/office/drawing/2010/slicer" name="Kategori 1"/>
            </a:graphicData>
          </a:graphic>
        </xdr:graphicFrame>
      </mc:Choice>
      <mc:Fallback xmlns="">
        <xdr:sp macro="" textlink="">
          <xdr:nvSpPr>
            <xdr:cNvPr id="0" name=""/>
            <xdr:cNvSpPr>
              <a:spLocks noTextEdit="1"/>
            </xdr:cNvSpPr>
          </xdr:nvSpPr>
          <xdr:spPr>
            <a:xfrm>
              <a:off x="0" y="907143"/>
              <a:ext cx="1584000" cy="1466369"/>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14</xdr:col>
      <xdr:colOff>772561</xdr:colOff>
      <xdr:row>15</xdr:row>
      <xdr:rowOff>168560</xdr:rowOff>
    </xdr:from>
    <xdr:to>
      <xdr:col>15</xdr:col>
      <xdr:colOff>376776</xdr:colOff>
      <xdr:row>19</xdr:row>
      <xdr:rowOff>162846</xdr:rowOff>
    </xdr:to>
    <xdr:sp macro="" textlink="data1!F62">
      <xdr:nvSpPr>
        <xdr:cNvPr id="3" name="Rectangle: Rounded Corners 2">
          <a:hlinkClick xmlns:r="http://schemas.openxmlformats.org/officeDocument/2006/relationships" r:id="rId3"/>
          <a:extLst>
            <a:ext uri="{FF2B5EF4-FFF2-40B4-BE49-F238E27FC236}">
              <a16:creationId xmlns:a16="http://schemas.microsoft.com/office/drawing/2014/main" id="{DD2E3BCE-59FD-4DC9-A21B-901A7663AAA6}"/>
            </a:ext>
          </a:extLst>
        </xdr:cNvPr>
        <xdr:cNvSpPr/>
      </xdr:nvSpPr>
      <xdr:spPr>
        <a:xfrm>
          <a:off x="11222847" y="3071417"/>
          <a:ext cx="720000" cy="720000"/>
        </a:xfrm>
        <a:prstGeom prst="roundRect">
          <a:avLst>
            <a:gd name="adj" fmla="val 50000"/>
          </a:avLst>
        </a:prstGeom>
        <a:solidFill>
          <a:srgbClr val="92D05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E34DB68-9BEF-4601-8763-5E5826309011}"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16</xdr:col>
      <xdr:colOff>128493</xdr:colOff>
      <xdr:row>16</xdr:row>
      <xdr:rowOff>21601</xdr:rowOff>
    </xdr:from>
    <xdr:to>
      <xdr:col>17</xdr:col>
      <xdr:colOff>240707</xdr:colOff>
      <xdr:row>20</xdr:row>
      <xdr:rowOff>15887</xdr:rowOff>
    </xdr:to>
    <xdr:sp macro="" textlink="data1!G62">
      <xdr:nvSpPr>
        <xdr:cNvPr id="5" name="Rectangle: Rounded Corners 4">
          <a:hlinkClick xmlns:r="http://schemas.openxmlformats.org/officeDocument/2006/relationships" r:id="rId3"/>
          <a:extLst>
            <a:ext uri="{FF2B5EF4-FFF2-40B4-BE49-F238E27FC236}">
              <a16:creationId xmlns:a16="http://schemas.microsoft.com/office/drawing/2014/main" id="{C76326B9-447C-4DF0-BB65-F83F732889E4}"/>
            </a:ext>
          </a:extLst>
        </xdr:cNvPr>
        <xdr:cNvSpPr/>
      </xdr:nvSpPr>
      <xdr:spPr>
        <a:xfrm>
          <a:off x="12302350" y="3105887"/>
          <a:ext cx="720000" cy="720000"/>
        </a:xfrm>
        <a:prstGeom prst="roundRect">
          <a:avLst>
            <a:gd name="adj" fmla="val 50000"/>
          </a:avLst>
        </a:prstGeom>
        <a:solidFill>
          <a:srgbClr val="FFFF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EA61EDA-5334-4A30-BADA-090AAF6FFB05}"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xdr:from>
      <xdr:col>17</xdr:col>
      <xdr:colOff>587507</xdr:colOff>
      <xdr:row>16</xdr:row>
      <xdr:rowOff>19786</xdr:rowOff>
    </xdr:from>
    <xdr:to>
      <xdr:col>19</xdr:col>
      <xdr:colOff>91936</xdr:colOff>
      <xdr:row>20</xdr:row>
      <xdr:rowOff>14072</xdr:rowOff>
    </xdr:to>
    <xdr:sp macro="" textlink="data1!H62">
      <xdr:nvSpPr>
        <xdr:cNvPr id="7" name="Rectangle: Rounded Corners 6">
          <a:hlinkClick xmlns:r="http://schemas.openxmlformats.org/officeDocument/2006/relationships" r:id="rId3"/>
          <a:extLst>
            <a:ext uri="{FF2B5EF4-FFF2-40B4-BE49-F238E27FC236}">
              <a16:creationId xmlns:a16="http://schemas.microsoft.com/office/drawing/2014/main" id="{1A807140-901A-4F02-B737-CE06918786F2}"/>
            </a:ext>
          </a:extLst>
        </xdr:cNvPr>
        <xdr:cNvSpPr/>
      </xdr:nvSpPr>
      <xdr:spPr>
        <a:xfrm>
          <a:off x="13369150" y="3104072"/>
          <a:ext cx="720000" cy="720000"/>
        </a:xfrm>
        <a:prstGeom prst="roundRect">
          <a:avLst>
            <a:gd name="adj" fmla="val 50000"/>
          </a:avLst>
        </a:prstGeom>
        <a:solidFill>
          <a:srgbClr val="FF0000"/>
        </a:solidFill>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1BCC4D00-DA1D-43C6-98B8-A244FECC869D}" type="TxLink">
            <a:rPr lang="en-US" sz="1800" b="1" i="0" u="none" strike="noStrike" cap="none" spc="0">
              <a:ln w="0">
                <a:solidFill>
                  <a:sysClr val="windowText" lastClr="000000"/>
                </a:solidFill>
              </a:ln>
              <a:solidFill>
                <a:schemeClr val="bg1"/>
              </a:solidFill>
              <a:effectLst>
                <a:outerShdw blurRad="38100" dist="19050" dir="2700000" algn="tl" rotWithShape="0">
                  <a:schemeClr val="dk1">
                    <a:alpha val="40000"/>
                  </a:schemeClr>
                </a:outerShdw>
              </a:effectLst>
              <a:latin typeface="Aptos Narrow"/>
            </a:rPr>
            <a:pPr algn="ctr"/>
            <a:t> -   </a:t>
          </a:fld>
          <a:endParaRPr lang="en-US" sz="1800" b="1" cap="none" spc="0">
            <a:ln w="0">
              <a:solidFill>
                <a:sysClr val="windowText" lastClr="000000"/>
              </a:solidFill>
            </a:ln>
            <a:solidFill>
              <a:schemeClr val="bg1"/>
            </a:solidFill>
            <a:effectLst>
              <a:outerShdw blurRad="38100" dist="19050" dir="2700000" algn="tl" rotWithShape="0">
                <a:schemeClr val="dk1">
                  <a:alpha val="40000"/>
                </a:schemeClr>
              </a:outerShdw>
            </a:effectLst>
          </a:endParaRPr>
        </a:p>
      </xdr:txBody>
    </xdr:sp>
    <xdr:clientData/>
  </xdr:twoCellAnchor>
  <xdr:twoCellAnchor editAs="absolute">
    <xdr:from>
      <xdr:col>3</xdr:col>
      <xdr:colOff>21881</xdr:colOff>
      <xdr:row>28</xdr:row>
      <xdr:rowOff>43300</xdr:rowOff>
    </xdr:from>
    <xdr:to>
      <xdr:col>21</xdr:col>
      <xdr:colOff>110067</xdr:colOff>
      <xdr:row>42</xdr:row>
      <xdr:rowOff>119139</xdr:rowOff>
    </xdr:to>
    <xdr:graphicFrame macro="">
      <xdr:nvGraphicFramePr>
        <xdr:cNvPr id="10" name="Chart 9">
          <a:extLst>
            <a:ext uri="{FF2B5EF4-FFF2-40B4-BE49-F238E27FC236}">
              <a16:creationId xmlns:a16="http://schemas.microsoft.com/office/drawing/2014/main" id="{9C3A84C2-9D5B-4766-BD4E-BEC73A8DF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566522</xdr:colOff>
      <xdr:row>14</xdr:row>
      <xdr:rowOff>49778</xdr:rowOff>
    </xdr:from>
    <xdr:to>
      <xdr:col>16</xdr:col>
      <xdr:colOff>27213</xdr:colOff>
      <xdr:row>16</xdr:row>
      <xdr:rowOff>90714</xdr:rowOff>
    </xdr:to>
    <xdr:sp macro="" textlink="">
      <xdr:nvSpPr>
        <xdr:cNvPr id="12" name="Rectangle 11">
          <a:extLst>
            <a:ext uri="{FF2B5EF4-FFF2-40B4-BE49-F238E27FC236}">
              <a16:creationId xmlns:a16="http://schemas.microsoft.com/office/drawing/2014/main" id="{F423A480-B334-C530-2CC0-27657380D2CB}"/>
            </a:ext>
          </a:extLst>
        </xdr:cNvPr>
        <xdr:cNvSpPr/>
      </xdr:nvSpPr>
      <xdr:spPr>
        <a:xfrm>
          <a:off x="11016808" y="2771207"/>
          <a:ext cx="118426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008000"/>
              </a:solidFill>
              <a:latin typeface="Calibri"/>
            </a:rPr>
            <a:t>Hebat!</a:t>
          </a:r>
        </a:p>
      </xdr:txBody>
    </xdr:sp>
    <xdr:clientData/>
  </xdr:twoCellAnchor>
  <xdr:twoCellAnchor>
    <xdr:from>
      <xdr:col>15</xdr:col>
      <xdr:colOff>564471</xdr:colOff>
      <xdr:row>14</xdr:row>
      <xdr:rowOff>39356</xdr:rowOff>
    </xdr:from>
    <xdr:to>
      <xdr:col>17</xdr:col>
      <xdr:colOff>480785</xdr:colOff>
      <xdr:row>16</xdr:row>
      <xdr:rowOff>80292</xdr:rowOff>
    </xdr:to>
    <xdr:sp macro="" textlink="">
      <xdr:nvSpPr>
        <xdr:cNvPr id="13" name="Rectangle 12">
          <a:extLst>
            <a:ext uri="{FF2B5EF4-FFF2-40B4-BE49-F238E27FC236}">
              <a16:creationId xmlns:a16="http://schemas.microsoft.com/office/drawing/2014/main" id="{1B597DC0-2D4D-237D-B9BC-E470972D2CB5}"/>
            </a:ext>
          </a:extLst>
        </xdr:cNvPr>
        <xdr:cNvSpPr/>
      </xdr:nvSpPr>
      <xdr:spPr>
        <a:xfrm>
          <a:off x="12130542" y="2760785"/>
          <a:ext cx="1131886"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FFC000"/>
              </a:solidFill>
              <a:latin typeface="Calibri"/>
            </a:rPr>
            <a:t>Bagus!</a:t>
          </a:r>
        </a:p>
      </xdr:txBody>
    </xdr:sp>
    <xdr:clientData/>
  </xdr:twoCellAnchor>
  <xdr:twoCellAnchor>
    <xdr:from>
      <xdr:col>17</xdr:col>
      <xdr:colOff>198668</xdr:colOff>
      <xdr:row>14</xdr:row>
      <xdr:rowOff>52964</xdr:rowOff>
    </xdr:from>
    <xdr:to>
      <xdr:col>19</xdr:col>
      <xdr:colOff>571499</xdr:colOff>
      <xdr:row>16</xdr:row>
      <xdr:rowOff>93900</xdr:rowOff>
    </xdr:to>
    <xdr:sp macro="" textlink="">
      <xdr:nvSpPr>
        <xdr:cNvPr id="14" name="Rectangle 13">
          <a:extLst>
            <a:ext uri="{FF2B5EF4-FFF2-40B4-BE49-F238E27FC236}">
              <a16:creationId xmlns:a16="http://schemas.microsoft.com/office/drawing/2014/main" id="{14EAC34D-56D8-DE3D-65D2-B86ABB3FA0A6}"/>
            </a:ext>
          </a:extLst>
        </xdr:cNvPr>
        <xdr:cNvSpPr/>
      </xdr:nvSpPr>
      <xdr:spPr>
        <a:xfrm>
          <a:off x="12980311" y="2774393"/>
          <a:ext cx="1588402" cy="403793"/>
        </a:xfrm>
        <a:prstGeom prst="rect">
          <a:avLst/>
        </a:prstGeom>
      </xdr:spPr>
      <xdr:txBody>
        <a:bodyPr wrap="square">
          <a:noAutofit/>
        </a:bodyPr>
        <a:lstStyle>
          <a:defPPr>
            <a:defRPr lang="en-US"/>
          </a:defPPr>
          <a:lvl1pPr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1pPr>
          <a:lvl2pPr marL="912813" indent="-4556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2pPr>
          <a:lvl3pPr marL="1827213" indent="-9128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3pPr>
          <a:lvl4pPr marL="2741613" indent="-13700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4pPr>
          <a:lvl5pPr marL="3656013" indent="-1827213" algn="l" defTabSz="1827213" rtl="0" eaLnBrk="0" fontAlgn="base" hangingPunct="0">
            <a:spcBef>
              <a:spcPct val="0"/>
            </a:spcBef>
            <a:spcAft>
              <a:spcPct val="0"/>
            </a:spcAft>
            <a:defRPr sz="3600" kern="1200">
              <a:solidFill>
                <a:schemeClr val="tx1"/>
              </a:solidFill>
              <a:latin typeface="Lato Light" pitchFamily="34" charset="0"/>
              <a:ea typeface="+mn-ea"/>
              <a:cs typeface="+mn-cs"/>
            </a:defRPr>
          </a:lvl5pPr>
          <a:lvl6pPr marL="2286000" algn="l" defTabSz="914400" rtl="0" eaLnBrk="1" latinLnBrk="0" hangingPunct="1">
            <a:defRPr sz="3600" kern="1200">
              <a:solidFill>
                <a:schemeClr val="tx1"/>
              </a:solidFill>
              <a:latin typeface="Lato Light" pitchFamily="34" charset="0"/>
              <a:ea typeface="+mn-ea"/>
              <a:cs typeface="+mn-cs"/>
            </a:defRPr>
          </a:lvl6pPr>
          <a:lvl7pPr marL="2743200" algn="l" defTabSz="914400" rtl="0" eaLnBrk="1" latinLnBrk="0" hangingPunct="1">
            <a:defRPr sz="3600" kern="1200">
              <a:solidFill>
                <a:schemeClr val="tx1"/>
              </a:solidFill>
              <a:latin typeface="Lato Light" pitchFamily="34" charset="0"/>
              <a:ea typeface="+mn-ea"/>
              <a:cs typeface="+mn-cs"/>
            </a:defRPr>
          </a:lvl7pPr>
          <a:lvl8pPr marL="3200400" algn="l" defTabSz="914400" rtl="0" eaLnBrk="1" latinLnBrk="0" hangingPunct="1">
            <a:defRPr sz="3600" kern="1200">
              <a:solidFill>
                <a:schemeClr val="tx1"/>
              </a:solidFill>
              <a:latin typeface="Lato Light" pitchFamily="34" charset="0"/>
              <a:ea typeface="+mn-ea"/>
              <a:cs typeface="+mn-cs"/>
            </a:defRPr>
          </a:lvl8pPr>
          <a:lvl9pPr marL="3657600" algn="l" defTabSz="914400" rtl="0" eaLnBrk="1" latinLnBrk="0" hangingPunct="1">
            <a:defRPr sz="3600" kern="1200">
              <a:solidFill>
                <a:schemeClr val="tx1"/>
              </a:solidFill>
              <a:latin typeface="Lato Light" pitchFamily="34" charset="0"/>
              <a:ea typeface="+mn-ea"/>
              <a:cs typeface="+mn-cs"/>
            </a:defRPr>
          </a:lvl9pPr>
        </a:lstStyle>
        <a:p>
          <a:pPr algn="ctr" defTabSz="1371600">
            <a:defRPr/>
          </a:pPr>
          <a:r>
            <a:rPr lang="en-US" sz="2000" b="1" kern="0">
              <a:solidFill>
                <a:srgbClr val="C00000"/>
              </a:solidFill>
              <a:latin typeface="Calibri"/>
            </a:rPr>
            <a:t>Usaha lagi!</a:t>
          </a:r>
        </a:p>
      </xdr:txBody>
    </xdr:sp>
    <xdr:clientData/>
  </xdr:twoCellAnchor>
  <xdr:twoCellAnchor>
    <xdr:from>
      <xdr:col>15</xdr:col>
      <xdr:colOff>262394</xdr:colOff>
      <xdr:row>23</xdr:row>
      <xdr:rowOff>149679</xdr:rowOff>
    </xdr:from>
    <xdr:to>
      <xdr:col>18</xdr:col>
      <xdr:colOff>73705</xdr:colOff>
      <xdr:row>27</xdr:row>
      <xdr:rowOff>81643</xdr:rowOff>
    </xdr:to>
    <xdr:sp macro="" textlink="data1!D17">
      <xdr:nvSpPr>
        <xdr:cNvPr id="15" name="Rectangle: Rounded Corners 14">
          <a:extLst>
            <a:ext uri="{FF2B5EF4-FFF2-40B4-BE49-F238E27FC236}">
              <a16:creationId xmlns:a16="http://schemas.microsoft.com/office/drawing/2014/main" id="{324F36CC-B5D0-4076-A071-C6675C802074}"/>
            </a:ext>
          </a:extLst>
        </xdr:cNvPr>
        <xdr:cNvSpPr/>
      </xdr:nvSpPr>
      <xdr:spPr>
        <a:xfrm>
          <a:off x="12145965" y="4503965"/>
          <a:ext cx="1634669" cy="657678"/>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99CC2A0-B1B8-4A7E-97A2-0FAC7B3F6298}" type="TxLink">
            <a:rPr lang="en-US" sz="2800" b="0" i="0" u="none" strike="noStrike" cap="none" spc="0">
              <a:ln w="0"/>
              <a:solidFill>
                <a:srgbClr val="00B050"/>
              </a:solidFill>
              <a:effectLst>
                <a:reflection blurRad="6350" stA="53000" endA="300" endPos="35500" dir="5400000" sy="-90000" algn="bl" rotWithShape="0"/>
              </a:effectLst>
              <a:latin typeface="Aptos Narrow"/>
            </a:rPr>
            <a:pPr algn="ctr"/>
            <a:t>#REF!</a:t>
          </a:fld>
          <a:endParaRPr lang="en-US" sz="7200" b="0" cap="none" spc="0">
            <a:ln w="0"/>
            <a:solidFill>
              <a:srgbClr val="00B050"/>
            </a:solidFill>
            <a:effectLst>
              <a:reflection blurRad="6350" stA="53000" endA="300" endPos="35500" dir="5400000" sy="-90000" algn="bl" rotWithShape="0"/>
            </a:effectLst>
          </a:endParaRPr>
        </a:p>
      </xdr:txBody>
    </xdr:sp>
    <xdr:clientData/>
  </xdr:twoCellAnchor>
  <xdr:twoCellAnchor>
    <xdr:from>
      <xdr:col>17</xdr:col>
      <xdr:colOff>366858</xdr:colOff>
      <xdr:row>20</xdr:row>
      <xdr:rowOff>165713</xdr:rowOff>
    </xdr:from>
    <xdr:to>
      <xdr:col>19</xdr:col>
      <xdr:colOff>522106</xdr:colOff>
      <xdr:row>24</xdr:row>
      <xdr:rowOff>71437</xdr:rowOff>
    </xdr:to>
    <xdr:sp macro="" textlink="data1!C17">
      <xdr:nvSpPr>
        <xdr:cNvPr id="16" name="Rectangle: Rounded Corners 15">
          <a:extLst>
            <a:ext uri="{FF2B5EF4-FFF2-40B4-BE49-F238E27FC236}">
              <a16:creationId xmlns:a16="http://schemas.microsoft.com/office/drawing/2014/main" id="{7A1035A5-C32A-46E0-8E0A-998439CA29A2}"/>
            </a:ext>
          </a:extLst>
        </xdr:cNvPr>
        <xdr:cNvSpPr/>
      </xdr:nvSpPr>
      <xdr:spPr>
        <a:xfrm>
          <a:off x="13185921" y="3999526"/>
          <a:ext cx="1377623" cy="635974"/>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9893ADCE-BB66-46E3-A709-A04826D839B3}"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493658</xdr:colOff>
      <xdr:row>21</xdr:row>
      <xdr:rowOff>9310</xdr:rowOff>
    </xdr:from>
    <xdr:to>
      <xdr:col>16</xdr:col>
      <xdr:colOff>31750</xdr:colOff>
      <xdr:row>23</xdr:row>
      <xdr:rowOff>142875</xdr:rowOff>
    </xdr:to>
    <xdr:sp macro="" textlink="data1!B17">
      <xdr:nvSpPr>
        <xdr:cNvPr id="17" name="Rectangle: Rounded Corners 16">
          <a:extLst>
            <a:ext uri="{FF2B5EF4-FFF2-40B4-BE49-F238E27FC236}">
              <a16:creationId xmlns:a16="http://schemas.microsoft.com/office/drawing/2014/main" id="{F453752B-CAAB-4754-9600-EBBF2375B207}"/>
            </a:ext>
          </a:extLst>
        </xdr:cNvPr>
        <xdr:cNvSpPr/>
      </xdr:nvSpPr>
      <xdr:spPr>
        <a:xfrm>
          <a:off x="11296596" y="4025685"/>
          <a:ext cx="1260529" cy="498690"/>
        </a:xfrm>
        <a:prstGeom prst="roundRect">
          <a:avLst>
            <a:gd name="adj" fmla="val 50000"/>
          </a:avLst>
        </a:prstGeom>
        <a:solidFill>
          <a:sysClr val="window" lastClr="FFFFFF"/>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B5402C14-76B8-4908-A01D-ABB5F620C160}" type="TxLink">
            <a:rPr lang="en-US" sz="2800" b="0" i="0" u="none" strike="noStrike"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latin typeface="Aptos Narrow"/>
            </a:rPr>
            <a:pPr algn="ctr"/>
            <a:t>#REF!</a:t>
          </a:fld>
          <a:endParaRPr lang="en-US" sz="7200" b="0" cap="none" spc="0">
            <a:ln w="0"/>
            <a:gradFill>
              <a:gsLst>
                <a:gs pos="0">
                  <a:schemeClr val="accent5">
                    <a:lumMod val="50000"/>
                  </a:schemeClr>
                </a:gs>
                <a:gs pos="50000">
                  <a:schemeClr val="accent5"/>
                </a:gs>
                <a:gs pos="100000">
                  <a:schemeClr val="accent5">
                    <a:lumMod val="60000"/>
                    <a:lumOff val="40000"/>
                  </a:schemeClr>
                </a:gs>
              </a:gsLst>
              <a:lin ang="5400000"/>
            </a:gradFill>
            <a:effectLst>
              <a:reflection blurRad="6350" stA="53000" endA="300" endPos="35500" dir="5400000" sy="-90000" algn="bl" rotWithShape="0"/>
            </a:effectLst>
          </a:endParaRPr>
        </a:p>
      </xdr:txBody>
    </xdr:sp>
    <xdr:clientData/>
  </xdr:twoCellAnchor>
  <xdr:twoCellAnchor>
    <xdr:from>
      <xdr:col>14</xdr:col>
      <xdr:colOff>747633</xdr:colOff>
      <xdr:row>9</xdr:row>
      <xdr:rowOff>48955</xdr:rowOff>
    </xdr:from>
    <xdr:to>
      <xdr:col>15</xdr:col>
      <xdr:colOff>517071</xdr:colOff>
      <xdr:row>11</xdr:row>
      <xdr:rowOff>72571</xdr:rowOff>
    </xdr:to>
    <xdr:sp macro="" textlink="">
      <xdr:nvSpPr>
        <xdr:cNvPr id="18" name="Oval 17">
          <a:extLst>
            <a:ext uri="{FF2B5EF4-FFF2-40B4-BE49-F238E27FC236}">
              <a16:creationId xmlns:a16="http://schemas.microsoft.com/office/drawing/2014/main" id="{0EFCB51D-EE34-A7B1-4CEE-F872110E6EA2}"/>
            </a:ext>
          </a:extLst>
        </xdr:cNvPr>
        <xdr:cNvSpPr/>
      </xdr:nvSpPr>
      <xdr:spPr>
        <a:xfrm>
          <a:off x="11197919" y="1863241"/>
          <a:ext cx="885223" cy="386473"/>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&gt; 95%</a:t>
          </a:r>
        </a:p>
      </xdr:txBody>
    </xdr:sp>
    <xdr:clientData/>
  </xdr:twoCellAnchor>
  <xdr:twoCellAnchor>
    <xdr:from>
      <xdr:col>15</xdr:col>
      <xdr:colOff>480782</xdr:colOff>
      <xdr:row>9</xdr:row>
      <xdr:rowOff>64785</xdr:rowOff>
    </xdr:from>
    <xdr:to>
      <xdr:col>17</xdr:col>
      <xdr:colOff>598714</xdr:colOff>
      <xdr:row>11</xdr:row>
      <xdr:rowOff>54429</xdr:rowOff>
    </xdr:to>
    <xdr:sp macro="" textlink="">
      <xdr:nvSpPr>
        <xdr:cNvPr id="19" name="Oval 18">
          <a:extLst>
            <a:ext uri="{FF2B5EF4-FFF2-40B4-BE49-F238E27FC236}">
              <a16:creationId xmlns:a16="http://schemas.microsoft.com/office/drawing/2014/main" id="{3F3B4E81-0436-4578-AA53-644FDE3BF9DC}"/>
            </a:ext>
          </a:extLst>
        </xdr:cNvPr>
        <xdr:cNvSpPr/>
      </xdr:nvSpPr>
      <xdr:spPr>
        <a:xfrm>
          <a:off x="12046853" y="1879071"/>
          <a:ext cx="1333504" cy="352501"/>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94%</a:t>
          </a:r>
          <a:r>
            <a:rPr lang="en-MY" sz="1200" b="1" baseline="0"/>
            <a:t> - 85%</a:t>
          </a:r>
          <a:endParaRPr lang="en-MY" sz="1200" b="1"/>
        </a:p>
      </xdr:txBody>
    </xdr:sp>
    <xdr:clientData/>
  </xdr:twoCellAnchor>
  <xdr:twoCellAnchor>
    <xdr:from>
      <xdr:col>17</xdr:col>
      <xdr:colOff>558769</xdr:colOff>
      <xdr:row>9</xdr:row>
      <xdr:rowOff>37130</xdr:rowOff>
    </xdr:from>
    <xdr:to>
      <xdr:col>19</xdr:col>
      <xdr:colOff>281215</xdr:colOff>
      <xdr:row>11</xdr:row>
      <xdr:rowOff>81643</xdr:rowOff>
    </xdr:to>
    <xdr:sp macro="" textlink="">
      <xdr:nvSpPr>
        <xdr:cNvPr id="20" name="Oval 19">
          <a:extLst>
            <a:ext uri="{FF2B5EF4-FFF2-40B4-BE49-F238E27FC236}">
              <a16:creationId xmlns:a16="http://schemas.microsoft.com/office/drawing/2014/main" id="{25D235B2-4583-412B-9D17-0F75C4D10A94}"/>
            </a:ext>
          </a:extLst>
        </xdr:cNvPr>
        <xdr:cNvSpPr/>
      </xdr:nvSpPr>
      <xdr:spPr>
        <a:xfrm>
          <a:off x="13340412" y="1851416"/>
          <a:ext cx="938017" cy="407370"/>
        </a:xfrm>
        <a:prstGeom prst="ellipse">
          <a:avLst/>
        </a:prstGeom>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MY" sz="1200" b="1"/>
            <a:t>&lt; 85%</a:t>
          </a:r>
        </a:p>
      </xdr:txBody>
    </xdr:sp>
    <xdr:clientData/>
  </xdr:twoCellAnchor>
  <xdr:oneCellAnchor>
    <xdr:from>
      <xdr:col>14</xdr:col>
      <xdr:colOff>344438</xdr:colOff>
      <xdr:row>19</xdr:row>
      <xdr:rowOff>91356</xdr:rowOff>
    </xdr:from>
    <xdr:ext cx="1636762" cy="518177"/>
    <xdr:sp macro="" textlink="">
      <xdr:nvSpPr>
        <xdr:cNvPr id="22" name="TextBox 21">
          <a:extLst>
            <a:ext uri="{FF2B5EF4-FFF2-40B4-BE49-F238E27FC236}">
              <a16:creationId xmlns:a16="http://schemas.microsoft.com/office/drawing/2014/main" id="{EC3C6340-AF31-4410-B76C-A384061B9F80}"/>
            </a:ext>
          </a:extLst>
        </xdr:cNvPr>
        <xdr:cNvSpPr txBox="1"/>
      </xdr:nvSpPr>
      <xdr:spPr>
        <a:xfrm>
          <a:off x="11139438" y="3630423"/>
          <a:ext cx="1636762"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SASARAN 12-2025</a:t>
          </a:r>
          <a:endParaRPr lang="en-MY" sz="1400" b="1" baseline="0"/>
        </a:p>
      </xdr:txBody>
    </xdr:sp>
    <xdr:clientData/>
  </xdr:oneCellAnchor>
  <xdr:oneCellAnchor>
    <xdr:from>
      <xdr:col>15</xdr:col>
      <xdr:colOff>143934</xdr:colOff>
      <xdr:row>22</xdr:row>
      <xdr:rowOff>182441</xdr:rowOff>
    </xdr:from>
    <xdr:ext cx="1799770" cy="518177"/>
    <xdr:sp macro="" textlink="">
      <xdr:nvSpPr>
        <xdr:cNvPr id="23" name="TextBox 22">
          <a:extLst>
            <a:ext uri="{FF2B5EF4-FFF2-40B4-BE49-F238E27FC236}">
              <a16:creationId xmlns:a16="http://schemas.microsoft.com/office/drawing/2014/main" id="{5BED71F0-3DD6-4A03-A996-8B9A31E75AB5}"/>
            </a:ext>
          </a:extLst>
        </xdr:cNvPr>
        <xdr:cNvSpPr txBox="1"/>
      </xdr:nvSpPr>
      <xdr:spPr>
        <a:xfrm>
          <a:off x="12048067" y="4280308"/>
          <a:ext cx="1799770"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PENCAPAIAN 12-2025</a:t>
          </a:r>
          <a:endParaRPr lang="en-MY" sz="1400" b="1" baseline="0"/>
        </a:p>
      </xdr:txBody>
    </xdr:sp>
    <xdr:clientData/>
  </xdr:oneCellAnchor>
  <xdr:oneCellAnchor>
    <xdr:from>
      <xdr:col>17</xdr:col>
      <xdr:colOff>260981</xdr:colOff>
      <xdr:row>19</xdr:row>
      <xdr:rowOff>132627</xdr:rowOff>
    </xdr:from>
    <xdr:ext cx="1671233" cy="518177"/>
    <xdr:sp macro="" textlink="">
      <xdr:nvSpPr>
        <xdr:cNvPr id="24" name="TextBox 23">
          <a:extLst>
            <a:ext uri="{FF2B5EF4-FFF2-40B4-BE49-F238E27FC236}">
              <a16:creationId xmlns:a16="http://schemas.microsoft.com/office/drawing/2014/main" id="{59FF3F87-4055-4426-B64E-14866D5898B6}"/>
            </a:ext>
          </a:extLst>
        </xdr:cNvPr>
        <xdr:cNvSpPr txBox="1"/>
      </xdr:nvSpPr>
      <xdr:spPr>
        <a:xfrm>
          <a:off x="13360124" y="3761198"/>
          <a:ext cx="1671233" cy="5181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MY" sz="1400" b="1"/>
            <a:t>PRESTASI 2025</a:t>
          </a:r>
        </a:p>
      </xdr:txBody>
    </xdr:sp>
    <xdr:clientData/>
  </xdr:oneCellAnchor>
  <xdr:twoCellAnchor editAs="oneCell">
    <xdr:from>
      <xdr:col>0</xdr:col>
      <xdr:colOff>7937</xdr:colOff>
      <xdr:row>3</xdr:row>
      <xdr:rowOff>0</xdr:rowOff>
    </xdr:from>
    <xdr:to>
      <xdr:col>2</xdr:col>
      <xdr:colOff>373063</xdr:colOff>
      <xdr:row>8</xdr:row>
      <xdr:rowOff>39158</xdr:rowOff>
    </xdr:to>
    <mc:AlternateContent xmlns:mc="http://schemas.openxmlformats.org/markup-compatibility/2006" xmlns:a14="http://schemas.microsoft.com/office/drawing/2010/main">
      <mc:Choice Requires="a14">
        <xdr:graphicFrame macro="">
          <xdr:nvGraphicFramePr>
            <xdr:cNvPr id="9" name="PTJ2">
              <a:extLst>
                <a:ext uri="{FF2B5EF4-FFF2-40B4-BE49-F238E27FC236}">
                  <a16:creationId xmlns:a16="http://schemas.microsoft.com/office/drawing/2014/main" id="{40CE96F5-03FE-41B7-A833-810A599B2D3F}"/>
                </a:ext>
              </a:extLst>
            </xdr:cNvPr>
            <xdr:cNvGraphicFramePr/>
          </xdr:nvGraphicFramePr>
          <xdr:xfrm>
            <a:off x="0" y="0"/>
            <a:ext cx="0" cy="0"/>
          </xdr:xfrm>
          <a:graphic>
            <a:graphicData uri="http://schemas.microsoft.com/office/drawing/2010/slicer">
              <sle:slicer xmlns:sle="http://schemas.microsoft.com/office/drawing/2010/slicer" name="PTJ2"/>
            </a:graphicData>
          </a:graphic>
        </xdr:graphicFrame>
      </mc:Choice>
      <mc:Fallback xmlns="">
        <xdr:sp macro="" textlink="">
          <xdr:nvSpPr>
            <xdr:cNvPr id="0" name=""/>
            <xdr:cNvSpPr>
              <a:spLocks noTextEdit="1"/>
            </xdr:cNvSpPr>
          </xdr:nvSpPr>
          <xdr:spPr>
            <a:xfrm>
              <a:off x="7937" y="730250"/>
              <a:ext cx="1587501" cy="904875"/>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2</xdr:col>
      <xdr:colOff>423333</xdr:colOff>
      <xdr:row>0</xdr:row>
      <xdr:rowOff>93331</xdr:rowOff>
    </xdr:from>
    <xdr:ext cx="12657667" cy="593239"/>
    <xdr:sp macro="" textlink="">
      <xdr:nvSpPr>
        <xdr:cNvPr id="11" name="TextBox 10">
          <a:extLst>
            <a:ext uri="{FF2B5EF4-FFF2-40B4-BE49-F238E27FC236}">
              <a16:creationId xmlns:a16="http://schemas.microsoft.com/office/drawing/2014/main" id="{4ED61558-52AE-44D1-A9E3-30CD29979AAE}"/>
            </a:ext>
          </a:extLst>
        </xdr:cNvPr>
        <xdr:cNvSpPr txBox="1"/>
      </xdr:nvSpPr>
      <xdr:spPr>
        <a:xfrm>
          <a:off x="1638904" y="93331"/>
          <a:ext cx="12657667"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MY" sz="3200" b="1" baseline="0">
              <a:ln>
                <a:solidFill>
                  <a:sysClr val="windowText" lastClr="000000"/>
                </a:solidFill>
              </a:ln>
              <a:solidFill>
                <a:sysClr val="windowText" lastClr="000000"/>
              </a:solidFill>
            </a:rPr>
            <a:t>PRESTASI </a:t>
          </a:r>
          <a:r>
            <a:rPr lang="en-MY" sz="3200" b="1" baseline="0">
              <a:ln>
                <a:solidFill>
                  <a:sysClr val="windowText" lastClr="000000"/>
                </a:solidFill>
              </a:ln>
              <a:solidFill>
                <a:sysClr val="windowText" lastClr="000000"/>
              </a:solidFill>
              <a:effectLst>
                <a:innerShdw blurRad="63500" dist="50800" dir="13500000">
                  <a:prstClr val="black">
                    <a:alpha val="50000"/>
                  </a:prstClr>
                </a:innerShdw>
              </a:effectLst>
            </a:rPr>
            <a:t>PERBELANJAAN</a:t>
          </a:r>
          <a:r>
            <a:rPr lang="en-MY" sz="3200" b="1" baseline="0">
              <a:ln>
                <a:solidFill>
                  <a:sysClr val="windowText" lastClr="000000"/>
                </a:solidFill>
              </a:ln>
              <a:solidFill>
                <a:sysClr val="windowText" lastClr="000000"/>
              </a:solidFill>
            </a:rPr>
            <a:t> DAN HASIL CIDB 12-2025</a:t>
          </a:r>
        </a:p>
      </xdr:txBody>
    </xdr:sp>
    <xdr:clientData/>
  </xdr:oneCellAnchor>
  <xdr:twoCellAnchor editAs="absolute">
    <xdr:from>
      <xdr:col>10</xdr:col>
      <xdr:colOff>286279</xdr:colOff>
      <xdr:row>7</xdr:row>
      <xdr:rowOff>110066</xdr:rowOff>
    </xdr:from>
    <xdr:to>
      <xdr:col>14</xdr:col>
      <xdr:colOff>468841</xdr:colOff>
      <xdr:row>28</xdr:row>
      <xdr:rowOff>59266</xdr:rowOff>
    </xdr:to>
    <xdr:graphicFrame macro="">
      <xdr:nvGraphicFramePr>
        <xdr:cNvPr id="21" name="Chart 20">
          <a:extLst>
            <a:ext uri="{FF2B5EF4-FFF2-40B4-BE49-F238E27FC236}">
              <a16:creationId xmlns:a16="http://schemas.microsoft.com/office/drawing/2014/main" id="{A63312A8-92D5-43BB-8FD0-EF08034E73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28</xdr:col>
      <xdr:colOff>1</xdr:colOff>
      <xdr:row>12</xdr:row>
      <xdr:rowOff>54429</xdr:rowOff>
    </xdr:from>
    <xdr:to>
      <xdr:col>29</xdr:col>
      <xdr:colOff>344716</xdr:colOff>
      <xdr:row>17</xdr:row>
      <xdr:rowOff>87153</xdr:rowOff>
    </xdr:to>
    <xdr:sp macro="" textlink="data1!G63">
      <xdr:nvSpPr>
        <xdr:cNvPr id="27" name="Rectangle: Rounded Corners 26">
          <a:extLst>
            <a:ext uri="{FF2B5EF4-FFF2-40B4-BE49-F238E27FC236}">
              <a16:creationId xmlns:a16="http://schemas.microsoft.com/office/drawing/2014/main" id="{BE500F9E-D51B-42F6-9C24-FC42FD7A319B}"/>
            </a:ext>
          </a:extLst>
        </xdr:cNvPr>
        <xdr:cNvSpPr/>
      </xdr:nvSpPr>
      <xdr:spPr>
        <a:xfrm>
          <a:off x="19784787" y="2413000"/>
          <a:ext cx="952500" cy="939867"/>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EC2B1D97-494C-4B7E-BA53-7D85E2DF58CC}" type="TxLink">
            <a:rPr lang="en-US" sz="1100" b="1" i="0" u="none" strike="noStrike" cap="none" spc="0">
              <a:ln w="0"/>
              <a:solidFill>
                <a:srgbClr val="FFC000"/>
              </a:solidFill>
              <a:effectLst>
                <a:reflection blurRad="6350" stA="53000" endA="300" endPos="35500" dir="5400000" sy="-90000" algn="bl" rotWithShape="0"/>
              </a:effectLst>
              <a:latin typeface="Aptos Narrow"/>
            </a:rPr>
            <a:pPr algn="ctr"/>
            <a:t>-</a:t>
          </a:fld>
          <a:endParaRPr lang="en-US" sz="7200" b="1" cap="none" spc="0">
            <a:ln w="0"/>
            <a:solidFill>
              <a:srgbClr val="FFC000"/>
            </a:solidFill>
            <a:effectLst>
              <a:reflection blurRad="6350" stA="53000" endA="300" endPos="35500" dir="5400000" sy="-90000" algn="bl" rotWithShape="0"/>
            </a:effectLst>
          </a:endParaRPr>
        </a:p>
      </xdr:txBody>
    </xdr:sp>
    <xdr:clientData/>
  </xdr:twoCellAnchor>
  <xdr:twoCellAnchor>
    <xdr:from>
      <xdr:col>29</xdr:col>
      <xdr:colOff>371929</xdr:colOff>
      <xdr:row>12</xdr:row>
      <xdr:rowOff>154216</xdr:rowOff>
    </xdr:from>
    <xdr:to>
      <xdr:col>31</xdr:col>
      <xdr:colOff>108857</xdr:colOff>
      <xdr:row>17</xdr:row>
      <xdr:rowOff>18144</xdr:rowOff>
    </xdr:to>
    <xdr:sp macro="" textlink="data1!H63">
      <xdr:nvSpPr>
        <xdr:cNvPr id="28" name="Rectangle: Rounded Corners 27">
          <a:extLst>
            <a:ext uri="{FF2B5EF4-FFF2-40B4-BE49-F238E27FC236}">
              <a16:creationId xmlns:a16="http://schemas.microsoft.com/office/drawing/2014/main" id="{63A7A6D9-9C33-4808-8E13-5DC48CF4D5F3}"/>
            </a:ext>
          </a:extLst>
        </xdr:cNvPr>
        <xdr:cNvSpPr/>
      </xdr:nvSpPr>
      <xdr:spPr>
        <a:xfrm>
          <a:off x="20764500" y="2512787"/>
          <a:ext cx="952500" cy="771071"/>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7F09314D-CA6D-496C-9FCF-8A742BBC82FE}" type="TxLink">
            <a:rPr lang="en-US" sz="1100" b="1" i="0" u="none" strike="noStrike" cap="none" spc="0">
              <a:ln w="0"/>
              <a:solidFill>
                <a:srgbClr val="FF0000"/>
              </a:solidFill>
              <a:effectLst>
                <a:reflection blurRad="6350" stA="53000" endA="300" endPos="35500" dir="5400000" sy="-90000" algn="bl" rotWithShape="0"/>
              </a:effectLst>
              <a:latin typeface="Aptos Narrow"/>
            </a:rPr>
            <a:pPr algn="ctr"/>
            <a:t>-</a:t>
          </a:fld>
          <a:endParaRPr lang="en-US" sz="7200" b="1" cap="none" spc="0">
            <a:ln w="0"/>
            <a:solidFill>
              <a:srgbClr val="FF0000"/>
            </a:solidFill>
            <a:effectLst>
              <a:reflection blurRad="6350" stA="53000" endA="300" endPos="35500" dir="5400000" sy="-90000" algn="bl" rotWithShape="0"/>
            </a:effectLst>
          </a:endParaRPr>
        </a:p>
      </xdr:txBody>
    </xdr:sp>
    <xdr:clientData/>
  </xdr:twoCellAnchor>
  <xdr:twoCellAnchor>
    <xdr:from>
      <xdr:col>16</xdr:col>
      <xdr:colOff>322656</xdr:colOff>
      <xdr:row>12</xdr:row>
      <xdr:rowOff>122767</xdr:rowOff>
    </xdr:from>
    <xdr:to>
      <xdr:col>17</xdr:col>
      <xdr:colOff>77411</xdr:colOff>
      <xdr:row>14</xdr:row>
      <xdr:rowOff>68337</xdr:rowOff>
    </xdr:to>
    <xdr:sp macro="" textlink="">
      <xdr:nvSpPr>
        <xdr:cNvPr id="30" name="Oval 29">
          <a:extLst>
            <a:ext uri="{FF2B5EF4-FFF2-40B4-BE49-F238E27FC236}">
              <a16:creationId xmlns:a16="http://schemas.microsoft.com/office/drawing/2014/main" id="{683404DA-EAF9-40BA-8D9F-8AB155C7B5C4}"/>
            </a:ext>
          </a:extLst>
        </xdr:cNvPr>
        <xdr:cNvSpPr/>
      </xdr:nvSpPr>
      <xdr:spPr>
        <a:xfrm>
          <a:off x="12836389" y="2544234"/>
          <a:ext cx="364355" cy="318103"/>
        </a:xfrm>
        <a:prstGeom prst="ellipse">
          <a:avLst/>
        </a:prstGeom>
        <a:solidFill>
          <a:srgbClr val="FFFF00"/>
        </a:solidFill>
        <a:ln>
          <a:noFill/>
        </a:ln>
        <a:effectLst>
          <a:softEdge rad="12700"/>
        </a:effectLst>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algn="l" defTabSz="1827213" rtl="0" eaLnBrk="0" fontAlgn="base" hangingPunct="0">
            <a:spcBef>
              <a:spcPct val="0"/>
            </a:spcBef>
            <a:spcAft>
              <a:spcPct val="0"/>
            </a:spcAft>
            <a:defRPr sz="3600" kern="1200">
              <a:solidFill>
                <a:schemeClr val="lt1"/>
              </a:solidFill>
              <a:latin typeface="+mn-lt"/>
              <a:ea typeface="+mn-ea"/>
              <a:cs typeface="+mn-cs"/>
            </a:defRPr>
          </a:lvl1pPr>
          <a:lvl2pPr marL="912813" indent="-455613" algn="l" defTabSz="1827213" rtl="0" eaLnBrk="0" fontAlgn="base" hangingPunct="0">
            <a:spcBef>
              <a:spcPct val="0"/>
            </a:spcBef>
            <a:spcAft>
              <a:spcPct val="0"/>
            </a:spcAft>
            <a:defRPr sz="3600" kern="1200">
              <a:solidFill>
                <a:schemeClr val="lt1"/>
              </a:solidFill>
              <a:latin typeface="+mn-lt"/>
              <a:ea typeface="+mn-ea"/>
              <a:cs typeface="+mn-cs"/>
            </a:defRPr>
          </a:lvl2pPr>
          <a:lvl3pPr marL="1827213" indent="-912813" algn="l" defTabSz="1827213" rtl="0" eaLnBrk="0" fontAlgn="base" hangingPunct="0">
            <a:spcBef>
              <a:spcPct val="0"/>
            </a:spcBef>
            <a:spcAft>
              <a:spcPct val="0"/>
            </a:spcAft>
            <a:defRPr sz="3600" kern="1200">
              <a:solidFill>
                <a:schemeClr val="lt1"/>
              </a:solidFill>
              <a:latin typeface="+mn-lt"/>
              <a:ea typeface="+mn-ea"/>
              <a:cs typeface="+mn-cs"/>
            </a:defRPr>
          </a:lvl3pPr>
          <a:lvl4pPr marL="2741613" indent="-1370013" algn="l" defTabSz="1827213" rtl="0" eaLnBrk="0" fontAlgn="base" hangingPunct="0">
            <a:spcBef>
              <a:spcPct val="0"/>
            </a:spcBef>
            <a:spcAft>
              <a:spcPct val="0"/>
            </a:spcAft>
            <a:defRPr sz="3600" kern="1200">
              <a:solidFill>
                <a:schemeClr val="lt1"/>
              </a:solidFill>
              <a:latin typeface="+mn-lt"/>
              <a:ea typeface="+mn-ea"/>
              <a:cs typeface="+mn-cs"/>
            </a:defRPr>
          </a:lvl4pPr>
          <a:lvl5pPr marL="3656013" indent="-1827213" algn="l" defTabSz="1827213" rtl="0" eaLnBrk="0" fontAlgn="base" hangingPunct="0">
            <a:spcBef>
              <a:spcPct val="0"/>
            </a:spcBef>
            <a:spcAft>
              <a:spcPct val="0"/>
            </a:spcAft>
            <a:defRPr sz="3600" kern="1200">
              <a:solidFill>
                <a:schemeClr val="lt1"/>
              </a:solidFill>
              <a:latin typeface="+mn-lt"/>
              <a:ea typeface="+mn-ea"/>
              <a:cs typeface="+mn-cs"/>
            </a:defRPr>
          </a:lvl5pPr>
          <a:lvl6pPr marL="2286000" algn="l" defTabSz="914400" rtl="0" eaLnBrk="1" latinLnBrk="0" hangingPunct="1">
            <a:defRPr sz="3600" kern="1200">
              <a:solidFill>
                <a:schemeClr val="lt1"/>
              </a:solidFill>
              <a:latin typeface="+mn-lt"/>
              <a:ea typeface="+mn-ea"/>
              <a:cs typeface="+mn-cs"/>
            </a:defRPr>
          </a:lvl6pPr>
          <a:lvl7pPr marL="2743200" algn="l" defTabSz="914400" rtl="0" eaLnBrk="1" latinLnBrk="0" hangingPunct="1">
            <a:defRPr sz="3600" kern="1200">
              <a:solidFill>
                <a:schemeClr val="lt1"/>
              </a:solidFill>
              <a:latin typeface="+mn-lt"/>
              <a:ea typeface="+mn-ea"/>
              <a:cs typeface="+mn-cs"/>
            </a:defRPr>
          </a:lvl7pPr>
          <a:lvl8pPr marL="3200400" algn="l" defTabSz="914400" rtl="0" eaLnBrk="1" latinLnBrk="0" hangingPunct="1">
            <a:defRPr sz="3600" kern="1200">
              <a:solidFill>
                <a:schemeClr val="lt1"/>
              </a:solidFill>
              <a:latin typeface="+mn-lt"/>
              <a:ea typeface="+mn-ea"/>
              <a:cs typeface="+mn-cs"/>
            </a:defRPr>
          </a:lvl8pPr>
          <a:lvl9pPr marL="3657600" algn="l" defTabSz="914400" rtl="0" eaLnBrk="1" latinLnBrk="0" hangingPunct="1">
            <a:defRPr sz="3600" kern="1200">
              <a:solidFill>
                <a:schemeClr val="lt1"/>
              </a:solidFill>
              <a:latin typeface="+mn-lt"/>
              <a:ea typeface="+mn-ea"/>
              <a:cs typeface="+mn-cs"/>
            </a:defRPr>
          </a:lvl9pPr>
        </a:lstStyle>
        <a:p>
          <a:pPr algn="ctr" defTabSz="1371600">
            <a:defRPr/>
          </a:pPr>
          <a:endParaRPr lang="en-US" sz="2700">
            <a:solidFill>
              <a:prstClr val="white"/>
            </a:solidFill>
            <a:latin typeface="Calibri"/>
          </a:endParaRPr>
        </a:p>
      </xdr:txBody>
    </xdr:sp>
    <xdr:clientData/>
  </xdr:twoCellAnchor>
  <xdr:twoCellAnchor editAs="oneCell">
    <xdr:from>
      <xdr:col>0</xdr:col>
      <xdr:colOff>42333</xdr:colOff>
      <xdr:row>31</xdr:row>
      <xdr:rowOff>59265</xdr:rowOff>
    </xdr:from>
    <xdr:to>
      <xdr:col>2</xdr:col>
      <xdr:colOff>313266</xdr:colOff>
      <xdr:row>42</xdr:row>
      <xdr:rowOff>143933</xdr:rowOff>
    </xdr:to>
    <mc:AlternateContent xmlns:mc="http://schemas.openxmlformats.org/markup-compatibility/2006" xmlns:a14="http://schemas.microsoft.com/office/drawing/2010/main">
      <mc:Choice Requires="a14">
        <xdr:graphicFrame macro="">
          <xdr:nvGraphicFramePr>
            <xdr:cNvPr id="26" name="KOD">
              <a:extLst>
                <a:ext uri="{FF2B5EF4-FFF2-40B4-BE49-F238E27FC236}">
                  <a16:creationId xmlns:a16="http://schemas.microsoft.com/office/drawing/2014/main" id="{B8FE1315-31A9-4200-B48D-D353D70358CD}"/>
                </a:ext>
              </a:extLst>
            </xdr:cNvPr>
            <xdr:cNvGraphicFramePr/>
          </xdr:nvGraphicFramePr>
          <xdr:xfrm>
            <a:off x="0" y="0"/>
            <a:ext cx="0" cy="0"/>
          </xdr:xfrm>
          <a:graphic>
            <a:graphicData uri="http://schemas.microsoft.com/office/drawing/2010/slicer">
              <sle:slicer xmlns:sle="http://schemas.microsoft.com/office/drawing/2010/slicer" name="KOD"/>
            </a:graphicData>
          </a:graphic>
        </xdr:graphicFrame>
      </mc:Choice>
      <mc:Fallback xmlns="">
        <xdr:sp macro="" textlink="">
          <xdr:nvSpPr>
            <xdr:cNvPr id="0" name=""/>
            <xdr:cNvSpPr>
              <a:spLocks noTextEdit="1"/>
            </xdr:cNvSpPr>
          </xdr:nvSpPr>
          <xdr:spPr>
            <a:xfrm>
              <a:off x="42333" y="6019798"/>
              <a:ext cx="1490133" cy="2133601"/>
            </a:xfrm>
            <a:prstGeom prst="rect">
              <a:avLst/>
            </a:prstGeom>
            <a:solidFill>
              <a:prstClr val="white"/>
            </a:solidFill>
            <a:ln w="1">
              <a:solidFill>
                <a:prstClr val="green"/>
              </a:solidFill>
            </a:ln>
          </xdr:spPr>
          <xdr:txBody>
            <a:bodyPr vertOverflow="clip" horzOverflow="clip"/>
            <a:lstStyle/>
            <a:p>
              <a:r>
                <a:rPr lang="en-MY"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19</xdr:col>
      <xdr:colOff>279399</xdr:colOff>
      <xdr:row>15</xdr:row>
      <xdr:rowOff>59266</xdr:rowOff>
    </xdr:from>
    <xdr:to>
      <xdr:col>21</xdr:col>
      <xdr:colOff>135466</xdr:colOff>
      <xdr:row>20</xdr:row>
      <xdr:rowOff>62018</xdr:rowOff>
    </xdr:to>
    <xdr:sp macro="" textlink="data1!J62">
      <xdr:nvSpPr>
        <xdr:cNvPr id="31" name="Rectangle: Rounded Corners 30">
          <a:hlinkClick xmlns:r="http://schemas.openxmlformats.org/officeDocument/2006/relationships" r:id="rId3"/>
          <a:extLst>
            <a:ext uri="{FF2B5EF4-FFF2-40B4-BE49-F238E27FC236}">
              <a16:creationId xmlns:a16="http://schemas.microsoft.com/office/drawing/2014/main" id="{62EF88E1-BABC-422F-9EC2-3CD0B6A88C09}"/>
            </a:ext>
          </a:extLst>
        </xdr:cNvPr>
        <xdr:cNvSpPr/>
      </xdr:nvSpPr>
      <xdr:spPr>
        <a:xfrm>
          <a:off x="14621932" y="3039533"/>
          <a:ext cx="1075267" cy="934085"/>
        </a:xfrm>
        <a:prstGeom prst="roundRect">
          <a:avLst>
            <a:gd name="adj" fmla="val 50000"/>
          </a:avLst>
        </a:prstGeom>
        <a:solidFill>
          <a:schemeClr val="bg1"/>
        </a:solidFill>
        <a:ln>
          <a:solidFill>
            <a:schemeClr val="bg1"/>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280B8990-1198-401F-AE81-3A6D42DB1F99}" type="TxLink">
            <a:rPr lang="en-US" sz="3000" b="1" i="0" u="none" strike="noStrike"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latin typeface="Aptos Narrow"/>
            </a:rPr>
            <a:pPr algn="ctr"/>
            <a:t> -   </a:t>
          </a:fld>
          <a:endParaRPr lang="en-US" sz="3000" b="1" cap="none" spc="0">
            <a:ln w="0">
              <a:solidFill>
                <a:sysClr val="windowText" lastClr="000000"/>
              </a:solidFill>
            </a:ln>
            <a:solidFill>
              <a:schemeClr val="bg1">
                <a:lumMod val="95000"/>
              </a:schemeClr>
            </a:solidFill>
            <a:effectLst>
              <a:outerShdw blurRad="38100" dist="19050" dir="2700000" algn="tl" rotWithShape="0">
                <a:schemeClr val="dk1">
                  <a:alpha val="40000"/>
                </a:schemeClr>
              </a:outerShdw>
            </a:effectLst>
          </a:endParaRPr>
        </a:p>
      </xdr:txBody>
    </xdr:sp>
    <xdr:clientData/>
  </xdr:twoCellAnchor>
  <xdr:twoCellAnchor>
    <xdr:from>
      <xdr:col>19</xdr:col>
      <xdr:colOff>169334</xdr:colOff>
      <xdr:row>17</xdr:row>
      <xdr:rowOff>16933</xdr:rowOff>
    </xdr:from>
    <xdr:to>
      <xdr:col>19</xdr:col>
      <xdr:colOff>465668</xdr:colOff>
      <xdr:row>18</xdr:row>
      <xdr:rowOff>93133</xdr:rowOff>
    </xdr:to>
    <xdr:sp macro="" textlink="">
      <xdr:nvSpPr>
        <xdr:cNvPr id="33" name="Equals 32">
          <a:extLst>
            <a:ext uri="{FF2B5EF4-FFF2-40B4-BE49-F238E27FC236}">
              <a16:creationId xmlns:a16="http://schemas.microsoft.com/office/drawing/2014/main" id="{C45BAA4C-9491-87C5-9500-330124253E95}"/>
            </a:ext>
          </a:extLst>
        </xdr:cNvPr>
        <xdr:cNvSpPr/>
      </xdr:nvSpPr>
      <xdr:spPr>
        <a:xfrm>
          <a:off x="14511867" y="3183466"/>
          <a:ext cx="296334" cy="262467"/>
        </a:xfrm>
        <a:prstGeom prst="mathEqual">
          <a:avLst/>
        </a:prstGeom>
        <a:solidFill>
          <a:schemeClr val="bg1"/>
        </a:solidFill>
        <a:ln>
          <a:solidFill>
            <a:schemeClr val="bg2">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ln>
              <a:solidFill>
                <a:schemeClr val="bg2">
                  <a:lumMod val="90000"/>
                </a:schemeClr>
              </a:solidFill>
            </a:ln>
            <a:solidFill>
              <a:schemeClr val="tx1"/>
            </a:solidFill>
          </a:endParaRPr>
        </a:p>
      </xdr:txBody>
    </xdr:sp>
    <xdr:clientData/>
  </xdr:twoCellAnchor>
  <xdr:twoCellAnchor>
    <xdr:from>
      <xdr:col>2</xdr:col>
      <xdr:colOff>245533</xdr:colOff>
      <xdr:row>40</xdr:row>
      <xdr:rowOff>177801</xdr:rowOff>
    </xdr:from>
    <xdr:to>
      <xdr:col>4</xdr:col>
      <xdr:colOff>220133</xdr:colOff>
      <xdr:row>44</xdr:row>
      <xdr:rowOff>177800</xdr:rowOff>
    </xdr:to>
    <xdr:sp macro="" textlink="">
      <xdr:nvSpPr>
        <xdr:cNvPr id="25" name="Arrow: Right 24">
          <a:hlinkClick xmlns:r="http://schemas.openxmlformats.org/officeDocument/2006/relationships" r:id="rId6"/>
          <a:extLst>
            <a:ext uri="{FF2B5EF4-FFF2-40B4-BE49-F238E27FC236}">
              <a16:creationId xmlns:a16="http://schemas.microsoft.com/office/drawing/2014/main" id="{A6BE5900-6B80-4596-9369-7294B708388B}"/>
            </a:ext>
          </a:extLst>
        </xdr:cNvPr>
        <xdr:cNvSpPr/>
      </xdr:nvSpPr>
      <xdr:spPr>
        <a:xfrm>
          <a:off x="1464733" y="7628468"/>
          <a:ext cx="1193800" cy="745065"/>
        </a:xfrm>
        <a:prstGeom prst="rightArrow">
          <a:avLst/>
        </a:prstGeom>
        <a:solidFill>
          <a:schemeClr val="accent1">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MY" sz="900" b="0">
              <a:ln>
                <a:solidFill>
                  <a:schemeClr val="bg2">
                    <a:lumMod val="50000"/>
                  </a:schemeClr>
                </a:solidFill>
              </a:ln>
              <a:solidFill>
                <a:schemeClr val="bg2">
                  <a:lumMod val="75000"/>
                </a:schemeClr>
              </a:solidFill>
            </a:rPr>
            <a:t>KOD</a:t>
          </a:r>
          <a:r>
            <a:rPr lang="en-MY" sz="900" b="0" baseline="0">
              <a:ln>
                <a:solidFill>
                  <a:schemeClr val="bg2">
                    <a:lumMod val="50000"/>
                  </a:schemeClr>
                </a:solidFill>
              </a:ln>
              <a:solidFill>
                <a:schemeClr val="bg2">
                  <a:lumMod val="75000"/>
                </a:schemeClr>
              </a:solidFill>
            </a:rPr>
            <a:t> PROGRAM</a:t>
          </a:r>
          <a:endParaRPr lang="en-MY" sz="900" b="0">
            <a:ln>
              <a:solidFill>
                <a:schemeClr val="bg2">
                  <a:lumMod val="50000"/>
                </a:schemeClr>
              </a:solidFill>
            </a:ln>
            <a:solidFill>
              <a:schemeClr val="bg2">
                <a:lumMod val="75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546100</xdr:colOff>
      <xdr:row>0</xdr:row>
      <xdr:rowOff>38100</xdr:rowOff>
    </xdr:from>
    <xdr:to>
      <xdr:col>6</xdr:col>
      <xdr:colOff>266700</xdr:colOff>
      <xdr:row>32</xdr:row>
      <xdr:rowOff>13300</xdr:rowOff>
    </xdr:to>
    <xdr:sp macro="" textlink="data1!F63">
      <xdr:nvSpPr>
        <xdr:cNvPr id="2" name="Rectangle: Rounded Corners 1">
          <a:extLst>
            <a:ext uri="{FF2B5EF4-FFF2-40B4-BE49-F238E27FC236}">
              <a16:creationId xmlns:a16="http://schemas.microsoft.com/office/drawing/2014/main" id="{7053D2EF-9C02-CA2A-C746-4440C0114275}"/>
            </a:ext>
          </a:extLst>
        </xdr:cNvPr>
        <xdr:cNvSpPr/>
      </xdr:nvSpPr>
      <xdr:spPr>
        <a:xfrm>
          <a:off x="2374900" y="38100"/>
          <a:ext cx="1549400" cy="5868000"/>
        </a:xfrm>
        <a:prstGeom prst="roundRect">
          <a:avLst/>
        </a:prstGeom>
        <a:solidFill>
          <a:srgbClr val="00B05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3F958F9-3658-46D3-8C88-F73CA6AFDB5C}" type="TxLink">
            <a:rPr lang="en-US" sz="1800" b="0" i="0" u="none" strike="noStrike">
              <a:solidFill>
                <a:sysClr val="windowText" lastClr="000000"/>
              </a:solidFill>
              <a:latin typeface="Aptos Narrow"/>
            </a:rPr>
            <a:pPr algn="l"/>
            <a:t>-</a:t>
          </a:fld>
          <a:endParaRPr lang="en-MY" sz="1800" b="0">
            <a:solidFill>
              <a:sysClr val="windowText" lastClr="000000"/>
            </a:solidFill>
          </a:endParaRPr>
        </a:p>
      </xdr:txBody>
    </xdr:sp>
    <xdr:clientData/>
  </xdr:twoCellAnchor>
  <xdr:twoCellAnchor>
    <xdr:from>
      <xdr:col>6</xdr:col>
      <xdr:colOff>444500</xdr:colOff>
      <xdr:row>0</xdr:row>
      <xdr:rowOff>38100</xdr:rowOff>
    </xdr:from>
    <xdr:to>
      <xdr:col>9</xdr:col>
      <xdr:colOff>145700</xdr:colOff>
      <xdr:row>32</xdr:row>
      <xdr:rowOff>13300</xdr:rowOff>
    </xdr:to>
    <xdr:sp macro="" textlink="data1!G63">
      <xdr:nvSpPr>
        <xdr:cNvPr id="3" name="Rectangle: Rounded Corners 2">
          <a:extLst>
            <a:ext uri="{FF2B5EF4-FFF2-40B4-BE49-F238E27FC236}">
              <a16:creationId xmlns:a16="http://schemas.microsoft.com/office/drawing/2014/main" id="{02C2E3A9-7BDB-4A4B-9505-D54D38FE3600}"/>
            </a:ext>
          </a:extLst>
        </xdr:cNvPr>
        <xdr:cNvSpPr/>
      </xdr:nvSpPr>
      <xdr:spPr>
        <a:xfrm>
          <a:off x="4102100" y="38100"/>
          <a:ext cx="1530000" cy="5868000"/>
        </a:xfrm>
        <a:prstGeom prst="roundRect">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553394F1-DEE9-4877-9394-A18C648D6DA9}" type="TxLink">
            <a:rPr lang="en-US" sz="1800" b="0" i="0" u="none" strike="noStrike">
              <a:solidFill>
                <a:srgbClr val="000000"/>
              </a:solidFill>
              <a:latin typeface="Aptos Narrow"/>
            </a:rPr>
            <a:pPr algn="l"/>
            <a:t>-</a:t>
          </a:fld>
          <a:endParaRPr lang="en-MY" sz="1800"/>
        </a:p>
      </xdr:txBody>
    </xdr:sp>
    <xdr:clientData/>
  </xdr:twoCellAnchor>
  <xdr:twoCellAnchor>
    <xdr:from>
      <xdr:col>9</xdr:col>
      <xdr:colOff>336550</xdr:colOff>
      <xdr:row>0</xdr:row>
      <xdr:rowOff>57150</xdr:rowOff>
    </xdr:from>
    <xdr:to>
      <xdr:col>12</xdr:col>
      <xdr:colOff>37750</xdr:colOff>
      <xdr:row>32</xdr:row>
      <xdr:rowOff>32350</xdr:rowOff>
    </xdr:to>
    <xdr:sp macro="" textlink="data1!H63">
      <xdr:nvSpPr>
        <xdr:cNvPr id="4" name="Rectangle: Rounded Corners 3">
          <a:extLst>
            <a:ext uri="{FF2B5EF4-FFF2-40B4-BE49-F238E27FC236}">
              <a16:creationId xmlns:a16="http://schemas.microsoft.com/office/drawing/2014/main" id="{13916CB0-756A-4E47-8BBB-CFC909241A5D}"/>
            </a:ext>
          </a:extLst>
        </xdr:cNvPr>
        <xdr:cNvSpPr/>
      </xdr:nvSpPr>
      <xdr:spPr>
        <a:xfrm>
          <a:off x="5822950" y="57150"/>
          <a:ext cx="1530000" cy="5868000"/>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FD0A0119-6F59-41EE-A7C7-D055C4978954}" type="TxLink">
            <a:rPr lang="en-US" sz="1800" b="0" i="0" u="none" strike="noStrike">
              <a:solidFill>
                <a:srgbClr val="000000"/>
              </a:solidFill>
              <a:latin typeface="Aptos Narrow"/>
            </a:rPr>
            <a:pPr algn="l"/>
            <a:t>-</a:t>
          </a:fld>
          <a:endParaRPr lang="en-MY" sz="1800"/>
        </a:p>
      </xdr:txBody>
    </xdr:sp>
    <xdr:clientData/>
  </xdr:twoCellAnchor>
  <xdr:twoCellAnchor>
    <xdr:from>
      <xdr:col>0</xdr:col>
      <xdr:colOff>323850</xdr:colOff>
      <xdr:row>12</xdr:row>
      <xdr:rowOff>69850</xdr:rowOff>
    </xdr:from>
    <xdr:to>
      <xdr:col>3</xdr:col>
      <xdr:colOff>234950</xdr:colOff>
      <xdr:row>18</xdr:row>
      <xdr:rowOff>6350</xdr:rowOff>
    </xdr:to>
    <xdr:sp macro="" textlink="">
      <xdr:nvSpPr>
        <xdr:cNvPr id="5" name="Arrow: Right 4">
          <a:hlinkClick xmlns:r="http://schemas.openxmlformats.org/officeDocument/2006/relationships" r:id="rId1"/>
          <a:extLst>
            <a:ext uri="{FF2B5EF4-FFF2-40B4-BE49-F238E27FC236}">
              <a16:creationId xmlns:a16="http://schemas.microsoft.com/office/drawing/2014/main" id="{B40DB478-EE11-BD83-BBF1-4E7E58C5892A}"/>
            </a:ext>
          </a:extLst>
        </xdr:cNvPr>
        <xdr:cNvSpPr/>
      </xdr:nvSpPr>
      <xdr:spPr>
        <a:xfrm rot="10800000">
          <a:off x="323850" y="2279650"/>
          <a:ext cx="1739900" cy="1041400"/>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 rtlCol="0" anchor="t"/>
        <a:lstStyle/>
        <a:p>
          <a:pPr algn="l"/>
          <a:endParaRPr lang="en-MY"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177800</xdr:colOff>
      <xdr:row>10</xdr:row>
      <xdr:rowOff>127000</xdr:rowOff>
    </xdr:from>
    <xdr:to>
      <xdr:col>0</xdr:col>
      <xdr:colOff>2247900</xdr:colOff>
      <xdr:row>16</xdr:row>
      <xdr:rowOff>203200</xdr:rowOff>
    </xdr:to>
    <xdr:sp macro="" textlink="">
      <xdr:nvSpPr>
        <xdr:cNvPr id="3" name="Arrow: Left 2">
          <a:hlinkClick xmlns:r="http://schemas.openxmlformats.org/officeDocument/2006/relationships" r:id="rId1"/>
          <a:extLst>
            <a:ext uri="{FF2B5EF4-FFF2-40B4-BE49-F238E27FC236}">
              <a16:creationId xmlns:a16="http://schemas.microsoft.com/office/drawing/2014/main" id="{65801BE0-EC80-7F4A-6A06-39136483CE1A}"/>
            </a:ext>
          </a:extLst>
        </xdr:cNvPr>
        <xdr:cNvSpPr/>
      </xdr:nvSpPr>
      <xdr:spPr>
        <a:xfrm>
          <a:off x="177800" y="1835150"/>
          <a:ext cx="2070100" cy="1485900"/>
        </a:xfrm>
        <a:prstGeom prst="leftArrow">
          <a:avLst/>
        </a:prstGeom>
        <a:solidFill>
          <a:schemeClr val="accent1">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MY"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95250</xdr:colOff>
      <xdr:row>0</xdr:row>
      <xdr:rowOff>0</xdr:rowOff>
    </xdr:from>
    <xdr:to>
      <xdr:col>15</xdr:col>
      <xdr:colOff>260350</xdr:colOff>
      <xdr:row>16</xdr:row>
      <xdr:rowOff>152400</xdr:rowOff>
    </xdr:to>
    <xdr:graphicFrame macro="">
      <xdr:nvGraphicFramePr>
        <xdr:cNvPr id="2" name="Chart 1">
          <a:extLst>
            <a:ext uri="{FF2B5EF4-FFF2-40B4-BE49-F238E27FC236}">
              <a16:creationId xmlns:a16="http://schemas.microsoft.com/office/drawing/2014/main" id="{F555B084-D7B9-41C1-A5BE-69D1F1F69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95250</xdr:colOff>
      <xdr:row>39</xdr:row>
      <xdr:rowOff>57150</xdr:rowOff>
    </xdr:from>
    <xdr:to>
      <xdr:col>16</xdr:col>
      <xdr:colOff>38100</xdr:colOff>
      <xdr:row>51</xdr:row>
      <xdr:rowOff>165100</xdr:rowOff>
    </xdr:to>
    <xdr:graphicFrame macro="">
      <xdr:nvGraphicFramePr>
        <xdr:cNvPr id="3" name="Chart 2">
          <a:extLst>
            <a:ext uri="{FF2B5EF4-FFF2-40B4-BE49-F238E27FC236}">
              <a16:creationId xmlns:a16="http://schemas.microsoft.com/office/drawing/2014/main" id="{96C6B43A-4BFE-4BC2-BCDC-125817ADF2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50686</xdr:colOff>
      <xdr:row>21</xdr:row>
      <xdr:rowOff>171450</xdr:rowOff>
    </xdr:from>
    <xdr:to>
      <xdr:col>15</xdr:col>
      <xdr:colOff>350573</xdr:colOff>
      <xdr:row>39</xdr:row>
      <xdr:rowOff>142875</xdr:rowOff>
    </xdr:to>
    <xdr:graphicFrame macro="">
      <xdr:nvGraphicFramePr>
        <xdr:cNvPr id="4" name="Chart 3">
          <a:extLst>
            <a:ext uri="{FF2B5EF4-FFF2-40B4-BE49-F238E27FC236}">
              <a16:creationId xmlns:a16="http://schemas.microsoft.com/office/drawing/2014/main" id="{82294C9A-AAA7-45C2-A0DC-F4BCD6A98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55562</xdr:colOff>
      <xdr:row>0</xdr:row>
      <xdr:rowOff>41275</xdr:rowOff>
    </xdr:from>
    <xdr:to>
      <xdr:col>17</xdr:col>
      <xdr:colOff>144462</xdr:colOff>
      <xdr:row>26</xdr:row>
      <xdr:rowOff>130175</xdr:rowOff>
    </xdr:to>
    <xdr:graphicFrame macro="">
      <xdr:nvGraphicFramePr>
        <xdr:cNvPr id="2" name="Chart 1">
          <a:extLst>
            <a:ext uri="{FF2B5EF4-FFF2-40B4-BE49-F238E27FC236}">
              <a16:creationId xmlns:a16="http://schemas.microsoft.com/office/drawing/2014/main" id="{36011581-F82D-4E43-8C31-40AD8D6698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0.21275</cdr:x>
      <cdr:y>0.10473</cdr:y>
    </cdr:from>
    <cdr:to>
      <cdr:x>0.33815</cdr:x>
      <cdr:y>0.17695</cdr:y>
    </cdr:to>
    <cdr:sp macro="" textlink="">
      <cdr:nvSpPr>
        <cdr:cNvPr id="2" name="TextBox 1">
          <a:extLst xmlns:a="http://schemas.openxmlformats.org/drawingml/2006/main">
            <a:ext uri="{FF2B5EF4-FFF2-40B4-BE49-F238E27FC236}">
              <a16:creationId xmlns:a16="http://schemas.microsoft.com/office/drawing/2014/main" id="{14C47F74-1D76-7390-547A-9C23DC09F475}"/>
            </a:ext>
          </a:extLst>
        </cdr:cNvPr>
        <cdr:cNvSpPr txBox="1"/>
      </cdr:nvSpPr>
      <cdr:spPr>
        <a:xfrm xmlns:a="http://schemas.openxmlformats.org/drawingml/2006/main">
          <a:off x="3016299" y="506429"/>
          <a:ext cx="1777917" cy="349222"/>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r>
            <a:rPr lang="en-MY" sz="1800" b="1" kern="1200"/>
            <a:t>1,121.24</a:t>
          </a:r>
        </a:p>
      </cdr:txBody>
    </cdr:sp>
  </cdr:relSizeAnchor>
  <cdr:relSizeAnchor xmlns:cdr="http://schemas.openxmlformats.org/drawingml/2006/chartDrawing">
    <cdr:from>
      <cdr:x>0.68435</cdr:x>
      <cdr:y>0.10078</cdr:y>
    </cdr:from>
    <cdr:to>
      <cdr:x>0.80976</cdr:x>
      <cdr:y>0.17301</cdr:y>
    </cdr:to>
    <cdr:sp macro="" textlink="">
      <cdr:nvSpPr>
        <cdr:cNvPr id="3" name="TextBox 1">
          <a:extLst xmlns:a="http://schemas.openxmlformats.org/drawingml/2006/main">
            <a:ext uri="{FF2B5EF4-FFF2-40B4-BE49-F238E27FC236}">
              <a16:creationId xmlns:a16="http://schemas.microsoft.com/office/drawing/2014/main" id="{B788EA14-C78D-C6E3-E41F-A401B0608166}"/>
            </a:ext>
          </a:extLst>
        </cdr:cNvPr>
        <cdr:cNvSpPr txBox="1"/>
      </cdr:nvSpPr>
      <cdr:spPr>
        <a:xfrm xmlns:a="http://schemas.openxmlformats.org/drawingml/2006/main">
          <a:off x="9702734" y="487342"/>
          <a:ext cx="1778058" cy="349270"/>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MY" sz="1800" b="1" kern="1200"/>
            <a:t>1,250.43</a:t>
          </a:r>
        </a:p>
      </cdr:txBody>
    </cdr:sp>
  </cdr:relSizeAnchor>
</c:userShapes>
</file>

<file path=xl/drawings/drawing7.xml><?xml version="1.0" encoding="utf-8"?>
<xdr:wsDr xmlns:xdr="http://schemas.openxmlformats.org/drawingml/2006/spreadsheetDrawing" xmlns:a="http://schemas.openxmlformats.org/drawingml/2006/main">
  <xdr:twoCellAnchor>
    <xdr:from>
      <xdr:col>0</xdr:col>
      <xdr:colOff>12700</xdr:colOff>
      <xdr:row>0</xdr:row>
      <xdr:rowOff>0</xdr:rowOff>
    </xdr:from>
    <xdr:to>
      <xdr:col>13</xdr:col>
      <xdr:colOff>12700</xdr:colOff>
      <xdr:row>21</xdr:row>
      <xdr:rowOff>152400</xdr:rowOff>
    </xdr:to>
    <xdr:graphicFrame macro="">
      <xdr:nvGraphicFramePr>
        <xdr:cNvPr id="2" name="Chart 1">
          <a:extLst>
            <a:ext uri="{FF2B5EF4-FFF2-40B4-BE49-F238E27FC236}">
              <a16:creationId xmlns:a16="http://schemas.microsoft.com/office/drawing/2014/main" id="{E967EDF8-5BA4-FFA6-6091-3FBEA55B5C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0.30124</cdr:x>
      <cdr:y>0.02054</cdr:y>
    </cdr:from>
    <cdr:to>
      <cdr:x>0.66057</cdr:x>
      <cdr:y>0.11374</cdr:y>
    </cdr:to>
    <cdr:sp macro="" textlink="">
      <cdr:nvSpPr>
        <cdr:cNvPr id="2" name="TextBox 2">
          <a:extLst xmlns:a="http://schemas.openxmlformats.org/drawingml/2006/main">
            <a:ext uri="{FF2B5EF4-FFF2-40B4-BE49-F238E27FC236}">
              <a16:creationId xmlns:a16="http://schemas.microsoft.com/office/drawing/2014/main" id="{2FA52682-0436-5ABC-6695-2DE90AC58DF7}"/>
            </a:ext>
          </a:extLst>
        </cdr:cNvPr>
        <cdr:cNvSpPr txBox="1"/>
      </cdr:nvSpPr>
      <cdr:spPr>
        <a:xfrm xmlns:a="http://schemas.openxmlformats.org/drawingml/2006/main">
          <a:off x="3556000" y="82550"/>
          <a:ext cx="4241800" cy="374650"/>
        </a:xfrm>
        <a:prstGeom xmlns:a="http://schemas.openxmlformats.org/drawingml/2006/main" prst="rect">
          <a:avLst/>
        </a:prstGeom>
        <a:solidFill xmlns:a="http://schemas.openxmlformats.org/drawingml/2006/main">
          <a:schemeClr val="lt1"/>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MY" sz="2000"/>
            <a:t>PENYATA ALIRAN TUNAI CIDB 2025</a:t>
          </a:r>
        </a:p>
      </cdr:txBody>
    </cdr:sp>
  </cdr:relSizeAnchor>
</c:userShapes>
</file>

<file path=xl/drawings/drawing9.xml><?xml version="1.0" encoding="utf-8"?>
<xdr:wsDr xmlns:xdr="http://schemas.openxmlformats.org/drawingml/2006/spreadsheetDrawing" xmlns:a="http://schemas.openxmlformats.org/drawingml/2006/main">
  <xdr:twoCellAnchor editAs="oneCell">
    <xdr:from>
      <xdr:col>7</xdr:col>
      <xdr:colOff>146050</xdr:colOff>
      <xdr:row>4</xdr:row>
      <xdr:rowOff>0</xdr:rowOff>
    </xdr:from>
    <xdr:to>
      <xdr:col>11</xdr:col>
      <xdr:colOff>475879</xdr:colOff>
      <xdr:row>13</xdr:row>
      <xdr:rowOff>95038</xdr:rowOff>
    </xdr:to>
    <xdr:pic>
      <xdr:nvPicPr>
        <xdr:cNvPr id="2" name="Picture 1">
          <a:extLst>
            <a:ext uri="{FF2B5EF4-FFF2-40B4-BE49-F238E27FC236}">
              <a16:creationId xmlns:a16="http://schemas.microsoft.com/office/drawing/2014/main" id="{8C68B633-13FA-4860-BA70-24A7884C082D}"/>
            </a:ext>
          </a:extLst>
        </xdr:cNvPr>
        <xdr:cNvPicPr>
          <a:picLocks noChangeAspect="1"/>
        </xdr:cNvPicPr>
      </xdr:nvPicPr>
      <xdr:blipFill>
        <a:blip xmlns:r="http://schemas.openxmlformats.org/officeDocument/2006/relationships" r:embed="rId1"/>
        <a:stretch>
          <a:fillRect/>
        </a:stretch>
      </xdr:blipFill>
      <xdr:spPr>
        <a:xfrm>
          <a:off x="4413250" y="736600"/>
          <a:ext cx="2768229" cy="1752388"/>
        </a:xfrm>
        <a:prstGeom prst="rect">
          <a:avLst/>
        </a:prstGeom>
      </xdr:spPr>
    </xdr:pic>
    <xdr:clientData/>
  </xdr:twoCellAnchor>
  <xdr:twoCellAnchor editAs="oneCell">
    <xdr:from>
      <xdr:col>2</xdr:col>
      <xdr:colOff>50800</xdr:colOff>
      <xdr:row>1</xdr:row>
      <xdr:rowOff>101600</xdr:rowOff>
    </xdr:from>
    <xdr:to>
      <xdr:col>3</xdr:col>
      <xdr:colOff>57067</xdr:colOff>
      <xdr:row>2</xdr:row>
      <xdr:rowOff>161895</xdr:rowOff>
    </xdr:to>
    <xdr:pic>
      <xdr:nvPicPr>
        <xdr:cNvPr id="3" name="Picture 2">
          <a:extLst>
            <a:ext uri="{FF2B5EF4-FFF2-40B4-BE49-F238E27FC236}">
              <a16:creationId xmlns:a16="http://schemas.microsoft.com/office/drawing/2014/main" id="{6A08A912-1BA6-4CCF-9D88-AF0C95DAAE74}"/>
            </a:ext>
          </a:extLst>
        </xdr:cNvPr>
        <xdr:cNvPicPr>
          <a:picLocks noChangeAspect="1"/>
        </xdr:cNvPicPr>
      </xdr:nvPicPr>
      <xdr:blipFill>
        <a:blip xmlns:r="http://schemas.openxmlformats.org/officeDocument/2006/relationships" r:embed="rId2"/>
        <a:stretch>
          <a:fillRect/>
        </a:stretch>
      </xdr:blipFill>
      <xdr:spPr>
        <a:xfrm>
          <a:off x="1270000" y="285750"/>
          <a:ext cx="615867" cy="244445"/>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587527083335" backgroundQuery="1" createdVersion="8" refreshedVersion="8" minRefreshableVersion="3" recordCount="0" supportSubquery="1" supportAdvancedDrill="1" xr:uid="{EF9E6F67-CFBD-4E16-BBC9-A28C9C54D2D5}">
  <cacheSource type="external" connectionId="17"/>
  <cacheFields count="6">
    <cacheField name="[kategori].[Kategori].[Kategori]" caption="Kategori" numFmtId="0" hierarchy="53" level="1">
      <sharedItems count="4">
        <s v="Belanja Mengurus"/>
        <s v="Belanja Modal"/>
        <s v="Belanja Program"/>
        <s v="Hasil"/>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587529976852" backgroundQuery="1" createdVersion="8" refreshedVersion="8" minRefreshableVersion="3" recordCount="0" supportSubquery="1" supportAdvancedDrill="1" xr:uid="{F1A503E4-7462-4647-BC9D-9D22E0FA4E3F}">
  <cacheSource type="external" connectionId="17"/>
  <cacheFields count="6">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3"/>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5"/>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4"/>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587532754631" backgroundQuery="1" createdVersion="8" refreshedVersion="8" minRefreshableVersion="3" recordCount="0" supportSubquery="1" supportAdvancedDrill="1" xr:uid="{70DF4304-51C7-4A02-943F-7CFBDA0BA509}">
  <cacheSource type="external" connectionId="17"/>
  <cacheFields count="5">
    <cacheField name="[PTJ].[PTJ_1].[PTJ_1]" caption="PTJ_1" numFmtId="0" hierarchy="61" level="1">
      <sharedItems containsBlank="1" count="42">
        <s v="BAR"/>
        <s v="BKA"/>
        <s v="BKK"/>
        <s v="BKK1"/>
        <s v="BLA"/>
        <s v="BLA1"/>
        <s v="BPB"/>
        <s v="BPGK"/>
        <s v="BPK"/>
        <s v="BPKB"/>
        <s v="BPKB1"/>
        <s v="BPKPB"/>
        <s v="BPLV"/>
        <s v="BPS"/>
        <s v="BPS1"/>
        <s v="BPT"/>
        <s v="BSM"/>
        <s v="BSTU"/>
        <s v="BT"/>
        <s v="BTM"/>
        <s v="JH"/>
        <s v="KD"/>
        <s v="KN"/>
        <s v="ML"/>
        <s v="MR"/>
        <s v="NS"/>
        <s v="PH"/>
        <s v="PKE"/>
        <s v="PL"/>
        <s v="PP"/>
        <s v="PPUU"/>
        <s v="PR"/>
        <s v="SB"/>
        <s v="SD"/>
        <s v="SI"/>
        <s v="SL"/>
        <s v="SR"/>
        <s v="TR"/>
        <s v="TW"/>
        <s v="UPF"/>
        <s v="WP"/>
        <m/>
      </sharedItems>
    </cacheField>
    <cacheField name="[All2].[Kategori].[Kategori]" caption="Kategori" numFmtId="0" hierarchy="40"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2"/>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0"/>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587535416664" backgroundQuery="1" createdVersion="8" refreshedVersion="8" minRefreshableVersion="3" recordCount="0" supportSubquery="1" supportAdvancedDrill="1" xr:uid="{1623FA63-0485-4AC3-915C-550DAFDD9C3F}">
  <cacheSource type="external" connectionId="17"/>
  <cacheFields count="5">
    <cacheField name="[All2].[DESC].[DESC]" caption="DESC" numFmtId="0" hierarchy="31" level="1">
      <sharedItems count="39">
        <s v="A.Bangunan  ABM"/>
        <s v="A.Emolumen"/>
        <s v="A.Levi Kontrak"/>
        <s v="B.Bangunan"/>
        <s v="B.Bangunan The Met"/>
        <s v="B.Elaun Perjalanan"/>
        <s v="B.Yuran Pendaftaran"/>
        <s v="BOS"/>
        <s v="C.Faedah &amp; Dividen"/>
        <s v="C.Kelengkapan Pejabat"/>
        <s v="C.Perhubungan dan Utiliti"/>
        <s v="D.Penilaian Kemahiran"/>
        <s v="D.Perabot"/>
        <s v="D.Sewaan"/>
        <s v="E.Bekalan"/>
        <s v="E.Pelbagai Hasil"/>
        <s v="F.Penyelenggaraan"/>
        <s v="G.Perkhidmatan Ikhtisas"/>
        <s v="G.Perkhidmatan Ikhtisas COS"/>
        <s v="H.Latihan Staf"/>
        <s v="I.Susutnilai"/>
        <s v="J.Hutang Ragu"/>
        <s v="Kenderaan"/>
        <s v="Komputer"/>
        <s v="KWM-SEKATAN BAJET"/>
        <s v="KWP-SEKATAN BAJET"/>
        <s v="PPUU"/>
        <s v="SDK-BKK"/>
        <s v="SDK-BSTU"/>
        <s v="Sistem Komputer"/>
        <s v="SPA-BLA"/>
        <s v="SPA-BPKPB"/>
        <s v="SPKP-BPB"/>
        <s v="SPKP-BPK"/>
        <s v="SPN-BPGK"/>
        <s v="SPN-BPKB"/>
        <s v="SPN-BPLV"/>
        <s v="SPTB-BPS"/>
        <s v="SPTB-BPT"/>
      </sharedItems>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0"/>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1"/>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4"/>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2"/>
      </fieldsUsage>
    </cacheHierarchy>
    <cacheHierarchy uniqueName="[PTJ].[PTJ2]" caption="PTJ2" attribute="1" defaultMemberUniqueName="[PTJ].[PTJ2].[All]" allUniqueName="[PTJ].[PTJ2].[All]" dimensionUniqueName="[PTJ]" displayFolder="" count="2" memberValueDatatype="130" unbalanced="0">
      <fieldsUsage count="2">
        <fieldUsage x="-1"/>
        <fieldUsage x="3"/>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587537615742" backgroundQuery="1" createdVersion="8" refreshedVersion="8" minRefreshableVersion="3" recordCount="0" supportSubquery="1" supportAdvancedDrill="1" xr:uid="{CE44D01D-F622-4B02-B06A-9FDF2906C8F5}">
  <cacheSource type="external" connectionId="17"/>
  <cacheFields count="7">
    <cacheField name="[kategori].[Kategori].[Kategori]" caption="Kategori" numFmtId="0" hierarchy="53" level="1">
      <sharedItems count="4">
        <s v="Belanja Mengurus"/>
        <s v="Belanja Modal"/>
        <s v="Belanja Program"/>
        <s v="Hasil"/>
      </sharedItems>
    </cacheField>
    <cacheField name="[All2].[PTJ].[PTJ]" caption="PTJ" numFmtId="0" hierarchy="33" level="1">
      <sharedItems containsSemiMixedTypes="0" containsNonDate="0" containsString="0"/>
    </cacheField>
    <cacheField name="[All2].[Kategori].[Kategori]" caption="Kategori" numFmtId="0" hierarchy="40" level="1">
      <sharedItems containsSemiMixedTypes="0" containsNonDate="0" containsString="0"/>
    </cacheField>
    <cacheField name="[PTJ].[PTJ_1].[PTJ_1]" caption="PTJ_1" numFmtId="0" hierarchy="61" level="1">
      <sharedItems containsSemiMixedTypes="0" containsNonDate="0" containsString="0"/>
    </cacheField>
    <cacheField name="[All2].[DESC].[DESC]" caption="DESC" numFmtId="0" hierarchy="31" level="1">
      <sharedItems containsSemiMixedTypes="0" containsNonDate="0" containsString="0"/>
    </cacheField>
    <cacheField name="[PTJ].[PTJ2].[PTJ2]" caption="PTJ2" numFmtId="0" hierarchy="62" level="1">
      <sharedItems containsSemiMixedTypes="0" containsNonDate="0" containsString="0"/>
    </cacheField>
    <cacheField name="[KOD].[KOD].[KOD]" caption="KOD" numFmtId="0" hierarchy="55" level="1">
      <sharedItems containsSemiMixedTypes="0" containsNonDate="0" containsString="0"/>
    </cacheField>
  </cacheFields>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fieldsUsage count="2">
        <fieldUsage x="-1"/>
        <fieldUsage x="4"/>
      </fieldsUsage>
    </cacheHierarchy>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2" memberValueDatatype="130" unbalanced="0">
      <fieldsUsage count="2">
        <fieldUsage x="-1"/>
        <fieldUsage x="1"/>
      </fieldsUsage>
    </cacheHierarchy>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fieldsUsage count="2">
        <fieldUsage x="-1"/>
        <fieldUsage x="2"/>
      </fieldsUsage>
    </cacheHierarchy>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2" memberValueDatatype="130" unbalanced="0">
      <fieldsUsage count="2">
        <fieldUsage x="-1"/>
        <fieldUsage x="0"/>
      </fieldsUsage>
    </cacheHierarchy>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fieldsUsage count="2">
        <fieldUsage x="-1"/>
        <fieldUsage x="6"/>
      </fieldsUsage>
    </cacheHierarchy>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fieldsUsage count="2">
        <fieldUsage x="-1"/>
        <fieldUsage x="3"/>
      </fieldsUsage>
    </cacheHierarchy>
    <cacheHierarchy uniqueName="[PTJ].[PTJ2]" caption="PTJ2" attribute="1" defaultMemberUniqueName="[PTJ].[PTJ2].[All]" allUniqueName="[PTJ].[PTJ2].[All]" dimensionUniqueName="[PTJ]" displayFolder="" count="2" memberValueDatatype="130" unbalanced="0">
      <fieldsUsage count="2">
        <fieldUsage x="-1"/>
        <fieldUsage x="5"/>
      </fieldsUsage>
    </cacheHierarchy>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dimensions count="13">
    <dimension name="ALL GL ADVANCE" uniqueName="[ALL GL ADVANCE]" caption="ALL GL ADVANCE"/>
    <dimension name="All2" uniqueName="[All2]" caption="All2"/>
    <dimension name="DATA" uniqueName="[DATA]" caption="DATA"/>
    <dimension name="DESC" uniqueName="[DESC]" caption="DESC"/>
    <dimension name="GL" uniqueName="[GL]" caption="GL"/>
    <dimension name="kategori" uniqueName="[kategori]" caption="kategori"/>
    <dimension name="KOD" uniqueName="[KOD]" caption="KOD"/>
    <dimension name="legend" uniqueName="[legend]" caption="legend"/>
    <dimension measure="1" name="Measures" uniqueName="[Measures]" caption="Measures"/>
    <dimension name="PTJ" uniqueName="[PTJ]" caption="PTJ"/>
    <dimension name="ptj ADV" uniqueName="[ptj ADV]" caption="ptj ADV"/>
    <dimension name="PTJ2" uniqueName="[PTJ2]" caption="PTJ2"/>
    <dimension name="Table1" uniqueName="[Table1]" caption="Table1"/>
  </dimensions>
  <measureGroups count="12">
    <measureGroup name="ALL GL ADVANCE" caption="ALL GL ADVANCE"/>
    <measureGroup name="All2" caption="All2"/>
    <measureGroup name="DATA" caption="DATA"/>
    <measureGroup name="DESC" caption="DESC"/>
    <measureGroup name="GL" caption="GL"/>
    <measureGroup name="kategori" caption="kategori"/>
    <measureGroup name="KOD" caption="KOD"/>
    <measureGroup name="legend" caption="legend"/>
    <measureGroup name="PTJ" caption="PTJ"/>
    <measureGroup name="ptj ADV" caption="ptj ADV"/>
    <measureGroup name="PTJ2" caption="PTJ2"/>
    <measureGroup name="Table1" caption="Table1"/>
  </measureGroups>
  <maps count="20">
    <map measureGroup="0" dimension="0"/>
    <map measureGroup="1" dimension="1"/>
    <map measureGroup="1" dimension="3"/>
    <map measureGroup="1" dimension="5"/>
    <map measureGroup="1" dimension="6"/>
    <map measureGroup="1" dimension="9"/>
    <map measureGroup="1" dimension="11"/>
    <map measureGroup="2" dimension="2"/>
    <map measureGroup="2" dimension="4"/>
    <map measureGroup="2" dimension="7"/>
    <map measureGroup="2" dimension="10"/>
    <map measureGroup="3" dimension="3"/>
    <map measureGroup="4" dimension="4"/>
    <map measureGroup="5" dimension="5"/>
    <map measureGroup="6" dimension="6"/>
    <map measureGroup="7" dimension="7"/>
    <map measureGroup="8" dimension="9"/>
    <map measureGroup="9" dimension="10"/>
    <map measureGroup="10" dimension="11"/>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ham Hadi Norzan" refreshedDate="46230.587524768518" backgroundQuery="1" createdVersion="3" refreshedVersion="8" minRefreshableVersion="3" recordCount="0" supportSubquery="1" supportAdvancedDrill="1" xr:uid="{563DD3EC-3F98-4581-916B-C84DB93DC9F1}">
  <cacheSource type="external" connectionId="17">
    <extLst>
      <ext xmlns:x14="http://schemas.microsoft.com/office/spreadsheetml/2009/9/main" uri="{F057638F-6D5F-4e77-A914-E7F072B9BCA8}">
        <x14:sourceConnection name="ThisWorkbookDataModel"/>
      </ext>
    </extLst>
  </cacheSource>
  <cacheFields count="0"/>
  <cacheHierarchies count="97">
    <cacheHierarchy uniqueName="[ALL GL ADVANCE].[Entry Date]" caption="Entry Date" attribute="1" time="1" defaultMemberUniqueName="[ALL GL ADVANCE].[Entry Date].[All]" allUniqueName="[ALL GL ADVANCE].[Entry Date].[All]" dimensionUniqueName="[ALL GL ADVANCE]" displayFolder="" count="0" memberValueDatatype="7" unbalanced="0"/>
    <cacheHierarchy uniqueName="[ALL GL ADVANCE].[Reference]" caption="Reference" attribute="1" defaultMemberUniqueName="[ALL GL ADVANCE].[Reference].[All]" allUniqueName="[ALL GL ADVANCE].[Reference].[All]" dimensionUniqueName="[ALL GL ADVANCE]" displayFolder="" count="0" memberValueDatatype="130" unbalanced="0"/>
    <cacheHierarchy uniqueName="[ALL GL ADVANCE].[Assignment]" caption="Assignment" attribute="1" defaultMemberUniqueName="[ALL GL ADVANCE].[Assignment].[All]" allUniqueName="[ALL GL ADVANCE].[Assignment].[All]" dimensionUniqueName="[ALL GL ADVANCE]" displayFolder="" count="0" memberValueDatatype="130" unbalanced="0"/>
    <cacheHierarchy uniqueName="[ALL GL ADVANCE].[Document Number]" caption="Document Number" attribute="1" defaultMemberUniqueName="[ALL GL ADVANCE].[Document Number].[All]" allUniqueName="[ALL GL ADVANCE].[Document Number].[All]" dimensionUniqueName="[ALL GL ADVANCE]" displayFolder="" count="0" memberValueDatatype="20" unbalanced="0"/>
    <cacheHierarchy uniqueName="[ALL GL ADVANCE].[Invoice reference]" caption="Invoice reference" attribute="1" defaultMemberUniqueName="[ALL GL ADVANCE].[Invoice reference].[All]" allUniqueName="[ALL GL ADVANCE].[Invoice reference].[All]" dimensionUniqueName="[ALL GL ADVANCE]" displayFolder="" count="0" memberValueDatatype="20" unbalanced="0"/>
    <cacheHierarchy uniqueName="[ALL GL ADVANCE].[Document Type]" caption="Document Type" attribute="1" defaultMemberUniqueName="[ALL GL ADVANCE].[Document Type].[All]" allUniqueName="[ALL GL ADVANCE].[Document Type].[All]" dimensionUniqueName="[ALL GL ADVANCE]" displayFolder="" count="0" memberValueDatatype="130" unbalanced="0"/>
    <cacheHierarchy uniqueName="[ALL GL ADVANCE].[Document Date]" caption="Document Date" attribute="1" time="1" defaultMemberUniqueName="[ALL GL ADVANCE].[Document Date].[All]" allUniqueName="[ALL GL ADVANCE].[Document Date].[All]" dimensionUniqueName="[ALL GL ADVANCE]" displayFolder="" count="0" memberValueDatatype="7" unbalanced="0"/>
    <cacheHierarchy uniqueName="[ALL GL ADVANCE].[Posting Date]" caption="Posting Date" attribute="1" time="1" defaultMemberUniqueName="[ALL GL ADVANCE].[Posting Date].[All]" allUniqueName="[ALL GL ADVANCE].[Posting Date].[All]" dimensionUniqueName="[ALL GL ADVANCE]" displayFolder="" count="0" memberValueDatatype="7" unbalanced="0"/>
    <cacheHierarchy uniqueName="[ALL GL ADVANCE].[Posting period]" caption="Posting period" attribute="1" defaultMemberUniqueName="[ALL GL ADVANCE].[Posting period].[All]" allUniqueName="[ALL GL ADVANCE].[Posting period].[All]" dimensionUniqueName="[ALL GL ADVANCE]" displayFolder="" count="0" memberValueDatatype="20" unbalanced="0"/>
    <cacheHierarchy uniqueName="[ALL GL ADVANCE].[Year/month]" caption="Year/month" attribute="1" time="1" defaultMemberUniqueName="[ALL GL ADVANCE].[Year/month].[All]" allUniqueName="[ALL GL ADVANCE].[Year/month].[All]" dimensionUniqueName="[ALL GL ADVANCE]" displayFolder="" count="0" memberValueDatatype="7" unbalanced="0"/>
    <cacheHierarchy uniqueName="[ALL GL ADVANCE].[Fiscal Year]" caption="Fiscal Year" attribute="1" defaultMemberUniqueName="[ALL GL ADVANCE].[Fiscal Year].[All]" allUniqueName="[ALL GL ADVANCE].[Fiscal Year].[All]" dimensionUniqueName="[ALL GL ADVANCE]" displayFolder="" count="0" memberValueDatatype="20" unbalanced="0"/>
    <cacheHierarchy uniqueName="[ALL GL ADVANCE].[Posting Key]" caption="Posting Key" attribute="1" defaultMemberUniqueName="[ALL GL ADVANCE].[Posting Key].[All]" allUniqueName="[ALL GL ADVANCE].[Posting Key].[All]" dimensionUniqueName="[ALL GL ADVANCE]" displayFolder="" count="0" memberValueDatatype="20" unbalanced="0"/>
    <cacheHierarchy uniqueName="[ALL GL ADVANCE].[Amount in local currency]" caption="Amount in local currency" attribute="1" defaultMemberUniqueName="[ALL GL ADVANCE].[Amount in local currency].[All]" allUniqueName="[ALL GL ADVANCE].[Amount in local currency].[All]" dimensionUniqueName="[ALL GL ADVANCE]" displayFolder="" count="0" memberValueDatatype="5" unbalanced="0"/>
    <cacheHierarchy uniqueName="[ALL GL ADVANCE].[LEGEND]" caption="LEGEND" attribute="1" defaultMemberUniqueName="[ALL GL ADVANCE].[LEGEND].[All]" allUniqueName="[ALL GL ADVANCE].[LEGEND].[All]" dimensionUniqueName="[ALL GL ADVANCE]" displayFolder="" count="0" memberValueDatatype="130" unbalanced="0"/>
    <cacheHierarchy uniqueName="[ALL GL ADVANCE].[Funds Center]" caption="Funds Center" attribute="1" defaultMemberUniqueName="[ALL GL ADVANCE].[Funds Center].[All]" allUniqueName="[ALL GL ADVANCE].[Funds Center].[All]" dimensionUniqueName="[ALL GL ADVANCE]" displayFolder="" count="0" memberValueDatatype="20" unbalanced="0"/>
    <cacheHierarchy uniqueName="[ALL GL ADVANCE].[G/L Account]" caption="G/L Account" attribute="1" defaultMemberUniqueName="[ALL GL ADVANCE].[G/L Account].[All]" allUniqueName="[ALL GL ADVANCE].[G/L Account].[All]" dimensionUniqueName="[ALL GL ADVANCE]" displayFolder="" count="0" memberValueDatatype="130" unbalanced="0"/>
    <cacheHierarchy uniqueName="[ALL GL ADVANCE].[Cost Center]" caption="Cost Center" attribute="1" defaultMemberUniqueName="[ALL GL ADVANCE].[Cost Center].[All]" allUniqueName="[ALL GL ADVANCE].[Cost Center].[All]" dimensionUniqueName="[ALL GL ADVANCE]" displayFolder="" count="0" memberValueDatatype="20" unbalanced="0"/>
    <cacheHierarchy uniqueName="[ALL GL ADVANCE].[Profit Center]" caption="Profit Center" attribute="1" defaultMemberUniqueName="[ALL GL ADVANCE].[Profit Center].[All]" allUniqueName="[ALL GL ADVANCE].[Profit Center].[All]" dimensionUniqueName="[ALL GL ADVANCE]" displayFolder="" count="0" memberValueDatatype="20" unbalanced="0"/>
    <cacheHierarchy uniqueName="[ALL GL ADVANCE].[Local Currency]" caption="Local Currency" attribute="1" defaultMemberUniqueName="[ALL GL ADVANCE].[Local Currency].[All]" allUniqueName="[ALL GL ADVANCE].[Local Currency].[All]" dimensionUniqueName="[ALL GL ADVANCE]" displayFolder="" count="0" memberValueDatatype="130" unbalanced="0"/>
    <cacheHierarchy uniqueName="[ALL GL ADVANCE].[Text]" caption="Text" attribute="1" defaultMemberUniqueName="[ALL GL ADVANCE].[Text].[All]" allUniqueName="[ALL GL ADVANCE].[Text].[All]" dimensionUniqueName="[ALL GL ADVANCE]" displayFolder="" count="0" memberValueDatatype="130" unbalanced="0"/>
    <cacheHierarchy uniqueName="[ALL GL ADVANCE].[Document Header Text]" caption="Document Header Text" attribute="1" defaultMemberUniqueName="[ALL GL ADVANCE].[Document Header Text].[All]" allUniqueName="[ALL GL ADVANCE].[Document Header Text].[All]" dimensionUniqueName="[ALL GL ADVANCE]" displayFolder="" count="0" memberValueDatatype="130" unbalanced="0"/>
    <cacheHierarchy uniqueName="[ALL GL ADVANCE].[Tax Code]" caption="Tax Code" attribute="1" defaultMemberUniqueName="[ALL GL ADVANCE].[Tax Code].[All]" allUniqueName="[ALL GL ADVANCE].[Tax Code].[All]" dimensionUniqueName="[ALL GL ADVANCE]" displayFolder="" count="0" memberValueDatatype="130" unbalanced="0"/>
    <cacheHierarchy uniqueName="[ALL GL ADVANCE].[Clearing Document]" caption="Clearing Document" attribute="1" defaultMemberUniqueName="[ALL GL ADVANCE].[Clearing Document].[All]" allUniqueName="[ALL GL ADVANCE].[Clearing Document].[All]" dimensionUniqueName="[ALL GL ADVANCE]" displayFolder="" count="0" memberValueDatatype="130" unbalanced="0"/>
    <cacheHierarchy uniqueName="[ALL GL ADVANCE].[Fund]" caption="Fund" attribute="1" defaultMemberUniqueName="[ALL GL ADVANCE].[Fund].[All]" allUniqueName="[ALL GL ADVANCE].[Fund].[All]" dimensionUniqueName="[ALL GL ADVANCE]" displayFolder="" count="0" memberValueDatatype="130" unbalanced="0"/>
    <cacheHierarchy uniqueName="[ALL GL ADVANCE].[WBS element]" caption="WBS element" attribute="1" defaultMemberUniqueName="[ALL GL ADVANCE].[WBS element].[All]" allUniqueName="[ALL GL ADVANCE].[WBS element].[All]" dimensionUniqueName="[ALL GL ADVANCE]" displayFolder="" count="0" memberValueDatatype="130" unbalanced="0"/>
    <cacheHierarchy uniqueName="[ALL GL ADVANCE].[Commitment item]" caption="Commitment item" attribute="1" defaultMemberUniqueName="[ALL GL ADVANCE].[Commitment item].[All]" allUniqueName="[ALL GL ADVANCE].[Commitment item].[All]" dimensionUniqueName="[ALL GL ADVANCE]" displayFolder="" count="0" memberValueDatatype="130" unbalanced="0"/>
    <cacheHierarchy uniqueName="[ALL GL ADVANCE].[User Name]" caption="User Name" attribute="1" defaultMemberUniqueName="[ALL GL ADVANCE].[User Name].[All]" allUniqueName="[ALL GL ADVANCE].[User Name].[All]" dimensionUniqueName="[ALL GL ADVANCE]" displayFolder="" count="0" memberValueDatatype="130" unbalanced="0"/>
    <cacheHierarchy uniqueName="[ALL GL ADVANCE].[Ref.key (header) 1]" caption="Ref.key (header) 1" attribute="1" defaultMemberUniqueName="[ALL GL ADVANCE].[Ref.key (header) 1].[All]" allUniqueName="[ALL GL ADVANCE].[Ref.key (header) 1].[All]" dimensionUniqueName="[ALL GL ADVANCE]" displayFolder="" count="0" memberValueDatatype="130" unbalanced="0"/>
    <cacheHierarchy uniqueName="[ALL GL ADVANCE].[Reference Key 3]" caption="Reference Key 3" attribute="1" defaultMemberUniqueName="[ALL GL ADVANCE].[Reference Key 3].[All]" allUniqueName="[ALL GL ADVANCE].[Reference Key 3].[All]" dimensionUniqueName="[ALL GL ADVANCE]" displayFolder="" count="0" memberValueDatatype="130" unbalanced="0"/>
    <cacheHierarchy uniqueName="[ALL GL ADVANCE].[Supplier]" caption="Supplier" attribute="1" defaultMemberUniqueName="[ALL GL ADVANCE].[Supplier].[All]" allUniqueName="[ALL GL ADVANCE].[Supplier].[All]" dimensionUniqueName="[ALL GL ADVANCE]" displayFolder="" count="0" memberValueDatatype="130" unbalanced="0"/>
    <cacheHierarchy uniqueName="[All2].[KOD]" caption="KOD" attribute="1" defaultMemberUniqueName="[All2].[KOD].[All]" allUniqueName="[All2].[KOD].[All]" dimensionUniqueName="[All2]" displayFolder="" count="0" memberValueDatatype="130" unbalanced="0"/>
    <cacheHierarchy uniqueName="[All2].[DESC]" caption="DESC" attribute="1" defaultMemberUniqueName="[All2].[DESC].[All]" allUniqueName="[All2].[DESC].[All]" dimensionUniqueName="[All2]" displayFolder="" count="2" memberValueDatatype="130" unbalanced="0"/>
    <cacheHierarchy uniqueName="[All2].[KOD1]" caption="KOD1" attribute="1" defaultMemberUniqueName="[All2].[KOD1].[All]" allUniqueName="[All2].[KOD1].[All]" dimensionUniqueName="[All2]" displayFolder="" count="0" memberValueDatatype="130" unbalanced="0"/>
    <cacheHierarchy uniqueName="[All2].[PTJ]" caption="PTJ" attribute="1" defaultMemberUniqueName="[All2].[PTJ].[All]" allUniqueName="[All2].[PTJ].[All]" dimensionUniqueName="[All2]" displayFolder="" count="0" memberValueDatatype="130" unbalanced="0"/>
    <cacheHierarchy uniqueName="[All2].[PTJ1]" caption="PTJ1" attribute="1" defaultMemberUniqueName="[All2].[PTJ1].[All]" allUniqueName="[All2].[PTJ1].[All]" dimensionUniqueName="[All2]" displayFolder="" count="0" memberValueDatatype="130" unbalanced="0"/>
    <cacheHierarchy uniqueName="[All2].[BAJET 2026]" caption="BAJET 2026" attribute="1" defaultMemberUniqueName="[All2].[BAJET 2026].[All]" allUniqueName="[All2].[BAJET 2026].[All]" dimensionUniqueName="[All2]" displayFolder="" count="0" memberValueDatatype="5" unbalanced="0"/>
    <cacheHierarchy uniqueName="[All2].[SASARAN Q2-26]" caption="SASARAN Q2-26" attribute="1" defaultMemberUniqueName="[All2].[SASARAN Q2-26].[All]" allUniqueName="[All2].[SASARAN Q2-26].[All]" dimensionUniqueName="[All2]" displayFolder="" count="0" memberValueDatatype="5" unbalanced="0"/>
    <cacheHierarchy uniqueName="[All2].[SEBENAR Q2-26]" caption="SEBENAR Q2-26" attribute="1" defaultMemberUniqueName="[All2].[SEBENAR Q2-26].[All]" allUniqueName="[All2].[SEBENAR Q2-26].[All]" dimensionUniqueName="[All2]" displayFolder="" count="0" memberValueDatatype="5" unbalanced="0"/>
    <cacheHierarchy uniqueName="[All2].[PRESTASI 06-2026]" caption="PRESTASI 06-2026" attribute="1" defaultMemberUniqueName="[All2].[PRESTASI 06-2026].[All]" allUniqueName="[All2].[PRESTASI 06-2026].[All]" dimensionUniqueName="[All2]" displayFolder="" count="0" memberValueDatatype="130" unbalanced="0"/>
    <cacheHierarchy uniqueName="[All2].[SEBENAR 06-2025]" caption="SEBENAR 06-2025" attribute="1" defaultMemberUniqueName="[All2].[SEBENAR 06-2025].[All]" allUniqueName="[All2].[SEBENAR 06-2025].[All]" dimensionUniqueName="[All2]" displayFolder="" count="0" memberValueDatatype="5" unbalanced="0"/>
    <cacheHierarchy uniqueName="[All2].[Kategori]" caption="Kategori" attribute="1" defaultMemberUniqueName="[All2].[Kategori].[All]" allUniqueName="[All2].[Kategori].[All]" dimensionUniqueName="[All2]" displayFolder="" count="2" memberValueDatatype="130" unbalanced="0"/>
    <cacheHierarchy uniqueName="[DATA].[G/L Account]" caption="G/L Account" attribute="1" defaultMemberUniqueName="[DATA].[G/L Account].[All]" allUniqueName="[DATA].[G/L Account].[All]" dimensionUniqueName="[DATA]" displayFolder="" count="0" memberValueDatatype="130" unbalanced="0"/>
    <cacheHierarchy uniqueName="[DATA].[PTJ]" caption="PTJ" attribute="1" defaultMemberUniqueName="[DATA].[PTJ].[All]" allUniqueName="[DATA].[PTJ].[All]" dimensionUniqueName="[DATA]" displayFolder="" count="0" memberValueDatatype="20" unbalanced="0"/>
    <cacheHierarchy uniqueName="[DATA].[LEGEND]" caption="LEGEND" attribute="1" defaultMemberUniqueName="[DATA].[LEGEND].[All]" allUniqueName="[DATA].[LEGEND].[All]" dimensionUniqueName="[DATA]" displayFolder="" count="0" memberValueDatatype="130" unbalanced="0"/>
    <cacheHierarchy uniqueName="[DATA].[Amount in local currency]" caption="Amount in local currency" attribute="1" defaultMemberUniqueName="[DATA].[Amount in local currency].[All]" allUniqueName="[DATA].[Amount in local currency].[All]" dimensionUniqueName="[DATA]" displayFolder="" count="0" memberValueDatatype="5" unbalanced="0"/>
    <cacheHierarchy uniqueName="[DATA].[Column5]" caption="Column5" attribute="1" defaultMemberUniqueName="[DATA].[Column5].[All]" allUniqueName="[DATA].[Column5].[All]" dimensionUniqueName="[DATA]" displayFolder="" count="0" memberValueDatatype="130" unbalanced="0"/>
    <cacheHierarchy uniqueName="[DATA].[Column6]" caption="Column6" attribute="1" defaultMemberUniqueName="[DATA].[Column6].[All]" allUniqueName="[DATA].[Column6].[All]" dimensionUniqueName="[DATA]" displayFolder="" count="0" memberValueDatatype="130" unbalanced="0"/>
    <cacheHierarchy uniqueName="[DATA].[Column7]" caption="Column7" attribute="1" defaultMemberUniqueName="[DATA].[Column7].[All]" allUniqueName="[DATA].[Column7].[All]" dimensionUniqueName="[DATA]" displayFolder="" count="0" memberValueDatatype="130" unbalanced="0"/>
    <cacheHierarchy uniqueName="[DESC].[DESC]" caption="DESC" attribute="1" defaultMemberUniqueName="[DESC].[DESC].[All]" allUniqueName="[DESC].[DESC].[All]" dimensionUniqueName="[DESC]" displayFolder="" count="0" memberValueDatatype="130" unbalanced="0"/>
    <cacheHierarchy uniqueName="[DESC].[Kategori]" caption="Kategori" attribute="1" defaultMemberUniqueName="[DESC].[Kategori].[All]" allUniqueName="[DESC].[Kategori].[All]" dimensionUniqueName="[DESC]" displayFolder="" count="0" memberValueDatatype="130" unbalanced="0"/>
    <cacheHierarchy uniqueName="[GL].[G/L Account]" caption="G/L Account" attribute="1" defaultMemberUniqueName="[GL].[G/L Account].[All]" allUniqueName="[GL].[G/L Account].[All]" dimensionUniqueName="[GL]" displayFolder="" count="0" memberValueDatatype="130" unbalanced="0"/>
    <cacheHierarchy uniqueName="[GL].[NAMA]" caption="NAMA" attribute="1" defaultMemberUniqueName="[GL].[NAMA].[All]" allUniqueName="[GL].[NAMA].[All]" dimensionUniqueName="[GL]" displayFolder="" count="0" memberValueDatatype="130" unbalanced="0"/>
    <cacheHierarchy uniqueName="[GL].[GL]" caption="GL" attribute="1" defaultMemberUniqueName="[GL].[GL].[All]" allUniqueName="[GL].[GL].[All]" dimensionUniqueName="[GL]" displayFolder="" count="0" memberValueDatatype="130" unbalanced="0"/>
    <cacheHierarchy uniqueName="[kategori].[Kategori]" caption="Kategori" attribute="1" defaultMemberUniqueName="[kategori].[Kategori].[All]" allUniqueName="[kategori].[Kategori].[All]" dimensionUniqueName="[kategori]" displayFolder="" count="0" memberValueDatatype="130" unbalanced="0"/>
    <cacheHierarchy uniqueName="[kategori].[Belanja_Hasil]" caption="Belanja_Hasil" attribute="1" defaultMemberUniqueName="[kategori].[Belanja_Hasil].[All]" allUniqueName="[kategori].[Belanja_Hasil].[All]" dimensionUniqueName="[kategori]" displayFolder="" count="0" memberValueDatatype="130" unbalanced="0"/>
    <cacheHierarchy uniqueName="[KOD].[KOD]" caption="KOD" attribute="1" defaultMemberUniqueName="[KOD].[KOD].[All]" allUniqueName="[KOD].[KOD].[All]" dimensionUniqueName="[KOD]" displayFolder="" count="2" memberValueDatatype="130" unbalanced="0"/>
    <cacheHierarchy uniqueName="[legend].[LEGEND]" caption="LEGEND" attribute="1" defaultMemberUniqueName="[legend].[LEGEND].[All]" allUniqueName="[legend].[LEGEND].[All]" dimensionUniqueName="[legend]" displayFolder="" count="0" memberValueDatatype="130" unbalanced="0"/>
    <cacheHierarchy uniqueName="[PTJ].[BIL.]" caption="BIL." attribute="1" defaultMemberUniqueName="[PTJ].[BIL.].[All]" allUniqueName="[PTJ].[BIL.].[All]" dimensionUniqueName="[PTJ]" displayFolder="" count="0" memberValueDatatype="20" unbalanced="0"/>
    <cacheHierarchy uniqueName="[PTJ].[NAMA PTJ]" caption="NAMA PTJ" attribute="1" defaultMemberUniqueName="[PTJ].[NAMA PTJ].[All]" allUniqueName="[PTJ].[NAMA PTJ].[All]" dimensionUniqueName="[PTJ]" displayFolder="" count="0" memberValueDatatype="130" unbalanced="0"/>
    <cacheHierarchy uniqueName="[PTJ].[PTJ]" caption="PTJ" attribute="1" defaultMemberUniqueName="[PTJ].[PTJ].[All]" allUniqueName="[PTJ].[PTJ].[All]" dimensionUniqueName="[PTJ]" displayFolder="" count="0" memberValueDatatype="130" unbalanced="0"/>
    <cacheHierarchy uniqueName="[PTJ].[KOD PTJ]" caption="KOD PTJ" attribute="1" defaultMemberUniqueName="[PTJ].[KOD PTJ].[All]" allUniqueName="[PTJ].[KOD PTJ].[All]" dimensionUniqueName="[PTJ]" displayFolder="" count="0" memberValueDatatype="20" unbalanced="0"/>
    <cacheHierarchy uniqueName="[PTJ].[PTJ_1]" caption="PTJ_1" attribute="1" defaultMemberUniqueName="[PTJ].[PTJ_1].[All]" allUniqueName="[PTJ].[PTJ_1].[All]" dimensionUniqueName="[PTJ]" displayFolder="" count="2" memberValueDatatype="130" unbalanced="0"/>
    <cacheHierarchy uniqueName="[PTJ].[PTJ2]" caption="PTJ2" attribute="1" defaultMemberUniqueName="[PTJ].[PTJ2].[All]" allUniqueName="[PTJ].[PTJ2].[All]" dimensionUniqueName="[PTJ]" displayFolder="" count="2" memberValueDatatype="130" unbalanced="0"/>
    <cacheHierarchy uniqueName="[ptj ADV].[PTJ]" caption="PTJ" attribute="1" defaultMemberUniqueName="[ptj ADV].[PTJ].[All]" allUniqueName="[ptj ADV].[PTJ].[All]" dimensionUniqueName="[ptj ADV]" displayFolder="" count="0" memberValueDatatype="20" unbalanced="0"/>
    <cacheHierarchy uniqueName="[ptj ADV].[PTJ_1]" caption="PTJ_1" attribute="1" defaultMemberUniqueName="[ptj ADV].[PTJ_1].[All]" allUniqueName="[ptj ADV].[PTJ_1].[All]" dimensionUniqueName="[ptj ADV]" displayFolder="" count="0" memberValueDatatype="130" unbalanced="0"/>
    <cacheHierarchy uniqueName="[PTJ2].[PTJ2]" caption="PTJ2" attribute="1" defaultMemberUniqueName="[PTJ2].[PTJ2].[All]" allUniqueName="[PTJ2].[PTJ2].[All]" dimensionUniqueName="[PTJ2]" displayFolder="" count="0" memberValueDatatype="130" unbalanced="0"/>
    <cacheHierarchy uniqueName="[Table1].[KOD]" caption="KOD" attribute="1" defaultMemberUniqueName="[Table1].[KOD].[All]" allUniqueName="[Table1].[KOD].[All]" dimensionUniqueName="[Table1]" displayFolder="" count="0" memberValueDatatype="130" unbalanced="0"/>
    <cacheHierarchy uniqueName="[Table1].[Details]" caption="Details" attribute="1" defaultMemberUniqueName="[Table1].[Details].[All]" allUniqueName="[Table1].[Details].[All]" dimensionUniqueName="[Table1]" displayFolder="" count="0" memberValueDatatype="130" unbalanced="0"/>
    <cacheHierarchy uniqueName="[Table1].[KOD2]" caption="KOD2" attribute="1" defaultMemberUniqueName="[Table1].[KOD2].[All]" allUniqueName="[Table1].[KOD2].[All]" dimensionUniqueName="[Table1]" displayFolder="" count="0" memberValueDatatype="130" unbalanced="0"/>
    <cacheHierarchy uniqueName="[Table1].[Details3]" caption="Details3" attribute="1" defaultMemberUniqueName="[Table1].[Details3].[All]" allUniqueName="[Table1].[Details3].[All]" dimensionUniqueName="[Table1]" displayFolder="" count="0" memberValueDatatype="130" unbalanced="0"/>
    <cacheHierarchy uniqueName="[Measures].[Sum of PTJ]" caption="Sum of PTJ" measure="1" displayFolder="" measureGroup="DATA" count="0">
      <extLst>
        <ext xmlns:x15="http://schemas.microsoft.com/office/spreadsheetml/2010/11/main" uri="{B97F6D7D-B522-45F9-BDA1-12C45D357490}">
          <x15:cacheHierarchy aggregatedColumn="42"/>
        </ext>
      </extLst>
    </cacheHierarchy>
    <cacheHierarchy uniqueName="[Measures].[Sum of Amount in local currency]" caption="Sum of Amount in local currency" measure="1" displayFolder="" measureGroup="DATA" count="0">
      <extLst>
        <ext xmlns:x15="http://schemas.microsoft.com/office/spreadsheetml/2010/11/main" uri="{B97F6D7D-B522-45F9-BDA1-12C45D357490}">
          <x15:cacheHierarchy aggregatedColumn="44"/>
        </ext>
      </extLst>
    </cacheHierarchy>
    <cacheHierarchy uniqueName="[Measures].[Sum of PTJ 2]" caption="Sum of PTJ 2" measure="1" displayFolder="" measureGroup="ptj ADV" count="0">
      <extLst>
        <ext xmlns:x15="http://schemas.microsoft.com/office/spreadsheetml/2010/11/main" uri="{B97F6D7D-B522-45F9-BDA1-12C45D357490}">
          <x15:cacheHierarchy aggregatedColumn="63"/>
        </ext>
      </extLst>
    </cacheHierarchy>
    <cacheHierarchy uniqueName="[Measures].[Sasaran Q1]" caption="Sasaran Q1" measure="1" displayFolder="" measureGroup="All2" count="0"/>
    <cacheHierarchy uniqueName="[Measures].[Prestasi (Sebenar/Sasaran)2]" caption="Prestasi (Sebenar/Sasaran)2" measure="1" displayFolder="" measureGroup="All2" count="0"/>
    <cacheHierarchy uniqueName="[Measures].[Pencapaian]" caption="Pencapaian" measure="1" displayFolder="" measureGroup="All2" count="0"/>
    <cacheHierarchy uniqueName="[Measures].[Sasaran Belanja]" caption="Sasaran Belanja" measure="1" displayFolder="" measureGroup="All2" count="0"/>
    <cacheHierarchy uniqueName="[Measures].[Sebenar Belanja]" caption="Sebenar Belanja" measure="1" displayFolder="" measureGroup="All2" count="0"/>
    <cacheHierarchy uniqueName="[Measures].[Sebenar Hasil]" caption="Sebenar Hasil" measure="1" displayFolder="" measureGroup="All2" count="0"/>
    <cacheHierarchy uniqueName="[Measures].[Sasaran Hasil]" caption="Sasaran Hasil" measure="1" displayFolder="" measureGroup="All2" count="0"/>
    <cacheHierarchy uniqueName="[Measures].[PERBELANJAAN GERAN]" caption="PERBELANJAAN GERAN" measure="1" displayFolder="" measureGroup="DATA" count="0"/>
    <cacheHierarchy uniqueName="[Measures].[BAYAR BALIK GERAN]" caption="BAYAR BALIK GERAN" measure="1" displayFolder="" measureGroup="DATA" count="0"/>
    <cacheHierarchy uniqueName="[Measures].[PEMBERIAN GERAN]" caption="PEMBERIAN GERAN" measure="1" displayFolder="" measureGroup="DATA" count="0"/>
    <cacheHierarchy uniqueName="[Measures].[BAKI GERAN]" caption="BAKI GERAN" measure="1" displayFolder="" measureGroup="DATA" count="0"/>
    <cacheHierarchy uniqueName="[Measures].[__XL_Count kategori]" caption="__XL_Count kategori" measure="1" displayFolder="" measureGroup="kategori" count="0" hidden="1"/>
    <cacheHierarchy uniqueName="[Measures].[__XL_Count PTJ]" caption="__XL_Count PTJ" measure="1" displayFolder="" measureGroup="PTJ" count="0" hidden="1"/>
    <cacheHierarchy uniqueName="[Measures].[__XL_Count All2]" caption="__XL_Count All2" measure="1" displayFolder="" measureGroup="All2" count="0" hidden="1"/>
    <cacheHierarchy uniqueName="[Measures].[__XL_Count DESC]" caption="__XL_Count DESC" measure="1" displayFolder="" measureGroup="DESC" count="0" hidden="1"/>
    <cacheHierarchy uniqueName="[Measures].[__XL_Count PTJ2]" caption="__XL_Count PTJ2" measure="1" displayFolder="" measureGroup="PTJ2" count="0" hidden="1"/>
    <cacheHierarchy uniqueName="[Measures].[__XL_Count KOD]" caption="__XL_Count KOD" measure="1" displayFolder="" measureGroup="KOD" count="0" hidden="1"/>
    <cacheHierarchy uniqueName="[Measures].[__XL_Count Table1]" caption="__XL_Count Table1" measure="1" displayFolder="" measureGroup="Table1" count="0" hidden="1"/>
    <cacheHierarchy uniqueName="[Measures].[__XL_Count ALL GL ADVANCE]" caption="__XL_Count ALL GL ADVANCE" measure="1" displayFolder="" measureGroup="ALL GL ADVANCE" count="0" hidden="1"/>
    <cacheHierarchy uniqueName="[Measures].[__XL_Count ptj ADV]" caption="__XL_Count ptj ADV" measure="1" displayFolder="" measureGroup="ptj ADV" count="0" hidden="1"/>
    <cacheHierarchy uniqueName="[Measures].[__XL_Count DATA]" caption="__XL_Count DATA" measure="1" displayFolder="" measureGroup="DATA" count="0" hidden="1"/>
    <cacheHierarchy uniqueName="[Measures].[__XL_Count legend]" caption="__XL_Count legend" measure="1" displayFolder="" measureGroup="legend" count="0" hidden="1"/>
    <cacheHierarchy uniqueName="[Measures].[__XL_Count GL]" caption="__XL_Count GL" measure="1" displayFolder="" measureGroup="GL"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6967491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0B13A0-0336-4B2B-B302-3A2D951454B2}" name="PivotTable11" cacheId="532" applyNumberFormats="0" applyBorderFormats="0" applyFontFormats="0" applyPatternFormats="0" applyAlignmentFormats="0" applyWidthHeightFormats="1" dataCaption="Values" tag="1618bcc0-983c-4b34-a1cb-96fc11f466d3" updatedVersion="8" minRefreshableVersion="3" useAutoFormatting="1" subtotalHiddenItems="1" itemPrintTitles="1" createdVersion="8" indent="0" outline="1" outlineData="1" multipleFieldFilters="0" chartFormat="44">
  <location ref="F3:F46" firstHeaderRow="1" firstDataRow="1" firstDataCol="1"/>
  <pivotFields count="6">
    <pivotField axis="axisRow" allDrilled="1" subtotalTop="0" showAll="0"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2">
    <format dxfId="69">
      <pivotArea grandRow="1" outline="0" collapsedLevelsAreSubtotals="1" fieldPosition="0"/>
    </format>
    <format dxfId="68">
      <pivotArea outline="0" collapsedLevelsAreSubtotals="1"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NG]"/>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2025 (Sebenar/Sasaran)"/>
    <pivotHierarchy dragToRow="0" dragToCol="0" dragToPage="0" dragToData="1" caption="Pencapaian 12-2025"/>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8FE66A-58DE-45F9-B858-FF53AF7B99CC}" name="PivotTable1" cacheId="538" applyNumberFormats="0" applyBorderFormats="0" applyFontFormats="0" applyPatternFormats="0" applyAlignmentFormats="0" applyWidthHeightFormats="1" dataCaption="Values" tag="bded6777-2577-4872-954b-4b6b04c809cd" updatedVersion="8" minRefreshableVersion="3" useAutoFormatting="1" subtotalHiddenItems="1" itemPrintTitles="1" createdVersion="8" indent="0" outline="1" outlineData="1" multipleFieldFilters="0" chartFormat="15">
  <location ref="A19:A59" firstHeaderRow="1" firstDataRow="1" firstDataCol="1"/>
  <pivotFields count="5">
    <pivotField axis="axisRow" allDrilled="1" subtotalTop="0" showAll="0" dataSourceSort="1" defaultSubtotal="0" defaultAttributeDrillState="1">
      <items count="3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318941C-F154-4319-B3F2-F63A485B9F6F}" name="PivotTable10" cacheId="529" applyNumberFormats="0" applyBorderFormats="0" applyFontFormats="0" applyPatternFormats="0" applyAlignmentFormats="0" applyWidthHeightFormats="1" dataCaption="Values" tag="f89dbbb9-9ec1-4e69-a9b7-80a3a548faf6" updatedVersion="8" minRefreshableVersion="3" useAutoFormatting="1" subtotalHiddenItems="1" itemPrintTitles="1" createdVersion="8" indent="0" outline="1" outlineData="1" multipleFieldFilters="0" chartFormat="9">
  <location ref="A10:A15" firstHeaderRow="1" firstDataRow="1" firstDataCol="1"/>
  <pivotFields count="6">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formats count="2">
    <format dxfId="71">
      <pivotArea grandRow="1" outline="0" collapsedLevelsAreSubtotals="1" fieldPosition="0"/>
    </format>
    <format dxfId="70">
      <pivotArea collapsedLevelsAreSubtotals="1" fieldPosition="0">
        <references count="1">
          <reference field="0" count="0"/>
        </references>
      </pivotArea>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Sasaran 12-2025"/>
    <pivotHierarchy dragToRow="0" dragToCol="0" dragToPage="0" dragToData="1" caption="Prestasi (Sebenar/Sasar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3CB98E-7EB3-46D2-8CE8-E6608D5AD8AF}" name="PivotTable3" cacheId="541" applyNumberFormats="0" applyBorderFormats="0" applyFontFormats="0" applyPatternFormats="0" applyAlignmentFormats="0" applyWidthHeightFormats="1" dataCaption="Values" tag="031e8320-fc73-4591-9780-34b97e8f38ab" updatedVersion="8" minRefreshableVersion="3" useAutoFormatting="1" subtotalHiddenItems="1" itemPrintTitles="1" createdVersion="8" indent="0" outline="1" outlineData="1" multipleFieldFilters="0" chartFormat="15">
  <location ref="A3:A8" firstHeaderRow="1" firstDataRow="1" firstDataCol="1"/>
  <pivotFields count="7">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All2].[PTJ].&amp;[HQ]"/>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CAACD91-B04A-449E-821F-B25586EED2CB}" name="PivotTable12" cacheId="535" applyNumberFormats="0" applyBorderFormats="0" applyFontFormats="0" applyPatternFormats="0" applyAlignmentFormats="0" applyWidthHeightFormats="1" dataCaption="Values" tag="f67c0482-6ff8-40a7-92ac-3982f33c6540" updatedVersion="8" minRefreshableVersion="3" useAutoFormatting="1" subtotalHiddenItems="1" itemPrintTitles="1" createdVersion="8" indent="0" outline="1" outlineData="1" multipleFieldFilters="0" chartFormat="9">
  <location ref="J3:J46" firstHeaderRow="1" firstDataRow="1" firstDataCol="1"/>
  <pivotFields count="5">
    <pivotField axis="axisRow" allDrilled="1" subtotalTop="0" showAll="0" dataSourceSort="1" defaultSubtotal="0" defaultAttributeDrillState="1">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t="grand">
      <x/>
    </i>
  </rowItems>
  <formats count="5">
    <format dxfId="76">
      <pivotArea collapsedLevelsAreSubtotals="1" fieldPosition="0">
        <references count="1">
          <reference field="0" count="8">
            <x v="2"/>
            <x v="18"/>
            <x v="24"/>
            <x v="25"/>
            <x v="31"/>
            <x v="33"/>
            <x v="34"/>
            <x v="36"/>
          </reference>
        </references>
      </pivotArea>
    </format>
    <format dxfId="75">
      <pivotArea grandRow="1" outline="0" collapsedLevelsAreSubtotals="1" fieldPosition="0"/>
    </format>
    <format dxfId="74">
      <pivotArea outline="0" collapsedLevelsAreSubtotals="1" fieldPosition="0"/>
    </format>
    <format dxfId="73">
      <pivotArea dataOnly="0" labelOnly="1" fieldPosition="0">
        <references count="1">
          <reference field="0" count="14">
            <x v="20"/>
            <x v="21"/>
            <x v="22"/>
            <x v="23"/>
            <x v="25"/>
            <x v="26"/>
            <x v="28"/>
            <x v="29"/>
            <x v="31"/>
            <x v="32"/>
            <x v="35"/>
            <x v="36"/>
            <x v="37"/>
            <x v="40"/>
          </reference>
        </references>
      </pivotArea>
    </format>
    <format dxfId="72">
      <pivotArea dataOnly="0" labelOnly="1" grandRow="1" outline="0" fieldPosition="0"/>
    </format>
  </formats>
  <pivotHierarchies count="97">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kategori]"/>
        <x15:activeTabTopLevelEntity name="[PTJ]"/>
        <x15:activeTabTopLevelEntity name="[All2]"/>
        <x15:activeTabTopLevelEntity name="[KOD]"/>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33BBE98-4C63-4626-B66E-AA03287DF9AE}" autoFormatId="16" applyNumberFormats="0" applyBorderFormats="0" applyFontFormats="0" applyPatternFormats="0" applyAlignmentFormats="0" applyWidthHeightFormats="0">
  <queryTableRefresh nextId="39">
    <queryTableFields count="11">
      <queryTableField id="1" name="KOD" tableColumnId="1"/>
      <queryTableField id="2" name="DESC" tableColumnId="2"/>
      <queryTableField id="3" name="KOD1" tableColumnId="3"/>
      <queryTableField id="4" name="PTJ" tableColumnId="4"/>
      <queryTableField id="5" name="PTJ1" tableColumnId="5"/>
      <queryTableField id="29" name="BAJET 2026" tableColumnId="6"/>
      <queryTableField id="30" name="SASARAN Q2-26" tableColumnId="7"/>
      <queryTableField id="31" name="SEBENAR Q2-26" tableColumnId="8"/>
      <queryTableField id="32" name="PRESTASI 06-2026" tableColumnId="10"/>
      <queryTableField id="33" name="SEBENAR 06-2025" tableColumnId="11"/>
      <queryTableField id="9" name="Kategori" tableColumnId="9"/>
    </queryTableFields>
  </queryTableRefresh>
  <extLst>
    <ext xmlns:x15="http://schemas.microsoft.com/office/spreadsheetml/2010/11/main" uri="{883FBD77-0823-4a55-B5E3-86C4891E6966}">
      <x15:queryTable sourceDataName="Query - All2"/>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_1" xr10:uid="{2A5574C9-F7A6-467A-B34A-D54909693ABB}" sourceName="[PTJ].[PTJ_1]">
  <pivotTables>
    <pivotTable tabId="1" name="PivotTable3"/>
    <pivotTable tabId="1" name="PivotTable10"/>
    <pivotTable tabId="1" name="PivotTable11"/>
    <pivotTable tabId="1" name="PivotTable12"/>
    <pivotTable tabId="1" name="PivotTable1"/>
  </pivotTables>
  <data>
    <olap pivotCacheId="169674910">
      <levels count="2">
        <level uniqueName="[PTJ].[PTJ_1].[(All)]" sourceCaption="(All)" count="0"/>
        <level uniqueName="[PTJ].[PTJ_1].[PTJ_1]" sourceCaption="PTJ_1" count="42">
          <ranges>
            <range startItem="0">
              <i n="[PTJ].[PTJ_1].&amp;[BAR]" c="BAR"/>
              <i n="[PTJ].[PTJ_1].&amp;[BKA]" c="BKA"/>
              <i n="[PTJ].[PTJ_1].&amp;[BKK]" c="BKK"/>
              <i n="[PTJ].[PTJ_1].&amp;[BKK1]" c="BKK1"/>
              <i n="[PTJ].[PTJ_1].&amp;[BLA]" c="BLA"/>
              <i n="[PTJ].[PTJ_1].&amp;[BLA1]" c="BLA1"/>
              <i n="[PTJ].[PTJ_1].&amp;[BPB]" c="BPB"/>
              <i n="[PTJ].[PTJ_1].&amp;[BPGK]" c="BPGK"/>
              <i n="[PTJ].[PTJ_1].&amp;[BPK]" c="BPK"/>
              <i n="[PTJ].[PTJ_1].&amp;[BPKB]" c="BPKB"/>
              <i n="[PTJ].[PTJ_1].&amp;[BPKB1]" c="BPKB1"/>
              <i n="[PTJ].[PTJ_1].&amp;[BPKPB]" c="BPKPB"/>
              <i n="[PTJ].[PTJ_1].&amp;[BPLV]" c="BPLV"/>
              <i n="[PTJ].[PTJ_1].&amp;[BPS]" c="BPS"/>
              <i n="[PTJ].[PTJ_1].&amp;[BPS1]" c="BPS1"/>
              <i n="[PTJ].[PTJ_1].&amp;[BPT]" c="BPT"/>
              <i n="[PTJ].[PTJ_1].&amp;[BSM]" c="BSM"/>
              <i n="[PTJ].[PTJ_1].&amp;[BSTU]" c="BSTU"/>
              <i n="[PTJ].[PTJ_1].&amp;[BT]" c="BT"/>
              <i n="[PTJ].[PTJ_1].&amp;[BTM]" c="BTM"/>
              <i n="[PTJ].[PTJ_1].&amp;[JH]" c="JH"/>
              <i n="[PTJ].[PTJ_1].&amp;[KD]" c="KD"/>
              <i n="[PTJ].[PTJ_1].&amp;[KN]" c="KN"/>
              <i n="[PTJ].[PTJ_1].&amp;[ML]" c="ML"/>
              <i n="[PTJ].[PTJ_1].&amp;[MR]" c="MR"/>
              <i n="[PTJ].[PTJ_1].&amp;[NS]" c="NS"/>
              <i n="[PTJ].[PTJ_1].&amp;[PH]" c="PH"/>
              <i n="[PTJ].[PTJ_1].&amp;[PKE]" c="PKE"/>
              <i n="[PTJ].[PTJ_1].&amp;[PL]" c="PL"/>
              <i n="[PTJ].[PTJ_1].&amp;[PP]" c="PP"/>
              <i n="[PTJ].[PTJ_1].&amp;[PPUU]" c="PPUU"/>
              <i n="[PTJ].[PTJ_1].&amp;[PR]" c="PR"/>
              <i n="[PTJ].[PTJ_1].&amp;[SB]" c="SB"/>
              <i n="[PTJ].[PTJ_1].&amp;[SD]" c="SD"/>
              <i n="[PTJ].[PTJ_1].&amp;[SI]" c="SI"/>
              <i n="[PTJ].[PTJ_1].&amp;[SL]" c="SL"/>
              <i n="[PTJ].[PTJ_1].&amp;[SR]" c="SR"/>
              <i n="[PTJ].[PTJ_1].&amp;[TR]" c="TR"/>
              <i n="[PTJ].[PTJ_1].&amp;[TW]" c="TW"/>
              <i n="[PTJ].[PTJ_1].&amp;[UPF]" c="UPF"/>
              <i n="[PTJ].[PTJ_1].&amp;[WP]" c="WP"/>
              <i n="[PTJ].[PTJ_1].&amp;" c="(blank)"/>
            </range>
          </ranges>
        </level>
      </levels>
      <selections count="1">
        <selection n="[PTJ].[PTJ_1].[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 xr10:uid="{22641D70-69F9-4B80-AD96-EC945FF4B2C9}" sourceName="[All2].[DESC]">
  <pivotTables>
    <pivotTable tabId="1" name="PivotTable3"/>
    <pivotTable tabId="1" name="PivotTable10"/>
    <pivotTable tabId="1" name="PivotTable11"/>
    <pivotTable tabId="1" name="PivotTable12"/>
    <pivotTable tabId="1" name="PivotTable1"/>
  </pivotTables>
  <data>
    <olap pivotCacheId="169674910">
      <levels count="2">
        <level uniqueName="[All2].[DESC].[(All)]" sourceCaption="(All)" count="0"/>
        <level uniqueName="[All2].[DESC].[DESC]" sourceCaption="DESC" count="39">
          <ranges>
            <range startItem="0">
              <i n="[All2].[DESC].&amp;[A.Bangunan  ABM]" c="A.Bangunan  ABM"/>
              <i n="[All2].[DESC].&amp;[A.Emolumen]" c="A.Emolumen"/>
              <i n="[All2].[DESC].&amp;[A.Levi Kontrak]" c="A.Levi Kontrak"/>
              <i n="[All2].[DESC].&amp;[B.Bangunan]" c="B.Bangunan"/>
              <i n="[All2].[DESC].&amp;[B.Bangunan The Met]" c="B.Bangunan The Met"/>
              <i n="[All2].[DESC].&amp;[B.Elaun Perjalanan]" c="B.Elaun Perjalanan"/>
              <i n="[All2].[DESC].&amp;[B.Yuran Pendaftaran]" c="B.Yuran Pendaftaran"/>
              <i n="[All2].[DESC].&amp;[BOS]" c="BOS"/>
              <i n="[All2].[DESC].&amp;[C.Faedah &amp; Dividen]" c="C.Faedah &amp; Dividen"/>
              <i n="[All2].[DESC].&amp;[C.Kelengkapan Pejabat]" c="C.Kelengkapan Pejabat"/>
              <i n="[All2].[DESC].&amp;[C.Perhubungan dan Utiliti]" c="C.Perhubungan dan Utiliti"/>
              <i n="[All2].[DESC].&amp;[D.Penilaian Kemahiran]" c="D.Penilaian Kemahiran"/>
              <i n="[All2].[DESC].&amp;[D.Perabot]" c="D.Perabot"/>
              <i n="[All2].[DESC].&amp;[D.Sewaan]" c="D.Sewaan"/>
              <i n="[All2].[DESC].&amp;[E.Bekalan]" c="E.Bekalan"/>
              <i n="[All2].[DESC].&amp;[E.Pelbagai Hasil]" c="E.Pelbagai Hasil"/>
              <i n="[All2].[DESC].&amp;[F.Penyelenggaraan]" c="F.Penyelenggaraan"/>
              <i n="[All2].[DESC].&amp;[G.Perkhidmatan Ikhtisas]" c="G.Perkhidmatan Ikhtisas"/>
              <i n="[All2].[DESC].&amp;[G.Perkhidmatan Ikhtisas COS]" c="G.Perkhidmatan Ikhtisas COS"/>
              <i n="[All2].[DESC].&amp;[H.Latihan Staf]" c="H.Latihan Staf"/>
              <i n="[All2].[DESC].&amp;[I.Susutnilai]" c="I.Susutnilai"/>
              <i n="[All2].[DESC].&amp;[J.Hutang Ragu]" c="J.Hutang Ragu"/>
              <i n="[All2].[DESC].&amp;[Kenderaan]" c="Kenderaan"/>
              <i n="[All2].[DESC].&amp;[Komputer]" c="Komputer"/>
              <i n="[All2].[DESC].&amp;[KWM-SEKATAN BAJET]" c="KWM-SEKATAN BAJET"/>
              <i n="[All2].[DESC].&amp;[KWP-SEKATAN BAJET]" c="KWP-SEKATAN BAJET"/>
              <i n="[All2].[DESC].&amp;[PPUU]" c="PPUU"/>
              <i n="[All2].[DESC].&amp;[SDK-BKK]" c="SDK-BKK"/>
              <i n="[All2].[DESC].&amp;[SDK-BSTU]" c="SDK-BSTU"/>
              <i n="[All2].[DESC].&amp;[Sistem Komputer]" c="Sistem Komputer"/>
              <i n="[All2].[DESC].&amp;[SPA-BLA]" c="SPA-BLA"/>
              <i n="[All2].[DESC].&amp;[SPA-BPKPB]" c="SPA-BPKPB"/>
              <i n="[All2].[DESC].&amp;[SPKP-BPB]" c="SPKP-BPB"/>
              <i n="[All2].[DESC].&amp;[SPKP-BPK]" c="SPKP-BPK"/>
              <i n="[All2].[DESC].&amp;[SPN-BPGK]" c="SPN-BPGK"/>
              <i n="[All2].[DESC].&amp;[SPN-BPKB]" c="SPN-BPKB"/>
              <i n="[All2].[DESC].&amp;[SPN-BPLV]" c="SPN-BPLV"/>
              <i n="[All2].[DESC].&amp;[SPTB-BPS]" c="SPTB-BPS"/>
              <i n="[All2].[DESC].&amp;[SPTB-BPT]" c="SPTB-BPT"/>
            </range>
          </ranges>
        </level>
      </levels>
      <selections count="1">
        <selection n="[All2].[DESC].[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1" xr10:uid="{E05800C1-AA44-4A8C-809F-BC36DF49444F}" sourceName="[All2].[Kategori]">
  <pivotTables>
    <pivotTable tabId="1" name="PivotTable3"/>
    <pivotTable tabId="1" name="PivotTable10"/>
    <pivotTable tabId="1" name="PivotTable11"/>
    <pivotTable tabId="1" name="PivotTable12"/>
    <pivotTable tabId="1" name="PivotTable1"/>
  </pivotTables>
  <data>
    <olap pivotCacheId="169674910">
      <levels count="2">
        <level uniqueName="[All2].[Kategori].[(All)]" sourceCaption="(All)" count="0"/>
        <level uniqueName="[All2].[Kategori].[Kategori]" sourceCaption="Kategori" count="4">
          <ranges>
            <range startItem="0">
              <i n="[All2].[Kategori].&amp;[Belanja Mengurus]" c="Belanja Mengurus"/>
              <i n="[All2].[Kategori].&amp;[Belanja Modal]" c="Belanja Modal"/>
              <i n="[All2].[Kategori].&amp;[Belanja Program]" c="Belanja Program"/>
              <i n="[All2].[Kategori].&amp;[Hasil]" c="Hasil"/>
            </range>
          </ranges>
        </level>
      </levels>
      <selections count="1">
        <selection n="[All2].[Kategori].[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TJ2" xr10:uid="{C0E1CAC8-15B9-41AC-B369-CEE44A569587}" sourceName="[PTJ].[PTJ2]">
  <pivotTables>
    <pivotTable tabId="1" name="PivotTable3"/>
    <pivotTable tabId="1" name="PivotTable1"/>
    <pivotTable tabId="1" name="PivotTable10"/>
    <pivotTable tabId="1" name="PivotTable11"/>
    <pivotTable tabId="1" name="PivotTable12"/>
  </pivotTables>
  <data>
    <olap pivotCacheId="169674910">
      <levels count="2">
        <level uniqueName="[PTJ].[PTJ2].[(All)]" sourceCaption="(All)" count="0"/>
        <level uniqueName="[PTJ].[PTJ2].[PTJ2]" sourceCaption="PTJ2" count="3">
          <ranges>
            <range startItem="0">
              <i n="[PTJ].[PTJ2].&amp;[HQ]" c="HQ"/>
              <i n="[PTJ].[PTJ2].&amp;[Negeri]" c="Negeri"/>
              <i n="[PTJ].[PTJ2].&amp;" c="(blank)"/>
            </range>
          </ranges>
        </level>
      </levels>
      <selections count="1">
        <selection n="[PTJ].[PTJ2].[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OD" xr10:uid="{EF75EC2E-28FF-4372-9235-2C83665DA7A6}" sourceName="[KOD].[KOD]">
  <pivotTables>
    <pivotTable tabId="1" name="PivotTable11"/>
    <pivotTable tabId="1" name="PivotTable1"/>
    <pivotTable tabId="1" name="PivotTable10"/>
    <pivotTable tabId="1" name="PivotTable12"/>
    <pivotTable tabId="1" name="PivotTable3"/>
  </pivotTables>
  <data>
    <olap pivotCacheId="169674910">
      <levels count="2">
        <level uniqueName="[KOD].[KOD].[(All)]" sourceCaption="(All)" count="0"/>
        <level uniqueName="[KOD].[KOD].[KOD]" sourceCaption="KOD" count="72">
          <ranges>
            <range startItem="0">
              <i n="[KOD].[KOD].&amp;[A.LV]" c="A.LV"/>
              <i n="[KOD].[KOD].&amp;[AA1]" c="AA1"/>
              <i n="[KOD].[KOD].&amp;[AB1]" c="AB1"/>
              <i n="[KOD].[KOD].&amp;[AC1]" c="AC1"/>
              <i n="[KOD].[KOD].&amp;[B.YP-PB]" c="B.YP-PB"/>
              <i n="[KOD].[KOD].&amp;[B.YP-PK]" c="B.YP-PK"/>
              <i n="[KOD].[KOD].&amp;[BA1]" c="BA1"/>
              <i n="[KOD].[KOD].&amp;[BA1-S]" c="BA1-S"/>
              <i n="[KOD].[KOD].&amp;[BA2]" c="BA2"/>
              <i n="[KOD].[KOD].&amp;[BB4]" c="BB4"/>
              <i n="[KOD].[KOD].&amp;[BB4-G]" c="BB4-G"/>
              <i n="[KOD].[KOD].&amp;[C.FD]" c="C.FD"/>
              <i n="[KOD].[KOD].&amp;[CA1]" c="CA1"/>
              <i n="[KOD].[KOD].&amp;[CB1]" c="CB1"/>
              <i n="[KOD].[KOD].&amp;[D.PK]" c="D.PK"/>
              <i n="[KOD].[KOD].&amp;[DA1]" c="DA1"/>
              <i n="[KOD].[KOD].&amp;[DB1]" c="DB1"/>
              <i n="[KOD].[KOD].&amp;[E1.LLH-YK]" c="E1.LLH-YK"/>
              <i n="[KOD].[KOD].&amp;[E2.LLH-VR]" c="E2.LLH-VR"/>
              <i n="[KOD].[KOD].&amp;[E3.LLH-KOMPAUN]" c="E3.LLH-KOMPAUN"/>
              <i n="[KOD].[KOD].&amp;[E3.LLH-PENALTI]" c="E3.LLH-PENALTI"/>
              <i n="[KOD].[KOD].&amp;[E4.LLH-HUP]" c="E4.LLH-HUP"/>
              <i n="[KOD].[KOD].&amp;[E4.LLH-HUP CAJ SKTN]" c="E4.LLH-HUP CAJ SKTN"/>
              <i n="[KOD].[KOD].&amp;[E5.LLH-LL SEWAAN]" c="E5.LLH-LL SEWAAN"/>
              <i n="[KOD].[KOD].&amp;[E5.LLH-SEWA BGN]" c="E5.LLH-SEWA BGN"/>
              <i n="[KOD].[KOD].&amp;[E5.LLH-SEWA TNH]" c="E5.LLH-SEWA TNH"/>
              <i n="[KOD].[KOD].&amp;[E6.LLH-BYRN BLK GERAN]" c="E6.LLH-BYRN BLK GERAN"/>
              <i n="[KOD].[KOD].&amp;[E6.LLH-GERAN]" c="E6.LLH-GERAN"/>
              <i n="[KOD].[KOD].&amp;[E6.LLH-SUMBGN]" c="E6.LLH-SUMBGN"/>
              <i n="[KOD].[KOD].&amp;[E7.LLH-JDOK]" c="E7.LLH-JDOK"/>
              <i n="[KOD].[KOD].&amp;[E8.LLH-JUAL ASET]" c="E8.LLH-JUAL ASET"/>
              <i n="[KOD].[KOD].&amp;[E9.LLH]" c="E9.LLH"/>
              <i n="[KOD].[KOD].&amp;[E9.LLH-BYRN BLK KOS GUAMAN]" c="E9.LLH-BYRN BLK KOS GUAMAN"/>
              <i n="[KOD].[KOD].&amp;[E9.LLH-HK LEVI]" c="E9.LLH-HK LEVI"/>
              <i n="[KOD].[KOD].&amp;[E9.LLH-MDRBH]" c="E9.LLH-MDRBH"/>
              <i n="[KOD].[KOD].&amp;[EA2]" c="EA2"/>
              <i n="[KOD].[KOD].&amp;[EC2]" c="EC2"/>
              <i n="[KOD].[KOD].&amp;[FA2]" c="FA2"/>
              <i n="[KOD].[KOD].&amp;[FB2]" c="FB2"/>
              <i n="[KOD].[KOD].&amp;[FC2]" c="FC2"/>
              <i n="[KOD].[KOD].&amp;[FD2]" c="FD2"/>
              <i n="[KOD].[KOD].&amp;[GB2]" c="GB2"/>
              <i n="[KOD].[KOD].&amp;[GD2]" c="GD2"/>
              <i n="[KOD].[KOD].&amp;[GD4]" c="GD4"/>
              <i n="[KOD].[KOD].&amp;[GD4-G]" c="GD4-G"/>
              <i n="[KOD].[KOD].&amp;[GE2]" c="GE2"/>
              <i n="[KOD].[KOD].&amp;[HA2]" c="HA2"/>
              <i n="[KOD].[KOD].&amp;[HB2]" c="HB2"/>
              <i n="[KOD].[KOD].&amp;[HB4]" c="HB4"/>
              <i n="[KOD].[KOD].&amp;[HB4-G]" c="HB4-G"/>
              <i n="[KOD].[KOD].&amp;[HC2]" c="HC2"/>
              <i n="[KOD].[KOD].&amp;[HC3]" c="HC3"/>
              <i n="[KOD].[KOD].&amp;[HD1]" c="HD1"/>
              <i n="[KOD].[KOD].&amp;[IA2]" c="IA2"/>
              <i n="[KOD].[KOD].&amp;[IB1]" c="IB1"/>
              <i n="[KOD].[KOD].&amp;[IC1]" c="IC1"/>
              <i n="[KOD].[KOD].&amp;[IC2]" c="IC2"/>
              <i n="[KOD].[KOD].&amp;[IC2-S]" c="IC2-S"/>
              <i n="[KOD].[KOD].&amp;[IE1]" c="IE1"/>
              <i n="[KOD].[KOD].&amp;[JA1]" c="JA1"/>
              <i n="[KOD].[KOD].&amp;[JC1]" c="JC1"/>
              <i n="[KOD].[KOD].&amp;[KB2]" c="KB2"/>
              <i n="[KOD].[KOD].&amp;[KD1]" c="KD1"/>
              <i n="[KOD].[KOD].&amp;[KF1]" c="KF1"/>
              <i n="[KOD].[KOD].&amp;[KF1-S]" c="KF1-S"/>
              <i n="[KOD].[KOD].&amp;[KF2]" c="KF2"/>
              <i n="[KOD].[KOD].&amp;[LA1]" c="LA1"/>
              <i n="[KOD].[KOD].&amp;[LB1]" c="LB1"/>
              <i n="[KOD].[KOD].&amp;[LC1]" c="LC1"/>
              <i n="[KOD].[KOD].&amp;[LD1]" c="LD1"/>
              <i n="[KOD].[KOD].&amp;[NA1]" c="NA1"/>
              <i n="[KOD].[KOD].&amp;" c="(blank)"/>
            </range>
          </ranges>
        </level>
      </levels>
      <selections count="1">
        <selection n="[KOD].[K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TJ_1 1" xr10:uid="{4C9298EC-6D22-469A-B91C-A7862F037229}" cache="Slicer_PTJ_1" caption="PTJ_1" columnCount="20" level="1" style="SlicerStyleLight1 2" rowHeight="216000"/>
  <slicer name="DESC" xr10:uid="{51D3A7F1-45AE-485C-852F-054A87F90834}" cache="Slicer_DESC" caption="DESC" level="1" style="SlicerStyleLight1 2" rowHeight="251883"/>
  <slicer name="Kategori 1" xr10:uid="{D1A529EE-E66A-4297-A29C-FE5CFD66CB12}" cache="Slicer_Kategori1" caption="Kategori" level="1" style="SlicerStyleLight1 2" rowHeight="251883"/>
  <slicer name="PTJ2" xr10:uid="{D9DF0BEE-DF69-486A-AA95-7B9EC9C76824}" cache="Slicer_PTJ2" caption="PTJ2" level="1" style="SlicerStyleLight1 2" rowHeight="251883"/>
  <slicer name="KOD" xr10:uid="{BD14BAD3-F18D-4B07-BBA1-E86D54AFC36C}" cache="Slicer_KOD" caption="KOD" level="1" style="SlicerStyleLight1 2" rowHeight="251883"/>
</slicers>
</file>

<file path=xl/tables/_rels/table7.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92B88A-3B9F-4DEF-ADEC-0C523FAAC239}" name="Table1" displayName="Table1" ref="B4:E24" totalsRowShown="0" headerRowDxfId="67" dataDxfId="66">
  <tableColumns count="4">
    <tableColumn id="1" xr3:uid="{EFDF0132-B064-4D6E-AD1D-64054AA24D60}" name="KOD" dataDxfId="65"/>
    <tableColumn id="2" xr3:uid="{457306A2-0BBB-4AEB-8568-48767F88A8BB}" name="Details" dataDxfId="64"/>
    <tableColumn id="3" xr3:uid="{F4D72EA0-D73F-4749-9ACE-422114DA21C4}" name="KOD2" dataDxfId="63"/>
    <tableColumn id="4" xr3:uid="{D2BB3ABA-2DBD-4941-A30E-727F8534D804}" name="Details3" dataDxfId="62"/>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1BC038-EC4F-4A54-B33B-C8CDAC65BDA1}" name="Table4" displayName="Table4" ref="A1:E3" totalsRowShown="0" headerRowDxfId="61" dataDxfId="59" headerRowBorderDxfId="60" tableBorderDxfId="58" dataCellStyle="Comma">
  <autoFilter ref="A1:E3" xr:uid="{E91BC038-EC4F-4A54-B33B-C8CDAC65BDA1}"/>
  <tableColumns count="5">
    <tableColumn id="1" xr3:uid="{189E201E-E404-4741-A1B9-DF3C8A65DA51}" name="PERKARA" dataDxfId="57"/>
    <tableColumn id="2" xr3:uid="{58FC0E1E-8D37-4010-8146-6364B098D47C}" name="BAJET 2025" dataDxfId="56" dataCellStyle="Comma"/>
    <tableColumn id="3" xr3:uid="{3D2BD9EB-9EC5-4F7D-B6B2-EC65B9E7C1EB}" name="SASARAN _x000a_2025" dataDxfId="55" dataCellStyle="Comma"/>
    <tableColumn id="4" xr3:uid="{DBE263B9-5DFB-41EB-9CAE-740BA2D84759}" name="SEBENAR _x000a_2025" dataDxfId="54" dataCellStyle="Comma"/>
    <tableColumn id="5" xr3:uid="{3D8BBC54-BFEF-4CBF-95B5-57A9BACA1EEE}" name="SEBENAR _x000a_2024" dataDxfId="53" dataCellStyle="Comma"/>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C2049D-80A4-4297-A11D-150C792E1956}" name="Table5" displayName="Table5" ref="A42:E45" totalsRowShown="0" headerRowDxfId="52" dataDxfId="50" headerRowBorderDxfId="51" tableBorderDxfId="49" dataCellStyle="Comma">
  <autoFilter ref="A42:E45" xr:uid="{8EC2049D-80A4-4297-A11D-150C792E1956}"/>
  <tableColumns count="5">
    <tableColumn id="1" xr3:uid="{4E1136E0-5860-4A6A-8569-C6A4FD142654}" name="PERKARA" dataDxfId="48"/>
    <tableColumn id="2" xr3:uid="{8CC18B98-0444-4D93-A1CD-BB924FD54B1D}" name="BAJET 2025" dataDxfId="47" dataCellStyle="Comma"/>
    <tableColumn id="3" xr3:uid="{DA2E1AB2-6459-45BE-B2F0-B95E34649D94}" name="SASARAN _x000a_2025" dataDxfId="46" dataCellStyle="Comma"/>
    <tableColumn id="4" xr3:uid="{130EBBE3-BCF1-4634-9B1F-6BC2056487D5}" name="SEBENAR _x000a_2025" dataDxfId="45" dataCellStyle="Comma"/>
    <tableColumn id="5" xr3:uid="{87116892-2B7F-4950-9E39-4861EC855B65}" name="SEBENAR _x000a_2024" dataDxfId="44" dataCellStyle="Comm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0FB2C7-8830-4DE2-A020-20CE87DD0EAA}" name="Table6" displayName="Table6" ref="A23:E28" totalsRowCount="1" headerRowDxfId="43" dataDxfId="41" headerRowBorderDxfId="42" tableBorderDxfId="40" dataCellStyle="Comma">
  <autoFilter ref="A23:E27" xr:uid="{3C0FB2C7-8830-4DE2-A020-20CE87DD0EAA}"/>
  <tableColumns count="5">
    <tableColumn id="1" xr3:uid="{6D50DE00-BE19-4F25-B0C3-249B5BEDCC45}" name="PERKARA" dataDxfId="39" totalsRowDxfId="38"/>
    <tableColumn id="2" xr3:uid="{B7E7C859-F02B-473C-ACC4-C06797EEBCF2}" name="BAJET 2025" totalsRowFunction="sum" dataDxfId="37" totalsRowDxfId="36" dataCellStyle="Comma" totalsRowCellStyle="Comma"/>
    <tableColumn id="3" xr3:uid="{F8FB2D26-3C98-4C11-BDC6-3BC59244F996}" name="SASARAN _x000a_2025" totalsRowFunction="sum" dataDxfId="35" totalsRowDxfId="34" dataCellStyle="Comma" totalsRowCellStyle="Comma"/>
    <tableColumn id="4" xr3:uid="{9CC702A4-BF62-4EAD-8416-42941F9A1E46}" name="SEBENAR _x000a_2025" totalsRowFunction="sum" dataDxfId="33" totalsRowDxfId="32" dataCellStyle="Comma" totalsRowCellStyle="Comma"/>
    <tableColumn id="5" xr3:uid="{ED3938E9-F77E-4E0C-9F7E-388DEFE109A2}" name="SEBENAR _x000a_2024" totalsRowFunction="sum" dataDxfId="31" totalsRowDxfId="30" dataCellStyle="Comma" totalsRowCellStyle="Comm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E162AA6-92D0-48E7-9AAE-308CADC4E93F}" name="Table2" displayName="Table2" ref="A32:E36" totalsRowShown="0" headerRowDxfId="29" dataDxfId="28" headerRowCellStyle="Normal 2" dataCellStyle="Comma">
  <autoFilter ref="A32:E36" xr:uid="{2E162AA6-92D0-48E7-9AAE-308CADC4E93F}"/>
  <tableColumns count="5">
    <tableColumn id="1" xr3:uid="{6512FF88-C6DD-4E9A-BE8A-915E4814FD80}" name=" PERKARA" dataCellStyle="Normal 2"/>
    <tableColumn id="2" xr3:uid="{782DD78D-14D0-4EF7-B972-1072BC1483A8}" name="ASET BERSIH (RM)" dataDxfId="27" dataCellStyle="Comma"/>
    <tableColumn id="3" xr3:uid="{F905E106-98F8-4617-B49B-95E10A130881}" name="ASET/LIABILITI BUKAN SEMASA (RM)" dataDxfId="26" dataCellStyle="Comma"/>
    <tableColumn id="4" xr3:uid="{D1A35F01-DACF-4D24-AE6E-2E682DACF15A}" name="ASET/LIABILITI SEMASA (RM)" dataDxfId="25" dataCellStyle="Comma"/>
    <tableColumn id="5" xr3:uid="{6333FFF8-DBAF-4356-A648-48821E6870D8}" name="JUMLAH" dataDxfId="24" dataCellStyle="Comma">
      <calculatedColumnFormula>SUM(Table2[[#This Row],[ASET BERSIH (RM)]:[ASET/LIABILITI SEMASA (RM)]])</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EA515FB-9039-4095-A19E-806D74E6D02D}" name="Table3" displayName="Table3" ref="A23:E25" totalsRowShown="0" headerRowDxfId="23" dataDxfId="21" headerRowBorderDxfId="22" tableBorderDxfId="20">
  <autoFilter ref="A23:E25" xr:uid="{3EA515FB-9039-4095-A19E-806D74E6D02D}"/>
  <tableColumns count="5">
    <tableColumn id="1" xr3:uid="{0DC8E394-CD36-4C41-ABD5-26FB06E14528}" name=" PERKARA" dataDxfId="19"/>
    <tableColumn id="2" xr3:uid="{52CB7ED7-8E96-4905-A968-CB331EE664CB}" name="BAKI TUNAI AWAL (RM)" dataDxfId="18"/>
    <tableColumn id="3" xr3:uid="{074FD214-761C-47AE-9FFB-1951C18685AC}" name="AKT. OPERASI (RM )" dataDxfId="17" dataCellStyle="Comma"/>
    <tableColumn id="4" xr3:uid="{68095F32-2641-4A78-83A1-119E19CE9253}" name="AKT. PELABURAN (RM)" dataDxfId="16" dataCellStyle="Comma"/>
    <tableColumn id="5" xr3:uid="{6D339AF7-1B2D-4E64-881B-C301811A10A3}" name="BAKI TUNAI AKHIR (RM)" dataDxfId="1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B30D579-22F3-4DD5-8BCB-55927C4F546E}" name="_All2" displayName="_All2" ref="A1:K678" tableType="queryTable" totalsRowShown="0">
  <autoFilter ref="A1:K678" xr:uid="{1B30D579-22F3-4DD5-8BCB-55927C4F546E}"/>
  <tableColumns count="11">
    <tableColumn id="1" xr3:uid="{25351EBD-393B-434D-9F59-FD63BA5F7ADA}" uniqueName="1" name="KOD" queryTableFieldId="1" dataDxfId="14"/>
    <tableColumn id="2" xr3:uid="{D85B0B99-7269-4ABE-951F-83B17846967F}" uniqueName="2" name="DESC" queryTableFieldId="2" dataDxfId="13"/>
    <tableColumn id="3" xr3:uid="{8BF33412-CCB8-4F75-8D5D-9805C71C40D8}" uniqueName="3" name="KOD1" queryTableFieldId="3" dataDxfId="12"/>
    <tableColumn id="4" xr3:uid="{ED620B84-B9B4-4034-8A53-C55A1AD77A3D}" uniqueName="4" name="PTJ" queryTableFieldId="4" dataDxfId="11"/>
    <tableColumn id="5" xr3:uid="{B596A217-CE30-4A1B-94D2-2C8CDAFF00EB}" uniqueName="5" name="PTJ1" queryTableFieldId="5" dataDxfId="10"/>
    <tableColumn id="6" xr3:uid="{6D1670C3-565E-4A7F-AA4A-174403A3BBFF}" uniqueName="6" name="BAJET 2026" queryTableFieldId="29"/>
    <tableColumn id="7" xr3:uid="{2360A8F3-4E27-481E-BC95-CF8079A5459C}" uniqueName="7" name="SASARAN Q2-26" queryTableFieldId="30"/>
    <tableColumn id="8" xr3:uid="{44D352CF-05FB-47DF-A74E-B0C20E5F5088}" uniqueName="8" name="SEBENAR Q2-26" queryTableFieldId="31"/>
    <tableColumn id="10" xr3:uid="{26D4E327-F7A4-46B6-9EA4-4501C67C52B0}" uniqueName="10" name="PRESTASI 06-2026" queryTableFieldId="32"/>
    <tableColumn id="11" xr3:uid="{4A495975-143E-43E6-9378-584D5BE8B8B3}" uniqueName="11" name="SEBENAR 06-2025" queryTableFieldId="33"/>
    <tableColumn id="9" xr3:uid="{98FBF860-49A1-4F92-8B22-86FF246E8FE4}" uniqueName="9" name="Kategori" queryTableFieldId="9" dataDxf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2.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4.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850916-0D14-4C23-9748-98F228A9D257}">
  <sheetPr>
    <tabColor rgb="FFFFC000"/>
  </sheetPr>
  <dimension ref="A8:O90"/>
  <sheetViews>
    <sheetView topLeftCell="A10" zoomScale="75" zoomScaleNormal="75" workbookViewId="0">
      <selection activeCell="H20" sqref="H20"/>
    </sheetView>
  </sheetViews>
  <sheetFormatPr defaultRowHeight="14.5" x14ac:dyDescent="0.35"/>
  <cols>
    <col min="1" max="10" width="8.7265625" style="1"/>
    <col min="11" max="11" width="13.26953125" style="1" bestFit="1" customWidth="1"/>
    <col min="12" max="12" width="22.1796875" style="1" bestFit="1" customWidth="1"/>
    <col min="13" max="13" width="15.7265625" style="3" bestFit="1" customWidth="1"/>
    <col min="14" max="14" width="16" style="3" bestFit="1" customWidth="1"/>
    <col min="15" max="15" width="15.90625" style="3" bestFit="1" customWidth="1"/>
    <col min="16" max="16384" width="8.7265625" style="1"/>
  </cols>
  <sheetData>
    <row r="8" s="1" customFormat="1" x14ac:dyDescent="0.35"/>
    <row r="9" s="1" customFormat="1" x14ac:dyDescent="0.35"/>
    <row r="10" s="1" customFormat="1" x14ac:dyDescent="0.35"/>
    <row r="11" s="1" customFormat="1" x14ac:dyDescent="0.35"/>
    <row r="12" s="1" customFormat="1" x14ac:dyDescent="0.35"/>
    <row r="13" s="1" customFormat="1" x14ac:dyDescent="0.35"/>
    <row r="14" s="1" customFormat="1" x14ac:dyDescent="0.35"/>
    <row r="15" s="1" customFormat="1" x14ac:dyDescent="0.35"/>
    <row r="16" s="1" customFormat="1" x14ac:dyDescent="0.35"/>
    <row r="17" s="1" customFormat="1" x14ac:dyDescent="0.35"/>
    <row r="18" s="1" customFormat="1" x14ac:dyDescent="0.35"/>
    <row r="19" s="1" customFormat="1" x14ac:dyDescent="0.35"/>
    <row r="20" s="1" customFormat="1" x14ac:dyDescent="0.35"/>
    <row r="21" s="1" customFormat="1" x14ac:dyDescent="0.35"/>
    <row r="22" s="1" customFormat="1" x14ac:dyDescent="0.35"/>
    <row r="23" s="1" customFormat="1" x14ac:dyDescent="0.35"/>
    <row r="24" s="1" customFormat="1" x14ac:dyDescent="0.35"/>
    <row r="25" s="1" customFormat="1" x14ac:dyDescent="0.35"/>
    <row r="26" s="1" customFormat="1" x14ac:dyDescent="0.35"/>
    <row r="27" s="1" customFormat="1" x14ac:dyDescent="0.35"/>
    <row r="28" s="1" customFormat="1" x14ac:dyDescent="0.35"/>
    <row r="29" s="1" customFormat="1" x14ac:dyDescent="0.35"/>
    <row r="30" s="1" customFormat="1" x14ac:dyDescent="0.35"/>
    <row r="31" s="1" customFormat="1" x14ac:dyDescent="0.35"/>
    <row r="32" s="1" customFormat="1" x14ac:dyDescent="0.35"/>
    <row r="33" s="1" customFormat="1" x14ac:dyDescent="0.35"/>
    <row r="34" s="1" customFormat="1" x14ac:dyDescent="0.35"/>
    <row r="35" s="1" customFormat="1" x14ac:dyDescent="0.35"/>
    <row r="36" s="1" customFormat="1" x14ac:dyDescent="0.35"/>
    <row r="37" s="1" customFormat="1" x14ac:dyDescent="0.35"/>
    <row r="38" s="1" customFormat="1" x14ac:dyDescent="0.35"/>
    <row r="39" s="1" customFormat="1" x14ac:dyDescent="0.35"/>
    <row r="40" s="1" customFormat="1" x14ac:dyDescent="0.35"/>
    <row r="41" s="1" customFormat="1" x14ac:dyDescent="0.35"/>
    <row r="42" s="1" customFormat="1" x14ac:dyDescent="0.35"/>
    <row r="43" s="1" customFormat="1" x14ac:dyDescent="0.35"/>
    <row r="44" s="1" customFormat="1" x14ac:dyDescent="0.35"/>
    <row r="45" s="1" customFormat="1" x14ac:dyDescent="0.35"/>
    <row r="46" s="1" customFormat="1" x14ac:dyDescent="0.35"/>
    <row r="47" s="1" customFormat="1" x14ac:dyDescent="0.35"/>
    <row r="48" s="1" customFormat="1" x14ac:dyDescent="0.35"/>
    <row r="49" spans="1:3" s="1" customFormat="1" x14ac:dyDescent="0.35"/>
    <row r="50" spans="1:3" s="1" customFormat="1" x14ac:dyDescent="0.35"/>
    <row r="51" spans="1:3" s="1" customFormat="1" x14ac:dyDescent="0.35"/>
    <row r="52" spans="1:3" s="1" customFormat="1" x14ac:dyDescent="0.35"/>
    <row r="53" spans="1:3" s="1" customFormat="1" x14ac:dyDescent="0.35">
      <c r="A53" s="40" t="s">
        <v>136</v>
      </c>
      <c r="C53" s="1" t="s">
        <v>135</v>
      </c>
    </row>
    <row r="54" spans="1:3" s="1" customFormat="1" x14ac:dyDescent="0.35"/>
    <row r="55" spans="1:3" s="1" customFormat="1" x14ac:dyDescent="0.35"/>
    <row r="56" spans="1:3" s="1" customFormat="1" x14ac:dyDescent="0.35"/>
    <row r="57" spans="1:3" s="1" customFormat="1" x14ac:dyDescent="0.35"/>
    <row r="58" spans="1:3" s="1" customFormat="1" x14ac:dyDescent="0.35"/>
    <row r="59" spans="1:3" s="1" customFormat="1" x14ac:dyDescent="0.35"/>
    <row r="60" spans="1:3" s="1" customFormat="1" x14ac:dyDescent="0.35"/>
    <row r="61" spans="1:3" s="1" customFormat="1" x14ac:dyDescent="0.35"/>
    <row r="62" spans="1:3" s="1" customFormat="1" x14ac:dyDescent="0.35"/>
    <row r="63" spans="1:3" s="1" customFormat="1" x14ac:dyDescent="0.35"/>
    <row r="64" spans="1:3" s="1" customFormat="1" x14ac:dyDescent="0.35"/>
    <row r="65" s="1" customFormat="1" x14ac:dyDescent="0.35"/>
    <row r="66" s="1" customFormat="1" x14ac:dyDescent="0.35"/>
    <row r="67" s="1" customFormat="1" x14ac:dyDescent="0.35"/>
    <row r="68" s="1" customFormat="1" x14ac:dyDescent="0.35"/>
    <row r="69" s="1" customFormat="1" x14ac:dyDescent="0.35"/>
    <row r="70" s="1" customFormat="1" x14ac:dyDescent="0.35"/>
    <row r="71" s="1" customFormat="1" x14ac:dyDescent="0.35"/>
    <row r="72" s="1" customFormat="1" x14ac:dyDescent="0.35"/>
    <row r="73" s="1" customFormat="1" x14ac:dyDescent="0.35"/>
    <row r="74" s="1" customFormat="1" x14ac:dyDescent="0.35"/>
    <row r="75" s="1" customFormat="1" x14ac:dyDescent="0.35"/>
    <row r="76" s="1" customFormat="1" x14ac:dyDescent="0.35"/>
    <row r="77" s="1" customFormat="1" x14ac:dyDescent="0.35"/>
    <row r="78" s="1" customFormat="1" x14ac:dyDescent="0.35"/>
    <row r="79" s="1" customFormat="1" x14ac:dyDescent="0.35"/>
    <row r="80" s="1" customFormat="1" x14ac:dyDescent="0.35"/>
    <row r="81" s="1" customFormat="1" x14ac:dyDescent="0.35"/>
    <row r="82" s="1" customFormat="1" x14ac:dyDescent="0.35"/>
    <row r="83" s="1" customFormat="1" x14ac:dyDescent="0.35"/>
    <row r="84" s="1" customFormat="1" x14ac:dyDescent="0.35"/>
    <row r="85" s="1" customFormat="1" x14ac:dyDescent="0.35"/>
    <row r="86" s="1" customFormat="1" x14ac:dyDescent="0.35"/>
    <row r="87" s="1" customFormat="1" x14ac:dyDescent="0.35"/>
    <row r="88" s="1" customFormat="1" x14ac:dyDescent="0.35"/>
    <row r="89" s="1" customFormat="1" x14ac:dyDescent="0.35"/>
    <row r="90" s="1" customFormat="1" x14ac:dyDescent="0.35"/>
  </sheetData>
  <sheetProtection formatCells="0" formatColumns="0" formatRows="0" insertColumns="0" insertRows="0" insertHyperlinks="0" deleteColumns="0" deleteRows="0" sort="0" autoFilter="0" pivotTables="0"/>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7B7D3-F05E-40B6-BDE7-93622262DBB7}">
  <dimension ref="A3:O97"/>
  <sheetViews>
    <sheetView zoomScale="90" zoomScaleNormal="90" workbookViewId="0">
      <selection activeCell="A19" sqref="A19:A59"/>
    </sheetView>
  </sheetViews>
  <sheetFormatPr defaultRowHeight="14.5" x14ac:dyDescent="0.35"/>
  <cols>
    <col min="1" max="1" width="15.36328125" bestFit="1" customWidth="1"/>
    <col min="2" max="2" width="16.54296875" bestFit="1" customWidth="1"/>
    <col min="3" max="3" width="22.54296875" bestFit="1" customWidth="1"/>
    <col min="4" max="4" width="22.26953125" bestFit="1" customWidth="1"/>
    <col min="5" max="6" width="12.81640625" bestFit="1" customWidth="1"/>
    <col min="7" max="7" width="14.90625" bestFit="1" customWidth="1"/>
    <col min="8" max="8" width="28.81640625" bestFit="1" customWidth="1"/>
    <col min="9" max="9" width="18.1796875" bestFit="1" customWidth="1"/>
    <col min="10" max="10" width="12.81640625" bestFit="1" customWidth="1"/>
    <col min="11" max="11" width="10.90625" bestFit="1" customWidth="1"/>
    <col min="12" max="12" width="12.81640625" bestFit="1" customWidth="1"/>
    <col min="13" max="13" width="21" style="9" bestFit="1" customWidth="1"/>
    <col min="14" max="14" width="9.453125" bestFit="1" customWidth="1"/>
  </cols>
  <sheetData>
    <row r="3" spans="1:13" x14ac:dyDescent="0.35">
      <c r="A3" s="21" t="s">
        <v>0</v>
      </c>
      <c r="F3" s="21" t="s">
        <v>0</v>
      </c>
      <c r="J3" s="21" t="s">
        <v>0</v>
      </c>
      <c r="L3" t="s">
        <v>0</v>
      </c>
      <c r="M3" s="9" t="s">
        <v>32</v>
      </c>
    </row>
    <row r="4" spans="1:13" x14ac:dyDescent="0.35">
      <c r="A4" s="22" t="s">
        <v>146</v>
      </c>
      <c r="F4" s="22" t="s">
        <v>154</v>
      </c>
      <c r="J4" s="22" t="s">
        <v>154</v>
      </c>
      <c r="L4" t="s">
        <v>3</v>
      </c>
      <c r="M4" s="9">
        <v>0</v>
      </c>
    </row>
    <row r="5" spans="1:13" x14ac:dyDescent="0.35">
      <c r="A5" s="22" t="s">
        <v>29</v>
      </c>
      <c r="F5" s="22" t="s">
        <v>2</v>
      </c>
      <c r="J5" s="22" t="s">
        <v>2</v>
      </c>
      <c r="L5" t="s">
        <v>13</v>
      </c>
      <c r="M5" s="9">
        <v>0.14183658666666668</v>
      </c>
    </row>
    <row r="6" spans="1:13" x14ac:dyDescent="0.35">
      <c r="A6" s="22" t="s">
        <v>147</v>
      </c>
      <c r="F6" s="22" t="s">
        <v>3</v>
      </c>
      <c r="J6" s="22" t="s">
        <v>3</v>
      </c>
      <c r="L6" t="s">
        <v>21</v>
      </c>
      <c r="M6" s="9">
        <v>0.20877192982456141</v>
      </c>
    </row>
    <row r="7" spans="1:13" x14ac:dyDescent="0.35">
      <c r="A7" s="22" t="s">
        <v>145</v>
      </c>
      <c r="F7" s="22" t="s">
        <v>185</v>
      </c>
      <c r="J7" s="22" t="s">
        <v>185</v>
      </c>
      <c r="L7" t="s">
        <v>23</v>
      </c>
      <c r="M7" s="9">
        <v>0.39473684210526316</v>
      </c>
    </row>
    <row r="8" spans="1:13" x14ac:dyDescent="0.35">
      <c r="A8" s="22" t="s">
        <v>1</v>
      </c>
      <c r="F8" s="22" t="s">
        <v>4</v>
      </c>
      <c r="J8" s="22" t="s">
        <v>4</v>
      </c>
      <c r="L8" t="s">
        <v>11</v>
      </c>
      <c r="M8" s="9">
        <v>0.47872340425531917</v>
      </c>
    </row>
    <row r="9" spans="1:13" x14ac:dyDescent="0.35">
      <c r="F9" s="22" t="s">
        <v>157</v>
      </c>
      <c r="J9" s="22" t="s">
        <v>157</v>
      </c>
      <c r="L9" t="s">
        <v>20</v>
      </c>
      <c r="M9" s="9">
        <v>0.49019607843137258</v>
      </c>
    </row>
    <row r="10" spans="1:13" x14ac:dyDescent="0.35">
      <c r="A10" s="21" t="s">
        <v>0</v>
      </c>
      <c r="F10" s="22" t="s">
        <v>5</v>
      </c>
      <c r="J10" s="22" t="s">
        <v>5</v>
      </c>
      <c r="L10" t="s">
        <v>26</v>
      </c>
      <c r="M10" s="9">
        <v>0.59087136929460582</v>
      </c>
    </row>
    <row r="11" spans="1:13" x14ac:dyDescent="0.35">
      <c r="A11" s="22" t="s">
        <v>146</v>
      </c>
      <c r="F11" s="22" t="s">
        <v>6</v>
      </c>
      <c r="J11" s="22" t="s">
        <v>6</v>
      </c>
      <c r="L11" t="s">
        <v>16</v>
      </c>
      <c r="M11" s="9">
        <v>0.61486486486486491</v>
      </c>
    </row>
    <row r="12" spans="1:13" x14ac:dyDescent="0.35">
      <c r="A12" s="22" t="s">
        <v>29</v>
      </c>
      <c r="F12" s="22" t="s">
        <v>7</v>
      </c>
      <c r="J12" s="22" t="s">
        <v>7</v>
      </c>
      <c r="L12" t="s">
        <v>22</v>
      </c>
      <c r="M12" s="9">
        <v>0.75146198830409361</v>
      </c>
    </row>
    <row r="13" spans="1:13" x14ac:dyDescent="0.35">
      <c r="A13" s="22" t="s">
        <v>147</v>
      </c>
      <c r="F13" s="22" t="s">
        <v>8</v>
      </c>
      <c r="J13" s="22" t="s">
        <v>8</v>
      </c>
      <c r="L13" t="s">
        <v>14</v>
      </c>
      <c r="M13" s="9">
        <v>0.79498077803203659</v>
      </c>
    </row>
    <row r="14" spans="1:13" x14ac:dyDescent="0.35">
      <c r="A14" s="22" t="s">
        <v>145</v>
      </c>
      <c r="F14" s="22" t="s">
        <v>156</v>
      </c>
      <c r="J14" s="22" t="s">
        <v>156</v>
      </c>
      <c r="L14" t="s">
        <v>15</v>
      </c>
      <c r="M14" s="9">
        <v>0.8091286307053942</v>
      </c>
    </row>
    <row r="15" spans="1:13" x14ac:dyDescent="0.35">
      <c r="A15" s="22" t="s">
        <v>1</v>
      </c>
      <c r="F15" s="22" t="s">
        <v>9</v>
      </c>
      <c r="J15" s="22" t="s">
        <v>9</v>
      </c>
      <c r="L15" t="s">
        <v>27</v>
      </c>
      <c r="M15" s="9">
        <v>0.88171060714285709</v>
      </c>
    </row>
    <row r="16" spans="1:13" x14ac:dyDescent="0.35">
      <c r="F16" s="22" t="s">
        <v>10</v>
      </c>
      <c r="J16" s="22" t="s">
        <v>10</v>
      </c>
      <c r="L16" t="s">
        <v>28</v>
      </c>
      <c r="M16" s="9">
        <v>0.89475084668192217</v>
      </c>
    </row>
    <row r="17" spans="1:13" x14ac:dyDescent="0.35">
      <c r="B17" s="9" t="e">
        <f>GETPIVOTDATA("[Measures].[Sasaran Q1]",$A$10)</f>
        <v>#REF!</v>
      </c>
      <c r="C17" s="9" t="e">
        <f>GETPIVOTDATA("[Measures].[Prestasi (Sebenar/Sasaran)2]",$A$10)</f>
        <v>#REF!</v>
      </c>
      <c r="D17" s="9" t="e">
        <f>GETPIVOTDATA("[Measures].[Pencapaian]",$A$10)</f>
        <v>#REF!</v>
      </c>
      <c r="F17" s="22" t="s">
        <v>11</v>
      </c>
      <c r="J17" s="22" t="s">
        <v>11</v>
      </c>
      <c r="L17" t="s">
        <v>18</v>
      </c>
      <c r="M17" s="9">
        <v>0.9294605809128631</v>
      </c>
    </row>
    <row r="18" spans="1:13" x14ac:dyDescent="0.35">
      <c r="F18" s="22" t="s">
        <v>36</v>
      </c>
      <c r="J18" s="22" t="s">
        <v>36</v>
      </c>
      <c r="L18" t="s">
        <v>24</v>
      </c>
      <c r="M18" s="9">
        <v>0.94737185354691078</v>
      </c>
    </row>
    <row r="19" spans="1:13" x14ac:dyDescent="0.35">
      <c r="A19" s="21" t="s">
        <v>0</v>
      </c>
      <c r="F19" s="22" t="s">
        <v>12</v>
      </c>
      <c r="J19" s="22" t="s">
        <v>12</v>
      </c>
      <c r="L19" t="s">
        <v>17</v>
      </c>
      <c r="M19" s="9">
        <v>0.95892282157676356</v>
      </c>
    </row>
    <row r="20" spans="1:13" x14ac:dyDescent="0.35">
      <c r="A20" s="22" t="s">
        <v>140</v>
      </c>
      <c r="F20" s="22" t="s">
        <v>13</v>
      </c>
      <c r="J20" s="22" t="s">
        <v>13</v>
      </c>
      <c r="L20" t="s">
        <v>7</v>
      </c>
      <c r="M20" s="9">
        <v>0.98292424</v>
      </c>
    </row>
    <row r="21" spans="1:13" x14ac:dyDescent="0.35">
      <c r="A21" s="22" t="s">
        <v>175</v>
      </c>
      <c r="F21" s="22" t="s">
        <v>148</v>
      </c>
      <c r="J21" s="22" t="s">
        <v>148</v>
      </c>
      <c r="L21" t="s">
        <v>19</v>
      </c>
      <c r="M21" s="9">
        <v>1.0350877192982455</v>
      </c>
    </row>
    <row r="22" spans="1:13" x14ac:dyDescent="0.35">
      <c r="A22" s="22" t="s">
        <v>178</v>
      </c>
      <c r="F22" s="22" t="s">
        <v>150</v>
      </c>
      <c r="J22" s="22" t="s">
        <v>150</v>
      </c>
      <c r="L22" t="s">
        <v>4</v>
      </c>
      <c r="M22" s="9">
        <v>1.2965154516640254</v>
      </c>
    </row>
    <row r="23" spans="1:13" x14ac:dyDescent="0.35">
      <c r="A23" s="22" t="s">
        <v>138</v>
      </c>
      <c r="F23" s="22" t="s">
        <v>30</v>
      </c>
      <c r="J23" s="22" t="s">
        <v>30</v>
      </c>
      <c r="L23" t="s">
        <v>1</v>
      </c>
      <c r="M23" s="9">
        <v>1.3502847037975929</v>
      </c>
    </row>
    <row r="24" spans="1:13" x14ac:dyDescent="0.35">
      <c r="A24" s="22" t="s">
        <v>296</v>
      </c>
      <c r="F24" s="22" t="s">
        <v>14</v>
      </c>
      <c r="J24" s="41" t="s">
        <v>14</v>
      </c>
      <c r="L24" t="s">
        <v>8</v>
      </c>
      <c r="M24" s="9">
        <v>1.6014167679222358</v>
      </c>
    </row>
    <row r="25" spans="1:13" x14ac:dyDescent="0.35">
      <c r="A25" s="22" t="s">
        <v>166</v>
      </c>
      <c r="F25" s="22" t="s">
        <v>15</v>
      </c>
      <c r="J25" s="41" t="s">
        <v>15</v>
      </c>
      <c r="L25" t="s">
        <v>9</v>
      </c>
      <c r="M25" s="9">
        <v>1.8671781125226861</v>
      </c>
    </row>
    <row r="26" spans="1:13" x14ac:dyDescent="0.35">
      <c r="A26" s="22" t="s">
        <v>177</v>
      </c>
      <c r="F26" s="22" t="s">
        <v>16</v>
      </c>
      <c r="J26" s="41" t="s">
        <v>16</v>
      </c>
      <c r="L26" t="s">
        <v>25</v>
      </c>
      <c r="M26" s="9">
        <v>1.9983040935672516</v>
      </c>
    </row>
    <row r="27" spans="1:13" x14ac:dyDescent="0.35">
      <c r="A27" s="22" t="s">
        <v>290</v>
      </c>
      <c r="F27" s="22" t="s">
        <v>17</v>
      </c>
      <c r="J27" s="41" t="s">
        <v>17</v>
      </c>
      <c r="L27" t="s">
        <v>2</v>
      </c>
      <c r="M27" s="9" t="e">
        <v>#NUM!</v>
      </c>
    </row>
    <row r="28" spans="1:13" x14ac:dyDescent="0.35">
      <c r="A28" s="22" t="s">
        <v>173</v>
      </c>
      <c r="F28" s="22" t="s">
        <v>31</v>
      </c>
      <c r="J28" s="22" t="s">
        <v>31</v>
      </c>
      <c r="L28" t="s">
        <v>5</v>
      </c>
      <c r="M28" s="9" t="e">
        <v>#NUM!</v>
      </c>
    </row>
    <row r="29" spans="1:13" x14ac:dyDescent="0.35">
      <c r="A29" s="22" t="s">
        <v>139</v>
      </c>
      <c r="F29" s="22" t="s">
        <v>18</v>
      </c>
      <c r="J29" s="41" t="s">
        <v>18</v>
      </c>
      <c r="L29" t="s">
        <v>6</v>
      </c>
      <c r="M29" s="9" t="e">
        <v>#NUM!</v>
      </c>
    </row>
    <row r="30" spans="1:13" x14ac:dyDescent="0.35">
      <c r="A30" s="22" t="s">
        <v>162</v>
      </c>
      <c r="F30" s="22" t="s">
        <v>19</v>
      </c>
      <c r="J30" s="41" t="s">
        <v>19</v>
      </c>
      <c r="L30" t="s">
        <v>10</v>
      </c>
      <c r="M30" s="9" t="e">
        <v>#NUM!</v>
      </c>
    </row>
    <row r="31" spans="1:13" x14ac:dyDescent="0.35">
      <c r="A31" s="22" t="s">
        <v>280</v>
      </c>
      <c r="F31" s="22" t="s">
        <v>152</v>
      </c>
      <c r="J31" s="22" t="s">
        <v>152</v>
      </c>
      <c r="L31" t="s">
        <v>36</v>
      </c>
      <c r="M31" s="9" t="e">
        <v>#NUM!</v>
      </c>
    </row>
    <row r="32" spans="1:13" x14ac:dyDescent="0.35">
      <c r="A32" s="22" t="s">
        <v>137</v>
      </c>
      <c r="F32" s="22" t="s">
        <v>20</v>
      </c>
      <c r="J32" s="41" t="s">
        <v>20</v>
      </c>
      <c r="L32" t="s">
        <v>12</v>
      </c>
      <c r="M32" s="9" t="e">
        <v>#NUM!</v>
      </c>
    </row>
    <row r="33" spans="1:13" x14ac:dyDescent="0.35">
      <c r="A33" s="22" t="s">
        <v>169</v>
      </c>
      <c r="F33" s="22" t="s">
        <v>21</v>
      </c>
      <c r="J33" s="41" t="s">
        <v>21</v>
      </c>
    </row>
    <row r="34" spans="1:13" x14ac:dyDescent="0.35">
      <c r="A34" s="22" t="s">
        <v>282</v>
      </c>
      <c r="F34" s="22" t="s">
        <v>155</v>
      </c>
      <c r="J34" s="22" t="s">
        <v>155</v>
      </c>
    </row>
    <row r="35" spans="1:13" x14ac:dyDescent="0.35">
      <c r="A35" s="22" t="s">
        <v>174</v>
      </c>
      <c r="F35" s="22" t="s">
        <v>22</v>
      </c>
      <c r="J35" s="41" t="s">
        <v>22</v>
      </c>
    </row>
    <row r="36" spans="1:13" x14ac:dyDescent="0.35">
      <c r="A36" s="22" t="s">
        <v>168</v>
      </c>
      <c r="F36" s="22" t="s">
        <v>23</v>
      </c>
      <c r="J36" s="41" t="s">
        <v>23</v>
      </c>
    </row>
    <row r="37" spans="1:13" x14ac:dyDescent="0.35">
      <c r="A37" s="22" t="s">
        <v>566</v>
      </c>
      <c r="F37" s="22" t="s">
        <v>149</v>
      </c>
      <c r="J37" s="22" t="s">
        <v>149</v>
      </c>
    </row>
    <row r="38" spans="1:13" x14ac:dyDescent="0.35">
      <c r="A38" s="22" t="s">
        <v>567</v>
      </c>
      <c r="F38" s="22" t="s">
        <v>153</v>
      </c>
      <c r="J38" s="22" t="s">
        <v>153</v>
      </c>
    </row>
    <row r="39" spans="1:13" x14ac:dyDescent="0.35">
      <c r="A39" s="22" t="s">
        <v>163</v>
      </c>
      <c r="F39" s="22" t="s">
        <v>24</v>
      </c>
      <c r="J39" s="41" t="s">
        <v>24</v>
      </c>
    </row>
    <row r="40" spans="1:13" x14ac:dyDescent="0.35">
      <c r="A40" s="22" t="s">
        <v>172</v>
      </c>
      <c r="F40" s="22" t="s">
        <v>25</v>
      </c>
      <c r="J40" s="41" t="s">
        <v>25</v>
      </c>
    </row>
    <row r="41" spans="1:13" x14ac:dyDescent="0.35">
      <c r="A41" s="22" t="s">
        <v>158</v>
      </c>
      <c r="F41" s="22" t="s">
        <v>26</v>
      </c>
      <c r="J41" s="41" t="s">
        <v>26</v>
      </c>
    </row>
    <row r="42" spans="1:13" x14ac:dyDescent="0.35">
      <c r="A42" s="22" t="s">
        <v>33</v>
      </c>
      <c r="F42" s="22" t="s">
        <v>151</v>
      </c>
      <c r="J42" s="22" t="s">
        <v>151</v>
      </c>
    </row>
    <row r="43" spans="1:13" x14ac:dyDescent="0.35">
      <c r="A43" s="22" t="s">
        <v>34</v>
      </c>
      <c r="F43" s="22" t="s">
        <v>27</v>
      </c>
      <c r="J43" s="22" t="s">
        <v>27</v>
      </c>
    </row>
    <row r="44" spans="1:13" x14ac:dyDescent="0.35">
      <c r="A44" s="22" t="s">
        <v>561</v>
      </c>
      <c r="F44" s="22" t="s">
        <v>28</v>
      </c>
      <c r="J44" s="41" t="s">
        <v>28</v>
      </c>
    </row>
    <row r="45" spans="1:13" x14ac:dyDescent="0.35">
      <c r="A45" s="22" t="s">
        <v>563</v>
      </c>
      <c r="F45" s="22" t="s">
        <v>555</v>
      </c>
      <c r="J45" s="22" t="s">
        <v>555</v>
      </c>
    </row>
    <row r="46" spans="1:13" x14ac:dyDescent="0.35">
      <c r="A46" s="22" t="s">
        <v>155</v>
      </c>
      <c r="F46" s="22" t="s">
        <v>1</v>
      </c>
      <c r="G46" s="23"/>
      <c r="H46" s="23"/>
      <c r="I46" s="2"/>
      <c r="J46" s="41" t="s">
        <v>1</v>
      </c>
      <c r="M46"/>
    </row>
    <row r="47" spans="1:13" x14ac:dyDescent="0.35">
      <c r="A47" s="22" t="s">
        <v>165</v>
      </c>
      <c r="F47" s="22"/>
      <c r="G47" s="23"/>
      <c r="H47" s="23"/>
      <c r="I47" s="2"/>
      <c r="J47" s="22"/>
      <c r="M47"/>
    </row>
    <row r="48" spans="1:13" x14ac:dyDescent="0.35">
      <c r="A48" s="22" t="s">
        <v>159</v>
      </c>
      <c r="F48" s="22"/>
      <c r="G48" s="23"/>
      <c r="H48" s="23"/>
      <c r="I48" s="2"/>
      <c r="J48" s="22"/>
      <c r="M48"/>
    </row>
    <row r="49" spans="1:13" x14ac:dyDescent="0.35">
      <c r="A49" s="22" t="s">
        <v>35</v>
      </c>
      <c r="F49" s="22"/>
      <c r="G49" s="23"/>
      <c r="H49" s="23"/>
      <c r="I49" s="2"/>
      <c r="J49" s="22"/>
      <c r="M49"/>
    </row>
    <row r="50" spans="1:13" x14ac:dyDescent="0.35">
      <c r="A50" s="22" t="s">
        <v>176</v>
      </c>
      <c r="F50" s="22"/>
      <c r="G50" s="23"/>
      <c r="H50" s="23"/>
      <c r="I50" s="2"/>
      <c r="J50" s="22"/>
      <c r="M50"/>
    </row>
    <row r="51" spans="1:13" x14ac:dyDescent="0.35">
      <c r="A51" s="22" t="s">
        <v>171</v>
      </c>
      <c r="F51" s="22"/>
      <c r="G51" s="23"/>
      <c r="H51" s="23"/>
      <c r="I51" s="2"/>
      <c r="J51" s="22"/>
      <c r="M51"/>
    </row>
    <row r="52" spans="1:13" x14ac:dyDescent="0.35">
      <c r="A52" s="22" t="s">
        <v>565</v>
      </c>
      <c r="F52" s="22"/>
      <c r="G52" s="23"/>
      <c r="H52" s="23"/>
      <c r="I52" s="2"/>
      <c r="J52" s="22"/>
      <c r="M52"/>
    </row>
    <row r="53" spans="1:13" x14ac:dyDescent="0.35">
      <c r="A53" s="22" t="s">
        <v>564</v>
      </c>
      <c r="F53" s="22"/>
      <c r="G53" s="23"/>
      <c r="H53" s="23"/>
      <c r="I53" s="2"/>
      <c r="J53" s="22"/>
      <c r="M53"/>
    </row>
    <row r="54" spans="1:13" x14ac:dyDescent="0.35">
      <c r="A54" s="22" t="s">
        <v>161</v>
      </c>
      <c r="F54" s="22"/>
      <c r="G54" s="23"/>
      <c r="H54" s="23"/>
      <c r="I54" s="2"/>
      <c r="J54" s="22"/>
      <c r="M54"/>
    </row>
    <row r="55" spans="1:13" x14ac:dyDescent="0.35">
      <c r="A55" s="22" t="s">
        <v>170</v>
      </c>
      <c r="F55" s="22"/>
      <c r="G55" s="23"/>
      <c r="H55" s="23"/>
      <c r="I55" s="2"/>
      <c r="J55" s="22"/>
      <c r="M55"/>
    </row>
    <row r="56" spans="1:13" x14ac:dyDescent="0.35">
      <c r="A56" s="22" t="s">
        <v>160</v>
      </c>
      <c r="F56" s="22"/>
      <c r="G56" s="23"/>
      <c r="H56" s="23"/>
      <c r="I56" s="2"/>
      <c r="J56" s="22"/>
      <c r="M56"/>
    </row>
    <row r="57" spans="1:13" x14ac:dyDescent="0.35">
      <c r="A57" s="22" t="s">
        <v>167</v>
      </c>
      <c r="F57" s="22"/>
      <c r="G57" s="23"/>
      <c r="H57" s="23"/>
      <c r="I57" s="2"/>
      <c r="J57" s="22"/>
      <c r="M57"/>
    </row>
    <row r="58" spans="1:13" x14ac:dyDescent="0.35">
      <c r="A58" s="22" t="s">
        <v>164</v>
      </c>
      <c r="F58" s="22"/>
      <c r="G58" s="23"/>
      <c r="H58" s="23"/>
      <c r="I58" s="2"/>
      <c r="J58" s="22"/>
      <c r="M58"/>
    </row>
    <row r="59" spans="1:13" x14ac:dyDescent="0.35">
      <c r="A59" s="22" t="s">
        <v>1</v>
      </c>
      <c r="F59" s="22"/>
      <c r="G59" s="23"/>
      <c r="H59" s="23"/>
      <c r="I59" s="2"/>
      <c r="J59" s="22"/>
      <c r="M59"/>
    </row>
    <row r="60" spans="1:13" x14ac:dyDescent="0.35">
      <c r="F60" s="22"/>
      <c r="G60" s="23"/>
      <c r="H60" s="23"/>
      <c r="I60" s="2"/>
      <c r="J60" s="22"/>
      <c r="M60"/>
    </row>
    <row r="61" spans="1:13" x14ac:dyDescent="0.35">
      <c r="F61" s="22"/>
      <c r="G61" s="23"/>
      <c r="H61" s="23"/>
      <c r="I61" s="2"/>
      <c r="J61" s="22"/>
      <c r="M61"/>
    </row>
    <row r="62" spans="1:13" x14ac:dyDescent="0.35">
      <c r="F62" s="6">
        <f>COUNTIFS(K3:K44,"&gt;=95%", F3:F44,"&lt;&gt;Grand Total")</f>
        <v>0</v>
      </c>
      <c r="G62" s="6">
        <f>COUNTIFS(K3:K44,"&gt;=85%", K3:K44,"&lt;=94.99%", F3:F44,"&lt;&gt;Grand Total")</f>
        <v>0</v>
      </c>
      <c r="H62" s="6">
        <f>COUNTIFS(K3:K44,"&lt;84.999%", F3:F44,"&lt;&gt;Grand Total")</f>
        <v>0</v>
      </c>
      <c r="J62" s="15">
        <f>F62+G62+H62</f>
        <v>0</v>
      </c>
      <c r="M62"/>
    </row>
    <row r="63" spans="1:13" x14ac:dyDescent="0.35">
      <c r="B63" s="14" t="str">
        <f>IFERROR(
  IF(GETPIVOTDATA("[Measures].[Sum of SEBENAR Q1-25 2]",$A$19) &gt;= 1000000,
     "RM " &amp; TEXT(GETPIVOTDATA("[Measures].[Sum of SEBENAR Q1-25 2]",$A$19)/1000000, "0.00") &amp; " juta",
     "RM " &amp; TEXT(GETPIVOTDATA("[Measures].[Sum of SEBENAR Q1-25 2]",$A$19)/1000, "0.00") &amp; " ribu"
  ),
  "-"
)</f>
        <v>-</v>
      </c>
      <c r="C63" s="14" t="str">
        <f>IFERROR(
  IF(GETPIVOTDATA("[Measures].[Sum of SASARAN Q1-25 2]",$A$19) &gt;= 1000000,
     "RM " &amp; TEXT(GETPIVOTDATA("[Measures].[Sum of SASARAN Q1-25 2]",$A$19)/1000000, "0.00") &amp; " juta",
     "RM " &amp; TEXT(GETPIVOTDATA("[Measures].[Sum of SASARAN Q1-25 2]",$A$19)/1000, "0.00") &amp; " ribu"
  ),
  "-"
)</f>
        <v>-</v>
      </c>
      <c r="F63" s="13" t="str" cm="1">
        <f t="array" ref="F63">IFERROR(
  _xlfn.TEXTJOIN(", ", TRUE,
    _xlfn.LET(
      _xlpm.names, J4:J44,
      _xlpm.values, K4:K44,
      _xlpm.filtered, _xlfn._xlws.FILTER(
        CHOOSE({1,2}, _xlpm.names, _xlpm.values),
        ISNUMBER(_xlpm.values) * (_xlpm.values &gt;= 0.95) * (_xlpm.names &lt;&gt; "Grand Total")
      ),
      _xlpm.sorted, _xlfn._xlws.SORT(_xlpm.filtered, 2, -1),
      _xlfn.TEXTJOIN(", ", TRUE, INDEX(_xlpm.sorted,,1) &amp; " - " &amp; TEXT(INDEX(_xlpm.sorted,,2), "0.0%"))
    )
  ),
  "-"
)</f>
        <v>-</v>
      </c>
      <c r="G63" s="7" t="str" cm="1">
        <f t="array" ref="G63">IFERROR(
  _xlfn.TEXTJOIN(", ", TRUE,
    _xlfn.LET(
      _xlpm.names, J4:J44,
      _xlpm.values, K4:K44,
      _xlpm.filtered, _xlfn._xlws.FILTER(
        CHOOSE({1,2}, _xlpm.names, _xlpm.values),
        ISNUMBER(_xlpm.values) * (_xlpm.values &gt;= 0.85) * (_xlpm.values &lt; 0.95) * (_xlpm.names &lt;&gt; "Grand Total")
      ),
      _xlpm.sorted, _xlfn._xlws.SORT(_xlpm.filtered, 2, -1),
      _xlfn.TEXTJOIN(", ", TRUE, INDEX(_xlpm.sorted,,1) &amp; " - " &amp; TEXT(INDEX(_xlpm.sorted,,2), "0.0%"))
    )
  ),
  "-"
)</f>
        <v>-</v>
      </c>
      <c r="H63" s="7" t="str" cm="1">
        <f t="array" ref="H63">IFERROR(
  _xlfn.TEXTJOIN(", ", TRUE,
    _xlfn.LET(
      _xlpm.names, J4:J44,
      _xlpm.values, K4:K44,
      _xlpm.filtered, _xlfn._xlws.FILTER(
        CHOOSE({1,2}, _xlpm.names, _xlpm.values),
        ISNUMBER(_xlpm.values) * (_xlpm.values &lt; 0.85) * (_xlpm.names &lt;&gt; "Grand Total")
      ),
      _xlpm.sorted, _xlfn._xlws.SORT(_xlpm.filtered, 2, -1),
      _xlfn.TEXTJOIN(", ", TRUE, INDEX(_xlpm.sorted,,1) &amp; " - " &amp; TEXT(INDEX(_xlpm.sorted,,2), "0.0%"))
    )
  ),
  "-"
)</f>
        <v>-</v>
      </c>
      <c r="M63"/>
    </row>
    <row r="64" spans="1:13" x14ac:dyDescent="0.35">
      <c r="M64"/>
    </row>
    <row r="65" spans="4:13" x14ac:dyDescent="0.35">
      <c r="D65" s="5"/>
      <c r="M65"/>
    </row>
    <row r="66" spans="4:13" x14ac:dyDescent="0.35">
      <c r="D66" s="4"/>
      <c r="M66"/>
    </row>
    <row r="67" spans="4:13" x14ac:dyDescent="0.35">
      <c r="D67" s="4"/>
    </row>
    <row r="68" spans="4:13" x14ac:dyDescent="0.35">
      <c r="D68" s="4"/>
    </row>
    <row r="69" spans="4:13" x14ac:dyDescent="0.35">
      <c r="D69" s="4"/>
    </row>
    <row r="70" spans="4:13" x14ac:dyDescent="0.35">
      <c r="D70" s="4"/>
    </row>
    <row r="71" spans="4:13" x14ac:dyDescent="0.35">
      <c r="D71" s="4"/>
    </row>
    <row r="72" spans="4:13" x14ac:dyDescent="0.35">
      <c r="D72" s="4"/>
    </row>
    <row r="73" spans="4:13" x14ac:dyDescent="0.35">
      <c r="D73" s="4"/>
    </row>
    <row r="74" spans="4:13" x14ac:dyDescent="0.35">
      <c r="D74" s="4"/>
    </row>
    <row r="87" spans="11:15" x14ac:dyDescent="0.35">
      <c r="K87" s="10" t="e">
        <f>GETPIVOTDATA("[Measures].[SASARAN BELJ PRG%]",$J$64)</f>
        <v>#REF!</v>
      </c>
      <c r="M87" s="9" t="e">
        <f>GETPIVOTDATA("[Measures].[measure 1]",$L$46)</f>
        <v>#REF!</v>
      </c>
    </row>
    <row r="89" spans="11:15" x14ac:dyDescent="0.35">
      <c r="M89" s="12">
        <f>COUNTIFS(M47:M85,"&gt;=85%", L47:L85,"&lt;&gt;Grand Total")</f>
        <v>0</v>
      </c>
      <c r="N89">
        <f>COUNTIFS(M47:M85,"&gt;=60%", M47:M85,"&lt;=84.999%", L47:L85,"&lt;&gt;Grand Total")</f>
        <v>0</v>
      </c>
      <c r="O89">
        <f>COUNTIFS(M47:M85,"&lt;0.6", L47:L85,"&lt;&gt;Grand Total")</f>
        <v>0</v>
      </c>
    </row>
    <row r="90" spans="11:15" x14ac:dyDescent="0.35">
      <c r="M90" s="11" t="str" cm="1">
        <f t="array" ref="M90">IFERROR(
  _xlfn.TEXTJOIN(", ", TRUE,
    _xlfn._xlws.FILTER(
      L47:L85 &amp; " - " &amp; TEXT(M47:M85, "0%"),
      ISNUMBER(M47:M85) * (M47:M85 &gt;= 0.85) * (L47:L85 &lt;&gt; "Grand Total")
    )
  ),
  "-"
)</f>
        <v>-</v>
      </c>
      <c r="N90" s="7" t="str" cm="1">
        <f t="array" ref="N90">IFERROR(
  _xlfn.TEXTJOIN(", ", TRUE,
    _xlfn._xlws.FILTER(
      L47:L85 &amp; " - " &amp; TEXT(M47:M85, "0%"),
      (ISNUMBER(M47:M85)) *
      (M47:M85 &gt;= 0.6) *
      (M47:M85 &lt;= 0.84999) *
      (L47:L85 &lt;&gt; "Grand Total")
    )
  ),
  "-"
)</f>
        <v>-</v>
      </c>
      <c r="O90" s="8" t="str" cm="1">
        <f t="array" ref="O90">IFERROR(
  _xlfn.TEXTJOIN(", ", TRUE,
    _xlfn._xlws.FILTER(
      L47:L85 &amp; " - " &amp; TEXT(M47:M85, "0%"),
      (ISNUMBER(M47:M85)) *
      (M47:M85 &lt; 0.6) *
      (L47:L85 &lt;&gt; "Grand Total")
    )
  ),
  "-"
)</f>
        <v>-</v>
      </c>
    </row>
    <row r="97" spans="6:7" x14ac:dyDescent="0.35">
      <c r="F97" t="str">
        <f>IFERROR(
  IF(GETPIVOTDATA("[Measures].[Sum of SASARAN Q1-25]", $E$46) &gt;= 1000000,
     "RM " &amp; TEXT(GETPIVOTDATA("[Measures].[Sum of SASARAN Q1-25]", $E$46)/1000000, "0.00") &amp; " juta",
     "RM " &amp; TEXT(GETPIVOTDATA("[Measures].[Sum of SASARAN Q1-25]", $E$46)/1000, "0.00") &amp; " ribu"
  ),
  "-"
)</f>
        <v>-</v>
      </c>
      <c r="G97" t="str">
        <f>IFERROR(
  IF(GETPIVOTDATA("[Measures].[Sum of SEBENAR Q1-25]",$E$46) &gt;= 1000000,
     "RM " &amp; TEXT(GETPIVOTDATA("[Measures].[Sum of SEBENAR Q1-25]",$E$46)/1000000, "0.00") &amp; " juta",
     "RM " &amp; TEXT(GETPIVOTDATA("[Measures].[Sum of SEBENAR Q1-25]",$E$46)/1000, "0.00") &amp; " ribu"
  ),
  "-"
)</f>
        <v>-</v>
      </c>
    </row>
  </sheetData>
  <autoFilter ref="L3:M32" xr:uid="{E4F7B7D3-F05E-40B6-BDE7-93622262DBB7}">
    <sortState xmlns:xlrd2="http://schemas.microsoft.com/office/spreadsheetml/2017/richdata2" ref="L4:M32">
      <sortCondition ref="M3:M32"/>
    </sortState>
  </autoFilter>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60CFC-97ED-416C-A2A6-994164C5690B}">
  <sheetPr>
    <tabColor rgb="FFFFC000"/>
  </sheetPr>
  <dimension ref="A1"/>
  <sheetViews>
    <sheetView workbookViewId="0">
      <selection activeCell="H20" sqref="H20"/>
    </sheetView>
  </sheetViews>
  <sheetFormatPr defaultRowHeight="14.5" x14ac:dyDescent="0.35"/>
  <cols>
    <col min="1" max="16384" width="8.7265625" style="1"/>
  </cols>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2A945-2CBC-4634-AFBF-5D4FB6C529F3}">
  <sheetPr>
    <tabColor rgb="FFFFC000"/>
  </sheetPr>
  <dimension ref="B4:E24"/>
  <sheetViews>
    <sheetView topLeftCell="A13" zoomScaleNormal="100" workbookViewId="0">
      <selection activeCell="H20" sqref="H20"/>
    </sheetView>
  </sheetViews>
  <sheetFormatPr defaultRowHeight="14.5" x14ac:dyDescent="0.35"/>
  <cols>
    <col min="1" max="1" width="33.90625" style="1" customWidth="1"/>
    <col min="2" max="2" width="8.90625" style="1" customWidth="1"/>
    <col min="3" max="3" width="41.90625" style="1" bestFit="1" customWidth="1"/>
    <col min="4" max="4" width="10.54296875" style="1" customWidth="1"/>
    <col min="5" max="5" width="43.6328125" style="1" bestFit="1" customWidth="1"/>
    <col min="6" max="16384" width="8.7265625" style="1"/>
  </cols>
  <sheetData>
    <row r="4" spans="2:5" s="16" customFormat="1" ht="23.5" x14ac:dyDescent="0.55000000000000004">
      <c r="B4" s="17" t="s">
        <v>37</v>
      </c>
      <c r="C4" s="18" t="s">
        <v>38</v>
      </c>
      <c r="D4" s="17" t="s">
        <v>115</v>
      </c>
      <c r="E4" s="18" t="s">
        <v>116</v>
      </c>
    </row>
    <row r="5" spans="2:5" ht="18.5" x14ac:dyDescent="0.45">
      <c r="B5" s="19" t="s">
        <v>39</v>
      </c>
      <c r="C5" s="20" t="s">
        <v>40</v>
      </c>
      <c r="D5" s="19" t="s">
        <v>77</v>
      </c>
      <c r="E5" s="20" t="s">
        <v>78</v>
      </c>
    </row>
    <row r="6" spans="2:5" ht="18.5" x14ac:dyDescent="0.45">
      <c r="B6" s="19" t="s">
        <v>41</v>
      </c>
      <c r="C6" s="20" t="s">
        <v>42</v>
      </c>
      <c r="D6" s="19" t="s">
        <v>79</v>
      </c>
      <c r="E6" s="20" t="s">
        <v>80</v>
      </c>
    </row>
    <row r="7" spans="2:5" ht="18.5" x14ac:dyDescent="0.45">
      <c r="B7" s="19" t="s">
        <v>43</v>
      </c>
      <c r="C7" s="20" t="s">
        <v>44</v>
      </c>
      <c r="D7" s="19" t="s">
        <v>81</v>
      </c>
      <c r="E7" s="20" t="s">
        <v>80</v>
      </c>
    </row>
    <row r="8" spans="2:5" ht="18.5" x14ac:dyDescent="0.45">
      <c r="B8" s="19" t="s">
        <v>45</v>
      </c>
      <c r="C8" s="20" t="s">
        <v>46</v>
      </c>
      <c r="D8" s="19" t="s">
        <v>82</v>
      </c>
      <c r="E8" s="20" t="s">
        <v>83</v>
      </c>
    </row>
    <row r="9" spans="2:5" ht="18.5" x14ac:dyDescent="0.45">
      <c r="B9" s="19" t="s">
        <v>47</v>
      </c>
      <c r="C9" s="20" t="s">
        <v>46</v>
      </c>
      <c r="D9" s="19" t="s">
        <v>84</v>
      </c>
      <c r="E9" s="20" t="s">
        <v>83</v>
      </c>
    </row>
    <row r="10" spans="2:5" ht="18.5" x14ac:dyDescent="0.45">
      <c r="B10" s="19" t="s">
        <v>48</v>
      </c>
      <c r="C10" s="20" t="s">
        <v>49</v>
      </c>
      <c r="D10" s="19" t="s">
        <v>85</v>
      </c>
      <c r="E10" s="20" t="s">
        <v>86</v>
      </c>
    </row>
    <row r="11" spans="2:5" ht="18.5" x14ac:dyDescent="0.45">
      <c r="B11" s="19" t="s">
        <v>50</v>
      </c>
      <c r="C11" s="20" t="s">
        <v>51</v>
      </c>
      <c r="D11" s="19" t="s">
        <v>87</v>
      </c>
      <c r="E11" s="20" t="s">
        <v>88</v>
      </c>
    </row>
    <row r="12" spans="2:5" ht="18.5" x14ac:dyDescent="0.45">
      <c r="B12" s="19" t="s">
        <v>52</v>
      </c>
      <c r="C12" s="20" t="s">
        <v>53</v>
      </c>
      <c r="D12" s="19" t="s">
        <v>89</v>
      </c>
      <c r="E12" s="20" t="s">
        <v>90</v>
      </c>
    </row>
    <row r="13" spans="2:5" ht="18.5" x14ac:dyDescent="0.45">
      <c r="B13" s="19" t="s">
        <v>54</v>
      </c>
      <c r="C13" s="20" t="s">
        <v>55</v>
      </c>
      <c r="D13" s="19" t="s">
        <v>91</v>
      </c>
      <c r="E13" s="20" t="s">
        <v>92</v>
      </c>
    </row>
    <row r="14" spans="2:5" ht="18.5" x14ac:dyDescent="0.45">
      <c r="B14" s="19" t="s">
        <v>56</v>
      </c>
      <c r="C14" s="20" t="s">
        <v>57</v>
      </c>
      <c r="D14" s="19" t="s">
        <v>93</v>
      </c>
      <c r="E14" s="20" t="s">
        <v>94</v>
      </c>
    </row>
    <row r="15" spans="2:5" ht="18.5" x14ac:dyDescent="0.45">
      <c r="B15" s="19" t="s">
        <v>58</v>
      </c>
      <c r="C15" s="20" t="s">
        <v>59</v>
      </c>
      <c r="D15" s="19" t="s">
        <v>95</v>
      </c>
      <c r="E15" s="20" t="s">
        <v>96</v>
      </c>
    </row>
    <row r="16" spans="2:5" ht="18.5" x14ac:dyDescent="0.45">
      <c r="B16" s="19" t="s">
        <v>60</v>
      </c>
      <c r="C16" s="20" t="s">
        <v>61</v>
      </c>
      <c r="D16" s="19" t="s">
        <v>97</v>
      </c>
      <c r="E16" s="20" t="s">
        <v>98</v>
      </c>
    </row>
    <row r="17" spans="2:5" ht="18.5" x14ac:dyDescent="0.45">
      <c r="B17" s="19" t="s">
        <v>62</v>
      </c>
      <c r="C17" s="20" t="s">
        <v>63</v>
      </c>
      <c r="D17" s="19" t="s">
        <v>99</v>
      </c>
      <c r="E17" s="20" t="s">
        <v>100</v>
      </c>
    </row>
    <row r="18" spans="2:5" ht="18.5" x14ac:dyDescent="0.45">
      <c r="B18" s="19" t="s">
        <v>64</v>
      </c>
      <c r="C18" s="20" t="s">
        <v>65</v>
      </c>
      <c r="D18" s="19" t="s">
        <v>101</v>
      </c>
      <c r="E18" s="20" t="s">
        <v>102</v>
      </c>
    </row>
    <row r="19" spans="2:5" ht="18.5" x14ac:dyDescent="0.45">
      <c r="B19" s="19" t="s">
        <v>66</v>
      </c>
      <c r="C19" s="20" t="s">
        <v>67</v>
      </c>
      <c r="D19" s="19" t="s">
        <v>103</v>
      </c>
      <c r="E19" s="20" t="s">
        <v>104</v>
      </c>
    </row>
    <row r="20" spans="2:5" ht="18.5" x14ac:dyDescent="0.45">
      <c r="B20" s="19" t="s">
        <v>68</v>
      </c>
      <c r="C20" s="20" t="s">
        <v>69</v>
      </c>
      <c r="D20" s="19" t="s">
        <v>105</v>
      </c>
      <c r="E20" s="20" t="s">
        <v>106</v>
      </c>
    </row>
    <row r="21" spans="2:5" ht="18.5" x14ac:dyDescent="0.45">
      <c r="B21" s="19" t="s">
        <v>70</v>
      </c>
      <c r="C21" s="20" t="s">
        <v>71</v>
      </c>
      <c r="D21" s="19" t="s">
        <v>107</v>
      </c>
      <c r="E21" s="20" t="s">
        <v>108</v>
      </c>
    </row>
    <row r="22" spans="2:5" ht="18.5" x14ac:dyDescent="0.45">
      <c r="B22" s="19" t="s">
        <v>72</v>
      </c>
      <c r="C22" s="20" t="s">
        <v>73</v>
      </c>
      <c r="D22" s="19" t="s">
        <v>109</v>
      </c>
      <c r="E22" s="20" t="s">
        <v>110</v>
      </c>
    </row>
    <row r="23" spans="2:5" ht="18.5" x14ac:dyDescent="0.45">
      <c r="B23" s="19" t="s">
        <v>74</v>
      </c>
      <c r="C23" s="20" t="s">
        <v>73</v>
      </c>
      <c r="D23" s="19" t="s">
        <v>111</v>
      </c>
      <c r="E23" s="20" t="s">
        <v>112</v>
      </c>
    </row>
    <row r="24" spans="2:5" ht="18.5" x14ac:dyDescent="0.45">
      <c r="B24" s="19" t="s">
        <v>75</v>
      </c>
      <c r="C24" s="20" t="s">
        <v>76</v>
      </c>
      <c r="D24" s="19" t="s">
        <v>113</v>
      </c>
      <c r="E24" s="20" t="s">
        <v>114</v>
      </c>
    </row>
  </sheetData>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35D7A-4DF8-4F29-B3BA-D4F6061FE0F8}">
  <sheetPr>
    <tabColor rgb="FFFFC000"/>
  </sheetPr>
  <dimension ref="A1:E45"/>
  <sheetViews>
    <sheetView zoomScaleNormal="100" workbookViewId="0">
      <selection activeCell="H20" sqref="H20"/>
    </sheetView>
  </sheetViews>
  <sheetFormatPr defaultRowHeight="14.5" x14ac:dyDescent="0.35"/>
  <cols>
    <col min="1" max="1" width="15" style="50" bestFit="1" customWidth="1"/>
    <col min="2" max="5" width="12.6328125" style="50" customWidth="1"/>
    <col min="6" max="16384" width="8.7265625" style="1"/>
  </cols>
  <sheetData>
    <row r="1" spans="1:5" s="24" customFormat="1" ht="22.5" customHeight="1" x14ac:dyDescent="0.35">
      <c r="A1" s="42" t="s">
        <v>123</v>
      </c>
      <c r="B1" s="43" t="s">
        <v>117</v>
      </c>
      <c r="C1" s="43" t="s">
        <v>179</v>
      </c>
      <c r="D1" s="43" t="s">
        <v>180</v>
      </c>
      <c r="E1" s="43" t="s">
        <v>181</v>
      </c>
    </row>
    <row r="2" spans="1:5" s="24" customFormat="1" ht="22.5" customHeight="1" x14ac:dyDescent="0.3">
      <c r="A2" s="44" t="s">
        <v>118</v>
      </c>
      <c r="B2" s="57">
        <v>363200000</v>
      </c>
      <c r="C2" s="57">
        <v>363200000</v>
      </c>
      <c r="D2" s="57">
        <v>503364103.41000003</v>
      </c>
      <c r="E2" s="57">
        <v>490719660.94000006</v>
      </c>
    </row>
    <row r="3" spans="1:5" s="24" customFormat="1" ht="22.5" customHeight="1" x14ac:dyDescent="0.3">
      <c r="A3" s="44" t="s">
        <v>122</v>
      </c>
      <c r="B3" s="57">
        <v>446120000</v>
      </c>
      <c r="C3" s="57">
        <v>446120000</v>
      </c>
      <c r="D3" s="57">
        <v>425931960</v>
      </c>
      <c r="E3" s="57">
        <v>400398168.83999997</v>
      </c>
    </row>
    <row r="23" spans="1:5" ht="26.5" customHeight="1" x14ac:dyDescent="0.35">
      <c r="A23" s="42" t="s">
        <v>123</v>
      </c>
      <c r="B23" s="43" t="s">
        <v>117</v>
      </c>
      <c r="C23" s="43" t="s">
        <v>179</v>
      </c>
      <c r="D23" s="43" t="s">
        <v>180</v>
      </c>
      <c r="E23" s="43" t="s">
        <v>181</v>
      </c>
    </row>
    <row r="24" spans="1:5" ht="26.5" customHeight="1" x14ac:dyDescent="0.35">
      <c r="A24" s="44" t="s">
        <v>119</v>
      </c>
      <c r="B24" s="58">
        <v>210302000</v>
      </c>
      <c r="C24" s="58">
        <v>210302000</v>
      </c>
      <c r="D24" s="58">
        <v>208497151.84999999</v>
      </c>
      <c r="E24" s="58">
        <v>192201122.76000002</v>
      </c>
    </row>
    <row r="25" spans="1:5" ht="26.5" customHeight="1" x14ac:dyDescent="0.35">
      <c r="A25" s="44" t="s">
        <v>120</v>
      </c>
      <c r="B25" s="58">
        <v>180600000</v>
      </c>
      <c r="C25" s="58">
        <v>180600000</v>
      </c>
      <c r="D25" s="58">
        <v>168662031.14000008</v>
      </c>
      <c r="E25" s="58">
        <v>168496552.68999997</v>
      </c>
    </row>
    <row r="26" spans="1:5" ht="26.5" customHeight="1" x14ac:dyDescent="0.35">
      <c r="A26" s="44" t="s">
        <v>121</v>
      </c>
      <c r="B26" s="58">
        <v>55218000</v>
      </c>
      <c r="C26" s="58">
        <v>55218000</v>
      </c>
      <c r="D26" s="58">
        <v>48772777.189999998</v>
      </c>
      <c r="E26" s="58">
        <v>39700493.390000001</v>
      </c>
    </row>
    <row r="27" spans="1:5" x14ac:dyDescent="0.35">
      <c r="A27" s="44"/>
      <c r="B27" s="49"/>
      <c r="C27" s="49"/>
      <c r="D27" s="49"/>
      <c r="E27" s="49"/>
    </row>
    <row r="28" spans="1:5" x14ac:dyDescent="0.35">
      <c r="A28" s="44"/>
      <c r="B28" s="59">
        <f>SUBTOTAL(109,Table6[BAJET 2025])</f>
        <v>446120000</v>
      </c>
      <c r="C28" s="59">
        <f>SUBTOTAL(109,Table6[SASARAN 
2025])</f>
        <v>446120000</v>
      </c>
      <c r="D28" s="59">
        <f>SUBTOTAL(109,Table6[SEBENAR 
2025])</f>
        <v>425931960.18000007</v>
      </c>
      <c r="E28" s="59">
        <f>SUBTOTAL(109,Table6[SEBENAR 
2024])</f>
        <v>400398168.83999997</v>
      </c>
    </row>
    <row r="42" spans="1:5" s="25" customFormat="1" ht="23" customHeight="1" x14ac:dyDescent="0.35">
      <c r="A42" s="42" t="s">
        <v>123</v>
      </c>
      <c r="B42" s="43" t="s">
        <v>117</v>
      </c>
      <c r="C42" s="43" t="s">
        <v>179</v>
      </c>
      <c r="D42" s="43" t="s">
        <v>180</v>
      </c>
      <c r="E42" s="43" t="s">
        <v>181</v>
      </c>
    </row>
    <row r="43" spans="1:5" ht="23" customHeight="1" x14ac:dyDescent="0.35">
      <c r="A43" s="46" t="s">
        <v>118</v>
      </c>
      <c r="B43" s="45">
        <v>363200000</v>
      </c>
      <c r="C43" s="45">
        <f t="shared" ref="C43:E44" si="0">C2</f>
        <v>363200000</v>
      </c>
      <c r="D43" s="45">
        <v>503364103.40999997</v>
      </c>
      <c r="E43" s="45">
        <f t="shared" si="0"/>
        <v>490719660.94000006</v>
      </c>
    </row>
    <row r="44" spans="1:5" ht="23" customHeight="1" x14ac:dyDescent="0.35">
      <c r="A44" s="46" t="s">
        <v>122</v>
      </c>
      <c r="B44" s="45">
        <v>446120000</v>
      </c>
      <c r="C44" s="45">
        <f t="shared" si="0"/>
        <v>446120000</v>
      </c>
      <c r="D44" s="45">
        <v>425931960.18000007</v>
      </c>
      <c r="E44" s="45">
        <f t="shared" si="0"/>
        <v>400398168.83999997</v>
      </c>
    </row>
    <row r="45" spans="1:5" ht="31.5" customHeight="1" x14ac:dyDescent="0.35">
      <c r="A45" s="47" t="s">
        <v>124</v>
      </c>
      <c r="B45" s="48">
        <f>B43-B44</f>
        <v>-82920000</v>
      </c>
      <c r="C45" s="48">
        <f>C43-C44</f>
        <v>-82920000</v>
      </c>
      <c r="D45" s="48">
        <f>D43-D44</f>
        <v>77432143.2299999</v>
      </c>
      <c r="E45" s="56">
        <f>E43-E44</f>
        <v>90321492.100000083</v>
      </c>
    </row>
  </sheetData>
  <pageMargins left="0.7" right="0.7" top="0.75" bottom="0.75" header="0.3" footer="0.3"/>
  <drawing r:id="rId1"/>
  <tableParts count="3">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826D-5717-4E18-AB4B-96A92D10BFA3}">
  <sheetPr>
    <tabColor rgb="FFFFC000"/>
  </sheetPr>
  <dimension ref="A32:G36"/>
  <sheetViews>
    <sheetView topLeftCell="A19" zoomScale="80" zoomScaleNormal="80" workbookViewId="0">
      <selection activeCell="H20" sqref="H20"/>
    </sheetView>
  </sheetViews>
  <sheetFormatPr defaultRowHeight="14.5" x14ac:dyDescent="0.35"/>
  <cols>
    <col min="1" max="1" width="23.81640625" bestFit="1" customWidth="1"/>
    <col min="2" max="2" width="18.26953125" bestFit="1" customWidth="1"/>
    <col min="3" max="3" width="20.7265625" bestFit="1" customWidth="1"/>
    <col min="4" max="4" width="14.453125" bestFit="1" customWidth="1"/>
    <col min="5" max="5" width="14.7265625" bestFit="1" customWidth="1"/>
    <col min="6" max="6" width="13.36328125" bestFit="1" customWidth="1"/>
  </cols>
  <sheetData>
    <row r="32" spans="1:5" x14ac:dyDescent="0.35">
      <c r="A32" s="26" t="s">
        <v>125</v>
      </c>
      <c r="B32" s="27" t="s">
        <v>134</v>
      </c>
      <c r="C32" s="27" t="s">
        <v>187</v>
      </c>
      <c r="D32" s="27" t="s">
        <v>186</v>
      </c>
      <c r="E32" s="27" t="s">
        <v>133</v>
      </c>
    </row>
    <row r="33" spans="1:7" x14ac:dyDescent="0.35">
      <c r="A33" s="26" t="s">
        <v>127</v>
      </c>
      <c r="B33" s="29">
        <v>0</v>
      </c>
      <c r="C33" s="29">
        <v>468597232.14999992</v>
      </c>
      <c r="D33" s="29">
        <v>652641109.48999989</v>
      </c>
      <c r="E33" s="29">
        <f>SUM(Table2[[#This Row],[ASET BERSIH (RM)]:[ASET/LIABILITI SEMASA (RM)]])</f>
        <v>1121238341.6399999</v>
      </c>
      <c r="G33" s="28"/>
    </row>
    <row r="34" spans="1:7" x14ac:dyDescent="0.35">
      <c r="A34" s="26" t="s">
        <v>128</v>
      </c>
      <c r="B34" s="29">
        <v>1032439700.83</v>
      </c>
      <c r="C34" s="29">
        <v>39710053.960000001</v>
      </c>
      <c r="D34" s="29">
        <v>49088586.849999994</v>
      </c>
      <c r="E34" s="29">
        <f>SUM(Table2[[#This Row],[ASET BERSIH (RM)]:[ASET/LIABILITI SEMASA (RM)]])</f>
        <v>1121238341.6400001</v>
      </c>
      <c r="G34" s="28"/>
    </row>
    <row r="35" spans="1:7" x14ac:dyDescent="0.35">
      <c r="A35" s="26" t="s">
        <v>182</v>
      </c>
      <c r="B35" s="29">
        <v>0</v>
      </c>
      <c r="C35" s="29">
        <v>495014741.39000005</v>
      </c>
      <c r="D35" s="29">
        <v>755422297.9799999</v>
      </c>
      <c r="E35" s="29">
        <f>SUM(Table2[[#This Row],[ASET BERSIH (RM)]:[ASET/LIABILITI SEMASA (RM)]])</f>
        <v>1250437039.3699999</v>
      </c>
      <c r="G35" s="28"/>
    </row>
    <row r="36" spans="1:7" x14ac:dyDescent="0.35">
      <c r="A36" s="26" t="s">
        <v>183</v>
      </c>
      <c r="B36" s="29">
        <v>1156879298.2499998</v>
      </c>
      <c r="C36" s="29">
        <v>34346220.859999999</v>
      </c>
      <c r="D36" s="29">
        <v>59211520.260000005</v>
      </c>
      <c r="E36" s="29">
        <f>SUM(Table2[[#This Row],[ASET BERSIH (RM)]:[ASET/LIABILITI SEMASA (RM)]])</f>
        <v>1250437039.3699996</v>
      </c>
      <c r="G36" s="28"/>
    </row>
  </sheetData>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FDD65-B19A-4391-82B1-7D0B45967F35}">
  <sheetPr>
    <tabColor rgb="FFFFC000"/>
  </sheetPr>
  <dimension ref="A1:E25"/>
  <sheetViews>
    <sheetView zoomScaleNormal="100" workbookViewId="0">
      <selection activeCell="H20" sqref="H20"/>
    </sheetView>
  </sheetViews>
  <sheetFormatPr defaultRowHeight="14.5" x14ac:dyDescent="0.35"/>
  <cols>
    <col min="1" max="1" width="14.7265625" style="1" bestFit="1" customWidth="1"/>
    <col min="2" max="2" width="31.26953125" style="1" bestFit="1" customWidth="1"/>
    <col min="3" max="3" width="17" style="1" customWidth="1"/>
    <col min="4" max="4" width="15.90625" style="1" customWidth="1"/>
    <col min="5" max="5" width="20.26953125" style="1" bestFit="1" customWidth="1"/>
    <col min="6" max="16384" width="8.7265625" style="1"/>
  </cols>
  <sheetData>
    <row r="1" s="37" customFormat="1" x14ac:dyDescent="0.35"/>
    <row r="23" spans="1:5" ht="29" x14ac:dyDescent="0.35">
      <c r="A23" s="36" t="s">
        <v>125</v>
      </c>
      <c r="B23" s="34" t="s">
        <v>129</v>
      </c>
      <c r="C23" s="35" t="s">
        <v>132</v>
      </c>
      <c r="D23" s="34" t="s">
        <v>131</v>
      </c>
      <c r="E23" s="33" t="s">
        <v>130</v>
      </c>
    </row>
    <row r="24" spans="1:5" x14ac:dyDescent="0.35">
      <c r="A24" s="38" t="s">
        <v>126</v>
      </c>
      <c r="B24" s="32">
        <v>500245702</v>
      </c>
      <c r="C24" s="32">
        <v>125524119</v>
      </c>
      <c r="D24" s="3">
        <v>-17678438</v>
      </c>
      <c r="E24" s="32">
        <v>608091383</v>
      </c>
    </row>
    <row r="25" spans="1:5" x14ac:dyDescent="0.35">
      <c r="A25" s="39" t="s">
        <v>184</v>
      </c>
      <c r="B25" s="31">
        <v>608091383</v>
      </c>
      <c r="C25" s="30">
        <v>108587039</v>
      </c>
      <c r="D25" s="30">
        <v>-23056468</v>
      </c>
      <c r="E25" s="32">
        <f>Table3[[#This Row],[BAKI TUNAI AWAL (RM)]]+Table3[[#This Row],[AKT. OPERASI (RM )]]+Table3[[#This Row],[AKT. PELABURAN (RM)]]</f>
        <v>693621954</v>
      </c>
    </row>
  </sheetData>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DE9DA-6488-44EB-90EF-200C8AFB9602}">
  <sheetPr>
    <tabColor rgb="FFFFC000"/>
  </sheetPr>
  <dimension ref="A1:C21"/>
  <sheetViews>
    <sheetView workbookViewId="0">
      <selection activeCell="G15" sqref="F15:G15"/>
    </sheetView>
  </sheetViews>
  <sheetFormatPr defaultRowHeight="14.5" x14ac:dyDescent="0.35"/>
  <sheetData>
    <row r="1" spans="1:3" x14ac:dyDescent="0.35">
      <c r="A1" s="51" t="s">
        <v>141</v>
      </c>
      <c r="B1" s="52" t="s">
        <v>142</v>
      </c>
    </row>
    <row r="2" spans="1:3" x14ac:dyDescent="0.35">
      <c r="A2" s="53"/>
    </row>
    <row r="3" spans="1:3" x14ac:dyDescent="0.35">
      <c r="A3" s="53">
        <v>1</v>
      </c>
      <c r="B3" s="54" t="s">
        <v>143</v>
      </c>
    </row>
    <row r="4" spans="1:3" x14ac:dyDescent="0.35">
      <c r="A4" s="53"/>
    </row>
    <row r="5" spans="1:3" x14ac:dyDescent="0.35">
      <c r="A5" s="53">
        <v>2</v>
      </c>
      <c r="B5" t="s">
        <v>144</v>
      </c>
    </row>
    <row r="6" spans="1:3" x14ac:dyDescent="0.35">
      <c r="A6" s="53"/>
    </row>
    <row r="7" spans="1:3" x14ac:dyDescent="0.35">
      <c r="A7" s="53"/>
    </row>
    <row r="8" spans="1:3" x14ac:dyDescent="0.35">
      <c r="A8" s="53"/>
    </row>
    <row r="9" spans="1:3" x14ac:dyDescent="0.35">
      <c r="A9" s="53"/>
      <c r="C9" s="55"/>
    </row>
    <row r="10" spans="1:3" x14ac:dyDescent="0.35">
      <c r="A10" s="53"/>
    </row>
    <row r="11" spans="1:3" x14ac:dyDescent="0.35">
      <c r="A11" s="53"/>
    </row>
    <row r="12" spans="1:3" x14ac:dyDescent="0.35">
      <c r="A12" s="53"/>
    </row>
    <row r="13" spans="1:3" x14ac:dyDescent="0.35">
      <c r="A13" s="53"/>
    </row>
    <row r="14" spans="1:3" x14ac:dyDescent="0.35">
      <c r="A14" s="53"/>
    </row>
    <row r="15" spans="1:3" x14ac:dyDescent="0.35">
      <c r="A15" s="53"/>
    </row>
    <row r="16" spans="1:3" x14ac:dyDescent="0.35">
      <c r="A16" s="53"/>
    </row>
    <row r="17" spans="1:1" x14ac:dyDescent="0.35">
      <c r="A17" s="53"/>
    </row>
    <row r="18" spans="1:1" x14ac:dyDescent="0.35">
      <c r="A18" s="53"/>
    </row>
    <row r="19" spans="1:1" x14ac:dyDescent="0.35">
      <c r="A19" s="53"/>
    </row>
    <row r="20" spans="1:1" x14ac:dyDescent="0.35">
      <c r="A20" s="53"/>
    </row>
    <row r="21" spans="1:1" x14ac:dyDescent="0.35">
      <c r="A21" s="53"/>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1E1150-F7AF-4F04-AF2F-0A107EE3C9EF}">
  <dimension ref="A1:K678"/>
  <sheetViews>
    <sheetView tabSelected="1" topLeftCell="A487" workbookViewId="0">
      <selection activeCell="A498" sqref="A498"/>
    </sheetView>
  </sheetViews>
  <sheetFormatPr defaultRowHeight="14.5" x14ac:dyDescent="0.35"/>
  <cols>
    <col min="1" max="1" width="19.1796875" bestFit="1" customWidth="1"/>
    <col min="2" max="2" width="24.81640625" bestFit="1" customWidth="1"/>
    <col min="3" max="3" width="18.81640625" bestFit="1" customWidth="1"/>
    <col min="4" max="4" width="6.08984375" bestFit="1" customWidth="1"/>
    <col min="5" max="5" width="6.7265625" bestFit="1" customWidth="1"/>
    <col min="6" max="6" width="12.1796875" bestFit="1" customWidth="1"/>
    <col min="7" max="7" width="16.36328125" bestFit="1" customWidth="1"/>
    <col min="8" max="8" width="16.1796875" bestFit="1" customWidth="1"/>
    <col min="9" max="9" width="18.1796875" bestFit="1" customWidth="1"/>
    <col min="10" max="10" width="17.90625" bestFit="1" customWidth="1"/>
    <col min="11" max="11" width="15.1796875" bestFit="1" customWidth="1"/>
    <col min="12" max="13" width="11.7265625" bestFit="1" customWidth="1"/>
    <col min="14" max="14" width="15.1796875" bestFit="1" customWidth="1"/>
    <col min="15" max="15" width="17.90625" bestFit="1" customWidth="1"/>
    <col min="16" max="18" width="11.7265625" bestFit="1" customWidth="1"/>
    <col min="19" max="19" width="15.1796875" bestFit="1" customWidth="1"/>
    <col min="20" max="20" width="11.7265625" bestFit="1" customWidth="1"/>
    <col min="21" max="21" width="19.54296875" bestFit="1" customWidth="1"/>
    <col min="22" max="24" width="11.7265625" customWidth="1"/>
    <col min="25" max="25" width="6.26953125" bestFit="1" customWidth="1"/>
    <col min="26" max="27" width="11.7265625" bestFit="1" customWidth="1"/>
  </cols>
  <sheetData>
    <row r="1" spans="1:11" x14ac:dyDescent="0.35">
      <c r="A1" t="s">
        <v>37</v>
      </c>
      <c r="B1" t="s">
        <v>188</v>
      </c>
      <c r="C1" t="s">
        <v>189</v>
      </c>
      <c r="D1" t="s">
        <v>190</v>
      </c>
      <c r="E1" t="s">
        <v>191</v>
      </c>
      <c r="F1" t="s">
        <v>556</v>
      </c>
      <c r="G1" t="s">
        <v>557</v>
      </c>
      <c r="H1" t="s">
        <v>558</v>
      </c>
      <c r="I1" t="s">
        <v>559</v>
      </c>
      <c r="J1" t="s">
        <v>560</v>
      </c>
      <c r="K1" t="s">
        <v>192</v>
      </c>
    </row>
    <row r="2" spans="1:11" x14ac:dyDescent="0.35">
      <c r="A2" s="60" t="s">
        <v>239</v>
      </c>
      <c r="B2" s="60" t="s">
        <v>175</v>
      </c>
      <c r="C2" s="60" t="s">
        <v>240</v>
      </c>
      <c r="D2" s="60" t="s">
        <v>193</v>
      </c>
      <c r="E2" s="60" t="s">
        <v>298</v>
      </c>
      <c r="F2">
        <v>0</v>
      </c>
      <c r="G2">
        <v>0</v>
      </c>
      <c r="H2">
        <v>0</v>
      </c>
      <c r="J2">
        <v>9832.4500000000007</v>
      </c>
      <c r="K2" s="60" t="s">
        <v>146</v>
      </c>
    </row>
    <row r="3" spans="1:11" x14ac:dyDescent="0.35">
      <c r="A3" s="60" t="s">
        <v>241</v>
      </c>
      <c r="B3" s="60" t="s">
        <v>166</v>
      </c>
      <c r="C3" s="60" t="s">
        <v>242</v>
      </c>
      <c r="D3" s="60" t="s">
        <v>193</v>
      </c>
      <c r="E3" s="60" t="s">
        <v>298</v>
      </c>
      <c r="F3">
        <v>0</v>
      </c>
      <c r="G3">
        <v>0</v>
      </c>
      <c r="H3">
        <v>0</v>
      </c>
      <c r="J3">
        <v>1139.3599999999999</v>
      </c>
      <c r="K3" s="60" t="s">
        <v>146</v>
      </c>
    </row>
    <row r="4" spans="1:11" x14ac:dyDescent="0.35">
      <c r="A4" s="60" t="s">
        <v>251</v>
      </c>
      <c r="B4" s="60" t="s">
        <v>566</v>
      </c>
      <c r="C4" s="60" t="s">
        <v>252</v>
      </c>
      <c r="D4" s="60" t="s">
        <v>193</v>
      </c>
      <c r="E4" s="60" t="s">
        <v>3</v>
      </c>
      <c r="F4">
        <v>0</v>
      </c>
      <c r="G4">
        <v>0</v>
      </c>
      <c r="H4">
        <v>0</v>
      </c>
      <c r="J4">
        <v>4025</v>
      </c>
      <c r="K4" s="60" t="s">
        <v>146</v>
      </c>
    </row>
    <row r="5" spans="1:11" x14ac:dyDescent="0.35">
      <c r="A5" s="60" t="s">
        <v>263</v>
      </c>
      <c r="B5" s="60" t="s">
        <v>567</v>
      </c>
      <c r="C5" s="60" t="s">
        <v>264</v>
      </c>
      <c r="D5" s="60" t="s">
        <v>193</v>
      </c>
      <c r="E5" s="60" t="s">
        <v>298</v>
      </c>
      <c r="F5">
        <v>0</v>
      </c>
      <c r="G5">
        <v>0</v>
      </c>
      <c r="H5">
        <v>0</v>
      </c>
      <c r="J5">
        <v>106567.2</v>
      </c>
      <c r="K5" s="60" t="s">
        <v>146</v>
      </c>
    </row>
    <row r="6" spans="1:11" x14ac:dyDescent="0.35">
      <c r="A6" s="60"/>
      <c r="B6" s="60" t="s">
        <v>160</v>
      </c>
      <c r="C6" s="60" t="s">
        <v>41</v>
      </c>
      <c r="D6" s="60" t="s">
        <v>194</v>
      </c>
      <c r="E6" s="60" t="s">
        <v>15</v>
      </c>
      <c r="F6">
        <v>0</v>
      </c>
      <c r="G6">
        <v>0</v>
      </c>
      <c r="H6">
        <v>0</v>
      </c>
      <c r="J6">
        <v>9331.4500000000007</v>
      </c>
      <c r="K6" s="60" t="s">
        <v>147</v>
      </c>
    </row>
    <row r="7" spans="1:11" x14ac:dyDescent="0.35">
      <c r="A7" s="60"/>
      <c r="B7" s="60" t="s">
        <v>160</v>
      </c>
      <c r="C7" s="60" t="s">
        <v>41</v>
      </c>
      <c r="D7" s="60" t="s">
        <v>194</v>
      </c>
      <c r="E7" s="60" t="s">
        <v>21</v>
      </c>
      <c r="F7">
        <v>0</v>
      </c>
      <c r="G7">
        <v>0</v>
      </c>
      <c r="H7">
        <v>0</v>
      </c>
      <c r="J7">
        <v>6767.35</v>
      </c>
      <c r="K7" s="60" t="s">
        <v>147</v>
      </c>
    </row>
    <row r="8" spans="1:11" x14ac:dyDescent="0.35">
      <c r="A8" s="60"/>
      <c r="B8" s="60" t="s">
        <v>160</v>
      </c>
      <c r="C8" s="60" t="s">
        <v>41</v>
      </c>
      <c r="D8" s="60" t="s">
        <v>194</v>
      </c>
      <c r="E8" s="60" t="s">
        <v>18</v>
      </c>
      <c r="F8">
        <v>0</v>
      </c>
      <c r="G8">
        <v>0</v>
      </c>
      <c r="H8">
        <v>0</v>
      </c>
      <c r="J8">
        <v>5000</v>
      </c>
      <c r="K8" s="60" t="s">
        <v>147</v>
      </c>
    </row>
    <row r="9" spans="1:11" x14ac:dyDescent="0.35">
      <c r="A9" s="60"/>
      <c r="B9" s="60" t="s">
        <v>160</v>
      </c>
      <c r="C9" s="60" t="s">
        <v>41</v>
      </c>
      <c r="D9" s="60" t="s">
        <v>194</v>
      </c>
      <c r="E9" s="60" t="s">
        <v>19</v>
      </c>
      <c r="F9">
        <v>0</v>
      </c>
      <c r="G9">
        <v>0</v>
      </c>
      <c r="H9">
        <v>0</v>
      </c>
      <c r="J9">
        <v>4800</v>
      </c>
      <c r="K9" s="60" t="s">
        <v>147</v>
      </c>
    </row>
    <row r="10" spans="1:11" x14ac:dyDescent="0.35">
      <c r="A10" s="60"/>
      <c r="B10" s="60" t="s">
        <v>160</v>
      </c>
      <c r="C10" s="60" t="s">
        <v>41</v>
      </c>
      <c r="D10" s="60" t="s">
        <v>194</v>
      </c>
      <c r="E10" s="60" t="s">
        <v>26</v>
      </c>
      <c r="F10">
        <v>0</v>
      </c>
      <c r="G10">
        <v>0</v>
      </c>
      <c r="H10">
        <v>0</v>
      </c>
      <c r="J10">
        <v>19225.2</v>
      </c>
      <c r="K10" s="60" t="s">
        <v>147</v>
      </c>
    </row>
    <row r="11" spans="1:11" x14ac:dyDescent="0.35">
      <c r="A11" s="60"/>
      <c r="B11" s="60" t="s">
        <v>564</v>
      </c>
      <c r="C11" s="60" t="s">
        <v>43</v>
      </c>
      <c r="D11" s="60" t="s">
        <v>194</v>
      </c>
      <c r="E11" s="60" t="s">
        <v>22</v>
      </c>
      <c r="F11">
        <v>0</v>
      </c>
      <c r="G11">
        <v>0</v>
      </c>
      <c r="H11">
        <v>0</v>
      </c>
      <c r="J11">
        <v>2600</v>
      </c>
      <c r="K11" s="60" t="s">
        <v>147</v>
      </c>
    </row>
    <row r="12" spans="1:11" x14ac:dyDescent="0.35">
      <c r="A12" s="60"/>
      <c r="B12" s="60" t="s">
        <v>564</v>
      </c>
      <c r="C12" s="60" t="s">
        <v>43</v>
      </c>
      <c r="D12" s="60" t="s">
        <v>194</v>
      </c>
      <c r="E12" s="60" t="s">
        <v>28</v>
      </c>
      <c r="F12">
        <v>0</v>
      </c>
      <c r="G12">
        <v>0</v>
      </c>
      <c r="H12">
        <v>0</v>
      </c>
      <c r="J12">
        <v>322.39999999999998</v>
      </c>
      <c r="K12" s="60" t="s">
        <v>147</v>
      </c>
    </row>
    <row r="13" spans="1:11" x14ac:dyDescent="0.35">
      <c r="A13" s="60"/>
      <c r="B13" s="60" t="s">
        <v>564</v>
      </c>
      <c r="C13" s="60" t="s">
        <v>43</v>
      </c>
      <c r="D13" s="60" t="s">
        <v>194</v>
      </c>
      <c r="E13" s="60" t="s">
        <v>17</v>
      </c>
      <c r="F13">
        <v>0</v>
      </c>
      <c r="G13">
        <v>0</v>
      </c>
      <c r="H13">
        <v>0</v>
      </c>
      <c r="J13">
        <v>3668</v>
      </c>
      <c r="K13" s="60" t="s">
        <v>147</v>
      </c>
    </row>
    <row r="14" spans="1:11" x14ac:dyDescent="0.35">
      <c r="A14" s="60"/>
      <c r="B14" s="60" t="s">
        <v>564</v>
      </c>
      <c r="C14" s="60" t="s">
        <v>43</v>
      </c>
      <c r="D14" s="60" t="s">
        <v>194</v>
      </c>
      <c r="E14" s="60" t="s">
        <v>26</v>
      </c>
      <c r="F14">
        <v>0</v>
      </c>
      <c r="G14">
        <v>0</v>
      </c>
      <c r="H14">
        <v>0</v>
      </c>
      <c r="J14">
        <v>3693.35</v>
      </c>
      <c r="K14" s="60" t="s">
        <v>147</v>
      </c>
    </row>
    <row r="15" spans="1:11" x14ac:dyDescent="0.35">
      <c r="A15" s="60"/>
      <c r="B15" s="60" t="s">
        <v>170</v>
      </c>
      <c r="C15" s="60" t="s">
        <v>47</v>
      </c>
      <c r="D15" s="60" t="s">
        <v>194</v>
      </c>
      <c r="E15" s="60" t="s">
        <v>18</v>
      </c>
      <c r="F15">
        <v>0</v>
      </c>
      <c r="G15">
        <v>0</v>
      </c>
      <c r="H15">
        <v>0</v>
      </c>
      <c r="J15">
        <v>8000</v>
      </c>
      <c r="K15" s="60" t="s">
        <v>147</v>
      </c>
    </row>
    <row r="16" spans="1:11" x14ac:dyDescent="0.35">
      <c r="A16" s="60"/>
      <c r="B16" s="60" t="s">
        <v>170</v>
      </c>
      <c r="C16" s="60" t="s">
        <v>47</v>
      </c>
      <c r="D16" s="60" t="s">
        <v>194</v>
      </c>
      <c r="E16" s="60" t="s">
        <v>19</v>
      </c>
      <c r="F16">
        <v>0</v>
      </c>
      <c r="G16">
        <v>0</v>
      </c>
      <c r="H16">
        <v>0</v>
      </c>
      <c r="J16">
        <v>4440</v>
      </c>
      <c r="K16" s="60" t="s">
        <v>147</v>
      </c>
    </row>
    <row r="17" spans="1:11" x14ac:dyDescent="0.35">
      <c r="A17" s="60"/>
      <c r="B17" s="60" t="s">
        <v>170</v>
      </c>
      <c r="C17" s="60" t="s">
        <v>289</v>
      </c>
      <c r="D17" s="60" t="s">
        <v>194</v>
      </c>
      <c r="E17" s="60" t="s">
        <v>25</v>
      </c>
      <c r="F17">
        <v>0</v>
      </c>
      <c r="G17">
        <v>0</v>
      </c>
      <c r="H17">
        <v>0</v>
      </c>
      <c r="J17">
        <v>60617.599999999999</v>
      </c>
      <c r="K17" s="60" t="s">
        <v>147</v>
      </c>
    </row>
    <row r="18" spans="1:11" x14ac:dyDescent="0.35">
      <c r="A18" s="60"/>
      <c r="B18" s="60" t="s">
        <v>171</v>
      </c>
      <c r="C18" s="60" t="s">
        <v>56</v>
      </c>
      <c r="D18" s="60" t="s">
        <v>194</v>
      </c>
      <c r="E18" s="60" t="s">
        <v>19</v>
      </c>
      <c r="F18">
        <v>0</v>
      </c>
      <c r="G18">
        <v>0</v>
      </c>
      <c r="H18">
        <v>0</v>
      </c>
      <c r="J18">
        <v>2276.5500000000002</v>
      </c>
      <c r="K18" s="60" t="s">
        <v>147</v>
      </c>
    </row>
    <row r="19" spans="1:11" x14ac:dyDescent="0.35">
      <c r="A19" s="60"/>
      <c r="B19" s="60" t="s">
        <v>171</v>
      </c>
      <c r="C19" s="60" t="s">
        <v>56</v>
      </c>
      <c r="D19" s="60" t="s">
        <v>194</v>
      </c>
      <c r="E19" s="60" t="s">
        <v>31</v>
      </c>
      <c r="F19">
        <v>0</v>
      </c>
      <c r="G19">
        <v>0</v>
      </c>
      <c r="H19">
        <v>0</v>
      </c>
      <c r="J19">
        <v>2936.4</v>
      </c>
      <c r="K19" s="60" t="s">
        <v>147</v>
      </c>
    </row>
    <row r="20" spans="1:11" x14ac:dyDescent="0.35">
      <c r="A20" s="60"/>
      <c r="B20" s="60" t="s">
        <v>176</v>
      </c>
      <c r="C20" s="60" t="s">
        <v>58</v>
      </c>
      <c r="D20" s="60" t="s">
        <v>194</v>
      </c>
      <c r="E20" s="60" t="s">
        <v>28</v>
      </c>
      <c r="F20">
        <v>0</v>
      </c>
      <c r="G20">
        <v>0</v>
      </c>
      <c r="H20">
        <v>0</v>
      </c>
      <c r="J20">
        <v>1870</v>
      </c>
      <c r="K20" s="60" t="s">
        <v>147</v>
      </c>
    </row>
    <row r="21" spans="1:11" x14ac:dyDescent="0.35">
      <c r="A21" s="60"/>
      <c r="B21" s="60" t="s">
        <v>176</v>
      </c>
      <c r="C21" s="60" t="s">
        <v>58</v>
      </c>
      <c r="D21" s="60" t="s">
        <v>194</v>
      </c>
      <c r="E21" s="60" t="s">
        <v>17</v>
      </c>
      <c r="F21">
        <v>0</v>
      </c>
      <c r="G21">
        <v>0</v>
      </c>
      <c r="H21">
        <v>0</v>
      </c>
      <c r="J21">
        <v>724.55</v>
      </c>
      <c r="K21" s="60" t="s">
        <v>147</v>
      </c>
    </row>
    <row r="22" spans="1:11" x14ac:dyDescent="0.35">
      <c r="A22" s="60"/>
      <c r="B22" s="60" t="s">
        <v>176</v>
      </c>
      <c r="C22" s="60" t="s">
        <v>58</v>
      </c>
      <c r="D22" s="60" t="s">
        <v>194</v>
      </c>
      <c r="E22" s="60" t="s">
        <v>19</v>
      </c>
      <c r="F22">
        <v>0</v>
      </c>
      <c r="G22">
        <v>0</v>
      </c>
      <c r="H22">
        <v>0</v>
      </c>
      <c r="J22">
        <v>2792.25</v>
      </c>
      <c r="K22" s="60" t="s">
        <v>147</v>
      </c>
    </row>
    <row r="23" spans="1:11" x14ac:dyDescent="0.35">
      <c r="A23" s="60"/>
      <c r="B23" s="60" t="s">
        <v>176</v>
      </c>
      <c r="C23" s="60" t="s">
        <v>58</v>
      </c>
      <c r="D23" s="60" t="s">
        <v>194</v>
      </c>
      <c r="E23" s="60" t="s">
        <v>16</v>
      </c>
      <c r="F23">
        <v>0</v>
      </c>
      <c r="G23">
        <v>0</v>
      </c>
      <c r="H23">
        <v>0</v>
      </c>
      <c r="J23">
        <v>5000</v>
      </c>
      <c r="K23" s="60" t="s">
        <v>147</v>
      </c>
    </row>
    <row r="24" spans="1:11" x14ac:dyDescent="0.35">
      <c r="A24" s="60"/>
      <c r="B24" s="60" t="s">
        <v>165</v>
      </c>
      <c r="C24" s="60" t="s">
        <v>66</v>
      </c>
      <c r="D24" s="60" t="s">
        <v>193</v>
      </c>
      <c r="E24" s="60" t="s">
        <v>3</v>
      </c>
      <c r="F24">
        <v>0</v>
      </c>
      <c r="G24">
        <v>0</v>
      </c>
      <c r="H24">
        <v>0</v>
      </c>
      <c r="J24">
        <v>0</v>
      </c>
      <c r="K24" s="60" t="s">
        <v>147</v>
      </c>
    </row>
    <row r="25" spans="1:11" x14ac:dyDescent="0.35">
      <c r="A25" s="60"/>
      <c r="B25" s="60" t="s">
        <v>165</v>
      </c>
      <c r="C25" s="60" t="s">
        <v>66</v>
      </c>
      <c r="D25" s="60" t="s">
        <v>194</v>
      </c>
      <c r="E25" s="60" t="s">
        <v>18</v>
      </c>
      <c r="F25">
        <v>0</v>
      </c>
      <c r="G25">
        <v>0</v>
      </c>
      <c r="H25">
        <v>0</v>
      </c>
      <c r="J25">
        <v>7996</v>
      </c>
      <c r="K25" s="60" t="s">
        <v>147</v>
      </c>
    </row>
    <row r="26" spans="1:11" x14ac:dyDescent="0.35">
      <c r="A26" s="60"/>
      <c r="B26" s="60" t="s">
        <v>165</v>
      </c>
      <c r="C26" s="60" t="s">
        <v>66</v>
      </c>
      <c r="D26" s="60" t="s">
        <v>194</v>
      </c>
      <c r="E26" s="60" t="s">
        <v>25</v>
      </c>
      <c r="F26">
        <v>0</v>
      </c>
      <c r="G26">
        <v>0</v>
      </c>
      <c r="H26">
        <v>0</v>
      </c>
      <c r="J26">
        <v>9500</v>
      </c>
      <c r="K26" s="60" t="s">
        <v>147</v>
      </c>
    </row>
    <row r="27" spans="1:11" x14ac:dyDescent="0.35">
      <c r="A27" s="60"/>
      <c r="B27" s="60" t="s">
        <v>564</v>
      </c>
      <c r="C27" s="60" t="s">
        <v>262</v>
      </c>
      <c r="D27" s="60" t="s">
        <v>193</v>
      </c>
      <c r="E27" s="60" t="s">
        <v>7</v>
      </c>
      <c r="F27">
        <v>0</v>
      </c>
      <c r="G27">
        <v>0</v>
      </c>
      <c r="H27">
        <v>0</v>
      </c>
      <c r="J27">
        <v>527978.02</v>
      </c>
      <c r="K27" s="60" t="s">
        <v>147</v>
      </c>
    </row>
    <row r="28" spans="1:11" x14ac:dyDescent="0.35">
      <c r="A28" s="60"/>
      <c r="B28" s="60" t="s">
        <v>176</v>
      </c>
      <c r="C28" s="60" t="s">
        <v>87</v>
      </c>
      <c r="D28" s="60" t="s">
        <v>194</v>
      </c>
      <c r="E28" s="60" t="s">
        <v>17</v>
      </c>
      <c r="F28">
        <v>0</v>
      </c>
      <c r="G28">
        <v>0</v>
      </c>
      <c r="H28">
        <v>0</v>
      </c>
      <c r="J28">
        <v>1080</v>
      </c>
      <c r="K28" s="60" t="s">
        <v>147</v>
      </c>
    </row>
    <row r="29" spans="1:11" x14ac:dyDescent="0.35">
      <c r="A29" s="60"/>
      <c r="B29" s="60" t="s">
        <v>176</v>
      </c>
      <c r="C29" s="60" t="s">
        <v>89</v>
      </c>
      <c r="D29" s="60" t="s">
        <v>194</v>
      </c>
      <c r="E29" s="60" t="s">
        <v>16</v>
      </c>
      <c r="F29">
        <v>0</v>
      </c>
      <c r="G29">
        <v>0</v>
      </c>
      <c r="H29">
        <v>0</v>
      </c>
      <c r="J29">
        <v>1235</v>
      </c>
      <c r="K29" s="60" t="s">
        <v>147</v>
      </c>
    </row>
    <row r="30" spans="1:11" x14ac:dyDescent="0.35">
      <c r="A30" s="60"/>
      <c r="B30" s="60" t="s">
        <v>167</v>
      </c>
      <c r="C30" s="60" t="s">
        <v>292</v>
      </c>
      <c r="D30" s="60" t="s">
        <v>193</v>
      </c>
      <c r="E30" s="60" t="s">
        <v>11</v>
      </c>
      <c r="F30">
        <v>0</v>
      </c>
      <c r="G30">
        <v>0</v>
      </c>
      <c r="H30">
        <v>0</v>
      </c>
      <c r="J30">
        <v>1000000</v>
      </c>
      <c r="K30" s="60" t="s">
        <v>147</v>
      </c>
    </row>
    <row r="31" spans="1:11" x14ac:dyDescent="0.35">
      <c r="A31" s="60"/>
      <c r="B31" s="60" t="s">
        <v>165</v>
      </c>
      <c r="C31" s="60" t="s">
        <v>105</v>
      </c>
      <c r="D31" s="60" t="s">
        <v>194</v>
      </c>
      <c r="E31" s="60" t="s">
        <v>25</v>
      </c>
      <c r="F31">
        <v>0</v>
      </c>
      <c r="G31">
        <v>0</v>
      </c>
      <c r="H31">
        <v>0</v>
      </c>
      <c r="J31">
        <v>32541.42</v>
      </c>
      <c r="K31" s="60" t="s">
        <v>147</v>
      </c>
    </row>
    <row r="32" spans="1:11" x14ac:dyDescent="0.35">
      <c r="A32" s="60"/>
      <c r="B32" s="60" t="s">
        <v>165</v>
      </c>
      <c r="C32" s="60" t="s">
        <v>107</v>
      </c>
      <c r="D32" s="60" t="s">
        <v>194</v>
      </c>
      <c r="E32" s="60" t="s">
        <v>150</v>
      </c>
      <c r="F32">
        <v>0</v>
      </c>
      <c r="G32">
        <v>0</v>
      </c>
      <c r="H32">
        <v>0</v>
      </c>
      <c r="J32">
        <v>38350.15</v>
      </c>
      <c r="K32" s="60" t="s">
        <v>147</v>
      </c>
    </row>
    <row r="33" spans="1:11" x14ac:dyDescent="0.35">
      <c r="A33" s="60"/>
      <c r="B33" s="60" t="s">
        <v>165</v>
      </c>
      <c r="C33" s="60" t="s">
        <v>111</v>
      </c>
      <c r="D33" s="60" t="s">
        <v>194</v>
      </c>
      <c r="E33" s="60" t="s">
        <v>22</v>
      </c>
      <c r="F33">
        <v>0</v>
      </c>
      <c r="G33">
        <v>0</v>
      </c>
      <c r="H33">
        <v>0</v>
      </c>
      <c r="J33">
        <v>2280</v>
      </c>
      <c r="K33" s="60" t="s">
        <v>147</v>
      </c>
    </row>
    <row r="34" spans="1:11" x14ac:dyDescent="0.35">
      <c r="A34" s="60"/>
      <c r="B34" s="60" t="s">
        <v>165</v>
      </c>
      <c r="C34" s="60" t="s">
        <v>111</v>
      </c>
      <c r="D34" s="60" t="s">
        <v>194</v>
      </c>
      <c r="E34" s="60" t="s">
        <v>31</v>
      </c>
      <c r="F34">
        <v>0</v>
      </c>
      <c r="G34">
        <v>0</v>
      </c>
      <c r="H34">
        <v>0</v>
      </c>
      <c r="J34">
        <v>8750.5</v>
      </c>
      <c r="K34" s="60" t="s">
        <v>147</v>
      </c>
    </row>
    <row r="35" spans="1:11" x14ac:dyDescent="0.35">
      <c r="A35" s="60"/>
      <c r="B35" s="60" t="s">
        <v>165</v>
      </c>
      <c r="C35" s="60" t="s">
        <v>111</v>
      </c>
      <c r="D35" s="60" t="s">
        <v>194</v>
      </c>
      <c r="E35" s="60" t="s">
        <v>149</v>
      </c>
      <c r="F35">
        <v>0</v>
      </c>
      <c r="G35">
        <v>0</v>
      </c>
      <c r="H35">
        <v>0</v>
      </c>
      <c r="J35">
        <v>7930</v>
      </c>
      <c r="K35" s="60" t="s">
        <v>147</v>
      </c>
    </row>
    <row r="36" spans="1:11" x14ac:dyDescent="0.35">
      <c r="A36" s="60" t="s">
        <v>279</v>
      </c>
      <c r="B36" s="60" t="s">
        <v>174</v>
      </c>
      <c r="C36" s="60" t="s">
        <v>287</v>
      </c>
      <c r="D36" s="60" t="s">
        <v>193</v>
      </c>
      <c r="E36" s="60" t="s">
        <v>12</v>
      </c>
      <c r="F36">
        <v>0</v>
      </c>
      <c r="G36">
        <v>0</v>
      </c>
      <c r="H36">
        <v>5695</v>
      </c>
      <c r="J36">
        <v>0</v>
      </c>
      <c r="K36" s="60" t="s">
        <v>145</v>
      </c>
    </row>
    <row r="37" spans="1:11" x14ac:dyDescent="0.35">
      <c r="A37" s="60" t="s">
        <v>265</v>
      </c>
      <c r="B37" s="60" t="s">
        <v>174</v>
      </c>
      <c r="C37" s="60" t="s">
        <v>266</v>
      </c>
      <c r="D37" s="60" t="s">
        <v>193</v>
      </c>
      <c r="E37" s="60" t="s">
        <v>12</v>
      </c>
      <c r="F37">
        <v>0</v>
      </c>
      <c r="G37">
        <v>0</v>
      </c>
      <c r="H37">
        <v>21700</v>
      </c>
      <c r="J37">
        <v>7900</v>
      </c>
      <c r="K37" s="60" t="s">
        <v>145</v>
      </c>
    </row>
    <row r="38" spans="1:11" x14ac:dyDescent="0.35">
      <c r="A38" s="60" t="s">
        <v>275</v>
      </c>
      <c r="B38" s="60" t="s">
        <v>174</v>
      </c>
      <c r="C38" s="60" t="s">
        <v>276</v>
      </c>
      <c r="D38" s="60" t="s">
        <v>193</v>
      </c>
      <c r="E38" s="60" t="s">
        <v>8</v>
      </c>
      <c r="F38">
        <v>0</v>
      </c>
      <c r="G38">
        <v>0</v>
      </c>
      <c r="H38">
        <v>5450</v>
      </c>
      <c r="J38">
        <v>550</v>
      </c>
      <c r="K38" s="60" t="s">
        <v>145</v>
      </c>
    </row>
    <row r="39" spans="1:11" x14ac:dyDescent="0.35">
      <c r="A39" s="60" t="s">
        <v>271</v>
      </c>
      <c r="B39" s="60" t="s">
        <v>174</v>
      </c>
      <c r="C39" s="60" t="s">
        <v>272</v>
      </c>
      <c r="D39" s="60" t="s">
        <v>193</v>
      </c>
      <c r="E39" s="60" t="s">
        <v>2</v>
      </c>
      <c r="F39">
        <v>0</v>
      </c>
      <c r="G39">
        <v>0</v>
      </c>
      <c r="H39">
        <v>2400</v>
      </c>
      <c r="J39">
        <v>0</v>
      </c>
      <c r="K39" s="60" t="s">
        <v>145</v>
      </c>
    </row>
    <row r="40" spans="1:11" x14ac:dyDescent="0.35">
      <c r="A40" s="60" t="s">
        <v>293</v>
      </c>
      <c r="B40" s="60" t="s">
        <v>174</v>
      </c>
      <c r="C40" s="60" t="s">
        <v>294</v>
      </c>
      <c r="D40" s="60" t="s">
        <v>193</v>
      </c>
      <c r="E40" s="60" t="s">
        <v>23</v>
      </c>
      <c r="F40">
        <v>0</v>
      </c>
      <c r="G40">
        <v>0</v>
      </c>
      <c r="H40">
        <v>0</v>
      </c>
      <c r="J40">
        <v>9900</v>
      </c>
      <c r="K40" s="60" t="s">
        <v>145</v>
      </c>
    </row>
    <row r="41" spans="1:11" x14ac:dyDescent="0.35">
      <c r="A41" s="60" t="s">
        <v>195</v>
      </c>
      <c r="B41" s="60" t="s">
        <v>174</v>
      </c>
      <c r="C41" s="60" t="s">
        <v>196</v>
      </c>
      <c r="D41" s="60" t="s">
        <v>193</v>
      </c>
      <c r="E41" s="60" t="s">
        <v>12</v>
      </c>
      <c r="F41">
        <v>0</v>
      </c>
      <c r="G41">
        <v>0</v>
      </c>
      <c r="H41">
        <v>3045</v>
      </c>
      <c r="J41">
        <v>2325</v>
      </c>
      <c r="K41" s="60" t="s">
        <v>145</v>
      </c>
    </row>
    <row r="42" spans="1:11" x14ac:dyDescent="0.35">
      <c r="A42" s="60" t="s">
        <v>195</v>
      </c>
      <c r="B42" s="60" t="s">
        <v>174</v>
      </c>
      <c r="C42" s="60" t="s">
        <v>196</v>
      </c>
      <c r="D42" s="60" t="s">
        <v>193</v>
      </c>
      <c r="E42" s="60" t="s">
        <v>3</v>
      </c>
      <c r="F42">
        <v>0</v>
      </c>
      <c r="G42">
        <v>0</v>
      </c>
      <c r="H42">
        <v>300</v>
      </c>
      <c r="J42">
        <v>0</v>
      </c>
      <c r="K42" s="60" t="s">
        <v>145</v>
      </c>
    </row>
    <row r="43" spans="1:11" x14ac:dyDescent="0.35">
      <c r="A43" s="60" t="s">
        <v>195</v>
      </c>
      <c r="B43" s="60" t="s">
        <v>174</v>
      </c>
      <c r="C43" s="60" t="s">
        <v>196</v>
      </c>
      <c r="D43" s="60" t="s">
        <v>194</v>
      </c>
      <c r="E43" s="60" t="s">
        <v>21</v>
      </c>
      <c r="F43">
        <v>0</v>
      </c>
      <c r="G43">
        <v>0</v>
      </c>
      <c r="H43">
        <v>0</v>
      </c>
      <c r="J43">
        <v>150</v>
      </c>
      <c r="K43" s="60" t="s">
        <v>145</v>
      </c>
    </row>
    <row r="44" spans="1:11" x14ac:dyDescent="0.35">
      <c r="A44" s="60" t="s">
        <v>195</v>
      </c>
      <c r="B44" s="60" t="s">
        <v>174</v>
      </c>
      <c r="C44" s="60" t="s">
        <v>196</v>
      </c>
      <c r="D44" s="60" t="s">
        <v>194</v>
      </c>
      <c r="E44" s="60" t="s">
        <v>22</v>
      </c>
      <c r="F44">
        <v>0</v>
      </c>
      <c r="G44">
        <v>0</v>
      </c>
      <c r="H44">
        <v>1200</v>
      </c>
      <c r="J44">
        <v>300</v>
      </c>
      <c r="K44" s="60" t="s">
        <v>145</v>
      </c>
    </row>
    <row r="45" spans="1:11" x14ac:dyDescent="0.35">
      <c r="A45" s="60" t="s">
        <v>195</v>
      </c>
      <c r="B45" s="60" t="s">
        <v>174</v>
      </c>
      <c r="C45" s="60" t="s">
        <v>196</v>
      </c>
      <c r="D45" s="60" t="s">
        <v>194</v>
      </c>
      <c r="E45" s="60" t="s">
        <v>16</v>
      </c>
      <c r="F45">
        <v>0</v>
      </c>
      <c r="G45">
        <v>0</v>
      </c>
      <c r="H45">
        <v>300</v>
      </c>
      <c r="J45">
        <v>0</v>
      </c>
      <c r="K45" s="60" t="s">
        <v>145</v>
      </c>
    </row>
    <row r="46" spans="1:11" x14ac:dyDescent="0.35">
      <c r="A46" s="60" t="s">
        <v>273</v>
      </c>
      <c r="B46" s="60" t="s">
        <v>174</v>
      </c>
      <c r="C46" s="60" t="s">
        <v>274</v>
      </c>
      <c r="D46" s="60" t="s">
        <v>194</v>
      </c>
      <c r="E46" s="60" t="s">
        <v>17</v>
      </c>
      <c r="F46">
        <v>0</v>
      </c>
      <c r="G46">
        <v>0</v>
      </c>
      <c r="H46">
        <v>350</v>
      </c>
      <c r="J46">
        <v>50</v>
      </c>
      <c r="K46" s="60" t="s">
        <v>145</v>
      </c>
    </row>
    <row r="47" spans="1:11" x14ac:dyDescent="0.35">
      <c r="A47" s="60" t="s">
        <v>273</v>
      </c>
      <c r="B47" s="60" t="s">
        <v>174</v>
      </c>
      <c r="C47" s="60" t="s">
        <v>274</v>
      </c>
      <c r="D47" s="60" t="s">
        <v>194</v>
      </c>
      <c r="E47" s="60" t="s">
        <v>23</v>
      </c>
      <c r="F47">
        <v>0</v>
      </c>
      <c r="G47">
        <v>0</v>
      </c>
      <c r="H47">
        <v>200</v>
      </c>
      <c r="J47">
        <v>70000</v>
      </c>
      <c r="K47" s="60" t="s">
        <v>145</v>
      </c>
    </row>
    <row r="48" spans="1:11" x14ac:dyDescent="0.35">
      <c r="A48" s="60" t="s">
        <v>238</v>
      </c>
      <c r="B48" s="60" t="s">
        <v>174</v>
      </c>
      <c r="C48" s="60" t="s">
        <v>269</v>
      </c>
      <c r="D48" s="60" t="s">
        <v>193</v>
      </c>
      <c r="E48" s="60" t="s">
        <v>7</v>
      </c>
      <c r="F48">
        <v>0</v>
      </c>
      <c r="G48">
        <v>0</v>
      </c>
      <c r="H48">
        <v>0</v>
      </c>
      <c r="J48">
        <v>527978.02</v>
      </c>
      <c r="K48" s="60" t="s">
        <v>145</v>
      </c>
    </row>
    <row r="49" spans="1:11" x14ac:dyDescent="0.35">
      <c r="A49" s="60" t="s">
        <v>211</v>
      </c>
      <c r="B49" s="60" t="s">
        <v>174</v>
      </c>
      <c r="C49" s="60" t="s">
        <v>270</v>
      </c>
      <c r="D49" s="60" t="s">
        <v>193</v>
      </c>
      <c r="E49" s="60" t="s">
        <v>11</v>
      </c>
      <c r="F49">
        <v>0</v>
      </c>
      <c r="G49">
        <v>0</v>
      </c>
      <c r="H49">
        <v>0</v>
      </c>
      <c r="J49">
        <v>1000000</v>
      </c>
      <c r="K49" s="60" t="s">
        <v>145</v>
      </c>
    </row>
    <row r="50" spans="1:11" x14ac:dyDescent="0.35">
      <c r="A50" s="60" t="s">
        <v>199</v>
      </c>
      <c r="B50" s="60" t="s">
        <v>174</v>
      </c>
      <c r="C50" s="60" t="s">
        <v>200</v>
      </c>
      <c r="D50" s="60" t="s">
        <v>193</v>
      </c>
      <c r="E50" s="60" t="s">
        <v>6</v>
      </c>
      <c r="F50">
        <v>0</v>
      </c>
      <c r="G50">
        <v>0</v>
      </c>
      <c r="H50">
        <v>925000</v>
      </c>
      <c r="J50">
        <v>375300</v>
      </c>
      <c r="K50" s="60" t="s">
        <v>145</v>
      </c>
    </row>
    <row r="51" spans="1:11" x14ac:dyDescent="0.35">
      <c r="A51" s="60" t="s">
        <v>201</v>
      </c>
      <c r="B51" s="60" t="s">
        <v>174</v>
      </c>
      <c r="C51" s="60" t="s">
        <v>202</v>
      </c>
      <c r="D51" s="60" t="s">
        <v>193</v>
      </c>
      <c r="E51" s="60" t="s">
        <v>13</v>
      </c>
      <c r="F51">
        <v>0</v>
      </c>
      <c r="G51">
        <v>0</v>
      </c>
      <c r="H51">
        <v>10</v>
      </c>
      <c r="J51">
        <v>0</v>
      </c>
      <c r="K51" s="60" t="s">
        <v>145</v>
      </c>
    </row>
    <row r="52" spans="1:11" x14ac:dyDescent="0.35">
      <c r="A52" s="60" t="s">
        <v>201</v>
      </c>
      <c r="B52" s="60" t="s">
        <v>174</v>
      </c>
      <c r="C52" s="60" t="s">
        <v>202</v>
      </c>
      <c r="D52" s="60" t="s">
        <v>193</v>
      </c>
      <c r="E52" s="60" t="s">
        <v>12</v>
      </c>
      <c r="F52">
        <v>0</v>
      </c>
      <c r="G52">
        <v>0</v>
      </c>
      <c r="H52">
        <v>15700</v>
      </c>
      <c r="J52">
        <v>6300</v>
      </c>
      <c r="K52" s="60" t="s">
        <v>145</v>
      </c>
    </row>
    <row r="53" spans="1:11" x14ac:dyDescent="0.35">
      <c r="A53" s="60" t="s">
        <v>201</v>
      </c>
      <c r="B53" s="60" t="s">
        <v>174</v>
      </c>
      <c r="C53" s="60" t="s">
        <v>202</v>
      </c>
      <c r="D53" s="60" t="s">
        <v>193</v>
      </c>
      <c r="E53" s="60" t="s">
        <v>4</v>
      </c>
      <c r="F53">
        <v>0</v>
      </c>
      <c r="G53">
        <v>0</v>
      </c>
      <c r="H53">
        <v>795750</v>
      </c>
      <c r="J53">
        <v>312450</v>
      </c>
      <c r="K53" s="60" t="s">
        <v>145</v>
      </c>
    </row>
    <row r="54" spans="1:11" x14ac:dyDescent="0.35">
      <c r="A54" s="60" t="s">
        <v>201</v>
      </c>
      <c r="B54" s="60" t="s">
        <v>174</v>
      </c>
      <c r="C54" s="60" t="s">
        <v>202</v>
      </c>
      <c r="D54" s="60" t="s">
        <v>193</v>
      </c>
      <c r="E54" s="60" t="s">
        <v>7</v>
      </c>
      <c r="F54">
        <v>0</v>
      </c>
      <c r="G54">
        <v>0</v>
      </c>
      <c r="H54">
        <v>0</v>
      </c>
      <c r="J54">
        <v>434650</v>
      </c>
      <c r="K54" s="60" t="s">
        <v>145</v>
      </c>
    </row>
    <row r="55" spans="1:11" x14ac:dyDescent="0.35">
      <c r="A55" s="60" t="s">
        <v>201</v>
      </c>
      <c r="B55" s="60" t="s">
        <v>174</v>
      </c>
      <c r="C55" s="60" t="s">
        <v>202</v>
      </c>
      <c r="D55" s="60" t="s">
        <v>194</v>
      </c>
      <c r="E55" s="60" t="s">
        <v>28</v>
      </c>
      <c r="F55">
        <v>0</v>
      </c>
      <c r="G55">
        <v>0</v>
      </c>
      <c r="H55">
        <v>5</v>
      </c>
      <c r="J55">
        <v>0</v>
      </c>
      <c r="K55" s="60" t="s">
        <v>145</v>
      </c>
    </row>
    <row r="56" spans="1:11" x14ac:dyDescent="0.35">
      <c r="A56" s="60" t="s">
        <v>201</v>
      </c>
      <c r="B56" s="60" t="s">
        <v>174</v>
      </c>
      <c r="C56" s="60" t="s">
        <v>202</v>
      </c>
      <c r="D56" s="60" t="s">
        <v>194</v>
      </c>
      <c r="E56" s="60" t="s">
        <v>17</v>
      </c>
      <c r="F56">
        <v>0</v>
      </c>
      <c r="G56">
        <v>0</v>
      </c>
      <c r="H56">
        <v>0</v>
      </c>
      <c r="J56">
        <v>10</v>
      </c>
      <c r="K56" s="60" t="s">
        <v>145</v>
      </c>
    </row>
    <row r="57" spans="1:11" x14ac:dyDescent="0.35">
      <c r="A57" s="60" t="s">
        <v>201</v>
      </c>
      <c r="B57" s="60" t="s">
        <v>174</v>
      </c>
      <c r="C57" s="60" t="s">
        <v>202</v>
      </c>
      <c r="D57" s="60" t="s">
        <v>194</v>
      </c>
      <c r="E57" s="60" t="s">
        <v>14</v>
      </c>
      <c r="F57">
        <v>0</v>
      </c>
      <c r="G57">
        <v>0</v>
      </c>
      <c r="H57">
        <v>5</v>
      </c>
      <c r="J57">
        <v>0</v>
      </c>
      <c r="K57" s="60" t="s">
        <v>145</v>
      </c>
    </row>
    <row r="58" spans="1:11" x14ac:dyDescent="0.35">
      <c r="A58" s="60" t="s">
        <v>203</v>
      </c>
      <c r="B58" s="60" t="s">
        <v>174</v>
      </c>
      <c r="C58" s="60" t="s">
        <v>204</v>
      </c>
      <c r="D58" s="60" t="s">
        <v>194</v>
      </c>
      <c r="E58" s="60" t="s">
        <v>24</v>
      </c>
      <c r="F58">
        <v>0</v>
      </c>
      <c r="G58">
        <v>0</v>
      </c>
      <c r="H58">
        <v>0</v>
      </c>
      <c r="J58">
        <v>0.75</v>
      </c>
      <c r="K58" s="60" t="s">
        <v>145</v>
      </c>
    </row>
    <row r="59" spans="1:11" x14ac:dyDescent="0.35">
      <c r="A59" s="60" t="s">
        <v>203</v>
      </c>
      <c r="B59" s="60" t="s">
        <v>174</v>
      </c>
      <c r="C59" s="60" t="s">
        <v>204</v>
      </c>
      <c r="D59" s="60" t="s">
        <v>194</v>
      </c>
      <c r="E59" s="60" t="s">
        <v>14</v>
      </c>
      <c r="F59">
        <v>0</v>
      </c>
      <c r="G59">
        <v>0</v>
      </c>
      <c r="H59">
        <v>0</v>
      </c>
      <c r="J59">
        <v>3.3</v>
      </c>
      <c r="K59" s="60" t="s">
        <v>145</v>
      </c>
    </row>
    <row r="60" spans="1:11" x14ac:dyDescent="0.35">
      <c r="A60" s="60" t="s">
        <v>209</v>
      </c>
      <c r="B60" s="60" t="s">
        <v>174</v>
      </c>
      <c r="C60" s="60" t="s">
        <v>210</v>
      </c>
      <c r="D60" s="60" t="s">
        <v>193</v>
      </c>
      <c r="E60" s="60" t="s">
        <v>27</v>
      </c>
      <c r="F60">
        <v>0</v>
      </c>
      <c r="G60">
        <v>0</v>
      </c>
      <c r="H60">
        <v>0</v>
      </c>
      <c r="J60">
        <v>205432.57</v>
      </c>
      <c r="K60" s="60" t="s">
        <v>145</v>
      </c>
    </row>
    <row r="61" spans="1:11" x14ac:dyDescent="0.35">
      <c r="A61" s="60" t="s">
        <v>205</v>
      </c>
      <c r="B61" s="60" t="s">
        <v>174</v>
      </c>
      <c r="C61" s="60" t="s">
        <v>206</v>
      </c>
      <c r="D61" s="60" t="s">
        <v>193</v>
      </c>
      <c r="E61" s="60" t="s">
        <v>10</v>
      </c>
      <c r="F61">
        <v>0</v>
      </c>
      <c r="G61">
        <v>0</v>
      </c>
      <c r="H61">
        <v>0</v>
      </c>
      <c r="J61">
        <v>5201.6099999999997</v>
      </c>
      <c r="K61" s="60" t="s">
        <v>145</v>
      </c>
    </row>
    <row r="62" spans="1:11" x14ac:dyDescent="0.35">
      <c r="A62" s="60" t="s">
        <v>207</v>
      </c>
      <c r="B62" s="60" t="s">
        <v>174</v>
      </c>
      <c r="C62" s="60" t="s">
        <v>208</v>
      </c>
      <c r="D62" s="60" t="s">
        <v>193</v>
      </c>
      <c r="E62" s="60" t="s">
        <v>13</v>
      </c>
      <c r="F62">
        <v>0</v>
      </c>
      <c r="G62">
        <v>0</v>
      </c>
      <c r="H62">
        <v>6612.03</v>
      </c>
      <c r="J62">
        <v>2264.02</v>
      </c>
      <c r="K62" s="60" t="s">
        <v>145</v>
      </c>
    </row>
    <row r="63" spans="1:11" x14ac:dyDescent="0.35">
      <c r="A63" s="60" t="s">
        <v>207</v>
      </c>
      <c r="B63" s="60" t="s">
        <v>174</v>
      </c>
      <c r="C63" s="60" t="s">
        <v>208</v>
      </c>
      <c r="D63" s="60" t="s">
        <v>193</v>
      </c>
      <c r="E63" s="60" t="s">
        <v>2</v>
      </c>
      <c r="F63">
        <v>0</v>
      </c>
      <c r="G63">
        <v>0</v>
      </c>
      <c r="H63">
        <v>3059.75</v>
      </c>
      <c r="J63">
        <v>30383.08</v>
      </c>
      <c r="K63" s="60" t="s">
        <v>145</v>
      </c>
    </row>
    <row r="64" spans="1:11" x14ac:dyDescent="0.35">
      <c r="A64" s="60" t="s">
        <v>207</v>
      </c>
      <c r="B64" s="60" t="s">
        <v>174</v>
      </c>
      <c r="C64" s="60" t="s">
        <v>208</v>
      </c>
      <c r="D64" s="60" t="s">
        <v>194</v>
      </c>
      <c r="E64" s="60" t="s">
        <v>20</v>
      </c>
      <c r="F64">
        <v>0</v>
      </c>
      <c r="G64">
        <v>0</v>
      </c>
      <c r="H64">
        <v>80</v>
      </c>
      <c r="J64">
        <v>54</v>
      </c>
      <c r="K64" s="60" t="s">
        <v>145</v>
      </c>
    </row>
    <row r="65" spans="1:11" x14ac:dyDescent="0.35">
      <c r="A65" s="60" t="s">
        <v>207</v>
      </c>
      <c r="B65" s="60" t="s">
        <v>174</v>
      </c>
      <c r="C65" s="60" t="s">
        <v>208</v>
      </c>
      <c r="D65" s="60" t="s">
        <v>194</v>
      </c>
      <c r="E65" s="60" t="s">
        <v>15</v>
      </c>
      <c r="F65">
        <v>0</v>
      </c>
      <c r="G65">
        <v>0</v>
      </c>
      <c r="H65">
        <v>61.88</v>
      </c>
      <c r="J65">
        <v>145</v>
      </c>
      <c r="K65" s="60" t="s">
        <v>145</v>
      </c>
    </row>
    <row r="66" spans="1:11" x14ac:dyDescent="0.35">
      <c r="A66" s="60" t="s">
        <v>207</v>
      </c>
      <c r="B66" s="60" t="s">
        <v>174</v>
      </c>
      <c r="C66" s="60" t="s">
        <v>208</v>
      </c>
      <c r="D66" s="60" t="s">
        <v>194</v>
      </c>
      <c r="E66" s="60" t="s">
        <v>21</v>
      </c>
      <c r="F66">
        <v>0</v>
      </c>
      <c r="G66">
        <v>0</v>
      </c>
      <c r="H66">
        <v>28</v>
      </c>
      <c r="J66">
        <v>1</v>
      </c>
      <c r="K66" s="60" t="s">
        <v>145</v>
      </c>
    </row>
    <row r="67" spans="1:11" x14ac:dyDescent="0.35">
      <c r="A67" s="60" t="s">
        <v>207</v>
      </c>
      <c r="B67" s="60" t="s">
        <v>174</v>
      </c>
      <c r="C67" s="60" t="s">
        <v>208</v>
      </c>
      <c r="D67" s="60" t="s">
        <v>194</v>
      </c>
      <c r="E67" s="60" t="s">
        <v>24</v>
      </c>
      <c r="F67">
        <v>0</v>
      </c>
      <c r="G67">
        <v>0</v>
      </c>
      <c r="H67">
        <v>3.03</v>
      </c>
      <c r="J67">
        <v>17.09</v>
      </c>
      <c r="K67" s="60" t="s">
        <v>145</v>
      </c>
    </row>
    <row r="68" spans="1:11" x14ac:dyDescent="0.35">
      <c r="A68" s="60" t="s">
        <v>207</v>
      </c>
      <c r="B68" s="60" t="s">
        <v>174</v>
      </c>
      <c r="C68" s="60" t="s">
        <v>208</v>
      </c>
      <c r="D68" s="60" t="s">
        <v>194</v>
      </c>
      <c r="E68" s="60" t="s">
        <v>28</v>
      </c>
      <c r="F68">
        <v>0</v>
      </c>
      <c r="G68">
        <v>0</v>
      </c>
      <c r="H68">
        <v>101.22</v>
      </c>
      <c r="J68">
        <v>59.06</v>
      </c>
      <c r="K68" s="60" t="s">
        <v>145</v>
      </c>
    </row>
    <row r="69" spans="1:11" x14ac:dyDescent="0.35">
      <c r="A69" s="60" t="s">
        <v>207</v>
      </c>
      <c r="B69" s="60" t="s">
        <v>174</v>
      </c>
      <c r="C69" s="60" t="s">
        <v>208</v>
      </c>
      <c r="D69" s="60" t="s">
        <v>194</v>
      </c>
      <c r="E69" s="60" t="s">
        <v>17</v>
      </c>
      <c r="F69">
        <v>0</v>
      </c>
      <c r="G69">
        <v>0</v>
      </c>
      <c r="H69">
        <v>0</v>
      </c>
      <c r="J69">
        <v>0.2</v>
      </c>
      <c r="K69" s="60" t="s">
        <v>145</v>
      </c>
    </row>
    <row r="70" spans="1:11" x14ac:dyDescent="0.35">
      <c r="A70" s="60" t="s">
        <v>207</v>
      </c>
      <c r="B70" s="60" t="s">
        <v>174</v>
      </c>
      <c r="C70" s="60" t="s">
        <v>208</v>
      </c>
      <c r="D70" s="60" t="s">
        <v>194</v>
      </c>
      <c r="E70" s="60" t="s">
        <v>14</v>
      </c>
      <c r="F70">
        <v>0</v>
      </c>
      <c r="G70">
        <v>0</v>
      </c>
      <c r="H70">
        <v>237.97</v>
      </c>
      <c r="J70">
        <v>0</v>
      </c>
      <c r="K70" s="60" t="s">
        <v>145</v>
      </c>
    </row>
    <row r="71" spans="1:11" x14ac:dyDescent="0.35">
      <c r="A71" s="60" t="s">
        <v>207</v>
      </c>
      <c r="B71" s="60" t="s">
        <v>174</v>
      </c>
      <c r="C71" s="60" t="s">
        <v>208</v>
      </c>
      <c r="D71" s="60" t="s">
        <v>194</v>
      </c>
      <c r="E71" s="60" t="s">
        <v>19</v>
      </c>
      <c r="F71">
        <v>0</v>
      </c>
      <c r="G71">
        <v>0</v>
      </c>
      <c r="H71">
        <v>8</v>
      </c>
      <c r="J71">
        <v>25</v>
      </c>
      <c r="K71" s="60" t="s">
        <v>145</v>
      </c>
    </row>
    <row r="72" spans="1:11" x14ac:dyDescent="0.35">
      <c r="A72" s="60" t="s">
        <v>207</v>
      </c>
      <c r="B72" s="60" t="s">
        <v>174</v>
      </c>
      <c r="C72" s="60" t="s">
        <v>208</v>
      </c>
      <c r="D72" s="60" t="s">
        <v>194</v>
      </c>
      <c r="E72" s="60" t="s">
        <v>26</v>
      </c>
      <c r="F72">
        <v>0</v>
      </c>
      <c r="G72">
        <v>0</v>
      </c>
      <c r="H72">
        <v>58.02</v>
      </c>
      <c r="J72">
        <v>40</v>
      </c>
      <c r="K72" s="60" t="s">
        <v>145</v>
      </c>
    </row>
    <row r="73" spans="1:11" x14ac:dyDescent="0.35">
      <c r="A73" s="60" t="s">
        <v>207</v>
      </c>
      <c r="B73" s="60" t="s">
        <v>174</v>
      </c>
      <c r="C73" s="60" t="s">
        <v>208</v>
      </c>
      <c r="D73" s="60" t="s">
        <v>194</v>
      </c>
      <c r="E73" s="60" t="s">
        <v>16</v>
      </c>
      <c r="F73">
        <v>0</v>
      </c>
      <c r="G73">
        <v>0</v>
      </c>
      <c r="H73">
        <v>8</v>
      </c>
      <c r="J73">
        <v>62</v>
      </c>
      <c r="K73" s="60" t="s">
        <v>145</v>
      </c>
    </row>
    <row r="74" spans="1:11" x14ac:dyDescent="0.35">
      <c r="A74" s="60" t="s">
        <v>207</v>
      </c>
      <c r="B74" s="60" t="s">
        <v>174</v>
      </c>
      <c r="C74" s="60" t="s">
        <v>208</v>
      </c>
      <c r="D74" s="60" t="s">
        <v>194</v>
      </c>
      <c r="E74" s="60" t="s">
        <v>25</v>
      </c>
      <c r="F74">
        <v>0</v>
      </c>
      <c r="G74">
        <v>0</v>
      </c>
      <c r="H74">
        <v>385</v>
      </c>
      <c r="J74">
        <v>438</v>
      </c>
      <c r="K74" s="60" t="s">
        <v>145</v>
      </c>
    </row>
    <row r="75" spans="1:11" x14ac:dyDescent="0.35">
      <c r="A75" s="60" t="s">
        <v>207</v>
      </c>
      <c r="B75" s="60" t="s">
        <v>174</v>
      </c>
      <c r="C75" s="60" t="s">
        <v>208</v>
      </c>
      <c r="D75" s="60" t="s">
        <v>194</v>
      </c>
      <c r="E75" s="60" t="s">
        <v>31</v>
      </c>
      <c r="F75">
        <v>0</v>
      </c>
      <c r="G75">
        <v>0</v>
      </c>
      <c r="H75">
        <v>138</v>
      </c>
      <c r="J75">
        <v>157</v>
      </c>
      <c r="K75" s="60" t="s">
        <v>145</v>
      </c>
    </row>
    <row r="76" spans="1:11" x14ac:dyDescent="0.35">
      <c r="A76" s="60" t="s">
        <v>207</v>
      </c>
      <c r="B76" s="60" t="s">
        <v>174</v>
      </c>
      <c r="C76" s="60" t="s">
        <v>208</v>
      </c>
      <c r="D76" s="60" t="s">
        <v>194</v>
      </c>
      <c r="E76" s="60" t="s">
        <v>150</v>
      </c>
      <c r="F76">
        <v>0</v>
      </c>
      <c r="G76">
        <v>0</v>
      </c>
      <c r="H76">
        <v>208</v>
      </c>
      <c r="J76">
        <v>48</v>
      </c>
      <c r="K76" s="60" t="s">
        <v>145</v>
      </c>
    </row>
    <row r="77" spans="1:11" x14ac:dyDescent="0.35">
      <c r="A77" s="60" t="s">
        <v>207</v>
      </c>
      <c r="B77" s="60" t="s">
        <v>174</v>
      </c>
      <c r="C77" s="60" t="s">
        <v>208</v>
      </c>
      <c r="D77" s="60" t="s">
        <v>194</v>
      </c>
      <c r="E77" s="60" t="s">
        <v>153</v>
      </c>
      <c r="F77">
        <v>0</v>
      </c>
      <c r="G77">
        <v>0</v>
      </c>
      <c r="H77">
        <v>139</v>
      </c>
      <c r="J77">
        <v>94</v>
      </c>
      <c r="K77" s="60" t="s">
        <v>145</v>
      </c>
    </row>
    <row r="78" spans="1:11" x14ac:dyDescent="0.35">
      <c r="A78" s="60" t="s">
        <v>207</v>
      </c>
      <c r="B78" s="60" t="s">
        <v>174</v>
      </c>
      <c r="C78" s="60" t="s">
        <v>208</v>
      </c>
      <c r="D78" s="60" t="s">
        <v>194</v>
      </c>
      <c r="E78" s="60" t="s">
        <v>23</v>
      </c>
      <c r="F78">
        <v>0</v>
      </c>
      <c r="G78">
        <v>0</v>
      </c>
      <c r="H78">
        <v>258</v>
      </c>
      <c r="J78">
        <v>159</v>
      </c>
      <c r="K78" s="60" t="s">
        <v>145</v>
      </c>
    </row>
    <row r="79" spans="1:11" x14ac:dyDescent="0.35">
      <c r="A79" s="60" t="s">
        <v>207</v>
      </c>
      <c r="B79" s="60" t="s">
        <v>174</v>
      </c>
      <c r="C79" s="60" t="s">
        <v>208</v>
      </c>
      <c r="D79" s="60" t="s">
        <v>194</v>
      </c>
      <c r="E79" s="60" t="s">
        <v>151</v>
      </c>
      <c r="F79">
        <v>0</v>
      </c>
      <c r="G79">
        <v>0</v>
      </c>
      <c r="H79">
        <v>164</v>
      </c>
      <c r="J79">
        <v>205</v>
      </c>
      <c r="K79" s="60" t="s">
        <v>145</v>
      </c>
    </row>
    <row r="80" spans="1:11" x14ac:dyDescent="0.35">
      <c r="A80" s="60" t="s">
        <v>207</v>
      </c>
      <c r="B80" s="60" t="s">
        <v>174</v>
      </c>
      <c r="C80" s="60" t="s">
        <v>208</v>
      </c>
      <c r="D80" s="60" t="s">
        <v>194</v>
      </c>
      <c r="E80" s="60" t="s">
        <v>149</v>
      </c>
      <c r="F80">
        <v>0</v>
      </c>
      <c r="G80">
        <v>0</v>
      </c>
      <c r="H80">
        <v>133</v>
      </c>
      <c r="J80">
        <v>121</v>
      </c>
      <c r="K80" s="60" t="s">
        <v>145</v>
      </c>
    </row>
    <row r="81" spans="1:11" x14ac:dyDescent="0.35">
      <c r="A81" s="60" t="s">
        <v>212</v>
      </c>
      <c r="B81" s="60" t="s">
        <v>174</v>
      </c>
      <c r="C81" s="60" t="s">
        <v>213</v>
      </c>
      <c r="D81" s="60" t="s">
        <v>194</v>
      </c>
      <c r="E81" s="60" t="s">
        <v>28</v>
      </c>
      <c r="F81">
        <v>100</v>
      </c>
      <c r="G81">
        <v>0</v>
      </c>
      <c r="H81">
        <v>100</v>
      </c>
      <c r="J81">
        <v>0</v>
      </c>
      <c r="K81" s="60" t="s">
        <v>145</v>
      </c>
    </row>
    <row r="82" spans="1:11" x14ac:dyDescent="0.35">
      <c r="A82" s="60" t="s">
        <v>203</v>
      </c>
      <c r="B82" s="60" t="s">
        <v>174</v>
      </c>
      <c r="C82" s="60" t="s">
        <v>204</v>
      </c>
      <c r="D82" s="60" t="s">
        <v>193</v>
      </c>
      <c r="E82" s="60" t="s">
        <v>30</v>
      </c>
      <c r="G82">
        <v>0</v>
      </c>
      <c r="H82">
        <v>28</v>
      </c>
      <c r="J82">
        <v>0</v>
      </c>
      <c r="K82" s="60" t="s">
        <v>145</v>
      </c>
    </row>
    <row r="83" spans="1:11" x14ac:dyDescent="0.35">
      <c r="A83" s="60" t="s">
        <v>203</v>
      </c>
      <c r="B83" s="60" t="s">
        <v>174</v>
      </c>
      <c r="C83" s="60" t="s">
        <v>204</v>
      </c>
      <c r="D83" s="60" t="s">
        <v>194</v>
      </c>
      <c r="E83" s="60" t="s">
        <v>151</v>
      </c>
      <c r="G83">
        <v>0</v>
      </c>
      <c r="H83">
        <v>42</v>
      </c>
      <c r="J83">
        <v>0</v>
      </c>
      <c r="K83" s="60" t="s">
        <v>145</v>
      </c>
    </row>
    <row r="84" spans="1:11" x14ac:dyDescent="0.35">
      <c r="A84" s="60" t="s">
        <v>247</v>
      </c>
      <c r="B84" s="60" t="s">
        <v>282</v>
      </c>
      <c r="C84" s="60" t="s">
        <v>248</v>
      </c>
      <c r="D84" s="60" t="s">
        <v>193</v>
      </c>
      <c r="E84" s="60" t="s">
        <v>30</v>
      </c>
      <c r="F84">
        <v>100000</v>
      </c>
      <c r="G84">
        <v>0</v>
      </c>
      <c r="H84">
        <v>0</v>
      </c>
      <c r="J84">
        <v>7196</v>
      </c>
      <c r="K84" s="60" t="s">
        <v>146</v>
      </c>
    </row>
    <row r="85" spans="1:11" x14ac:dyDescent="0.35">
      <c r="A85" s="60" t="s">
        <v>247</v>
      </c>
      <c r="B85" s="60" t="s">
        <v>282</v>
      </c>
      <c r="C85" s="60" t="s">
        <v>248</v>
      </c>
      <c r="D85" s="60" t="s">
        <v>193</v>
      </c>
      <c r="E85" s="60" t="s">
        <v>10</v>
      </c>
      <c r="F85">
        <v>6000</v>
      </c>
      <c r="G85">
        <v>0</v>
      </c>
      <c r="H85">
        <v>0</v>
      </c>
      <c r="J85">
        <v>0</v>
      </c>
      <c r="K85" s="60" t="s">
        <v>146</v>
      </c>
    </row>
    <row r="86" spans="1:11" x14ac:dyDescent="0.35">
      <c r="A86" s="60" t="s">
        <v>251</v>
      </c>
      <c r="B86" s="60" t="s">
        <v>566</v>
      </c>
      <c r="C86" s="60" t="s">
        <v>252</v>
      </c>
      <c r="D86" s="60" t="s">
        <v>193</v>
      </c>
      <c r="E86" s="60" t="s">
        <v>7</v>
      </c>
      <c r="F86">
        <v>17000</v>
      </c>
      <c r="G86">
        <v>0</v>
      </c>
      <c r="H86">
        <v>0</v>
      </c>
      <c r="J86">
        <v>0</v>
      </c>
      <c r="K86" s="60" t="s">
        <v>146</v>
      </c>
    </row>
    <row r="87" spans="1:11" x14ac:dyDescent="0.35">
      <c r="A87" s="60" t="s">
        <v>257</v>
      </c>
      <c r="B87" s="60" t="s">
        <v>158</v>
      </c>
      <c r="C87" s="60" t="s">
        <v>258</v>
      </c>
      <c r="D87" s="60" t="s">
        <v>193</v>
      </c>
      <c r="E87" s="60" t="s">
        <v>27</v>
      </c>
      <c r="F87">
        <v>12000</v>
      </c>
      <c r="G87">
        <v>0</v>
      </c>
      <c r="H87">
        <v>0</v>
      </c>
      <c r="J87">
        <v>0</v>
      </c>
      <c r="K87" s="60" t="s">
        <v>146</v>
      </c>
    </row>
    <row r="88" spans="1:11" x14ac:dyDescent="0.35">
      <c r="A88" s="60" t="s">
        <v>257</v>
      </c>
      <c r="B88" s="60" t="s">
        <v>158</v>
      </c>
      <c r="C88" s="60" t="s">
        <v>258</v>
      </c>
      <c r="D88" s="60" t="s">
        <v>193</v>
      </c>
      <c r="E88" s="60" t="s">
        <v>2</v>
      </c>
      <c r="F88">
        <v>25000</v>
      </c>
      <c r="G88">
        <v>0</v>
      </c>
      <c r="H88">
        <v>0</v>
      </c>
      <c r="J88">
        <v>0</v>
      </c>
      <c r="K88" s="60" t="s">
        <v>146</v>
      </c>
    </row>
    <row r="89" spans="1:11" x14ac:dyDescent="0.35">
      <c r="A89" s="60" t="s">
        <v>561</v>
      </c>
      <c r="B89" s="60" t="s">
        <v>561</v>
      </c>
      <c r="C89" s="60" t="s">
        <v>561</v>
      </c>
      <c r="D89" s="60" t="s">
        <v>193</v>
      </c>
      <c r="E89" s="60" t="s">
        <v>290</v>
      </c>
      <c r="F89">
        <v>5650000</v>
      </c>
      <c r="G89">
        <v>0</v>
      </c>
      <c r="H89">
        <v>0</v>
      </c>
      <c r="K89" s="60" t="s">
        <v>146</v>
      </c>
    </row>
    <row r="90" spans="1:11" x14ac:dyDescent="0.35">
      <c r="A90" s="60" t="s">
        <v>563</v>
      </c>
      <c r="B90" s="60" t="s">
        <v>563</v>
      </c>
      <c r="C90" s="60" t="s">
        <v>563</v>
      </c>
      <c r="D90" s="60" t="s">
        <v>193</v>
      </c>
      <c r="E90" s="60" t="s">
        <v>290</v>
      </c>
      <c r="F90">
        <v>9100000</v>
      </c>
      <c r="G90">
        <v>0</v>
      </c>
      <c r="H90">
        <v>0</v>
      </c>
      <c r="J90">
        <v>0</v>
      </c>
      <c r="K90" s="60" t="s">
        <v>29</v>
      </c>
    </row>
    <row r="91" spans="1:11" x14ac:dyDescent="0.35">
      <c r="A91" s="60" t="s">
        <v>227</v>
      </c>
      <c r="B91" s="60" t="s">
        <v>35</v>
      </c>
      <c r="C91" s="60" t="s">
        <v>228</v>
      </c>
      <c r="D91" s="60" t="s">
        <v>193</v>
      </c>
      <c r="E91" s="60" t="s">
        <v>30</v>
      </c>
      <c r="F91">
        <v>1600000</v>
      </c>
      <c r="G91">
        <v>0</v>
      </c>
      <c r="H91">
        <v>0</v>
      </c>
      <c r="J91">
        <v>202932</v>
      </c>
      <c r="K91" s="60" t="s">
        <v>29</v>
      </c>
    </row>
    <row r="92" spans="1:11" x14ac:dyDescent="0.35">
      <c r="A92" s="60" t="s">
        <v>227</v>
      </c>
      <c r="B92" s="60" t="s">
        <v>35</v>
      </c>
      <c r="C92" s="60" t="s">
        <v>228</v>
      </c>
      <c r="D92" s="60" t="s">
        <v>193</v>
      </c>
      <c r="E92" s="60" t="s">
        <v>30</v>
      </c>
      <c r="F92">
        <v>450000</v>
      </c>
      <c r="G92">
        <v>0</v>
      </c>
      <c r="H92">
        <v>0</v>
      </c>
      <c r="K92" s="60" t="s">
        <v>29</v>
      </c>
    </row>
    <row r="93" spans="1:11" x14ac:dyDescent="0.35">
      <c r="A93" s="60" t="s">
        <v>227</v>
      </c>
      <c r="B93" s="60" t="s">
        <v>35</v>
      </c>
      <c r="C93" s="60" t="s">
        <v>228</v>
      </c>
      <c r="D93" s="60" t="s">
        <v>193</v>
      </c>
      <c r="E93" s="60" t="s">
        <v>30</v>
      </c>
      <c r="F93">
        <v>100000</v>
      </c>
      <c r="G93">
        <v>0</v>
      </c>
      <c r="H93">
        <v>0</v>
      </c>
      <c r="K93" s="60" t="s">
        <v>29</v>
      </c>
    </row>
    <row r="94" spans="1:11" x14ac:dyDescent="0.35">
      <c r="A94" s="60" t="s">
        <v>227</v>
      </c>
      <c r="B94" s="60" t="s">
        <v>35</v>
      </c>
      <c r="C94" s="60" t="s">
        <v>228</v>
      </c>
      <c r="D94" s="60" t="s">
        <v>193</v>
      </c>
      <c r="E94" s="60" t="s">
        <v>30</v>
      </c>
      <c r="F94">
        <v>819000</v>
      </c>
      <c r="G94">
        <v>0</v>
      </c>
      <c r="H94">
        <v>0</v>
      </c>
      <c r="K94" s="60" t="s">
        <v>29</v>
      </c>
    </row>
    <row r="95" spans="1:11" x14ac:dyDescent="0.35">
      <c r="A95" s="60" t="s">
        <v>227</v>
      </c>
      <c r="B95" s="60" t="s">
        <v>35</v>
      </c>
      <c r="C95" s="60" t="s">
        <v>228</v>
      </c>
      <c r="D95" s="60" t="s">
        <v>193</v>
      </c>
      <c r="E95" s="60" t="s">
        <v>30</v>
      </c>
      <c r="F95">
        <v>220000</v>
      </c>
      <c r="G95">
        <v>0</v>
      </c>
      <c r="H95">
        <v>0</v>
      </c>
      <c r="K95" s="60" t="s">
        <v>29</v>
      </c>
    </row>
    <row r="96" spans="1:11" x14ac:dyDescent="0.35">
      <c r="A96" s="60" t="s">
        <v>227</v>
      </c>
      <c r="B96" s="60" t="s">
        <v>35</v>
      </c>
      <c r="C96" s="60" t="s">
        <v>228</v>
      </c>
      <c r="D96" s="60" t="s">
        <v>193</v>
      </c>
      <c r="E96" s="60" t="s">
        <v>30</v>
      </c>
      <c r="F96">
        <v>450000</v>
      </c>
      <c r="G96">
        <v>0</v>
      </c>
      <c r="H96">
        <v>0</v>
      </c>
      <c r="K96" s="60" t="s">
        <v>29</v>
      </c>
    </row>
    <row r="97" spans="1:11" x14ac:dyDescent="0.35">
      <c r="A97" s="60" t="s">
        <v>221</v>
      </c>
      <c r="B97" s="60" t="s">
        <v>137</v>
      </c>
      <c r="C97" s="60" t="s">
        <v>222</v>
      </c>
      <c r="D97" s="60" t="s">
        <v>194</v>
      </c>
      <c r="E97" s="60" t="s">
        <v>14</v>
      </c>
      <c r="F97">
        <v>5800</v>
      </c>
      <c r="G97">
        <v>0</v>
      </c>
      <c r="H97">
        <v>0</v>
      </c>
      <c r="K97" s="60" t="s">
        <v>29</v>
      </c>
    </row>
    <row r="98" spans="1:11" x14ac:dyDescent="0.35">
      <c r="A98" s="60" t="s">
        <v>217</v>
      </c>
      <c r="B98" s="60" t="s">
        <v>139</v>
      </c>
      <c r="C98" s="60" t="s">
        <v>218</v>
      </c>
      <c r="D98" s="60" t="s">
        <v>194</v>
      </c>
      <c r="E98" s="60" t="s">
        <v>31</v>
      </c>
      <c r="F98">
        <v>4000</v>
      </c>
      <c r="G98">
        <v>0</v>
      </c>
      <c r="H98">
        <v>0</v>
      </c>
      <c r="K98" s="60" t="s">
        <v>29</v>
      </c>
    </row>
    <row r="99" spans="1:11" x14ac:dyDescent="0.35">
      <c r="A99" s="60" t="s">
        <v>217</v>
      </c>
      <c r="B99" s="60" t="s">
        <v>139</v>
      </c>
      <c r="C99" s="60" t="s">
        <v>218</v>
      </c>
      <c r="D99" s="60" t="s">
        <v>194</v>
      </c>
      <c r="E99" s="60" t="s">
        <v>18</v>
      </c>
      <c r="F99">
        <v>20000</v>
      </c>
      <c r="G99">
        <v>0</v>
      </c>
      <c r="H99">
        <v>0</v>
      </c>
      <c r="K99" s="60" t="s">
        <v>29</v>
      </c>
    </row>
    <row r="100" spans="1:11" x14ac:dyDescent="0.35">
      <c r="A100" s="60" t="s">
        <v>217</v>
      </c>
      <c r="B100" s="60" t="s">
        <v>139</v>
      </c>
      <c r="C100" s="60" t="s">
        <v>218</v>
      </c>
      <c r="D100" s="60" t="s">
        <v>194</v>
      </c>
      <c r="E100" s="60" t="s">
        <v>21</v>
      </c>
      <c r="F100">
        <v>12000</v>
      </c>
      <c r="G100">
        <v>0</v>
      </c>
      <c r="H100">
        <v>0</v>
      </c>
      <c r="K100" s="60" t="s">
        <v>29</v>
      </c>
    </row>
    <row r="101" spans="1:11" x14ac:dyDescent="0.35">
      <c r="A101" s="60" t="s">
        <v>221</v>
      </c>
      <c r="B101" s="60" t="s">
        <v>137</v>
      </c>
      <c r="C101" s="60" t="s">
        <v>222</v>
      </c>
      <c r="D101" s="60" t="s">
        <v>194</v>
      </c>
      <c r="E101" s="60" t="s">
        <v>21</v>
      </c>
      <c r="F101">
        <v>20000</v>
      </c>
      <c r="G101">
        <v>0</v>
      </c>
      <c r="H101">
        <v>0</v>
      </c>
      <c r="K101" s="60" t="s">
        <v>29</v>
      </c>
    </row>
    <row r="102" spans="1:11" x14ac:dyDescent="0.35">
      <c r="A102" s="60" t="s">
        <v>217</v>
      </c>
      <c r="B102" s="60" t="s">
        <v>139</v>
      </c>
      <c r="C102" s="60" t="s">
        <v>218</v>
      </c>
      <c r="D102" s="60" t="s">
        <v>194</v>
      </c>
      <c r="E102" s="60" t="s">
        <v>22</v>
      </c>
      <c r="F102">
        <v>35000</v>
      </c>
      <c r="G102">
        <v>0</v>
      </c>
      <c r="H102">
        <v>0</v>
      </c>
      <c r="K102" s="60" t="s">
        <v>29</v>
      </c>
    </row>
    <row r="103" spans="1:11" x14ac:dyDescent="0.35">
      <c r="A103" s="60" t="s">
        <v>217</v>
      </c>
      <c r="B103" s="60" t="s">
        <v>139</v>
      </c>
      <c r="C103" s="60" t="s">
        <v>218</v>
      </c>
      <c r="D103" s="60" t="s">
        <v>194</v>
      </c>
      <c r="E103" s="60" t="s">
        <v>23</v>
      </c>
      <c r="F103">
        <v>24000</v>
      </c>
      <c r="G103">
        <v>0</v>
      </c>
      <c r="H103">
        <v>0</v>
      </c>
      <c r="K103" s="60" t="s">
        <v>29</v>
      </c>
    </row>
    <row r="104" spans="1:11" x14ac:dyDescent="0.35">
      <c r="A104" s="60" t="s">
        <v>217</v>
      </c>
      <c r="B104" s="60" t="s">
        <v>139</v>
      </c>
      <c r="C104" s="60" t="s">
        <v>218</v>
      </c>
      <c r="D104" s="60" t="s">
        <v>194</v>
      </c>
      <c r="E104" s="60" t="s">
        <v>149</v>
      </c>
      <c r="F104">
        <v>6000</v>
      </c>
      <c r="G104">
        <v>0</v>
      </c>
      <c r="H104">
        <v>0</v>
      </c>
      <c r="K104" s="60" t="s">
        <v>29</v>
      </c>
    </row>
    <row r="105" spans="1:11" x14ac:dyDescent="0.35">
      <c r="A105" s="60" t="s">
        <v>217</v>
      </c>
      <c r="B105" s="60" t="s">
        <v>139</v>
      </c>
      <c r="C105" s="60" t="s">
        <v>218</v>
      </c>
      <c r="D105" s="60" t="s">
        <v>194</v>
      </c>
      <c r="E105" s="60" t="s">
        <v>24</v>
      </c>
      <c r="F105">
        <v>13000</v>
      </c>
      <c r="G105">
        <v>0</v>
      </c>
      <c r="H105">
        <v>0</v>
      </c>
      <c r="K105" s="60" t="s">
        <v>29</v>
      </c>
    </row>
    <row r="106" spans="1:11" x14ac:dyDescent="0.35">
      <c r="A106" s="60" t="s">
        <v>217</v>
      </c>
      <c r="B106" s="60" t="s">
        <v>139</v>
      </c>
      <c r="C106" s="60" t="s">
        <v>218</v>
      </c>
      <c r="D106" s="60" t="s">
        <v>194</v>
      </c>
      <c r="E106" s="60" t="s">
        <v>25</v>
      </c>
      <c r="F106">
        <v>3000</v>
      </c>
      <c r="G106">
        <v>0</v>
      </c>
      <c r="H106">
        <v>0</v>
      </c>
      <c r="K106" s="60" t="s">
        <v>29</v>
      </c>
    </row>
    <row r="107" spans="1:11" x14ac:dyDescent="0.35">
      <c r="A107" s="60" t="s">
        <v>217</v>
      </c>
      <c r="B107" s="60" t="s">
        <v>139</v>
      </c>
      <c r="C107" s="60" t="s">
        <v>218</v>
      </c>
      <c r="D107" s="60" t="s">
        <v>194</v>
      </c>
      <c r="E107" s="60" t="s">
        <v>151</v>
      </c>
      <c r="F107">
        <v>35000</v>
      </c>
      <c r="G107">
        <v>0</v>
      </c>
      <c r="H107">
        <v>0</v>
      </c>
      <c r="K107" s="60" t="s">
        <v>29</v>
      </c>
    </row>
    <row r="108" spans="1:11" x14ac:dyDescent="0.35">
      <c r="A108" s="60" t="s">
        <v>225</v>
      </c>
      <c r="B108" s="60" t="s">
        <v>138</v>
      </c>
      <c r="C108" s="60" t="s">
        <v>226</v>
      </c>
      <c r="D108" s="60" t="s">
        <v>193</v>
      </c>
      <c r="E108" s="60" t="s">
        <v>27</v>
      </c>
      <c r="F108">
        <v>100000</v>
      </c>
      <c r="G108">
        <v>0</v>
      </c>
      <c r="H108">
        <v>0</v>
      </c>
      <c r="K108" s="60" t="s">
        <v>29</v>
      </c>
    </row>
    <row r="109" spans="1:11" x14ac:dyDescent="0.35">
      <c r="A109" s="60" t="s">
        <v>225</v>
      </c>
      <c r="B109" s="60" t="s">
        <v>138</v>
      </c>
      <c r="C109" s="60" t="s">
        <v>226</v>
      </c>
      <c r="D109" s="60" t="s">
        <v>193</v>
      </c>
      <c r="E109" s="60" t="s">
        <v>27</v>
      </c>
      <c r="F109">
        <v>100000</v>
      </c>
      <c r="G109">
        <v>0</v>
      </c>
      <c r="H109">
        <v>0</v>
      </c>
      <c r="K109" s="60" t="s">
        <v>29</v>
      </c>
    </row>
    <row r="110" spans="1:11" x14ac:dyDescent="0.35">
      <c r="A110" s="60" t="s">
        <v>225</v>
      </c>
      <c r="B110" s="60" t="s">
        <v>138</v>
      </c>
      <c r="C110" s="60" t="s">
        <v>226</v>
      </c>
      <c r="D110" s="60" t="s">
        <v>193</v>
      </c>
      <c r="E110" s="60" t="s">
        <v>27</v>
      </c>
      <c r="F110">
        <v>520000</v>
      </c>
      <c r="G110">
        <v>0</v>
      </c>
      <c r="H110">
        <v>0</v>
      </c>
      <c r="K110" s="60" t="s">
        <v>29</v>
      </c>
    </row>
    <row r="111" spans="1:11" x14ac:dyDescent="0.35">
      <c r="A111" s="60" t="s">
        <v>295</v>
      </c>
      <c r="B111" s="60" t="s">
        <v>296</v>
      </c>
      <c r="C111" s="60" t="s">
        <v>297</v>
      </c>
      <c r="D111" s="60" t="s">
        <v>193</v>
      </c>
      <c r="E111" s="60" t="s">
        <v>27</v>
      </c>
      <c r="F111">
        <v>1000000</v>
      </c>
      <c r="G111">
        <v>0</v>
      </c>
      <c r="H111">
        <v>0</v>
      </c>
      <c r="K111" s="60" t="s">
        <v>29</v>
      </c>
    </row>
    <row r="112" spans="1:11" x14ac:dyDescent="0.35">
      <c r="A112" s="60" t="s">
        <v>223</v>
      </c>
      <c r="B112" s="60" t="s">
        <v>140</v>
      </c>
      <c r="C112" s="60" t="s">
        <v>224</v>
      </c>
      <c r="D112" s="60" t="s">
        <v>193</v>
      </c>
      <c r="E112" s="60" t="s">
        <v>27</v>
      </c>
      <c r="F112">
        <v>300000</v>
      </c>
      <c r="G112">
        <v>0</v>
      </c>
      <c r="H112">
        <v>0</v>
      </c>
      <c r="K112" s="60" t="s">
        <v>29</v>
      </c>
    </row>
    <row r="113" spans="1:11" x14ac:dyDescent="0.35">
      <c r="A113" s="60" t="s">
        <v>223</v>
      </c>
      <c r="B113" s="60" t="s">
        <v>140</v>
      </c>
      <c r="C113" s="60" t="s">
        <v>224</v>
      </c>
      <c r="D113" s="60" t="s">
        <v>193</v>
      </c>
      <c r="E113" s="60" t="s">
        <v>27</v>
      </c>
      <c r="F113">
        <v>200000</v>
      </c>
      <c r="G113">
        <v>0</v>
      </c>
      <c r="H113">
        <v>0</v>
      </c>
      <c r="K113" s="60" t="s">
        <v>29</v>
      </c>
    </row>
    <row r="114" spans="1:11" x14ac:dyDescent="0.35">
      <c r="A114" s="60" t="s">
        <v>223</v>
      </c>
      <c r="B114" s="60" t="s">
        <v>140</v>
      </c>
      <c r="C114" s="60" t="s">
        <v>224</v>
      </c>
      <c r="D114" s="60" t="s">
        <v>193</v>
      </c>
      <c r="E114" s="60" t="s">
        <v>27</v>
      </c>
      <c r="F114">
        <v>300000</v>
      </c>
      <c r="G114">
        <v>0</v>
      </c>
      <c r="H114">
        <v>0</v>
      </c>
      <c r="K114" s="60" t="s">
        <v>29</v>
      </c>
    </row>
    <row r="115" spans="1:11" x14ac:dyDescent="0.35">
      <c r="A115" s="60" t="s">
        <v>223</v>
      </c>
      <c r="B115" s="60" t="s">
        <v>140</v>
      </c>
      <c r="C115" s="60" t="s">
        <v>224</v>
      </c>
      <c r="D115" s="60" t="s">
        <v>193</v>
      </c>
      <c r="E115" s="60" t="s">
        <v>27</v>
      </c>
      <c r="F115">
        <v>100000</v>
      </c>
      <c r="G115">
        <v>0</v>
      </c>
      <c r="H115">
        <v>0</v>
      </c>
      <c r="K115" s="60" t="s">
        <v>29</v>
      </c>
    </row>
    <row r="116" spans="1:11" x14ac:dyDescent="0.35">
      <c r="A116" s="60" t="s">
        <v>223</v>
      </c>
      <c r="B116" s="60" t="s">
        <v>140</v>
      </c>
      <c r="C116" s="60" t="s">
        <v>224</v>
      </c>
      <c r="D116" s="60" t="s">
        <v>193</v>
      </c>
      <c r="E116" s="60" t="s">
        <v>27</v>
      </c>
      <c r="F116">
        <v>100000</v>
      </c>
      <c r="G116">
        <v>0</v>
      </c>
      <c r="H116">
        <v>0</v>
      </c>
      <c r="K116" s="60" t="s">
        <v>29</v>
      </c>
    </row>
    <row r="117" spans="1:11" x14ac:dyDescent="0.35">
      <c r="A117" s="60" t="s">
        <v>221</v>
      </c>
      <c r="B117" s="60" t="s">
        <v>137</v>
      </c>
      <c r="C117" s="60" t="s">
        <v>222</v>
      </c>
      <c r="D117" s="60" t="s">
        <v>194</v>
      </c>
      <c r="E117" s="60" t="s">
        <v>28</v>
      </c>
      <c r="F117">
        <v>5000</v>
      </c>
      <c r="G117">
        <v>0</v>
      </c>
      <c r="H117">
        <v>0</v>
      </c>
      <c r="K117" s="60" t="s">
        <v>29</v>
      </c>
    </row>
    <row r="118" spans="1:11" x14ac:dyDescent="0.35">
      <c r="A118" s="60"/>
      <c r="B118" s="60" t="s">
        <v>171</v>
      </c>
      <c r="C118" s="60" t="s">
        <v>39</v>
      </c>
      <c r="D118" s="60" t="s">
        <v>194</v>
      </c>
      <c r="E118" s="60" t="s">
        <v>20</v>
      </c>
      <c r="F118">
        <v>2000</v>
      </c>
      <c r="G118">
        <v>0</v>
      </c>
      <c r="H118">
        <v>0</v>
      </c>
      <c r="J118">
        <v>650</v>
      </c>
      <c r="K118" s="60" t="s">
        <v>147</v>
      </c>
    </row>
    <row r="119" spans="1:11" x14ac:dyDescent="0.35">
      <c r="A119" s="60"/>
      <c r="B119" s="60" t="s">
        <v>171</v>
      </c>
      <c r="C119" s="60" t="s">
        <v>39</v>
      </c>
      <c r="D119" s="60" t="s">
        <v>194</v>
      </c>
      <c r="E119" s="60" t="s">
        <v>15</v>
      </c>
      <c r="F119">
        <v>14700</v>
      </c>
      <c r="G119">
        <v>0</v>
      </c>
      <c r="H119">
        <v>0</v>
      </c>
      <c r="J119">
        <v>0</v>
      </c>
      <c r="K119" s="60" t="s">
        <v>147</v>
      </c>
    </row>
    <row r="120" spans="1:11" x14ac:dyDescent="0.35">
      <c r="A120" s="60"/>
      <c r="B120" s="60" t="s">
        <v>171</v>
      </c>
      <c r="C120" s="60" t="s">
        <v>39</v>
      </c>
      <c r="D120" s="60" t="s">
        <v>194</v>
      </c>
      <c r="E120" s="60" t="s">
        <v>21</v>
      </c>
      <c r="F120">
        <v>14700</v>
      </c>
      <c r="G120">
        <v>0</v>
      </c>
      <c r="H120">
        <v>0</v>
      </c>
      <c r="J120">
        <v>0</v>
      </c>
      <c r="K120" s="60" t="s">
        <v>147</v>
      </c>
    </row>
    <row r="121" spans="1:11" x14ac:dyDescent="0.35">
      <c r="A121" s="60"/>
      <c r="B121" s="60" t="s">
        <v>171</v>
      </c>
      <c r="C121" s="60" t="s">
        <v>39</v>
      </c>
      <c r="D121" s="60" t="s">
        <v>194</v>
      </c>
      <c r="E121" s="60" t="s">
        <v>22</v>
      </c>
      <c r="F121">
        <v>3900</v>
      </c>
      <c r="G121">
        <v>0</v>
      </c>
      <c r="H121">
        <v>0</v>
      </c>
      <c r="J121">
        <v>11700</v>
      </c>
      <c r="K121" s="60" t="s">
        <v>147</v>
      </c>
    </row>
    <row r="122" spans="1:11" x14ac:dyDescent="0.35">
      <c r="A122" s="60"/>
      <c r="B122" s="60" t="s">
        <v>171</v>
      </c>
      <c r="C122" s="60" t="s">
        <v>39</v>
      </c>
      <c r="D122" s="60" t="s">
        <v>194</v>
      </c>
      <c r="E122" s="60" t="s">
        <v>14</v>
      </c>
      <c r="F122">
        <v>14700</v>
      </c>
      <c r="G122">
        <v>0</v>
      </c>
      <c r="H122">
        <v>0</v>
      </c>
      <c r="J122">
        <v>2350</v>
      </c>
      <c r="K122" s="60" t="s">
        <v>147</v>
      </c>
    </row>
    <row r="123" spans="1:11" x14ac:dyDescent="0.35">
      <c r="A123" s="60"/>
      <c r="B123" s="60" t="s">
        <v>171</v>
      </c>
      <c r="C123" s="60" t="s">
        <v>39</v>
      </c>
      <c r="D123" s="60" t="s">
        <v>194</v>
      </c>
      <c r="E123" s="60" t="s">
        <v>19</v>
      </c>
      <c r="F123">
        <v>14700</v>
      </c>
      <c r="G123">
        <v>0</v>
      </c>
      <c r="H123">
        <v>0</v>
      </c>
      <c r="J123">
        <v>1050</v>
      </c>
      <c r="K123" s="60" t="s">
        <v>147</v>
      </c>
    </row>
    <row r="124" spans="1:11" x14ac:dyDescent="0.35">
      <c r="A124" s="60"/>
      <c r="B124" s="60" t="s">
        <v>171</v>
      </c>
      <c r="C124" s="60" t="s">
        <v>39</v>
      </c>
      <c r="D124" s="60" t="s">
        <v>194</v>
      </c>
      <c r="E124" s="60" t="s">
        <v>26</v>
      </c>
      <c r="F124">
        <v>3900</v>
      </c>
      <c r="G124">
        <v>0</v>
      </c>
      <c r="H124">
        <v>0</v>
      </c>
      <c r="J124">
        <v>1700</v>
      </c>
      <c r="K124" s="60" t="s">
        <v>147</v>
      </c>
    </row>
    <row r="125" spans="1:11" x14ac:dyDescent="0.35">
      <c r="A125" s="60"/>
      <c r="B125" s="60" t="s">
        <v>171</v>
      </c>
      <c r="C125" s="60" t="s">
        <v>39</v>
      </c>
      <c r="D125" s="60" t="s">
        <v>194</v>
      </c>
      <c r="E125" s="60" t="s">
        <v>31</v>
      </c>
      <c r="F125">
        <v>2000</v>
      </c>
      <c r="G125">
        <v>0</v>
      </c>
      <c r="H125">
        <v>0</v>
      </c>
      <c r="J125">
        <v>1267.1000000000008</v>
      </c>
      <c r="K125" s="60" t="s">
        <v>147</v>
      </c>
    </row>
    <row r="126" spans="1:11" x14ac:dyDescent="0.35">
      <c r="A126" s="60"/>
      <c r="B126" s="60" t="s">
        <v>171</v>
      </c>
      <c r="C126" s="60" t="s">
        <v>39</v>
      </c>
      <c r="D126" s="60" t="s">
        <v>194</v>
      </c>
      <c r="E126" s="60" t="s">
        <v>150</v>
      </c>
      <c r="F126">
        <v>2000</v>
      </c>
      <c r="G126">
        <v>0</v>
      </c>
      <c r="H126">
        <v>0</v>
      </c>
      <c r="J126">
        <v>0</v>
      </c>
      <c r="K126" s="60" t="s">
        <v>147</v>
      </c>
    </row>
    <row r="127" spans="1:11" x14ac:dyDescent="0.35">
      <c r="A127" s="60"/>
      <c r="B127" s="60" t="s">
        <v>171</v>
      </c>
      <c r="C127" s="60" t="s">
        <v>39</v>
      </c>
      <c r="D127" s="60" t="s">
        <v>194</v>
      </c>
      <c r="E127" s="60" t="s">
        <v>23</v>
      </c>
      <c r="F127">
        <v>14700</v>
      </c>
      <c r="G127">
        <v>0</v>
      </c>
      <c r="H127">
        <v>0</v>
      </c>
      <c r="J127">
        <v>8210</v>
      </c>
      <c r="K127" s="60" t="s">
        <v>147</v>
      </c>
    </row>
    <row r="128" spans="1:11" x14ac:dyDescent="0.35">
      <c r="A128" s="60"/>
      <c r="B128" s="60" t="s">
        <v>171</v>
      </c>
      <c r="C128" s="60" t="s">
        <v>39</v>
      </c>
      <c r="D128" s="60" t="s">
        <v>194</v>
      </c>
      <c r="E128" s="60" t="s">
        <v>151</v>
      </c>
      <c r="F128">
        <v>2000</v>
      </c>
      <c r="G128">
        <v>0</v>
      </c>
      <c r="H128">
        <v>0</v>
      </c>
      <c r="J128">
        <v>0</v>
      </c>
      <c r="K128" s="60" t="s">
        <v>147</v>
      </c>
    </row>
    <row r="129" spans="1:11" x14ac:dyDescent="0.35">
      <c r="A129" s="60"/>
      <c r="B129" s="60" t="s">
        <v>171</v>
      </c>
      <c r="C129" s="60" t="s">
        <v>39</v>
      </c>
      <c r="D129" s="60" t="s">
        <v>194</v>
      </c>
      <c r="E129" s="60" t="s">
        <v>149</v>
      </c>
      <c r="F129">
        <v>2000</v>
      </c>
      <c r="G129">
        <v>0</v>
      </c>
      <c r="H129">
        <v>0</v>
      </c>
      <c r="J129">
        <v>0</v>
      </c>
      <c r="K129" s="60" t="s">
        <v>147</v>
      </c>
    </row>
    <row r="130" spans="1:11" x14ac:dyDescent="0.35">
      <c r="A130" s="60"/>
      <c r="B130" s="60" t="s">
        <v>160</v>
      </c>
      <c r="C130" s="60" t="s">
        <v>41</v>
      </c>
      <c r="D130" s="60" t="s">
        <v>194</v>
      </c>
      <c r="E130" s="60" t="s">
        <v>23</v>
      </c>
      <c r="F130">
        <v>8000</v>
      </c>
      <c r="G130">
        <v>0</v>
      </c>
      <c r="H130">
        <v>0</v>
      </c>
      <c r="J130">
        <v>0</v>
      </c>
      <c r="K130" s="60" t="s">
        <v>147</v>
      </c>
    </row>
    <row r="131" spans="1:11" x14ac:dyDescent="0.35">
      <c r="A131" s="60"/>
      <c r="B131" s="60" t="s">
        <v>160</v>
      </c>
      <c r="C131" s="60" t="s">
        <v>41</v>
      </c>
      <c r="D131" s="60" t="s">
        <v>194</v>
      </c>
      <c r="E131" s="60" t="s">
        <v>151</v>
      </c>
      <c r="F131">
        <v>3000</v>
      </c>
      <c r="G131">
        <v>0</v>
      </c>
      <c r="H131">
        <v>0</v>
      </c>
      <c r="J131">
        <v>0</v>
      </c>
      <c r="K131" s="60" t="s">
        <v>147</v>
      </c>
    </row>
    <row r="132" spans="1:11" x14ac:dyDescent="0.35">
      <c r="A132" s="60"/>
      <c r="B132" s="60" t="s">
        <v>564</v>
      </c>
      <c r="C132" s="60" t="s">
        <v>43</v>
      </c>
      <c r="D132" s="60" t="s">
        <v>193</v>
      </c>
      <c r="E132" s="60" t="s">
        <v>7</v>
      </c>
      <c r="F132">
        <v>91900</v>
      </c>
      <c r="G132">
        <v>0</v>
      </c>
      <c r="H132">
        <v>0</v>
      </c>
      <c r="J132">
        <v>0</v>
      </c>
      <c r="K132" s="60" t="s">
        <v>147</v>
      </c>
    </row>
    <row r="133" spans="1:11" x14ac:dyDescent="0.35">
      <c r="A133" s="60"/>
      <c r="B133" s="60" t="s">
        <v>564</v>
      </c>
      <c r="C133" s="60" t="s">
        <v>43</v>
      </c>
      <c r="D133" s="60" t="s">
        <v>194</v>
      </c>
      <c r="E133" s="60" t="s">
        <v>21</v>
      </c>
      <c r="F133">
        <v>6000</v>
      </c>
      <c r="G133">
        <v>0</v>
      </c>
      <c r="H133">
        <v>0</v>
      </c>
      <c r="J133">
        <v>3798</v>
      </c>
      <c r="K133" s="60" t="s">
        <v>147</v>
      </c>
    </row>
    <row r="134" spans="1:11" x14ac:dyDescent="0.35">
      <c r="A134" s="60"/>
      <c r="B134" s="60" t="s">
        <v>564</v>
      </c>
      <c r="C134" s="60" t="s">
        <v>43</v>
      </c>
      <c r="D134" s="60" t="s">
        <v>194</v>
      </c>
      <c r="E134" s="60" t="s">
        <v>18</v>
      </c>
      <c r="F134">
        <v>14100</v>
      </c>
      <c r="G134">
        <v>0</v>
      </c>
      <c r="H134">
        <v>0</v>
      </c>
      <c r="J134">
        <v>0</v>
      </c>
      <c r="K134" s="60" t="s">
        <v>147</v>
      </c>
    </row>
    <row r="135" spans="1:11" x14ac:dyDescent="0.35">
      <c r="A135" s="60"/>
      <c r="B135" s="60" t="s">
        <v>564</v>
      </c>
      <c r="C135" s="60" t="s">
        <v>43</v>
      </c>
      <c r="D135" s="60" t="s">
        <v>194</v>
      </c>
      <c r="E135" s="60" t="s">
        <v>14</v>
      </c>
      <c r="F135">
        <v>6000</v>
      </c>
      <c r="G135">
        <v>0</v>
      </c>
      <c r="H135">
        <v>0</v>
      </c>
      <c r="J135">
        <v>0</v>
      </c>
      <c r="K135" s="60" t="s">
        <v>147</v>
      </c>
    </row>
    <row r="136" spans="1:11" x14ac:dyDescent="0.35">
      <c r="A136" s="60"/>
      <c r="B136" s="60" t="s">
        <v>564</v>
      </c>
      <c r="C136" s="60" t="s">
        <v>43</v>
      </c>
      <c r="D136" s="60" t="s">
        <v>194</v>
      </c>
      <c r="E136" s="60" t="s">
        <v>19</v>
      </c>
      <c r="F136">
        <v>6000</v>
      </c>
      <c r="G136">
        <v>0</v>
      </c>
      <c r="H136">
        <v>0</v>
      </c>
      <c r="J136">
        <v>4440</v>
      </c>
      <c r="K136" s="60" t="s">
        <v>147</v>
      </c>
    </row>
    <row r="137" spans="1:11" x14ac:dyDescent="0.35">
      <c r="A137" s="60"/>
      <c r="B137" s="60" t="s">
        <v>564</v>
      </c>
      <c r="C137" s="60" t="s">
        <v>43</v>
      </c>
      <c r="D137" s="60" t="s">
        <v>194</v>
      </c>
      <c r="E137" s="60" t="s">
        <v>25</v>
      </c>
      <c r="F137">
        <v>6000</v>
      </c>
      <c r="G137">
        <v>0</v>
      </c>
      <c r="H137">
        <v>0</v>
      </c>
      <c r="J137">
        <v>0</v>
      </c>
      <c r="K137" s="60" t="s">
        <v>147</v>
      </c>
    </row>
    <row r="138" spans="1:11" x14ac:dyDescent="0.35">
      <c r="A138" s="60"/>
      <c r="B138" s="60" t="s">
        <v>564</v>
      </c>
      <c r="C138" s="60" t="s">
        <v>43</v>
      </c>
      <c r="D138" s="60" t="s">
        <v>194</v>
      </c>
      <c r="E138" s="60" t="s">
        <v>23</v>
      </c>
      <c r="F138">
        <v>6000</v>
      </c>
      <c r="G138">
        <v>0</v>
      </c>
      <c r="H138">
        <v>0</v>
      </c>
      <c r="J138">
        <v>0</v>
      </c>
      <c r="K138" s="60" t="s">
        <v>147</v>
      </c>
    </row>
    <row r="139" spans="1:11" x14ac:dyDescent="0.35">
      <c r="A139" s="60"/>
      <c r="B139" s="60" t="s">
        <v>170</v>
      </c>
      <c r="C139" s="60" t="s">
        <v>47</v>
      </c>
      <c r="D139" s="60" t="s">
        <v>194</v>
      </c>
      <c r="E139" s="60" t="s">
        <v>25</v>
      </c>
      <c r="F139">
        <v>8500</v>
      </c>
      <c r="G139">
        <v>0</v>
      </c>
      <c r="H139">
        <v>0</v>
      </c>
      <c r="J139">
        <v>54800.000000000007</v>
      </c>
      <c r="K139" s="60" t="s">
        <v>147</v>
      </c>
    </row>
    <row r="140" spans="1:11" x14ac:dyDescent="0.35">
      <c r="A140" s="60"/>
      <c r="B140" s="60" t="s">
        <v>170</v>
      </c>
      <c r="C140" s="60" t="s">
        <v>259</v>
      </c>
      <c r="D140" s="60" t="s">
        <v>193</v>
      </c>
      <c r="E140" s="60" t="s">
        <v>8</v>
      </c>
      <c r="F140">
        <v>240300</v>
      </c>
      <c r="G140">
        <v>0</v>
      </c>
      <c r="H140">
        <v>0</v>
      </c>
      <c r="J140">
        <v>4734440.79</v>
      </c>
      <c r="K140" s="60" t="s">
        <v>147</v>
      </c>
    </row>
    <row r="141" spans="1:11" x14ac:dyDescent="0.35">
      <c r="A141" s="60"/>
      <c r="B141" s="60" t="s">
        <v>161</v>
      </c>
      <c r="C141" s="60" t="s">
        <v>50</v>
      </c>
      <c r="D141" s="60" t="s">
        <v>193</v>
      </c>
      <c r="E141" s="60" t="s">
        <v>6</v>
      </c>
      <c r="F141">
        <v>31500</v>
      </c>
      <c r="G141">
        <v>0</v>
      </c>
      <c r="H141">
        <v>0</v>
      </c>
      <c r="J141">
        <v>0</v>
      </c>
      <c r="K141" s="60" t="s">
        <v>147</v>
      </c>
    </row>
    <row r="142" spans="1:11" x14ac:dyDescent="0.35">
      <c r="A142" s="60"/>
      <c r="B142" s="60" t="s">
        <v>161</v>
      </c>
      <c r="C142" s="60" t="s">
        <v>50</v>
      </c>
      <c r="D142" s="60" t="s">
        <v>194</v>
      </c>
      <c r="E142" s="60" t="s">
        <v>22</v>
      </c>
      <c r="F142">
        <v>25000</v>
      </c>
      <c r="G142">
        <v>0</v>
      </c>
      <c r="H142">
        <v>0</v>
      </c>
      <c r="J142">
        <v>19331</v>
      </c>
      <c r="K142" s="60" t="s">
        <v>147</v>
      </c>
    </row>
    <row r="143" spans="1:11" x14ac:dyDescent="0.35">
      <c r="A143" s="60"/>
      <c r="B143" s="60" t="s">
        <v>161</v>
      </c>
      <c r="C143" s="60" t="s">
        <v>50</v>
      </c>
      <c r="D143" s="60" t="s">
        <v>194</v>
      </c>
      <c r="E143" s="60" t="s">
        <v>24</v>
      </c>
      <c r="F143">
        <v>25000</v>
      </c>
      <c r="G143">
        <v>0</v>
      </c>
      <c r="H143">
        <v>0</v>
      </c>
      <c r="J143">
        <v>0</v>
      </c>
      <c r="K143" s="60" t="s">
        <v>147</v>
      </c>
    </row>
    <row r="144" spans="1:11" x14ac:dyDescent="0.35">
      <c r="A144" s="60"/>
      <c r="B144" s="60" t="s">
        <v>161</v>
      </c>
      <c r="C144" s="60" t="s">
        <v>50</v>
      </c>
      <c r="D144" s="60" t="s">
        <v>194</v>
      </c>
      <c r="E144" s="60" t="s">
        <v>18</v>
      </c>
      <c r="F144">
        <v>20000</v>
      </c>
      <c r="G144">
        <v>0</v>
      </c>
      <c r="H144">
        <v>0</v>
      </c>
      <c r="J144">
        <v>200</v>
      </c>
      <c r="K144" s="60" t="s">
        <v>147</v>
      </c>
    </row>
    <row r="145" spans="1:11" x14ac:dyDescent="0.35">
      <c r="A145" s="60"/>
      <c r="B145" s="60" t="s">
        <v>161</v>
      </c>
      <c r="C145" s="60" t="s">
        <v>50</v>
      </c>
      <c r="D145" s="60" t="s">
        <v>194</v>
      </c>
      <c r="E145" s="60" t="s">
        <v>17</v>
      </c>
      <c r="F145">
        <v>20000</v>
      </c>
      <c r="G145">
        <v>0</v>
      </c>
      <c r="H145">
        <v>0</v>
      </c>
      <c r="J145">
        <v>0</v>
      </c>
      <c r="K145" s="60" t="s">
        <v>147</v>
      </c>
    </row>
    <row r="146" spans="1:11" x14ac:dyDescent="0.35">
      <c r="A146" s="60"/>
      <c r="B146" s="60" t="s">
        <v>161</v>
      </c>
      <c r="C146" s="60" t="s">
        <v>50</v>
      </c>
      <c r="D146" s="60" t="s">
        <v>194</v>
      </c>
      <c r="E146" s="60" t="s">
        <v>19</v>
      </c>
      <c r="F146">
        <v>25000</v>
      </c>
      <c r="G146">
        <v>0</v>
      </c>
      <c r="H146">
        <v>0</v>
      </c>
      <c r="J146">
        <v>9277.0899999999983</v>
      </c>
      <c r="K146" s="60" t="s">
        <v>147</v>
      </c>
    </row>
    <row r="147" spans="1:11" x14ac:dyDescent="0.35">
      <c r="A147" s="60"/>
      <c r="B147" s="60" t="s">
        <v>161</v>
      </c>
      <c r="C147" s="60" t="s">
        <v>50</v>
      </c>
      <c r="D147" s="60" t="s">
        <v>194</v>
      </c>
      <c r="E147" s="60" t="s">
        <v>26</v>
      </c>
      <c r="F147">
        <v>20000</v>
      </c>
      <c r="G147">
        <v>0</v>
      </c>
      <c r="H147">
        <v>0</v>
      </c>
      <c r="J147">
        <v>1751.6</v>
      </c>
      <c r="K147" s="60" t="s">
        <v>147</v>
      </c>
    </row>
    <row r="148" spans="1:11" x14ac:dyDescent="0.35">
      <c r="A148" s="60"/>
      <c r="B148" s="60" t="s">
        <v>161</v>
      </c>
      <c r="C148" s="60" t="s">
        <v>50</v>
      </c>
      <c r="D148" s="60" t="s">
        <v>194</v>
      </c>
      <c r="E148" s="60" t="s">
        <v>16</v>
      </c>
      <c r="F148">
        <v>20000</v>
      </c>
      <c r="G148">
        <v>0</v>
      </c>
      <c r="H148">
        <v>0</v>
      </c>
      <c r="J148">
        <v>0</v>
      </c>
      <c r="K148" s="60" t="s">
        <v>147</v>
      </c>
    </row>
    <row r="149" spans="1:11" x14ac:dyDescent="0.35">
      <c r="A149" s="60"/>
      <c r="B149" s="60" t="s">
        <v>161</v>
      </c>
      <c r="C149" s="60" t="s">
        <v>50</v>
      </c>
      <c r="D149" s="60" t="s">
        <v>194</v>
      </c>
      <c r="E149" s="60" t="s">
        <v>25</v>
      </c>
      <c r="F149">
        <v>10000</v>
      </c>
      <c r="G149">
        <v>0</v>
      </c>
      <c r="H149">
        <v>0</v>
      </c>
      <c r="J149">
        <v>1936</v>
      </c>
      <c r="K149" s="60" t="s">
        <v>147</v>
      </c>
    </row>
    <row r="150" spans="1:11" x14ac:dyDescent="0.35">
      <c r="A150" s="60"/>
      <c r="B150" s="60" t="s">
        <v>161</v>
      </c>
      <c r="C150" s="60" t="s">
        <v>50</v>
      </c>
      <c r="D150" s="60" t="s">
        <v>194</v>
      </c>
      <c r="E150" s="60" t="s">
        <v>31</v>
      </c>
      <c r="F150">
        <v>15000</v>
      </c>
      <c r="G150">
        <v>0</v>
      </c>
      <c r="H150">
        <v>0</v>
      </c>
      <c r="J150">
        <v>0</v>
      </c>
      <c r="K150" s="60" t="s">
        <v>147</v>
      </c>
    </row>
    <row r="151" spans="1:11" x14ac:dyDescent="0.35">
      <c r="A151" s="60"/>
      <c r="B151" s="60" t="s">
        <v>161</v>
      </c>
      <c r="C151" s="60" t="s">
        <v>52</v>
      </c>
      <c r="D151" s="60" t="s">
        <v>193</v>
      </c>
      <c r="E151" s="60" t="s">
        <v>6</v>
      </c>
      <c r="F151">
        <v>25000</v>
      </c>
      <c r="G151">
        <v>0</v>
      </c>
      <c r="H151">
        <v>0</v>
      </c>
      <c r="J151">
        <v>0</v>
      </c>
      <c r="K151" s="60" t="s">
        <v>147</v>
      </c>
    </row>
    <row r="152" spans="1:11" x14ac:dyDescent="0.35">
      <c r="A152" s="60"/>
      <c r="B152" s="60" t="s">
        <v>161</v>
      </c>
      <c r="C152" s="60" t="s">
        <v>52</v>
      </c>
      <c r="D152" s="60" t="s">
        <v>194</v>
      </c>
      <c r="E152" s="60" t="s">
        <v>150</v>
      </c>
      <c r="F152">
        <v>18000</v>
      </c>
      <c r="G152">
        <v>0</v>
      </c>
      <c r="H152">
        <v>0</v>
      </c>
      <c r="J152">
        <v>14694.9</v>
      </c>
      <c r="K152" s="60" t="s">
        <v>147</v>
      </c>
    </row>
    <row r="153" spans="1:11" x14ac:dyDescent="0.35">
      <c r="A153" s="60"/>
      <c r="B153" s="60" t="s">
        <v>161</v>
      </c>
      <c r="C153" s="60" t="s">
        <v>52</v>
      </c>
      <c r="D153" s="60" t="s">
        <v>194</v>
      </c>
      <c r="E153" s="60" t="s">
        <v>151</v>
      </c>
      <c r="F153">
        <v>18000</v>
      </c>
      <c r="G153">
        <v>0</v>
      </c>
      <c r="H153">
        <v>0</v>
      </c>
      <c r="J153">
        <v>1955</v>
      </c>
      <c r="K153" s="60" t="s">
        <v>147</v>
      </c>
    </row>
    <row r="154" spans="1:11" x14ac:dyDescent="0.35">
      <c r="A154" s="60"/>
      <c r="B154" s="60" t="s">
        <v>290</v>
      </c>
      <c r="C154" s="60" t="s">
        <v>291</v>
      </c>
      <c r="D154" s="60" t="s">
        <v>193</v>
      </c>
      <c r="E154" s="60" t="s">
        <v>290</v>
      </c>
      <c r="F154">
        <v>10192000</v>
      </c>
      <c r="G154">
        <v>0</v>
      </c>
      <c r="H154">
        <v>0</v>
      </c>
      <c r="J154">
        <v>0</v>
      </c>
      <c r="K154" s="60" t="s">
        <v>147</v>
      </c>
    </row>
    <row r="155" spans="1:11" x14ac:dyDescent="0.35">
      <c r="A155" s="60"/>
      <c r="B155" s="60" t="s">
        <v>167</v>
      </c>
      <c r="C155" s="60" t="s">
        <v>62</v>
      </c>
      <c r="D155" s="60" t="s">
        <v>193</v>
      </c>
      <c r="E155" s="60" t="s">
        <v>11</v>
      </c>
      <c r="F155">
        <v>340000</v>
      </c>
      <c r="G155">
        <v>0</v>
      </c>
      <c r="H155">
        <v>0</v>
      </c>
      <c r="J155">
        <v>490128</v>
      </c>
      <c r="K155" s="60" t="s">
        <v>147</v>
      </c>
    </row>
    <row r="156" spans="1:11" x14ac:dyDescent="0.35">
      <c r="A156" s="60"/>
      <c r="B156" s="60" t="s">
        <v>564</v>
      </c>
      <c r="C156" s="60" t="s">
        <v>70</v>
      </c>
      <c r="D156" s="60" t="s">
        <v>194</v>
      </c>
      <c r="E156" s="60" t="s">
        <v>25</v>
      </c>
      <c r="F156">
        <v>100000</v>
      </c>
      <c r="G156">
        <v>0</v>
      </c>
      <c r="H156">
        <v>0</v>
      </c>
      <c r="J156">
        <v>0</v>
      </c>
      <c r="K156" s="60" t="s">
        <v>147</v>
      </c>
    </row>
    <row r="157" spans="1:11" x14ac:dyDescent="0.35">
      <c r="A157" s="60"/>
      <c r="B157" s="60" t="s">
        <v>176</v>
      </c>
      <c r="C157" s="60" t="s">
        <v>75</v>
      </c>
      <c r="D157" s="60" t="s">
        <v>193</v>
      </c>
      <c r="E157" s="60" t="s">
        <v>4</v>
      </c>
      <c r="F157">
        <v>10000</v>
      </c>
      <c r="G157">
        <v>0</v>
      </c>
      <c r="H157">
        <v>0</v>
      </c>
      <c r="J157">
        <v>0</v>
      </c>
      <c r="K157" s="60" t="s">
        <v>147</v>
      </c>
    </row>
    <row r="158" spans="1:11" x14ac:dyDescent="0.35">
      <c r="A158" s="60"/>
      <c r="B158" s="60" t="s">
        <v>176</v>
      </c>
      <c r="C158" s="60" t="s">
        <v>75</v>
      </c>
      <c r="D158" s="60" t="s">
        <v>194</v>
      </c>
      <c r="E158" s="60" t="s">
        <v>23</v>
      </c>
      <c r="F158">
        <v>60000</v>
      </c>
      <c r="G158">
        <v>0</v>
      </c>
      <c r="H158">
        <v>0</v>
      </c>
      <c r="J158">
        <v>6912</v>
      </c>
      <c r="K158" s="60" t="s">
        <v>147</v>
      </c>
    </row>
    <row r="159" spans="1:11" x14ac:dyDescent="0.35">
      <c r="A159" s="60"/>
      <c r="B159" s="60" t="s">
        <v>176</v>
      </c>
      <c r="C159" s="60" t="s">
        <v>75</v>
      </c>
      <c r="D159" s="60" t="s">
        <v>194</v>
      </c>
      <c r="E159" s="60" t="s">
        <v>151</v>
      </c>
      <c r="F159">
        <v>15000</v>
      </c>
      <c r="G159">
        <v>0</v>
      </c>
      <c r="H159">
        <v>0</v>
      </c>
      <c r="J159">
        <v>0</v>
      </c>
      <c r="K159" s="60" t="s">
        <v>147</v>
      </c>
    </row>
    <row r="160" spans="1:11" x14ac:dyDescent="0.35">
      <c r="A160" s="60"/>
      <c r="B160" s="60" t="s">
        <v>176</v>
      </c>
      <c r="C160" s="60" t="s">
        <v>75</v>
      </c>
      <c r="D160" s="60" t="s">
        <v>194</v>
      </c>
      <c r="E160" s="60" t="s">
        <v>149</v>
      </c>
      <c r="F160">
        <v>15000</v>
      </c>
      <c r="G160">
        <v>0</v>
      </c>
      <c r="H160">
        <v>0</v>
      </c>
      <c r="J160">
        <v>0</v>
      </c>
      <c r="K160" s="60" t="s">
        <v>147</v>
      </c>
    </row>
    <row r="161" spans="1:11" x14ac:dyDescent="0.35">
      <c r="A161" s="60"/>
      <c r="B161" s="60" t="s">
        <v>165</v>
      </c>
      <c r="C161" s="60" t="s">
        <v>109</v>
      </c>
      <c r="D161" s="60" t="s">
        <v>194</v>
      </c>
      <c r="E161" s="60" t="s">
        <v>22</v>
      </c>
      <c r="F161">
        <v>28900</v>
      </c>
      <c r="G161">
        <v>0</v>
      </c>
      <c r="H161">
        <v>0</v>
      </c>
      <c r="J161">
        <v>0</v>
      </c>
      <c r="K161" s="60" t="s">
        <v>147</v>
      </c>
    </row>
    <row r="162" spans="1:11" x14ac:dyDescent="0.35">
      <c r="A162" s="60"/>
      <c r="B162" s="60" t="s">
        <v>165</v>
      </c>
      <c r="C162" s="60" t="s">
        <v>109</v>
      </c>
      <c r="D162" s="60" t="s">
        <v>194</v>
      </c>
      <c r="E162" s="60" t="s">
        <v>24</v>
      </c>
      <c r="F162">
        <v>54000</v>
      </c>
      <c r="G162">
        <v>0</v>
      </c>
      <c r="H162">
        <v>0</v>
      </c>
      <c r="J162">
        <v>0</v>
      </c>
      <c r="K162" s="60" t="s">
        <v>147</v>
      </c>
    </row>
    <row r="163" spans="1:11" x14ac:dyDescent="0.35">
      <c r="A163" s="60"/>
      <c r="B163" s="60" t="s">
        <v>165</v>
      </c>
      <c r="C163" s="60" t="s">
        <v>109</v>
      </c>
      <c r="D163" s="60" t="s">
        <v>194</v>
      </c>
      <c r="E163" s="60" t="s">
        <v>28</v>
      </c>
      <c r="F163">
        <v>31100</v>
      </c>
      <c r="G163">
        <v>0</v>
      </c>
      <c r="H163">
        <v>0</v>
      </c>
      <c r="J163">
        <v>0</v>
      </c>
      <c r="K163" s="60" t="s">
        <v>147</v>
      </c>
    </row>
    <row r="164" spans="1:11" x14ac:dyDescent="0.35">
      <c r="A164" s="60"/>
      <c r="B164" s="60" t="s">
        <v>165</v>
      </c>
      <c r="C164" s="60" t="s">
        <v>109</v>
      </c>
      <c r="D164" s="60" t="s">
        <v>194</v>
      </c>
      <c r="E164" s="60" t="s">
        <v>14</v>
      </c>
      <c r="F164">
        <v>36100</v>
      </c>
      <c r="G164">
        <v>0</v>
      </c>
      <c r="H164">
        <v>0</v>
      </c>
      <c r="J164">
        <v>0</v>
      </c>
      <c r="K164" s="60" t="s">
        <v>147</v>
      </c>
    </row>
    <row r="165" spans="1:11" x14ac:dyDescent="0.35">
      <c r="A165" s="60"/>
      <c r="B165" s="60" t="s">
        <v>165</v>
      </c>
      <c r="C165" s="60" t="s">
        <v>109</v>
      </c>
      <c r="D165" s="60" t="s">
        <v>194</v>
      </c>
      <c r="E165" s="60" t="s">
        <v>25</v>
      </c>
      <c r="F165">
        <v>50000</v>
      </c>
      <c r="G165">
        <v>0</v>
      </c>
      <c r="H165">
        <v>0</v>
      </c>
      <c r="J165">
        <v>2080</v>
      </c>
      <c r="K165" s="60" t="s">
        <v>147</v>
      </c>
    </row>
    <row r="166" spans="1:11" x14ac:dyDescent="0.35">
      <c r="A166" s="60"/>
      <c r="B166" s="60" t="s">
        <v>155</v>
      </c>
      <c r="C166" s="60" t="s">
        <v>113</v>
      </c>
      <c r="D166" s="60" t="s">
        <v>193</v>
      </c>
      <c r="E166" s="60" t="s">
        <v>155</v>
      </c>
      <c r="F166">
        <v>73000</v>
      </c>
      <c r="G166">
        <v>0</v>
      </c>
      <c r="H166">
        <v>0</v>
      </c>
      <c r="J166">
        <v>0</v>
      </c>
      <c r="K166" s="60" t="s">
        <v>147</v>
      </c>
    </row>
    <row r="167" spans="1:11" x14ac:dyDescent="0.35">
      <c r="A167" s="60"/>
      <c r="B167" s="60" t="s">
        <v>155</v>
      </c>
      <c r="C167" s="60" t="s">
        <v>113</v>
      </c>
      <c r="D167" s="60" t="s">
        <v>194</v>
      </c>
      <c r="E167" s="60" t="s">
        <v>24</v>
      </c>
      <c r="F167">
        <v>10000</v>
      </c>
      <c r="G167">
        <v>0</v>
      </c>
      <c r="H167">
        <v>0</v>
      </c>
      <c r="J167">
        <v>10000</v>
      </c>
      <c r="K167" s="60" t="s">
        <v>147</v>
      </c>
    </row>
    <row r="168" spans="1:11" x14ac:dyDescent="0.35">
      <c r="A168" s="60"/>
      <c r="B168" s="60" t="s">
        <v>155</v>
      </c>
      <c r="C168" s="60" t="s">
        <v>113</v>
      </c>
      <c r="D168" s="60" t="s">
        <v>194</v>
      </c>
      <c r="E168" s="60" t="s">
        <v>31</v>
      </c>
      <c r="F168">
        <v>10000</v>
      </c>
      <c r="G168">
        <v>0</v>
      </c>
      <c r="H168">
        <v>0</v>
      </c>
      <c r="J168">
        <v>0</v>
      </c>
      <c r="K168" s="60" t="s">
        <v>147</v>
      </c>
    </row>
    <row r="169" spans="1:11" x14ac:dyDescent="0.35">
      <c r="A169" s="60"/>
      <c r="B169" s="60" t="s">
        <v>155</v>
      </c>
      <c r="C169" s="60" t="s">
        <v>113</v>
      </c>
      <c r="D169" s="60" t="s">
        <v>194</v>
      </c>
      <c r="E169" s="60" t="s">
        <v>14</v>
      </c>
      <c r="F169">
        <v>8000</v>
      </c>
      <c r="G169">
        <v>0</v>
      </c>
      <c r="H169">
        <v>0</v>
      </c>
      <c r="J169">
        <v>0</v>
      </c>
      <c r="K169" s="60" t="s">
        <v>147</v>
      </c>
    </row>
    <row r="170" spans="1:11" x14ac:dyDescent="0.35">
      <c r="A170" s="60"/>
      <c r="B170" s="60" t="s">
        <v>155</v>
      </c>
      <c r="C170" s="60" t="s">
        <v>113</v>
      </c>
      <c r="D170" s="60" t="s">
        <v>194</v>
      </c>
      <c r="E170" s="60" t="s">
        <v>19</v>
      </c>
      <c r="F170">
        <v>10000</v>
      </c>
      <c r="G170">
        <v>0</v>
      </c>
      <c r="H170">
        <v>0</v>
      </c>
      <c r="J170">
        <v>0</v>
      </c>
      <c r="K170" s="60" t="s">
        <v>147</v>
      </c>
    </row>
    <row r="171" spans="1:11" x14ac:dyDescent="0.35">
      <c r="A171" s="60"/>
      <c r="B171" s="60" t="s">
        <v>155</v>
      </c>
      <c r="C171" s="60" t="s">
        <v>113</v>
      </c>
      <c r="D171" s="60" t="s">
        <v>194</v>
      </c>
      <c r="E171" s="60" t="s">
        <v>16</v>
      </c>
      <c r="F171">
        <v>12000</v>
      </c>
      <c r="G171">
        <v>0</v>
      </c>
      <c r="H171">
        <v>0</v>
      </c>
      <c r="J171">
        <v>0</v>
      </c>
      <c r="K171" s="60" t="s">
        <v>147</v>
      </c>
    </row>
    <row r="172" spans="1:11" x14ac:dyDescent="0.35">
      <c r="A172" s="60" t="s">
        <v>275</v>
      </c>
      <c r="B172" s="60" t="s">
        <v>174</v>
      </c>
      <c r="C172" s="60" t="s">
        <v>276</v>
      </c>
      <c r="D172" s="60" t="s">
        <v>193</v>
      </c>
      <c r="E172" s="60" t="s">
        <v>11</v>
      </c>
      <c r="F172">
        <v>40000</v>
      </c>
      <c r="G172">
        <v>0</v>
      </c>
      <c r="H172">
        <v>0</v>
      </c>
      <c r="J172">
        <v>0</v>
      </c>
      <c r="K172" s="60" t="s">
        <v>145</v>
      </c>
    </row>
    <row r="173" spans="1:11" x14ac:dyDescent="0.35">
      <c r="A173" s="60" t="s">
        <v>275</v>
      </c>
      <c r="B173" s="60" t="s">
        <v>174</v>
      </c>
      <c r="C173" s="60" t="s">
        <v>276</v>
      </c>
      <c r="D173" s="60" t="s">
        <v>194</v>
      </c>
      <c r="E173" s="60" t="s">
        <v>3</v>
      </c>
      <c r="F173">
        <v>100000</v>
      </c>
      <c r="G173">
        <v>0</v>
      </c>
      <c r="H173">
        <v>0</v>
      </c>
      <c r="J173">
        <v>0</v>
      </c>
      <c r="K173" s="60" t="s">
        <v>145</v>
      </c>
    </row>
    <row r="174" spans="1:11" x14ac:dyDescent="0.35">
      <c r="A174" s="60" t="s">
        <v>275</v>
      </c>
      <c r="B174" s="60" t="s">
        <v>174</v>
      </c>
      <c r="C174" s="60" t="s">
        <v>276</v>
      </c>
      <c r="D174" s="60" t="s">
        <v>193</v>
      </c>
      <c r="E174" s="60" t="s">
        <v>155</v>
      </c>
      <c r="F174">
        <v>5000</v>
      </c>
      <c r="G174">
        <v>0</v>
      </c>
      <c r="H174">
        <v>0</v>
      </c>
      <c r="J174">
        <v>0</v>
      </c>
      <c r="K174" s="60" t="s">
        <v>145</v>
      </c>
    </row>
    <row r="175" spans="1:11" x14ac:dyDescent="0.35">
      <c r="A175" s="60" t="s">
        <v>267</v>
      </c>
      <c r="B175" s="60" t="s">
        <v>174</v>
      </c>
      <c r="C175" s="60" t="s">
        <v>268</v>
      </c>
      <c r="D175" s="60" t="s">
        <v>193</v>
      </c>
      <c r="E175" s="60" t="s">
        <v>5</v>
      </c>
      <c r="F175">
        <v>70000</v>
      </c>
      <c r="G175">
        <v>0</v>
      </c>
      <c r="H175">
        <v>0</v>
      </c>
      <c r="J175">
        <v>0</v>
      </c>
      <c r="K175" s="60" t="s">
        <v>145</v>
      </c>
    </row>
    <row r="176" spans="1:11" x14ac:dyDescent="0.35">
      <c r="A176" s="60" t="s">
        <v>277</v>
      </c>
      <c r="B176" s="60" t="s">
        <v>174</v>
      </c>
      <c r="C176" s="60" t="s">
        <v>278</v>
      </c>
      <c r="D176" s="60" t="s">
        <v>193</v>
      </c>
      <c r="E176" s="60" t="s">
        <v>7</v>
      </c>
      <c r="F176">
        <v>730500</v>
      </c>
      <c r="G176">
        <v>0</v>
      </c>
      <c r="H176">
        <v>0</v>
      </c>
      <c r="J176">
        <v>0</v>
      </c>
      <c r="K176" s="60" t="s">
        <v>145</v>
      </c>
    </row>
    <row r="177" spans="1:11" x14ac:dyDescent="0.35">
      <c r="A177" s="60" t="s">
        <v>195</v>
      </c>
      <c r="B177" s="60" t="s">
        <v>174</v>
      </c>
      <c r="C177" s="60" t="s">
        <v>196</v>
      </c>
      <c r="D177" s="60" t="s">
        <v>194</v>
      </c>
      <c r="E177" s="60" t="s">
        <v>14</v>
      </c>
      <c r="G177">
        <v>0</v>
      </c>
      <c r="H177">
        <v>0</v>
      </c>
      <c r="J177">
        <v>300</v>
      </c>
      <c r="K177" s="60" t="s">
        <v>145</v>
      </c>
    </row>
    <row r="178" spans="1:11" x14ac:dyDescent="0.35">
      <c r="A178" s="60" t="s">
        <v>197</v>
      </c>
      <c r="B178" s="60" t="s">
        <v>174</v>
      </c>
      <c r="C178" s="60" t="s">
        <v>198</v>
      </c>
      <c r="D178" s="60" t="s">
        <v>194</v>
      </c>
      <c r="E178" s="60" t="s">
        <v>22</v>
      </c>
      <c r="F178">
        <v>228000</v>
      </c>
      <c r="G178">
        <v>0</v>
      </c>
      <c r="H178">
        <v>0</v>
      </c>
      <c r="J178">
        <v>0</v>
      </c>
      <c r="K178" s="60" t="s">
        <v>145</v>
      </c>
    </row>
    <row r="179" spans="1:11" x14ac:dyDescent="0.35">
      <c r="A179" s="60" t="s">
        <v>197</v>
      </c>
      <c r="B179" s="60" t="s">
        <v>174</v>
      </c>
      <c r="C179" s="60" t="s">
        <v>198</v>
      </c>
      <c r="D179" s="60" t="s">
        <v>194</v>
      </c>
      <c r="E179" s="60" t="s">
        <v>16</v>
      </c>
      <c r="F179">
        <v>114000</v>
      </c>
      <c r="G179">
        <v>0</v>
      </c>
      <c r="H179">
        <v>0</v>
      </c>
      <c r="J179">
        <v>19500</v>
      </c>
      <c r="K179" s="60" t="s">
        <v>145</v>
      </c>
    </row>
    <row r="180" spans="1:11" x14ac:dyDescent="0.35">
      <c r="A180" s="60" t="s">
        <v>197</v>
      </c>
      <c r="B180" s="60" t="s">
        <v>174</v>
      </c>
      <c r="C180" s="60" t="s">
        <v>198</v>
      </c>
      <c r="D180" s="60" t="s">
        <v>194</v>
      </c>
      <c r="E180" s="60" t="s">
        <v>23</v>
      </c>
      <c r="F180">
        <v>228000</v>
      </c>
      <c r="G180">
        <v>0</v>
      </c>
      <c r="H180">
        <v>0</v>
      </c>
      <c r="J180">
        <v>42000</v>
      </c>
      <c r="K180" s="60" t="s">
        <v>145</v>
      </c>
    </row>
    <row r="181" spans="1:11" x14ac:dyDescent="0.35">
      <c r="A181" s="60" t="s">
        <v>238</v>
      </c>
      <c r="B181" s="60" t="s">
        <v>174</v>
      </c>
      <c r="C181" s="60" t="s">
        <v>269</v>
      </c>
      <c r="D181" s="60" t="s">
        <v>193</v>
      </c>
      <c r="E181" s="60" t="s">
        <v>8</v>
      </c>
      <c r="F181">
        <v>240300</v>
      </c>
      <c r="G181">
        <v>0</v>
      </c>
      <c r="H181">
        <v>0</v>
      </c>
      <c r="J181">
        <v>4734440.79</v>
      </c>
      <c r="K181" s="60" t="s">
        <v>145</v>
      </c>
    </row>
    <row r="182" spans="1:11" x14ac:dyDescent="0.35">
      <c r="A182" s="60" t="s">
        <v>211</v>
      </c>
      <c r="B182" s="60" t="s">
        <v>174</v>
      </c>
      <c r="C182" s="60" t="s">
        <v>270</v>
      </c>
      <c r="D182" s="60" t="s">
        <v>193</v>
      </c>
      <c r="E182" s="60" t="s">
        <v>8</v>
      </c>
      <c r="G182">
        <v>0</v>
      </c>
      <c r="H182">
        <v>0</v>
      </c>
      <c r="J182">
        <v>200000</v>
      </c>
      <c r="K182" s="60" t="s">
        <v>145</v>
      </c>
    </row>
    <row r="183" spans="1:11" x14ac:dyDescent="0.35">
      <c r="A183" s="60" t="s">
        <v>211</v>
      </c>
      <c r="B183" s="60" t="s">
        <v>174</v>
      </c>
      <c r="C183" s="60" t="s">
        <v>270</v>
      </c>
      <c r="D183" s="60" t="s">
        <v>193</v>
      </c>
      <c r="E183" s="60" t="s">
        <v>4</v>
      </c>
      <c r="G183">
        <v>0</v>
      </c>
      <c r="H183">
        <v>0</v>
      </c>
      <c r="J183">
        <v>1165400</v>
      </c>
      <c r="K183" s="60" t="s">
        <v>145</v>
      </c>
    </row>
    <row r="184" spans="1:11" x14ac:dyDescent="0.35">
      <c r="A184" s="60" t="s">
        <v>201</v>
      </c>
      <c r="B184" s="60" t="s">
        <v>174</v>
      </c>
      <c r="C184" s="60" t="s">
        <v>202</v>
      </c>
      <c r="D184" s="60" t="s">
        <v>193</v>
      </c>
      <c r="E184" s="60" t="s">
        <v>8</v>
      </c>
      <c r="F184">
        <v>115000</v>
      </c>
      <c r="G184">
        <v>0</v>
      </c>
      <c r="H184">
        <v>0</v>
      </c>
      <c r="J184">
        <v>0</v>
      </c>
      <c r="K184" s="60" t="s">
        <v>145</v>
      </c>
    </row>
    <row r="185" spans="1:11" x14ac:dyDescent="0.35">
      <c r="A185" s="60" t="s">
        <v>201</v>
      </c>
      <c r="B185" s="60" t="s">
        <v>174</v>
      </c>
      <c r="C185" s="60" t="s">
        <v>202</v>
      </c>
      <c r="D185" s="60" t="s">
        <v>193</v>
      </c>
      <c r="E185" s="60" t="s">
        <v>3</v>
      </c>
      <c r="F185">
        <v>235000</v>
      </c>
      <c r="G185">
        <v>0</v>
      </c>
      <c r="H185">
        <v>0</v>
      </c>
      <c r="J185">
        <v>0</v>
      </c>
      <c r="K185" s="60" t="s">
        <v>145</v>
      </c>
    </row>
    <row r="186" spans="1:11" x14ac:dyDescent="0.35">
      <c r="A186" s="60" t="s">
        <v>203</v>
      </c>
      <c r="B186" s="60" t="s">
        <v>174</v>
      </c>
      <c r="C186" s="60" t="s">
        <v>204</v>
      </c>
      <c r="D186" s="60" t="s">
        <v>194</v>
      </c>
      <c r="E186" s="60" t="s">
        <v>20</v>
      </c>
      <c r="G186">
        <v>0</v>
      </c>
      <c r="H186">
        <v>0</v>
      </c>
      <c r="J186">
        <v>382.2</v>
      </c>
      <c r="K186" s="60" t="s">
        <v>145</v>
      </c>
    </row>
    <row r="187" spans="1:11" x14ac:dyDescent="0.35">
      <c r="A187" s="60" t="s">
        <v>203</v>
      </c>
      <c r="B187" s="60" t="s">
        <v>174</v>
      </c>
      <c r="C187" s="60" t="s">
        <v>204</v>
      </c>
      <c r="D187" s="60" t="s">
        <v>194</v>
      </c>
      <c r="E187" s="60" t="s">
        <v>23</v>
      </c>
      <c r="G187">
        <v>0</v>
      </c>
      <c r="H187">
        <v>0</v>
      </c>
      <c r="J187">
        <v>168</v>
      </c>
      <c r="K187" s="60" t="s">
        <v>145</v>
      </c>
    </row>
    <row r="188" spans="1:11" x14ac:dyDescent="0.35">
      <c r="A188" s="60" t="s">
        <v>207</v>
      </c>
      <c r="B188" s="60" t="s">
        <v>174</v>
      </c>
      <c r="C188" s="60" t="s">
        <v>208</v>
      </c>
      <c r="D188" s="60" t="s">
        <v>193</v>
      </c>
      <c r="E188" s="60" t="s">
        <v>27</v>
      </c>
      <c r="G188">
        <v>0</v>
      </c>
      <c r="H188">
        <v>0</v>
      </c>
      <c r="J188">
        <v>181268</v>
      </c>
      <c r="K188" s="60" t="s">
        <v>145</v>
      </c>
    </row>
    <row r="189" spans="1:11" x14ac:dyDescent="0.35">
      <c r="A189" s="60" t="s">
        <v>207</v>
      </c>
      <c r="B189" s="60" t="s">
        <v>174</v>
      </c>
      <c r="C189" s="60" t="s">
        <v>208</v>
      </c>
      <c r="D189" s="60" t="s">
        <v>194</v>
      </c>
      <c r="E189" s="60" t="s">
        <v>22</v>
      </c>
      <c r="G189">
        <v>0</v>
      </c>
      <c r="H189">
        <v>0</v>
      </c>
      <c r="J189">
        <v>0</v>
      </c>
      <c r="K189" s="60" t="s">
        <v>145</v>
      </c>
    </row>
    <row r="190" spans="1:11" x14ac:dyDescent="0.35">
      <c r="A190" s="60" t="s">
        <v>239</v>
      </c>
      <c r="B190" s="60" t="s">
        <v>175</v>
      </c>
      <c r="C190" s="60" t="s">
        <v>240</v>
      </c>
      <c r="D190" s="60" t="s">
        <v>193</v>
      </c>
      <c r="E190" s="60" t="s">
        <v>152</v>
      </c>
      <c r="F190">
        <v>2295000</v>
      </c>
      <c r="G190">
        <v>700000</v>
      </c>
      <c r="H190">
        <v>672727.52</v>
      </c>
      <c r="I190" t="s">
        <v>299</v>
      </c>
      <c r="J190">
        <v>869367.51</v>
      </c>
      <c r="K190" s="60" t="s">
        <v>146</v>
      </c>
    </row>
    <row r="191" spans="1:11" x14ac:dyDescent="0.35">
      <c r="A191" s="60" t="s">
        <v>239</v>
      </c>
      <c r="B191" s="60" t="s">
        <v>175</v>
      </c>
      <c r="C191" s="60" t="s">
        <v>240</v>
      </c>
      <c r="D191" s="60" t="s">
        <v>193</v>
      </c>
      <c r="E191" s="60" t="s">
        <v>155</v>
      </c>
      <c r="F191">
        <v>516000</v>
      </c>
      <c r="G191">
        <v>250000</v>
      </c>
      <c r="H191">
        <v>220201.69</v>
      </c>
      <c r="I191" t="s">
        <v>300</v>
      </c>
      <c r="J191">
        <v>204052.44</v>
      </c>
      <c r="K191" s="60" t="s">
        <v>146</v>
      </c>
    </row>
    <row r="192" spans="1:11" x14ac:dyDescent="0.35">
      <c r="A192" s="60" t="s">
        <v>239</v>
      </c>
      <c r="B192" s="60" t="s">
        <v>175</v>
      </c>
      <c r="C192" s="60" t="s">
        <v>240</v>
      </c>
      <c r="D192" s="60" t="s">
        <v>193</v>
      </c>
      <c r="E192" s="60" t="s">
        <v>154</v>
      </c>
      <c r="F192">
        <v>532500</v>
      </c>
      <c r="G192">
        <v>200000</v>
      </c>
      <c r="H192">
        <v>196618.52</v>
      </c>
      <c r="I192" t="s">
        <v>301</v>
      </c>
      <c r="J192">
        <v>239096.95999999999</v>
      </c>
      <c r="K192" s="60" t="s">
        <v>146</v>
      </c>
    </row>
    <row r="193" spans="1:11" x14ac:dyDescent="0.35">
      <c r="A193" s="60" t="s">
        <v>239</v>
      </c>
      <c r="B193" s="60" t="s">
        <v>175</v>
      </c>
      <c r="C193" s="60" t="s">
        <v>240</v>
      </c>
      <c r="D193" s="60" t="s">
        <v>193</v>
      </c>
      <c r="E193" s="60" t="s">
        <v>13</v>
      </c>
      <c r="F193">
        <v>4380000</v>
      </c>
      <c r="G193">
        <v>1200000</v>
      </c>
      <c r="H193">
        <v>1101007.3500000001</v>
      </c>
      <c r="I193" t="s">
        <v>302</v>
      </c>
      <c r="J193">
        <v>63432.01</v>
      </c>
      <c r="K193" s="60" t="s">
        <v>146</v>
      </c>
    </row>
    <row r="194" spans="1:11" x14ac:dyDescent="0.35">
      <c r="A194" s="60" t="s">
        <v>239</v>
      </c>
      <c r="B194" s="60" t="s">
        <v>175</v>
      </c>
      <c r="C194" s="60" t="s">
        <v>240</v>
      </c>
      <c r="D194" s="60" t="s">
        <v>193</v>
      </c>
      <c r="E194" s="60" t="s">
        <v>30</v>
      </c>
      <c r="F194">
        <v>1669000</v>
      </c>
      <c r="G194">
        <v>800000</v>
      </c>
      <c r="H194">
        <v>757609.51</v>
      </c>
      <c r="I194" t="s">
        <v>303</v>
      </c>
      <c r="J194">
        <v>687068.07</v>
      </c>
      <c r="K194" s="60" t="s">
        <v>146</v>
      </c>
    </row>
    <row r="195" spans="1:11" x14ac:dyDescent="0.35">
      <c r="A195" s="60" t="s">
        <v>239</v>
      </c>
      <c r="B195" s="60" t="s">
        <v>175</v>
      </c>
      <c r="C195" s="60" t="s">
        <v>240</v>
      </c>
      <c r="D195" s="60" t="s">
        <v>193</v>
      </c>
      <c r="E195" s="60" t="s">
        <v>2</v>
      </c>
      <c r="F195">
        <v>916000</v>
      </c>
      <c r="G195">
        <v>400000</v>
      </c>
      <c r="H195">
        <v>391715.48</v>
      </c>
      <c r="I195" t="s">
        <v>304</v>
      </c>
      <c r="J195">
        <v>377576.54</v>
      </c>
      <c r="K195" s="60" t="s">
        <v>146</v>
      </c>
    </row>
    <row r="196" spans="1:11" x14ac:dyDescent="0.35">
      <c r="A196" s="60" t="s">
        <v>239</v>
      </c>
      <c r="B196" s="60" t="s">
        <v>175</v>
      </c>
      <c r="C196" s="60" t="s">
        <v>240</v>
      </c>
      <c r="D196" s="60" t="s">
        <v>193</v>
      </c>
      <c r="E196" s="60" t="s">
        <v>27</v>
      </c>
      <c r="F196">
        <v>568000</v>
      </c>
      <c r="G196">
        <v>300000</v>
      </c>
      <c r="H196">
        <v>255507.78</v>
      </c>
      <c r="I196" t="s">
        <v>305</v>
      </c>
      <c r="J196">
        <v>239126.52</v>
      </c>
      <c r="K196" s="60" t="s">
        <v>146</v>
      </c>
    </row>
    <row r="197" spans="1:11" x14ac:dyDescent="0.35">
      <c r="A197" s="60" t="s">
        <v>239</v>
      </c>
      <c r="B197" s="60" t="s">
        <v>175</v>
      </c>
      <c r="C197" s="60" t="s">
        <v>240</v>
      </c>
      <c r="D197" s="60" t="s">
        <v>193</v>
      </c>
      <c r="E197" s="60" t="s">
        <v>10</v>
      </c>
      <c r="F197">
        <v>1083000</v>
      </c>
      <c r="G197">
        <v>500000</v>
      </c>
      <c r="H197">
        <v>444028.29</v>
      </c>
      <c r="I197" t="s">
        <v>306</v>
      </c>
      <c r="J197">
        <v>472348.69</v>
      </c>
      <c r="K197" s="60" t="s">
        <v>146</v>
      </c>
    </row>
    <row r="198" spans="1:11" x14ac:dyDescent="0.35">
      <c r="A198" s="60" t="s">
        <v>239</v>
      </c>
      <c r="B198" s="60" t="s">
        <v>175</v>
      </c>
      <c r="C198" s="60" t="s">
        <v>240</v>
      </c>
      <c r="D198" s="60" t="s">
        <v>193</v>
      </c>
      <c r="E198" s="60" t="s">
        <v>6</v>
      </c>
      <c r="F198">
        <v>990000</v>
      </c>
      <c r="G198">
        <v>500000</v>
      </c>
      <c r="H198">
        <v>414247.23</v>
      </c>
      <c r="I198" t="s">
        <v>307</v>
      </c>
      <c r="J198">
        <v>451456.83</v>
      </c>
      <c r="K198" s="60" t="s">
        <v>146</v>
      </c>
    </row>
    <row r="199" spans="1:11" x14ac:dyDescent="0.35">
      <c r="A199" s="60" t="s">
        <v>239</v>
      </c>
      <c r="B199" s="60" t="s">
        <v>175</v>
      </c>
      <c r="C199" s="60" t="s">
        <v>240</v>
      </c>
      <c r="D199" s="60" t="s">
        <v>193</v>
      </c>
      <c r="E199" s="60" t="s">
        <v>8</v>
      </c>
      <c r="F199">
        <v>713000</v>
      </c>
      <c r="G199">
        <v>350000</v>
      </c>
      <c r="H199">
        <v>315706.99</v>
      </c>
      <c r="I199" t="s">
        <v>308</v>
      </c>
      <c r="J199">
        <v>304729.18</v>
      </c>
      <c r="K199" s="60" t="s">
        <v>146</v>
      </c>
    </row>
    <row r="200" spans="1:11" x14ac:dyDescent="0.35">
      <c r="A200" s="60" t="s">
        <v>239</v>
      </c>
      <c r="B200" s="60" t="s">
        <v>175</v>
      </c>
      <c r="C200" s="60" t="s">
        <v>240</v>
      </c>
      <c r="D200" s="60" t="s">
        <v>193</v>
      </c>
      <c r="E200" s="60" t="s">
        <v>12</v>
      </c>
      <c r="F200">
        <v>609000</v>
      </c>
      <c r="G200">
        <v>300000</v>
      </c>
      <c r="H200">
        <v>272865.7</v>
      </c>
      <c r="I200" t="s">
        <v>309</v>
      </c>
      <c r="J200">
        <v>239307.72</v>
      </c>
      <c r="K200" s="60" t="s">
        <v>146</v>
      </c>
    </row>
    <row r="201" spans="1:11" x14ac:dyDescent="0.35">
      <c r="A201" s="60" t="s">
        <v>239</v>
      </c>
      <c r="B201" s="60" t="s">
        <v>175</v>
      </c>
      <c r="C201" s="60" t="s">
        <v>240</v>
      </c>
      <c r="D201" s="60" t="s">
        <v>193</v>
      </c>
      <c r="E201" s="60" t="s">
        <v>11</v>
      </c>
      <c r="F201">
        <v>337000</v>
      </c>
      <c r="G201">
        <v>170000</v>
      </c>
      <c r="H201">
        <v>151217.14000000001</v>
      </c>
      <c r="I201" t="s">
        <v>310</v>
      </c>
      <c r="J201">
        <v>138703.26999999999</v>
      </c>
      <c r="K201" s="60" t="s">
        <v>146</v>
      </c>
    </row>
    <row r="202" spans="1:11" x14ac:dyDescent="0.35">
      <c r="A202" s="60" t="s">
        <v>239</v>
      </c>
      <c r="B202" s="60" t="s">
        <v>175</v>
      </c>
      <c r="C202" s="60" t="s">
        <v>240</v>
      </c>
      <c r="D202" s="60" t="s">
        <v>193</v>
      </c>
      <c r="E202" s="60" t="s">
        <v>9</v>
      </c>
      <c r="F202">
        <v>2070000</v>
      </c>
      <c r="G202">
        <v>1000000</v>
      </c>
      <c r="H202">
        <v>885325.22</v>
      </c>
      <c r="I202" t="s">
        <v>311</v>
      </c>
      <c r="J202">
        <v>821492.47</v>
      </c>
      <c r="K202" s="60" t="s">
        <v>146</v>
      </c>
    </row>
    <row r="203" spans="1:11" x14ac:dyDescent="0.35">
      <c r="A203" s="60" t="s">
        <v>239</v>
      </c>
      <c r="B203" s="60" t="s">
        <v>175</v>
      </c>
      <c r="C203" s="60" t="s">
        <v>240</v>
      </c>
      <c r="D203" s="60" t="s">
        <v>193</v>
      </c>
      <c r="E203" s="60" t="s">
        <v>4</v>
      </c>
      <c r="F203">
        <v>1434000</v>
      </c>
      <c r="G203">
        <v>700000</v>
      </c>
      <c r="H203">
        <v>654771.61</v>
      </c>
      <c r="I203" t="s">
        <v>312</v>
      </c>
      <c r="J203">
        <v>512678.29</v>
      </c>
      <c r="K203" s="60" t="s">
        <v>146</v>
      </c>
    </row>
    <row r="204" spans="1:11" x14ac:dyDescent="0.35">
      <c r="A204" s="60" t="s">
        <v>239</v>
      </c>
      <c r="B204" s="60" t="s">
        <v>175</v>
      </c>
      <c r="C204" s="60" t="s">
        <v>240</v>
      </c>
      <c r="D204" s="60" t="s">
        <v>193</v>
      </c>
      <c r="E204" s="60" t="s">
        <v>148</v>
      </c>
      <c r="F204">
        <v>2199000</v>
      </c>
      <c r="G204">
        <v>650000</v>
      </c>
      <c r="H204">
        <v>591531.86</v>
      </c>
      <c r="I204" t="s">
        <v>313</v>
      </c>
      <c r="J204">
        <v>528545.93999999994</v>
      </c>
      <c r="K204" s="60" t="s">
        <v>146</v>
      </c>
    </row>
    <row r="205" spans="1:11" x14ac:dyDescent="0.35">
      <c r="A205" s="60" t="s">
        <v>239</v>
      </c>
      <c r="B205" s="60" t="s">
        <v>175</v>
      </c>
      <c r="C205" s="60" t="s">
        <v>240</v>
      </c>
      <c r="D205" s="60" t="s">
        <v>193</v>
      </c>
      <c r="E205" s="60" t="s">
        <v>3</v>
      </c>
      <c r="F205">
        <v>86000</v>
      </c>
      <c r="G205">
        <v>40000</v>
      </c>
      <c r="H205">
        <v>36918.61</v>
      </c>
      <c r="I205" t="s">
        <v>314</v>
      </c>
      <c r="J205">
        <v>33391.42</v>
      </c>
      <c r="K205" s="60" t="s">
        <v>146</v>
      </c>
    </row>
    <row r="206" spans="1:11" x14ac:dyDescent="0.35">
      <c r="A206" s="60" t="s">
        <v>239</v>
      </c>
      <c r="B206" s="60" t="s">
        <v>175</v>
      </c>
      <c r="C206" s="60" t="s">
        <v>240</v>
      </c>
      <c r="D206" s="60" t="s">
        <v>193</v>
      </c>
      <c r="E206" s="60" t="s">
        <v>5</v>
      </c>
      <c r="F206">
        <v>1237000</v>
      </c>
      <c r="G206">
        <v>550000</v>
      </c>
      <c r="H206">
        <v>497568.65</v>
      </c>
      <c r="I206" t="s">
        <v>315</v>
      </c>
      <c r="J206">
        <v>493930.63</v>
      </c>
      <c r="K206" s="60" t="s">
        <v>146</v>
      </c>
    </row>
    <row r="207" spans="1:11" x14ac:dyDescent="0.35">
      <c r="A207" s="60" t="s">
        <v>239</v>
      </c>
      <c r="B207" s="60" t="s">
        <v>175</v>
      </c>
      <c r="C207" s="60" t="s">
        <v>240</v>
      </c>
      <c r="D207" s="60" t="s">
        <v>193</v>
      </c>
      <c r="E207" s="60" t="s">
        <v>7</v>
      </c>
      <c r="F207">
        <v>711000</v>
      </c>
      <c r="G207">
        <v>450000</v>
      </c>
      <c r="H207">
        <v>386757.83</v>
      </c>
      <c r="I207" t="s">
        <v>316</v>
      </c>
      <c r="J207">
        <v>290396.78999999998</v>
      </c>
      <c r="K207" s="60" t="s">
        <v>146</v>
      </c>
    </row>
    <row r="208" spans="1:11" x14ac:dyDescent="0.35">
      <c r="A208" s="60" t="s">
        <v>239</v>
      </c>
      <c r="B208" s="60" t="s">
        <v>175</v>
      </c>
      <c r="C208" s="60" t="s">
        <v>240</v>
      </c>
      <c r="D208" s="60" t="s">
        <v>194</v>
      </c>
      <c r="E208" s="60" t="s">
        <v>20</v>
      </c>
      <c r="F208">
        <v>357700</v>
      </c>
      <c r="G208">
        <v>200000</v>
      </c>
      <c r="H208">
        <v>174973.57</v>
      </c>
      <c r="I208" t="s">
        <v>384</v>
      </c>
      <c r="J208">
        <v>168688.14</v>
      </c>
      <c r="K208" s="60" t="s">
        <v>146</v>
      </c>
    </row>
    <row r="209" spans="1:11" x14ac:dyDescent="0.35">
      <c r="A209" s="60" t="s">
        <v>239</v>
      </c>
      <c r="B209" s="60" t="s">
        <v>175</v>
      </c>
      <c r="C209" s="60" t="s">
        <v>240</v>
      </c>
      <c r="D209" s="60" t="s">
        <v>194</v>
      </c>
      <c r="E209" s="60" t="s">
        <v>15</v>
      </c>
      <c r="F209">
        <v>910200</v>
      </c>
      <c r="G209">
        <v>500000</v>
      </c>
      <c r="H209">
        <v>438248.51</v>
      </c>
      <c r="I209" t="s">
        <v>385</v>
      </c>
      <c r="J209">
        <v>417596.15999999997</v>
      </c>
      <c r="K209" s="60" t="s">
        <v>146</v>
      </c>
    </row>
    <row r="210" spans="1:11" x14ac:dyDescent="0.35">
      <c r="A210" s="60" t="s">
        <v>239</v>
      </c>
      <c r="B210" s="60" t="s">
        <v>175</v>
      </c>
      <c r="C210" s="60" t="s">
        <v>240</v>
      </c>
      <c r="D210" s="60" t="s">
        <v>194</v>
      </c>
      <c r="E210" s="60" t="s">
        <v>21</v>
      </c>
      <c r="F210">
        <v>1256000</v>
      </c>
      <c r="G210">
        <v>650000</v>
      </c>
      <c r="H210">
        <v>608741.6</v>
      </c>
      <c r="I210" t="s">
        <v>386</v>
      </c>
      <c r="J210">
        <v>565723.07999999996</v>
      </c>
      <c r="K210" s="60" t="s">
        <v>146</v>
      </c>
    </row>
    <row r="211" spans="1:11" x14ac:dyDescent="0.35">
      <c r="A211" s="60" t="s">
        <v>239</v>
      </c>
      <c r="B211" s="60" t="s">
        <v>175</v>
      </c>
      <c r="C211" s="60" t="s">
        <v>240</v>
      </c>
      <c r="D211" s="60" t="s">
        <v>194</v>
      </c>
      <c r="E211" s="60" t="s">
        <v>22</v>
      </c>
      <c r="F211">
        <v>998500</v>
      </c>
      <c r="G211">
        <v>590000</v>
      </c>
      <c r="H211">
        <v>499894.35</v>
      </c>
      <c r="I211" t="s">
        <v>387</v>
      </c>
      <c r="J211">
        <v>402712.22</v>
      </c>
      <c r="K211" s="60" t="s">
        <v>146</v>
      </c>
    </row>
    <row r="212" spans="1:11" x14ac:dyDescent="0.35">
      <c r="A212" s="60" t="s">
        <v>239</v>
      </c>
      <c r="B212" s="60" t="s">
        <v>175</v>
      </c>
      <c r="C212" s="60" t="s">
        <v>240</v>
      </c>
      <c r="D212" s="60" t="s">
        <v>194</v>
      </c>
      <c r="E212" s="60" t="s">
        <v>24</v>
      </c>
      <c r="F212">
        <v>1313600</v>
      </c>
      <c r="G212">
        <v>700000</v>
      </c>
      <c r="H212">
        <v>603468.43999999994</v>
      </c>
      <c r="I212" t="s">
        <v>388</v>
      </c>
      <c r="J212">
        <v>575146.74</v>
      </c>
      <c r="K212" s="60" t="s">
        <v>146</v>
      </c>
    </row>
    <row r="213" spans="1:11" x14ac:dyDescent="0.35">
      <c r="A213" s="60" t="s">
        <v>239</v>
      </c>
      <c r="B213" s="60" t="s">
        <v>175</v>
      </c>
      <c r="C213" s="60" t="s">
        <v>240</v>
      </c>
      <c r="D213" s="60" t="s">
        <v>194</v>
      </c>
      <c r="E213" s="60" t="s">
        <v>28</v>
      </c>
      <c r="F213">
        <v>1284800</v>
      </c>
      <c r="G213">
        <v>650000</v>
      </c>
      <c r="H213">
        <v>595496.19999999995</v>
      </c>
      <c r="I213" t="s">
        <v>389</v>
      </c>
      <c r="J213">
        <v>594054.67000000004</v>
      </c>
      <c r="K213" s="60" t="s">
        <v>146</v>
      </c>
    </row>
    <row r="214" spans="1:11" x14ac:dyDescent="0.35">
      <c r="A214" s="60" t="s">
        <v>239</v>
      </c>
      <c r="B214" s="60" t="s">
        <v>175</v>
      </c>
      <c r="C214" s="60" t="s">
        <v>240</v>
      </c>
      <c r="D214" s="60" t="s">
        <v>194</v>
      </c>
      <c r="E214" s="60" t="s">
        <v>18</v>
      </c>
      <c r="F214">
        <v>839700</v>
      </c>
      <c r="G214">
        <v>400000</v>
      </c>
      <c r="H214">
        <v>387754.76</v>
      </c>
      <c r="I214" t="s">
        <v>390</v>
      </c>
      <c r="J214">
        <v>396532.11</v>
      </c>
      <c r="K214" s="60" t="s">
        <v>146</v>
      </c>
    </row>
    <row r="215" spans="1:11" x14ac:dyDescent="0.35">
      <c r="A215" s="60" t="s">
        <v>239</v>
      </c>
      <c r="B215" s="60" t="s">
        <v>175</v>
      </c>
      <c r="C215" s="60" t="s">
        <v>240</v>
      </c>
      <c r="D215" s="60" t="s">
        <v>194</v>
      </c>
      <c r="E215" s="60" t="s">
        <v>17</v>
      </c>
      <c r="F215">
        <v>747100</v>
      </c>
      <c r="G215">
        <v>450000</v>
      </c>
      <c r="H215">
        <v>395188.45</v>
      </c>
      <c r="I215" t="s">
        <v>391</v>
      </c>
      <c r="J215">
        <v>312279.40000000002</v>
      </c>
      <c r="K215" s="60" t="s">
        <v>146</v>
      </c>
    </row>
    <row r="216" spans="1:11" x14ac:dyDescent="0.35">
      <c r="A216" s="60" t="s">
        <v>239</v>
      </c>
      <c r="B216" s="60" t="s">
        <v>175</v>
      </c>
      <c r="C216" s="60" t="s">
        <v>240</v>
      </c>
      <c r="D216" s="60" t="s">
        <v>194</v>
      </c>
      <c r="E216" s="60" t="s">
        <v>14</v>
      </c>
      <c r="F216">
        <v>1265200</v>
      </c>
      <c r="G216">
        <v>700000</v>
      </c>
      <c r="H216">
        <v>629288.22</v>
      </c>
      <c r="I216" t="s">
        <v>392</v>
      </c>
      <c r="J216">
        <v>584890.66</v>
      </c>
      <c r="K216" s="60" t="s">
        <v>146</v>
      </c>
    </row>
    <row r="217" spans="1:11" x14ac:dyDescent="0.35">
      <c r="A217" s="60" t="s">
        <v>239</v>
      </c>
      <c r="B217" s="60" t="s">
        <v>175</v>
      </c>
      <c r="C217" s="60" t="s">
        <v>240</v>
      </c>
      <c r="D217" s="60" t="s">
        <v>194</v>
      </c>
      <c r="E217" s="60" t="s">
        <v>19</v>
      </c>
      <c r="F217">
        <v>685800</v>
      </c>
      <c r="G217">
        <v>400000</v>
      </c>
      <c r="H217">
        <v>324632.8</v>
      </c>
      <c r="I217" t="s">
        <v>393</v>
      </c>
      <c r="J217">
        <v>300337.3</v>
      </c>
      <c r="K217" s="60" t="s">
        <v>146</v>
      </c>
    </row>
    <row r="218" spans="1:11" x14ac:dyDescent="0.35">
      <c r="A218" s="60" t="s">
        <v>239</v>
      </c>
      <c r="B218" s="60" t="s">
        <v>175</v>
      </c>
      <c r="C218" s="60" t="s">
        <v>240</v>
      </c>
      <c r="D218" s="60" t="s">
        <v>194</v>
      </c>
      <c r="E218" s="60" t="s">
        <v>26</v>
      </c>
      <c r="F218">
        <v>1032500</v>
      </c>
      <c r="G218">
        <v>600000</v>
      </c>
      <c r="H218">
        <v>512685.72</v>
      </c>
      <c r="I218" t="s">
        <v>394</v>
      </c>
      <c r="J218">
        <v>477598.92</v>
      </c>
      <c r="K218" s="60" t="s">
        <v>146</v>
      </c>
    </row>
    <row r="219" spans="1:11" x14ac:dyDescent="0.35">
      <c r="A219" s="60" t="s">
        <v>239</v>
      </c>
      <c r="B219" s="60" t="s">
        <v>175</v>
      </c>
      <c r="C219" s="60" t="s">
        <v>240</v>
      </c>
      <c r="D219" s="60" t="s">
        <v>194</v>
      </c>
      <c r="E219" s="60" t="s">
        <v>16</v>
      </c>
      <c r="F219">
        <v>1183000</v>
      </c>
      <c r="G219">
        <v>650000</v>
      </c>
      <c r="H219">
        <v>578900.18999999994</v>
      </c>
      <c r="I219" t="s">
        <v>395</v>
      </c>
      <c r="J219">
        <v>537675.78</v>
      </c>
      <c r="K219" s="60" t="s">
        <v>146</v>
      </c>
    </row>
    <row r="220" spans="1:11" x14ac:dyDescent="0.35">
      <c r="A220" s="60" t="s">
        <v>239</v>
      </c>
      <c r="B220" s="60" t="s">
        <v>175</v>
      </c>
      <c r="C220" s="60" t="s">
        <v>240</v>
      </c>
      <c r="D220" s="60" t="s">
        <v>194</v>
      </c>
      <c r="E220" s="60" t="s">
        <v>25</v>
      </c>
      <c r="F220">
        <v>1755000</v>
      </c>
      <c r="G220">
        <v>900000</v>
      </c>
      <c r="H220">
        <v>860184.54</v>
      </c>
      <c r="I220" t="s">
        <v>396</v>
      </c>
      <c r="J220">
        <v>860430.27</v>
      </c>
      <c r="K220" s="60" t="s">
        <v>146</v>
      </c>
    </row>
    <row r="221" spans="1:11" x14ac:dyDescent="0.35">
      <c r="A221" s="60" t="s">
        <v>239</v>
      </c>
      <c r="B221" s="60" t="s">
        <v>175</v>
      </c>
      <c r="C221" s="60" t="s">
        <v>240</v>
      </c>
      <c r="D221" s="60" t="s">
        <v>194</v>
      </c>
      <c r="E221" s="60" t="s">
        <v>31</v>
      </c>
      <c r="F221">
        <v>325300</v>
      </c>
      <c r="G221">
        <v>170000</v>
      </c>
      <c r="H221">
        <v>146742.26</v>
      </c>
      <c r="I221" t="s">
        <v>397</v>
      </c>
      <c r="J221">
        <v>138411.67000000001</v>
      </c>
      <c r="K221" s="60" t="s">
        <v>146</v>
      </c>
    </row>
    <row r="222" spans="1:11" x14ac:dyDescent="0.35">
      <c r="A222" s="60" t="s">
        <v>239</v>
      </c>
      <c r="B222" s="60" t="s">
        <v>175</v>
      </c>
      <c r="C222" s="60" t="s">
        <v>240</v>
      </c>
      <c r="D222" s="60" t="s">
        <v>194</v>
      </c>
      <c r="E222" s="60" t="s">
        <v>150</v>
      </c>
      <c r="F222">
        <v>257300</v>
      </c>
      <c r="G222">
        <v>150000</v>
      </c>
      <c r="H222">
        <v>125107.04</v>
      </c>
      <c r="I222" t="s">
        <v>398</v>
      </c>
      <c r="J222">
        <v>116399.86</v>
      </c>
      <c r="K222" s="60" t="s">
        <v>146</v>
      </c>
    </row>
    <row r="223" spans="1:11" x14ac:dyDescent="0.35">
      <c r="A223" s="60" t="s">
        <v>239</v>
      </c>
      <c r="B223" s="60" t="s">
        <v>175</v>
      </c>
      <c r="C223" s="60" t="s">
        <v>240</v>
      </c>
      <c r="D223" s="60" t="s">
        <v>194</v>
      </c>
      <c r="E223" s="60" t="s">
        <v>153</v>
      </c>
      <c r="F223">
        <v>314600</v>
      </c>
      <c r="G223">
        <v>180000</v>
      </c>
      <c r="H223">
        <v>148779.06</v>
      </c>
      <c r="I223" t="s">
        <v>399</v>
      </c>
      <c r="J223">
        <v>137396.64000000001</v>
      </c>
      <c r="K223" s="60" t="s">
        <v>146</v>
      </c>
    </row>
    <row r="224" spans="1:11" x14ac:dyDescent="0.35">
      <c r="A224" s="60" t="s">
        <v>239</v>
      </c>
      <c r="B224" s="60" t="s">
        <v>175</v>
      </c>
      <c r="C224" s="60" t="s">
        <v>240</v>
      </c>
      <c r="D224" s="60" t="s">
        <v>194</v>
      </c>
      <c r="E224" s="60" t="s">
        <v>23</v>
      </c>
      <c r="F224">
        <v>2273000</v>
      </c>
      <c r="G224">
        <v>1200000</v>
      </c>
      <c r="H224">
        <v>1111795.21</v>
      </c>
      <c r="I224" t="s">
        <v>400</v>
      </c>
      <c r="J224">
        <v>1029924.23</v>
      </c>
      <c r="K224" s="60" t="s">
        <v>146</v>
      </c>
    </row>
    <row r="225" spans="1:11" x14ac:dyDescent="0.35">
      <c r="A225" s="60" t="s">
        <v>239</v>
      </c>
      <c r="B225" s="60" t="s">
        <v>175</v>
      </c>
      <c r="C225" s="60" t="s">
        <v>240</v>
      </c>
      <c r="D225" s="60" t="s">
        <v>194</v>
      </c>
      <c r="E225" s="60" t="s">
        <v>151</v>
      </c>
      <c r="F225">
        <v>278000</v>
      </c>
      <c r="G225">
        <v>150000</v>
      </c>
      <c r="H225">
        <v>128929.02</v>
      </c>
      <c r="I225" t="s">
        <v>401</v>
      </c>
      <c r="J225">
        <v>121315.89</v>
      </c>
      <c r="K225" s="60" t="s">
        <v>146</v>
      </c>
    </row>
    <row r="226" spans="1:11" x14ac:dyDescent="0.35">
      <c r="A226" s="60" t="s">
        <v>239</v>
      </c>
      <c r="B226" s="60" t="s">
        <v>175</v>
      </c>
      <c r="C226" s="60" t="s">
        <v>240</v>
      </c>
      <c r="D226" s="60" t="s">
        <v>194</v>
      </c>
      <c r="E226" s="60" t="s">
        <v>149</v>
      </c>
      <c r="F226">
        <v>377200</v>
      </c>
      <c r="G226">
        <v>200000</v>
      </c>
      <c r="H226">
        <v>184850.43</v>
      </c>
      <c r="I226" t="s">
        <v>402</v>
      </c>
      <c r="J226">
        <v>174359.03</v>
      </c>
      <c r="K226" s="60" t="s">
        <v>146</v>
      </c>
    </row>
    <row r="227" spans="1:11" x14ac:dyDescent="0.35">
      <c r="A227" s="60" t="s">
        <v>241</v>
      </c>
      <c r="B227" s="60" t="s">
        <v>166</v>
      </c>
      <c r="C227" s="60" t="s">
        <v>242</v>
      </c>
      <c r="D227" s="60" t="s">
        <v>193</v>
      </c>
      <c r="E227" s="60" t="s">
        <v>152</v>
      </c>
      <c r="F227">
        <v>1390000</v>
      </c>
      <c r="G227">
        <v>230500</v>
      </c>
      <c r="H227">
        <v>219073.54</v>
      </c>
      <c r="I227" t="s">
        <v>317</v>
      </c>
      <c r="J227">
        <v>522151.57</v>
      </c>
      <c r="K227" s="60" t="s">
        <v>146</v>
      </c>
    </row>
    <row r="228" spans="1:11" x14ac:dyDescent="0.35">
      <c r="A228" s="60" t="s">
        <v>241</v>
      </c>
      <c r="B228" s="60" t="s">
        <v>166</v>
      </c>
      <c r="C228" s="60" t="s">
        <v>242</v>
      </c>
      <c r="D228" s="60" t="s">
        <v>193</v>
      </c>
      <c r="E228" s="60" t="s">
        <v>155</v>
      </c>
      <c r="F228">
        <v>93000</v>
      </c>
      <c r="G228">
        <v>40500</v>
      </c>
      <c r="H228">
        <v>35602.99</v>
      </c>
      <c r="I228" t="s">
        <v>318</v>
      </c>
      <c r="J228">
        <v>45599.839999999997</v>
      </c>
      <c r="K228" s="60" t="s">
        <v>146</v>
      </c>
    </row>
    <row r="229" spans="1:11" x14ac:dyDescent="0.35">
      <c r="A229" s="60" t="s">
        <v>241</v>
      </c>
      <c r="B229" s="60" t="s">
        <v>166</v>
      </c>
      <c r="C229" s="60" t="s">
        <v>242</v>
      </c>
      <c r="D229" s="60" t="s">
        <v>193</v>
      </c>
      <c r="E229" s="60" t="s">
        <v>154</v>
      </c>
      <c r="F229">
        <v>74000</v>
      </c>
      <c r="G229">
        <v>2000</v>
      </c>
      <c r="H229">
        <v>1883.8</v>
      </c>
      <c r="I229" t="s">
        <v>319</v>
      </c>
      <c r="J229">
        <v>29378.9</v>
      </c>
      <c r="K229" s="60" t="s">
        <v>146</v>
      </c>
    </row>
    <row r="230" spans="1:11" x14ac:dyDescent="0.35">
      <c r="A230" s="60" t="s">
        <v>241</v>
      </c>
      <c r="B230" s="60" t="s">
        <v>166</v>
      </c>
      <c r="C230" s="60" t="s">
        <v>242</v>
      </c>
      <c r="D230" s="60" t="s">
        <v>193</v>
      </c>
      <c r="E230" s="60" t="s">
        <v>13</v>
      </c>
      <c r="F230">
        <v>470000</v>
      </c>
      <c r="G230">
        <v>283000</v>
      </c>
      <c r="H230">
        <v>247134.55</v>
      </c>
      <c r="I230" t="s">
        <v>320</v>
      </c>
      <c r="J230">
        <v>217500.47</v>
      </c>
      <c r="K230" s="60" t="s">
        <v>146</v>
      </c>
    </row>
    <row r="231" spans="1:11" x14ac:dyDescent="0.35">
      <c r="A231" s="60" t="s">
        <v>241</v>
      </c>
      <c r="B231" s="60" t="s">
        <v>166</v>
      </c>
      <c r="C231" s="60" t="s">
        <v>242</v>
      </c>
      <c r="D231" s="60" t="s">
        <v>193</v>
      </c>
      <c r="E231" s="60" t="s">
        <v>30</v>
      </c>
      <c r="F231">
        <v>84000</v>
      </c>
      <c r="G231">
        <v>25000</v>
      </c>
      <c r="H231">
        <v>22271.52</v>
      </c>
      <c r="I231" t="s">
        <v>321</v>
      </c>
      <c r="J231">
        <v>23054.61</v>
      </c>
      <c r="K231" s="60" t="s">
        <v>146</v>
      </c>
    </row>
    <row r="232" spans="1:11" x14ac:dyDescent="0.35">
      <c r="A232" s="60" t="s">
        <v>241</v>
      </c>
      <c r="B232" s="60" t="s">
        <v>166</v>
      </c>
      <c r="C232" s="60" t="s">
        <v>242</v>
      </c>
      <c r="D232" s="60" t="s">
        <v>193</v>
      </c>
      <c r="E232" s="60" t="s">
        <v>2</v>
      </c>
      <c r="F232">
        <v>30000</v>
      </c>
      <c r="G232">
        <v>2600</v>
      </c>
      <c r="H232">
        <v>2516.62</v>
      </c>
      <c r="I232" t="s">
        <v>322</v>
      </c>
      <c r="J232">
        <v>1771.6</v>
      </c>
      <c r="K232" s="60" t="s">
        <v>146</v>
      </c>
    </row>
    <row r="233" spans="1:11" x14ac:dyDescent="0.35">
      <c r="A233" s="60" t="s">
        <v>241</v>
      </c>
      <c r="B233" s="60" t="s">
        <v>166</v>
      </c>
      <c r="C233" s="60" t="s">
        <v>242</v>
      </c>
      <c r="D233" s="60" t="s">
        <v>193</v>
      </c>
      <c r="E233" s="60" t="s">
        <v>27</v>
      </c>
      <c r="F233">
        <v>140000</v>
      </c>
      <c r="G233">
        <v>75000</v>
      </c>
      <c r="H233">
        <v>69494.73</v>
      </c>
      <c r="I233" t="s">
        <v>323</v>
      </c>
      <c r="J233">
        <v>52780.28</v>
      </c>
      <c r="K233" s="60" t="s">
        <v>146</v>
      </c>
    </row>
    <row r="234" spans="1:11" x14ac:dyDescent="0.35">
      <c r="A234" s="60" t="s">
        <v>241</v>
      </c>
      <c r="B234" s="60" t="s">
        <v>166</v>
      </c>
      <c r="C234" s="60" t="s">
        <v>242</v>
      </c>
      <c r="D234" s="60" t="s">
        <v>193</v>
      </c>
      <c r="E234" s="60" t="s">
        <v>10</v>
      </c>
      <c r="F234">
        <v>93000</v>
      </c>
      <c r="G234">
        <v>43000</v>
      </c>
      <c r="H234">
        <v>38743.910000000003</v>
      </c>
      <c r="I234" t="s">
        <v>324</v>
      </c>
      <c r="J234">
        <v>39610.31</v>
      </c>
      <c r="K234" s="60" t="s">
        <v>146</v>
      </c>
    </row>
    <row r="235" spans="1:11" x14ac:dyDescent="0.35">
      <c r="A235" s="60" t="s">
        <v>241</v>
      </c>
      <c r="B235" s="60" t="s">
        <v>166</v>
      </c>
      <c r="C235" s="60" t="s">
        <v>242</v>
      </c>
      <c r="D235" s="60" t="s">
        <v>193</v>
      </c>
      <c r="E235" s="60" t="s">
        <v>6</v>
      </c>
      <c r="F235">
        <v>112000</v>
      </c>
      <c r="G235">
        <v>100000</v>
      </c>
      <c r="H235">
        <v>90437.51</v>
      </c>
      <c r="I235" t="s">
        <v>325</v>
      </c>
      <c r="J235">
        <v>48275.66</v>
      </c>
      <c r="K235" s="60" t="s">
        <v>146</v>
      </c>
    </row>
    <row r="236" spans="1:11" x14ac:dyDescent="0.35">
      <c r="A236" s="60" t="s">
        <v>241</v>
      </c>
      <c r="B236" s="60" t="s">
        <v>166</v>
      </c>
      <c r="C236" s="60" t="s">
        <v>242</v>
      </c>
      <c r="D236" s="60" t="s">
        <v>193</v>
      </c>
      <c r="E236" s="60" t="s">
        <v>8</v>
      </c>
      <c r="F236">
        <v>93000</v>
      </c>
      <c r="G236">
        <v>76000</v>
      </c>
      <c r="H236">
        <v>73153.119999999995</v>
      </c>
      <c r="I236" t="s">
        <v>326</v>
      </c>
      <c r="J236">
        <v>37675.56</v>
      </c>
      <c r="K236" s="60" t="s">
        <v>146</v>
      </c>
    </row>
    <row r="237" spans="1:11" x14ac:dyDescent="0.35">
      <c r="A237" s="60" t="s">
        <v>241</v>
      </c>
      <c r="B237" s="60" t="s">
        <v>166</v>
      </c>
      <c r="C237" s="60" t="s">
        <v>242</v>
      </c>
      <c r="D237" s="60" t="s">
        <v>193</v>
      </c>
      <c r="E237" s="60" t="s">
        <v>12</v>
      </c>
      <c r="F237">
        <v>392000</v>
      </c>
      <c r="G237">
        <v>386000</v>
      </c>
      <c r="H237">
        <v>374012.15999999997</v>
      </c>
      <c r="I237" t="s">
        <v>327</v>
      </c>
      <c r="J237">
        <v>79684.47</v>
      </c>
      <c r="K237" s="60" t="s">
        <v>146</v>
      </c>
    </row>
    <row r="238" spans="1:11" x14ac:dyDescent="0.35">
      <c r="A238" s="60" t="s">
        <v>241</v>
      </c>
      <c r="B238" s="60" t="s">
        <v>166</v>
      </c>
      <c r="C238" s="60" t="s">
        <v>242</v>
      </c>
      <c r="D238" s="60" t="s">
        <v>193</v>
      </c>
      <c r="E238" s="60" t="s">
        <v>11</v>
      </c>
      <c r="F238">
        <v>340000</v>
      </c>
      <c r="G238">
        <v>26000</v>
      </c>
      <c r="H238">
        <v>21938.92</v>
      </c>
      <c r="I238" t="s">
        <v>328</v>
      </c>
      <c r="J238">
        <v>134675.44</v>
      </c>
      <c r="K238" s="60" t="s">
        <v>146</v>
      </c>
    </row>
    <row r="239" spans="1:11" x14ac:dyDescent="0.35">
      <c r="A239" s="60" t="s">
        <v>241</v>
      </c>
      <c r="B239" s="60" t="s">
        <v>166</v>
      </c>
      <c r="C239" s="60" t="s">
        <v>242</v>
      </c>
      <c r="D239" s="60" t="s">
        <v>193</v>
      </c>
      <c r="E239" s="60" t="s">
        <v>9</v>
      </c>
      <c r="F239">
        <v>177000</v>
      </c>
      <c r="G239">
        <v>75000</v>
      </c>
      <c r="H239">
        <v>67716</v>
      </c>
      <c r="I239" t="s">
        <v>329</v>
      </c>
      <c r="J239">
        <v>59470.720000000001</v>
      </c>
      <c r="K239" s="60" t="s">
        <v>146</v>
      </c>
    </row>
    <row r="240" spans="1:11" x14ac:dyDescent="0.35">
      <c r="A240" s="60" t="s">
        <v>241</v>
      </c>
      <c r="B240" s="60" t="s">
        <v>166</v>
      </c>
      <c r="C240" s="60" t="s">
        <v>242</v>
      </c>
      <c r="D240" s="60" t="s">
        <v>193</v>
      </c>
      <c r="E240" s="60" t="s">
        <v>4</v>
      </c>
      <c r="F240">
        <v>465000</v>
      </c>
      <c r="G240">
        <v>190000</v>
      </c>
      <c r="H240">
        <v>187026.76</v>
      </c>
      <c r="I240" t="s">
        <v>330</v>
      </c>
      <c r="J240">
        <v>164772.97</v>
      </c>
      <c r="K240" s="60" t="s">
        <v>146</v>
      </c>
    </row>
    <row r="241" spans="1:11" x14ac:dyDescent="0.35">
      <c r="A241" s="60" t="s">
        <v>241</v>
      </c>
      <c r="B241" s="60" t="s">
        <v>166</v>
      </c>
      <c r="C241" s="60" t="s">
        <v>242</v>
      </c>
      <c r="D241" s="60" t="s">
        <v>193</v>
      </c>
      <c r="E241" s="60" t="s">
        <v>148</v>
      </c>
      <c r="F241">
        <v>60000</v>
      </c>
      <c r="G241">
        <v>9400</v>
      </c>
      <c r="H241">
        <v>8715.94</v>
      </c>
      <c r="I241" t="s">
        <v>331</v>
      </c>
      <c r="J241">
        <v>7819.06</v>
      </c>
      <c r="K241" s="60" t="s">
        <v>146</v>
      </c>
    </row>
    <row r="242" spans="1:11" x14ac:dyDescent="0.35">
      <c r="A242" s="60" t="s">
        <v>241</v>
      </c>
      <c r="B242" s="60" t="s">
        <v>166</v>
      </c>
      <c r="C242" s="60" t="s">
        <v>242</v>
      </c>
      <c r="D242" s="60" t="s">
        <v>193</v>
      </c>
      <c r="E242" s="60" t="s">
        <v>3</v>
      </c>
      <c r="F242">
        <v>205000</v>
      </c>
      <c r="G242">
        <v>72000</v>
      </c>
      <c r="H242">
        <v>70759</v>
      </c>
      <c r="I242" t="s">
        <v>332</v>
      </c>
      <c r="J242">
        <v>48301.62</v>
      </c>
      <c r="K242" s="60" t="s">
        <v>146</v>
      </c>
    </row>
    <row r="243" spans="1:11" x14ac:dyDescent="0.35">
      <c r="A243" s="60" t="s">
        <v>241</v>
      </c>
      <c r="B243" s="60" t="s">
        <v>166</v>
      </c>
      <c r="C243" s="60" t="s">
        <v>242</v>
      </c>
      <c r="D243" s="60" t="s">
        <v>193</v>
      </c>
      <c r="E243" s="60" t="s">
        <v>5</v>
      </c>
      <c r="F243">
        <v>233000</v>
      </c>
      <c r="G243">
        <v>46000</v>
      </c>
      <c r="H243">
        <v>45541.55</v>
      </c>
      <c r="I243" t="s">
        <v>333</v>
      </c>
      <c r="J243">
        <v>126030.77</v>
      </c>
      <c r="K243" s="60" t="s">
        <v>146</v>
      </c>
    </row>
    <row r="244" spans="1:11" x14ac:dyDescent="0.35">
      <c r="A244" s="60" t="s">
        <v>241</v>
      </c>
      <c r="B244" s="60" t="s">
        <v>166</v>
      </c>
      <c r="C244" s="60" t="s">
        <v>242</v>
      </c>
      <c r="D244" s="60" t="s">
        <v>193</v>
      </c>
      <c r="E244" s="60" t="s">
        <v>7</v>
      </c>
      <c r="F244">
        <v>186000</v>
      </c>
      <c r="G244">
        <v>40000</v>
      </c>
      <c r="H244">
        <v>39688.22</v>
      </c>
      <c r="I244" t="s">
        <v>334</v>
      </c>
      <c r="J244">
        <v>44256.24</v>
      </c>
      <c r="K244" s="60" t="s">
        <v>146</v>
      </c>
    </row>
    <row r="245" spans="1:11" x14ac:dyDescent="0.35">
      <c r="A245" s="60" t="s">
        <v>241</v>
      </c>
      <c r="B245" s="60" t="s">
        <v>166</v>
      </c>
      <c r="C245" s="60" t="s">
        <v>242</v>
      </c>
      <c r="D245" s="60" t="s">
        <v>194</v>
      </c>
      <c r="E245" s="60" t="s">
        <v>20</v>
      </c>
      <c r="F245">
        <v>74500</v>
      </c>
      <c r="G245">
        <v>15000</v>
      </c>
      <c r="H245">
        <v>14738.53</v>
      </c>
      <c r="I245" t="s">
        <v>403</v>
      </c>
      <c r="J245">
        <v>26040.1</v>
      </c>
      <c r="K245" s="60" t="s">
        <v>146</v>
      </c>
    </row>
    <row r="246" spans="1:11" x14ac:dyDescent="0.35">
      <c r="A246" s="60" t="s">
        <v>241</v>
      </c>
      <c r="B246" s="60" t="s">
        <v>166</v>
      </c>
      <c r="C246" s="60" t="s">
        <v>242</v>
      </c>
      <c r="D246" s="60" t="s">
        <v>194</v>
      </c>
      <c r="E246" s="60" t="s">
        <v>15</v>
      </c>
      <c r="F246">
        <v>112000</v>
      </c>
      <c r="G246">
        <v>20000</v>
      </c>
      <c r="H246">
        <v>18934.169999999998</v>
      </c>
      <c r="I246" t="s">
        <v>404</v>
      </c>
      <c r="J246">
        <v>42260.24</v>
      </c>
      <c r="K246" s="60" t="s">
        <v>146</v>
      </c>
    </row>
    <row r="247" spans="1:11" x14ac:dyDescent="0.35">
      <c r="A247" s="60" t="s">
        <v>241</v>
      </c>
      <c r="B247" s="60" t="s">
        <v>166</v>
      </c>
      <c r="C247" s="60" t="s">
        <v>242</v>
      </c>
      <c r="D247" s="60" t="s">
        <v>194</v>
      </c>
      <c r="E247" s="60" t="s">
        <v>21</v>
      </c>
      <c r="F247">
        <v>103000</v>
      </c>
      <c r="G247">
        <v>36000</v>
      </c>
      <c r="H247">
        <v>35236.589999999997</v>
      </c>
      <c r="I247" t="s">
        <v>405</v>
      </c>
      <c r="J247">
        <v>40168.29</v>
      </c>
      <c r="K247" s="60" t="s">
        <v>146</v>
      </c>
    </row>
    <row r="248" spans="1:11" x14ac:dyDescent="0.35">
      <c r="A248" s="60" t="s">
        <v>241</v>
      </c>
      <c r="B248" s="60" t="s">
        <v>166</v>
      </c>
      <c r="C248" s="60" t="s">
        <v>242</v>
      </c>
      <c r="D248" s="60" t="s">
        <v>194</v>
      </c>
      <c r="E248" s="60" t="s">
        <v>22</v>
      </c>
      <c r="F248">
        <v>93000</v>
      </c>
      <c r="G248">
        <v>20000</v>
      </c>
      <c r="H248">
        <v>18690.27</v>
      </c>
      <c r="I248" t="s">
        <v>406</v>
      </c>
      <c r="J248">
        <v>38391.78</v>
      </c>
      <c r="K248" s="60" t="s">
        <v>146</v>
      </c>
    </row>
    <row r="249" spans="1:11" x14ac:dyDescent="0.35">
      <c r="A249" s="60" t="s">
        <v>241</v>
      </c>
      <c r="B249" s="60" t="s">
        <v>166</v>
      </c>
      <c r="C249" s="60" t="s">
        <v>242</v>
      </c>
      <c r="D249" s="60" t="s">
        <v>194</v>
      </c>
      <c r="E249" s="60" t="s">
        <v>24</v>
      </c>
      <c r="F249">
        <v>130000</v>
      </c>
      <c r="G249">
        <v>54000</v>
      </c>
      <c r="H249">
        <v>53032.3</v>
      </c>
      <c r="I249" t="s">
        <v>407</v>
      </c>
      <c r="J249">
        <v>51400.59</v>
      </c>
      <c r="K249" s="60" t="s">
        <v>146</v>
      </c>
    </row>
    <row r="250" spans="1:11" x14ac:dyDescent="0.35">
      <c r="A250" s="60" t="s">
        <v>241</v>
      </c>
      <c r="B250" s="60" t="s">
        <v>166</v>
      </c>
      <c r="C250" s="60" t="s">
        <v>242</v>
      </c>
      <c r="D250" s="60" t="s">
        <v>194</v>
      </c>
      <c r="E250" s="60" t="s">
        <v>28</v>
      </c>
      <c r="F250">
        <v>88000</v>
      </c>
      <c r="G250">
        <v>26000</v>
      </c>
      <c r="H250">
        <v>24461.07</v>
      </c>
      <c r="I250" t="s">
        <v>408</v>
      </c>
      <c r="J250">
        <v>24464.55</v>
      </c>
      <c r="K250" s="60" t="s">
        <v>146</v>
      </c>
    </row>
    <row r="251" spans="1:11" x14ac:dyDescent="0.35">
      <c r="A251" s="60" t="s">
        <v>241</v>
      </c>
      <c r="B251" s="60" t="s">
        <v>166</v>
      </c>
      <c r="C251" s="60" t="s">
        <v>242</v>
      </c>
      <c r="D251" s="60" t="s">
        <v>194</v>
      </c>
      <c r="E251" s="60" t="s">
        <v>18</v>
      </c>
      <c r="F251">
        <v>65000</v>
      </c>
      <c r="G251">
        <v>22000</v>
      </c>
      <c r="H251">
        <v>21488.93</v>
      </c>
      <c r="I251" t="s">
        <v>409</v>
      </c>
      <c r="J251">
        <v>31882.46</v>
      </c>
      <c r="K251" s="60" t="s">
        <v>146</v>
      </c>
    </row>
    <row r="252" spans="1:11" x14ac:dyDescent="0.35">
      <c r="A252" s="60" t="s">
        <v>241</v>
      </c>
      <c r="B252" s="60" t="s">
        <v>166</v>
      </c>
      <c r="C252" s="60" t="s">
        <v>242</v>
      </c>
      <c r="D252" s="60" t="s">
        <v>194</v>
      </c>
      <c r="E252" s="60" t="s">
        <v>17</v>
      </c>
      <c r="F252">
        <v>70000</v>
      </c>
      <c r="G252">
        <v>22000</v>
      </c>
      <c r="H252">
        <v>21961.4</v>
      </c>
      <c r="I252" t="s">
        <v>410</v>
      </c>
      <c r="J252">
        <v>15638.78</v>
      </c>
      <c r="K252" s="60" t="s">
        <v>146</v>
      </c>
    </row>
    <row r="253" spans="1:11" x14ac:dyDescent="0.35">
      <c r="A253" s="60" t="s">
        <v>241</v>
      </c>
      <c r="B253" s="60" t="s">
        <v>166</v>
      </c>
      <c r="C253" s="60" t="s">
        <v>242</v>
      </c>
      <c r="D253" s="60" t="s">
        <v>194</v>
      </c>
      <c r="E253" s="60" t="s">
        <v>14</v>
      </c>
      <c r="F253">
        <v>139500</v>
      </c>
      <c r="G253">
        <v>34000</v>
      </c>
      <c r="H253">
        <v>33696.129999999997</v>
      </c>
      <c r="I253" t="s">
        <v>411</v>
      </c>
      <c r="J253">
        <v>71484.100000000006</v>
      </c>
      <c r="K253" s="60" t="s">
        <v>146</v>
      </c>
    </row>
    <row r="254" spans="1:11" x14ac:dyDescent="0.35">
      <c r="A254" s="60" t="s">
        <v>241</v>
      </c>
      <c r="B254" s="60" t="s">
        <v>166</v>
      </c>
      <c r="C254" s="60" t="s">
        <v>242</v>
      </c>
      <c r="D254" s="60" t="s">
        <v>194</v>
      </c>
      <c r="E254" s="60" t="s">
        <v>19</v>
      </c>
      <c r="F254">
        <v>84000</v>
      </c>
      <c r="G254">
        <v>27000</v>
      </c>
      <c r="H254">
        <v>26133.61</v>
      </c>
      <c r="I254" t="s">
        <v>412</v>
      </c>
      <c r="J254">
        <v>40809.519999999997</v>
      </c>
      <c r="K254" s="60" t="s">
        <v>146</v>
      </c>
    </row>
    <row r="255" spans="1:11" x14ac:dyDescent="0.35">
      <c r="A255" s="60" t="s">
        <v>241</v>
      </c>
      <c r="B255" s="60" t="s">
        <v>166</v>
      </c>
      <c r="C255" s="60" t="s">
        <v>242</v>
      </c>
      <c r="D255" s="60" t="s">
        <v>194</v>
      </c>
      <c r="E255" s="60" t="s">
        <v>26</v>
      </c>
      <c r="F255">
        <v>126000</v>
      </c>
      <c r="G255">
        <v>47000</v>
      </c>
      <c r="H255">
        <v>46210.879999999997</v>
      </c>
      <c r="I255" t="s">
        <v>413</v>
      </c>
      <c r="J255">
        <v>49083.43</v>
      </c>
      <c r="K255" s="60" t="s">
        <v>146</v>
      </c>
    </row>
    <row r="256" spans="1:11" x14ac:dyDescent="0.35">
      <c r="A256" s="60" t="s">
        <v>241</v>
      </c>
      <c r="B256" s="60" t="s">
        <v>166</v>
      </c>
      <c r="C256" s="60" t="s">
        <v>242</v>
      </c>
      <c r="D256" s="60" t="s">
        <v>194</v>
      </c>
      <c r="E256" s="60" t="s">
        <v>16</v>
      </c>
      <c r="F256">
        <v>74000</v>
      </c>
      <c r="G256">
        <v>25000</v>
      </c>
      <c r="H256">
        <v>24999.69</v>
      </c>
      <c r="I256" t="s">
        <v>414</v>
      </c>
      <c r="J256">
        <v>17385.009999999998</v>
      </c>
      <c r="K256" s="60" t="s">
        <v>146</v>
      </c>
    </row>
    <row r="257" spans="1:11" x14ac:dyDescent="0.35">
      <c r="A257" s="60" t="s">
        <v>241</v>
      </c>
      <c r="B257" s="60" t="s">
        <v>166</v>
      </c>
      <c r="C257" s="60" t="s">
        <v>242</v>
      </c>
      <c r="D257" s="60" t="s">
        <v>194</v>
      </c>
      <c r="E257" s="60" t="s">
        <v>25</v>
      </c>
      <c r="F257">
        <v>135000</v>
      </c>
      <c r="G257">
        <v>70000</v>
      </c>
      <c r="H257">
        <v>69178.05</v>
      </c>
      <c r="I257" t="s">
        <v>415</v>
      </c>
      <c r="J257">
        <v>53023.29</v>
      </c>
      <c r="K257" s="60" t="s">
        <v>146</v>
      </c>
    </row>
    <row r="258" spans="1:11" x14ac:dyDescent="0.35">
      <c r="A258" s="60" t="s">
        <v>241</v>
      </c>
      <c r="B258" s="60" t="s">
        <v>166</v>
      </c>
      <c r="C258" s="60" t="s">
        <v>242</v>
      </c>
      <c r="D258" s="60" t="s">
        <v>194</v>
      </c>
      <c r="E258" s="60" t="s">
        <v>31</v>
      </c>
      <c r="F258">
        <v>93000</v>
      </c>
      <c r="G258">
        <v>33000</v>
      </c>
      <c r="H258">
        <v>31961.72</v>
      </c>
      <c r="I258" t="s">
        <v>416</v>
      </c>
      <c r="J258">
        <v>35490.01</v>
      </c>
      <c r="K258" s="60" t="s">
        <v>146</v>
      </c>
    </row>
    <row r="259" spans="1:11" x14ac:dyDescent="0.35">
      <c r="A259" s="60" t="s">
        <v>241</v>
      </c>
      <c r="B259" s="60" t="s">
        <v>166</v>
      </c>
      <c r="C259" s="60" t="s">
        <v>242</v>
      </c>
      <c r="D259" s="60" t="s">
        <v>194</v>
      </c>
      <c r="E259" s="60" t="s">
        <v>150</v>
      </c>
      <c r="F259">
        <v>93000</v>
      </c>
      <c r="G259">
        <v>45000</v>
      </c>
      <c r="H259">
        <v>44385.61</v>
      </c>
      <c r="I259" t="s">
        <v>417</v>
      </c>
      <c r="J259">
        <v>53247.32</v>
      </c>
      <c r="K259" s="60" t="s">
        <v>146</v>
      </c>
    </row>
    <row r="260" spans="1:11" x14ac:dyDescent="0.35">
      <c r="A260" s="60" t="s">
        <v>241</v>
      </c>
      <c r="B260" s="60" t="s">
        <v>166</v>
      </c>
      <c r="C260" s="60" t="s">
        <v>242</v>
      </c>
      <c r="D260" s="60" t="s">
        <v>194</v>
      </c>
      <c r="E260" s="60" t="s">
        <v>153</v>
      </c>
      <c r="F260">
        <v>93000</v>
      </c>
      <c r="G260">
        <v>38000</v>
      </c>
      <c r="H260">
        <v>36044.550000000003</v>
      </c>
      <c r="I260" t="s">
        <v>418</v>
      </c>
      <c r="J260">
        <v>39785.919999999998</v>
      </c>
      <c r="K260" s="60" t="s">
        <v>146</v>
      </c>
    </row>
    <row r="261" spans="1:11" x14ac:dyDescent="0.35">
      <c r="A261" s="60" t="s">
        <v>241</v>
      </c>
      <c r="B261" s="60" t="s">
        <v>166</v>
      </c>
      <c r="C261" s="60" t="s">
        <v>242</v>
      </c>
      <c r="D261" s="60" t="s">
        <v>194</v>
      </c>
      <c r="E261" s="60" t="s">
        <v>23</v>
      </c>
      <c r="F261">
        <v>140000</v>
      </c>
      <c r="G261">
        <v>68000</v>
      </c>
      <c r="H261">
        <v>63988.24</v>
      </c>
      <c r="I261" t="s">
        <v>419</v>
      </c>
      <c r="J261">
        <v>52881.99</v>
      </c>
      <c r="K261" s="60" t="s">
        <v>146</v>
      </c>
    </row>
    <row r="262" spans="1:11" x14ac:dyDescent="0.35">
      <c r="A262" s="60" t="s">
        <v>241</v>
      </c>
      <c r="B262" s="60" t="s">
        <v>166</v>
      </c>
      <c r="C262" s="60" t="s">
        <v>242</v>
      </c>
      <c r="D262" s="60" t="s">
        <v>194</v>
      </c>
      <c r="E262" s="60" t="s">
        <v>151</v>
      </c>
      <c r="F262">
        <v>75000</v>
      </c>
      <c r="G262">
        <v>38000</v>
      </c>
      <c r="H262">
        <v>34582.89</v>
      </c>
      <c r="I262" t="s">
        <v>420</v>
      </c>
      <c r="J262">
        <v>17442.91</v>
      </c>
      <c r="K262" s="60" t="s">
        <v>146</v>
      </c>
    </row>
    <row r="263" spans="1:11" x14ac:dyDescent="0.35">
      <c r="A263" s="60" t="s">
        <v>241</v>
      </c>
      <c r="B263" s="60" t="s">
        <v>166</v>
      </c>
      <c r="C263" s="60" t="s">
        <v>242</v>
      </c>
      <c r="D263" s="60" t="s">
        <v>194</v>
      </c>
      <c r="E263" s="60" t="s">
        <v>149</v>
      </c>
      <c r="F263">
        <v>75000</v>
      </c>
      <c r="G263">
        <v>38000</v>
      </c>
      <c r="H263">
        <v>36583.51</v>
      </c>
      <c r="I263" t="s">
        <v>421</v>
      </c>
      <c r="J263">
        <v>19814.79</v>
      </c>
      <c r="K263" s="60" t="s">
        <v>146</v>
      </c>
    </row>
    <row r="264" spans="1:11" x14ac:dyDescent="0.35">
      <c r="A264" s="60" t="s">
        <v>243</v>
      </c>
      <c r="B264" s="60" t="s">
        <v>162</v>
      </c>
      <c r="C264" s="60" t="s">
        <v>244</v>
      </c>
      <c r="D264" s="60" t="s">
        <v>193</v>
      </c>
      <c r="E264" s="60" t="s">
        <v>13</v>
      </c>
      <c r="F264">
        <v>1550000</v>
      </c>
      <c r="G264">
        <v>585000</v>
      </c>
      <c r="H264">
        <v>555102.65</v>
      </c>
      <c r="I264" t="s">
        <v>335</v>
      </c>
      <c r="J264">
        <v>569760.76</v>
      </c>
      <c r="K264" s="60" t="s">
        <v>146</v>
      </c>
    </row>
    <row r="265" spans="1:11" x14ac:dyDescent="0.35">
      <c r="A265" s="60" t="s">
        <v>243</v>
      </c>
      <c r="B265" s="60" t="s">
        <v>162</v>
      </c>
      <c r="C265" s="60" t="s">
        <v>244</v>
      </c>
      <c r="D265" s="60" t="s">
        <v>193</v>
      </c>
      <c r="E265" s="60" t="s">
        <v>30</v>
      </c>
      <c r="F265">
        <v>100000</v>
      </c>
      <c r="G265">
        <v>17000</v>
      </c>
      <c r="H265">
        <v>14561.25</v>
      </c>
      <c r="I265" t="s">
        <v>336</v>
      </c>
      <c r="J265">
        <v>28556.46</v>
      </c>
      <c r="K265" s="60" t="s">
        <v>146</v>
      </c>
    </row>
    <row r="266" spans="1:11" x14ac:dyDescent="0.35">
      <c r="A266" s="60" t="s">
        <v>243</v>
      </c>
      <c r="B266" s="60" t="s">
        <v>162</v>
      </c>
      <c r="C266" s="60" t="s">
        <v>244</v>
      </c>
      <c r="D266" s="60" t="s">
        <v>194</v>
      </c>
      <c r="E266" s="60" t="s">
        <v>20</v>
      </c>
      <c r="F266">
        <v>40000</v>
      </c>
      <c r="G266">
        <v>20000</v>
      </c>
      <c r="H266">
        <v>17075.52</v>
      </c>
      <c r="I266" t="s">
        <v>422</v>
      </c>
      <c r="J266">
        <v>12139.3</v>
      </c>
      <c r="K266" s="60" t="s">
        <v>146</v>
      </c>
    </row>
    <row r="267" spans="1:11" x14ac:dyDescent="0.35">
      <c r="A267" s="60" t="s">
        <v>243</v>
      </c>
      <c r="B267" s="60" t="s">
        <v>162</v>
      </c>
      <c r="C267" s="60" t="s">
        <v>244</v>
      </c>
      <c r="D267" s="60" t="s">
        <v>194</v>
      </c>
      <c r="E267" s="60" t="s">
        <v>15</v>
      </c>
      <c r="F267">
        <v>70000</v>
      </c>
      <c r="G267">
        <v>26000</v>
      </c>
      <c r="H267">
        <v>24025.25</v>
      </c>
      <c r="I267" t="s">
        <v>423</v>
      </c>
      <c r="J267">
        <v>26823.19</v>
      </c>
      <c r="K267" s="60" t="s">
        <v>146</v>
      </c>
    </row>
    <row r="268" spans="1:11" x14ac:dyDescent="0.35">
      <c r="A268" s="60" t="s">
        <v>243</v>
      </c>
      <c r="B268" s="60" t="s">
        <v>162</v>
      </c>
      <c r="C268" s="60" t="s">
        <v>244</v>
      </c>
      <c r="D268" s="60" t="s">
        <v>194</v>
      </c>
      <c r="E268" s="60" t="s">
        <v>21</v>
      </c>
      <c r="F268">
        <v>45000</v>
      </c>
      <c r="G268">
        <v>13000</v>
      </c>
      <c r="H268">
        <v>11351.15</v>
      </c>
      <c r="I268" t="s">
        <v>424</v>
      </c>
      <c r="J268">
        <v>8613.6</v>
      </c>
      <c r="K268" s="60" t="s">
        <v>146</v>
      </c>
    </row>
    <row r="269" spans="1:11" x14ac:dyDescent="0.35">
      <c r="A269" s="60" t="s">
        <v>243</v>
      </c>
      <c r="B269" s="60" t="s">
        <v>162</v>
      </c>
      <c r="C269" s="60" t="s">
        <v>244</v>
      </c>
      <c r="D269" s="60" t="s">
        <v>194</v>
      </c>
      <c r="E269" s="60" t="s">
        <v>22</v>
      </c>
      <c r="F269">
        <v>40000</v>
      </c>
      <c r="G269">
        <v>25000</v>
      </c>
      <c r="H269">
        <v>22275.439999999999</v>
      </c>
      <c r="I269" t="s">
        <v>425</v>
      </c>
      <c r="J269">
        <v>14793.35</v>
      </c>
      <c r="K269" s="60" t="s">
        <v>146</v>
      </c>
    </row>
    <row r="270" spans="1:11" x14ac:dyDescent="0.35">
      <c r="A270" s="60" t="s">
        <v>243</v>
      </c>
      <c r="B270" s="60" t="s">
        <v>162</v>
      </c>
      <c r="C270" s="60" t="s">
        <v>244</v>
      </c>
      <c r="D270" s="60" t="s">
        <v>194</v>
      </c>
      <c r="E270" s="60" t="s">
        <v>24</v>
      </c>
      <c r="F270">
        <v>70000</v>
      </c>
      <c r="G270">
        <v>29000</v>
      </c>
      <c r="H270">
        <v>24655.88</v>
      </c>
      <c r="I270" t="s">
        <v>426</v>
      </c>
      <c r="J270">
        <v>25135.69</v>
      </c>
      <c r="K270" s="60" t="s">
        <v>146</v>
      </c>
    </row>
    <row r="271" spans="1:11" x14ac:dyDescent="0.35">
      <c r="A271" s="60" t="s">
        <v>243</v>
      </c>
      <c r="B271" s="60" t="s">
        <v>162</v>
      </c>
      <c r="C271" s="60" t="s">
        <v>244</v>
      </c>
      <c r="D271" s="60" t="s">
        <v>194</v>
      </c>
      <c r="E271" s="60" t="s">
        <v>28</v>
      </c>
      <c r="F271">
        <v>72000</v>
      </c>
      <c r="G271">
        <v>25000</v>
      </c>
      <c r="H271">
        <v>20917.8</v>
      </c>
      <c r="I271" t="s">
        <v>427</v>
      </c>
      <c r="J271">
        <v>20751.97</v>
      </c>
      <c r="K271" s="60" t="s">
        <v>146</v>
      </c>
    </row>
    <row r="272" spans="1:11" x14ac:dyDescent="0.35">
      <c r="A272" s="60" t="s">
        <v>243</v>
      </c>
      <c r="B272" s="60" t="s">
        <v>162</v>
      </c>
      <c r="C272" s="60" t="s">
        <v>244</v>
      </c>
      <c r="D272" s="60" t="s">
        <v>194</v>
      </c>
      <c r="E272" s="60" t="s">
        <v>18</v>
      </c>
      <c r="F272">
        <v>66000</v>
      </c>
      <c r="G272">
        <v>28000</v>
      </c>
      <c r="H272">
        <v>24002.33</v>
      </c>
      <c r="I272" t="s">
        <v>428</v>
      </c>
      <c r="J272">
        <v>23071.25</v>
      </c>
      <c r="K272" s="60" t="s">
        <v>146</v>
      </c>
    </row>
    <row r="273" spans="1:11" x14ac:dyDescent="0.35">
      <c r="A273" s="60" t="s">
        <v>243</v>
      </c>
      <c r="B273" s="60" t="s">
        <v>162</v>
      </c>
      <c r="C273" s="60" t="s">
        <v>244</v>
      </c>
      <c r="D273" s="60" t="s">
        <v>194</v>
      </c>
      <c r="E273" s="60" t="s">
        <v>17</v>
      </c>
      <c r="F273">
        <v>65000</v>
      </c>
      <c r="G273">
        <v>23000</v>
      </c>
      <c r="H273">
        <v>19778.05</v>
      </c>
      <c r="I273" t="s">
        <v>429</v>
      </c>
      <c r="J273">
        <v>19147.099999999999</v>
      </c>
      <c r="K273" s="60" t="s">
        <v>146</v>
      </c>
    </row>
    <row r="274" spans="1:11" x14ac:dyDescent="0.35">
      <c r="A274" s="60" t="s">
        <v>243</v>
      </c>
      <c r="B274" s="60" t="s">
        <v>162</v>
      </c>
      <c r="C274" s="60" t="s">
        <v>244</v>
      </c>
      <c r="D274" s="60" t="s">
        <v>194</v>
      </c>
      <c r="E274" s="60" t="s">
        <v>14</v>
      </c>
      <c r="F274">
        <v>155000</v>
      </c>
      <c r="G274">
        <v>53000</v>
      </c>
      <c r="H274">
        <v>52324.44</v>
      </c>
      <c r="I274" t="s">
        <v>430</v>
      </c>
      <c r="J274">
        <v>56062.95</v>
      </c>
      <c r="K274" s="60" t="s">
        <v>146</v>
      </c>
    </row>
    <row r="275" spans="1:11" x14ac:dyDescent="0.35">
      <c r="A275" s="60" t="s">
        <v>243</v>
      </c>
      <c r="B275" s="60" t="s">
        <v>162</v>
      </c>
      <c r="C275" s="60" t="s">
        <v>244</v>
      </c>
      <c r="D275" s="60" t="s">
        <v>194</v>
      </c>
      <c r="E275" s="60" t="s">
        <v>19</v>
      </c>
      <c r="F275">
        <v>68000</v>
      </c>
      <c r="G275">
        <v>28000</v>
      </c>
      <c r="H275">
        <v>26301.15</v>
      </c>
      <c r="I275" t="s">
        <v>431</v>
      </c>
      <c r="J275">
        <v>28261.7</v>
      </c>
      <c r="K275" s="60" t="s">
        <v>146</v>
      </c>
    </row>
    <row r="276" spans="1:11" x14ac:dyDescent="0.35">
      <c r="A276" s="60" t="s">
        <v>243</v>
      </c>
      <c r="B276" s="60" t="s">
        <v>162</v>
      </c>
      <c r="C276" s="60" t="s">
        <v>244</v>
      </c>
      <c r="D276" s="60" t="s">
        <v>194</v>
      </c>
      <c r="E276" s="60" t="s">
        <v>26</v>
      </c>
      <c r="F276">
        <v>65000</v>
      </c>
      <c r="G276">
        <v>20000</v>
      </c>
      <c r="H276">
        <v>16865.5</v>
      </c>
      <c r="I276" t="s">
        <v>432</v>
      </c>
      <c r="J276">
        <v>13266.1</v>
      </c>
      <c r="K276" s="60" t="s">
        <v>146</v>
      </c>
    </row>
    <row r="277" spans="1:11" x14ac:dyDescent="0.35">
      <c r="A277" s="60" t="s">
        <v>243</v>
      </c>
      <c r="B277" s="60" t="s">
        <v>162</v>
      </c>
      <c r="C277" s="60" t="s">
        <v>244</v>
      </c>
      <c r="D277" s="60" t="s">
        <v>194</v>
      </c>
      <c r="E277" s="60" t="s">
        <v>16</v>
      </c>
      <c r="F277">
        <v>66000</v>
      </c>
      <c r="G277">
        <v>25000</v>
      </c>
      <c r="H277">
        <v>23761.65</v>
      </c>
      <c r="I277" t="s">
        <v>433</v>
      </c>
      <c r="J277">
        <v>22828.55</v>
      </c>
      <c r="K277" s="60" t="s">
        <v>146</v>
      </c>
    </row>
    <row r="278" spans="1:11" x14ac:dyDescent="0.35">
      <c r="A278" s="60" t="s">
        <v>243</v>
      </c>
      <c r="B278" s="60" t="s">
        <v>162</v>
      </c>
      <c r="C278" s="60" t="s">
        <v>244</v>
      </c>
      <c r="D278" s="60" t="s">
        <v>194</v>
      </c>
      <c r="E278" s="60" t="s">
        <v>25</v>
      </c>
      <c r="F278">
        <v>88000</v>
      </c>
      <c r="G278">
        <v>38000</v>
      </c>
      <c r="H278">
        <v>35975.85</v>
      </c>
      <c r="I278" t="s">
        <v>434</v>
      </c>
      <c r="J278">
        <v>38748.129999999997</v>
      </c>
      <c r="K278" s="60" t="s">
        <v>146</v>
      </c>
    </row>
    <row r="279" spans="1:11" x14ac:dyDescent="0.35">
      <c r="A279" s="60" t="s">
        <v>243</v>
      </c>
      <c r="B279" s="60" t="s">
        <v>162</v>
      </c>
      <c r="C279" s="60" t="s">
        <v>244</v>
      </c>
      <c r="D279" s="60" t="s">
        <v>194</v>
      </c>
      <c r="E279" s="60" t="s">
        <v>31</v>
      </c>
      <c r="F279">
        <v>37000</v>
      </c>
      <c r="G279">
        <v>12000</v>
      </c>
      <c r="H279">
        <v>10523.5</v>
      </c>
      <c r="I279" t="s">
        <v>435</v>
      </c>
      <c r="J279">
        <v>10214.84</v>
      </c>
      <c r="K279" s="60" t="s">
        <v>146</v>
      </c>
    </row>
    <row r="280" spans="1:11" x14ac:dyDescent="0.35">
      <c r="A280" s="60" t="s">
        <v>243</v>
      </c>
      <c r="B280" s="60" t="s">
        <v>162</v>
      </c>
      <c r="C280" s="60" t="s">
        <v>244</v>
      </c>
      <c r="D280" s="60" t="s">
        <v>194</v>
      </c>
      <c r="E280" s="60" t="s">
        <v>150</v>
      </c>
      <c r="F280">
        <v>42000</v>
      </c>
      <c r="G280">
        <v>14000</v>
      </c>
      <c r="H280">
        <v>12605.75</v>
      </c>
      <c r="I280" t="s">
        <v>436</v>
      </c>
      <c r="J280">
        <v>13203.61</v>
      </c>
      <c r="K280" s="60" t="s">
        <v>146</v>
      </c>
    </row>
    <row r="281" spans="1:11" x14ac:dyDescent="0.35">
      <c r="A281" s="60" t="s">
        <v>243</v>
      </c>
      <c r="B281" s="60" t="s">
        <v>162</v>
      </c>
      <c r="C281" s="60" t="s">
        <v>244</v>
      </c>
      <c r="D281" s="60" t="s">
        <v>194</v>
      </c>
      <c r="E281" s="60" t="s">
        <v>153</v>
      </c>
      <c r="F281">
        <v>36000</v>
      </c>
      <c r="G281">
        <v>14000</v>
      </c>
      <c r="H281">
        <v>12579.1</v>
      </c>
      <c r="I281" t="s">
        <v>437</v>
      </c>
      <c r="J281">
        <v>13499.92</v>
      </c>
      <c r="K281" s="60" t="s">
        <v>146</v>
      </c>
    </row>
    <row r="282" spans="1:11" x14ac:dyDescent="0.35">
      <c r="A282" s="60" t="s">
        <v>243</v>
      </c>
      <c r="B282" s="60" t="s">
        <v>162</v>
      </c>
      <c r="C282" s="60" t="s">
        <v>244</v>
      </c>
      <c r="D282" s="60" t="s">
        <v>194</v>
      </c>
      <c r="E282" s="60" t="s">
        <v>23</v>
      </c>
      <c r="F282">
        <v>53000</v>
      </c>
      <c r="G282">
        <v>26000</v>
      </c>
      <c r="H282">
        <v>24117.45</v>
      </c>
      <c r="I282" t="s">
        <v>438</v>
      </c>
      <c r="J282">
        <v>21022.81</v>
      </c>
      <c r="K282" s="60" t="s">
        <v>146</v>
      </c>
    </row>
    <row r="283" spans="1:11" x14ac:dyDescent="0.35">
      <c r="A283" s="60" t="s">
        <v>243</v>
      </c>
      <c r="B283" s="60" t="s">
        <v>162</v>
      </c>
      <c r="C283" s="60" t="s">
        <v>244</v>
      </c>
      <c r="D283" s="60" t="s">
        <v>194</v>
      </c>
      <c r="E283" s="60" t="s">
        <v>151</v>
      </c>
      <c r="F283">
        <v>36000</v>
      </c>
      <c r="G283">
        <v>11000</v>
      </c>
      <c r="H283">
        <v>9602.92</v>
      </c>
      <c r="I283" t="s">
        <v>439</v>
      </c>
      <c r="J283">
        <v>13965.58</v>
      </c>
      <c r="K283" s="60" t="s">
        <v>146</v>
      </c>
    </row>
    <row r="284" spans="1:11" x14ac:dyDescent="0.35">
      <c r="A284" s="60" t="s">
        <v>243</v>
      </c>
      <c r="B284" s="60" t="s">
        <v>162</v>
      </c>
      <c r="C284" s="60" t="s">
        <v>244</v>
      </c>
      <c r="D284" s="60" t="s">
        <v>194</v>
      </c>
      <c r="E284" s="60" t="s">
        <v>149</v>
      </c>
      <c r="F284">
        <v>36000</v>
      </c>
      <c r="G284">
        <v>18000</v>
      </c>
      <c r="H284">
        <v>14763.35</v>
      </c>
      <c r="I284" t="s">
        <v>440</v>
      </c>
      <c r="J284">
        <v>12409.9</v>
      </c>
      <c r="K284" s="60" t="s">
        <v>146</v>
      </c>
    </row>
    <row r="285" spans="1:11" x14ac:dyDescent="0.35">
      <c r="A285" s="60" t="s">
        <v>245</v>
      </c>
      <c r="B285" s="60" t="s">
        <v>169</v>
      </c>
      <c r="C285" s="60" t="s">
        <v>246</v>
      </c>
      <c r="D285" s="60" t="s">
        <v>193</v>
      </c>
      <c r="E285" s="60" t="s">
        <v>13</v>
      </c>
      <c r="F285">
        <v>547400</v>
      </c>
      <c r="G285">
        <v>320000</v>
      </c>
      <c r="H285">
        <v>312334.90000000002</v>
      </c>
      <c r="I285" t="s">
        <v>337</v>
      </c>
      <c r="J285">
        <v>196364.4</v>
      </c>
      <c r="K285" s="60" t="s">
        <v>146</v>
      </c>
    </row>
    <row r="286" spans="1:11" x14ac:dyDescent="0.35">
      <c r="A286" s="60" t="s">
        <v>245</v>
      </c>
      <c r="B286" s="60" t="s">
        <v>169</v>
      </c>
      <c r="C286" s="60" t="s">
        <v>246</v>
      </c>
      <c r="D286" s="60" t="s">
        <v>193</v>
      </c>
      <c r="E286" s="60" t="s">
        <v>30</v>
      </c>
      <c r="F286">
        <v>4100000</v>
      </c>
      <c r="G286">
        <v>2487000</v>
      </c>
      <c r="H286">
        <v>2379516.1399999997</v>
      </c>
      <c r="I286" t="s">
        <v>338</v>
      </c>
      <c r="J286">
        <v>1228800.3</v>
      </c>
      <c r="K286" s="60" t="s">
        <v>146</v>
      </c>
    </row>
    <row r="287" spans="1:11" x14ac:dyDescent="0.35">
      <c r="A287" s="60" t="s">
        <v>245</v>
      </c>
      <c r="B287" s="60" t="s">
        <v>169</v>
      </c>
      <c r="C287" s="60" t="s">
        <v>246</v>
      </c>
      <c r="D287" s="60" t="s">
        <v>193</v>
      </c>
      <c r="E287" s="60" t="s">
        <v>27</v>
      </c>
      <c r="F287">
        <v>100000</v>
      </c>
      <c r="G287">
        <v>50000</v>
      </c>
      <c r="H287">
        <v>48579</v>
      </c>
      <c r="I287" t="s">
        <v>339</v>
      </c>
      <c r="J287">
        <v>55024.76</v>
      </c>
      <c r="K287" s="60" t="s">
        <v>146</v>
      </c>
    </row>
    <row r="288" spans="1:11" x14ac:dyDescent="0.35">
      <c r="A288" s="60" t="s">
        <v>245</v>
      </c>
      <c r="B288" s="60" t="s">
        <v>169</v>
      </c>
      <c r="C288" s="60" t="s">
        <v>246</v>
      </c>
      <c r="D288" s="60" t="s">
        <v>194</v>
      </c>
      <c r="E288" s="60" t="s">
        <v>20</v>
      </c>
      <c r="F288">
        <v>115000</v>
      </c>
      <c r="G288">
        <v>58000</v>
      </c>
      <c r="H288">
        <v>57128</v>
      </c>
      <c r="I288" t="s">
        <v>441</v>
      </c>
      <c r="J288">
        <v>58125</v>
      </c>
      <c r="K288" s="60" t="s">
        <v>146</v>
      </c>
    </row>
    <row r="289" spans="1:11" x14ac:dyDescent="0.35">
      <c r="A289" s="60" t="s">
        <v>245</v>
      </c>
      <c r="B289" s="60" t="s">
        <v>169</v>
      </c>
      <c r="C289" s="60" t="s">
        <v>246</v>
      </c>
      <c r="D289" s="60" t="s">
        <v>194</v>
      </c>
      <c r="E289" s="60" t="s">
        <v>15</v>
      </c>
      <c r="F289">
        <v>31500</v>
      </c>
      <c r="G289">
        <v>14000</v>
      </c>
      <c r="H289">
        <v>13587.6</v>
      </c>
      <c r="I289" t="s">
        <v>442</v>
      </c>
      <c r="J289">
        <v>10297</v>
      </c>
      <c r="K289" s="60" t="s">
        <v>146</v>
      </c>
    </row>
    <row r="290" spans="1:11" x14ac:dyDescent="0.35">
      <c r="A290" s="60" t="s">
        <v>245</v>
      </c>
      <c r="B290" s="60" t="s">
        <v>169</v>
      </c>
      <c r="C290" s="60" t="s">
        <v>246</v>
      </c>
      <c r="D290" s="60" t="s">
        <v>194</v>
      </c>
      <c r="E290" s="60" t="s">
        <v>21</v>
      </c>
      <c r="F290">
        <v>300000</v>
      </c>
      <c r="G290">
        <v>145000</v>
      </c>
      <c r="H290">
        <v>143724.57999999999</v>
      </c>
      <c r="I290" t="s">
        <v>443</v>
      </c>
      <c r="J290">
        <v>129780.3</v>
      </c>
      <c r="K290" s="60" t="s">
        <v>146</v>
      </c>
    </row>
    <row r="291" spans="1:11" x14ac:dyDescent="0.35">
      <c r="A291" s="60" t="s">
        <v>245</v>
      </c>
      <c r="B291" s="60" t="s">
        <v>169</v>
      </c>
      <c r="C291" s="60" t="s">
        <v>246</v>
      </c>
      <c r="D291" s="60" t="s">
        <v>194</v>
      </c>
      <c r="E291" s="60" t="s">
        <v>22</v>
      </c>
      <c r="F291">
        <v>366000</v>
      </c>
      <c r="G291">
        <v>240000</v>
      </c>
      <c r="H291">
        <v>238348.38</v>
      </c>
      <c r="I291" t="s">
        <v>444</v>
      </c>
      <c r="J291">
        <v>158790.24</v>
      </c>
      <c r="K291" s="60" t="s">
        <v>146</v>
      </c>
    </row>
    <row r="292" spans="1:11" x14ac:dyDescent="0.35">
      <c r="A292" s="60" t="s">
        <v>245</v>
      </c>
      <c r="B292" s="60" t="s">
        <v>169</v>
      </c>
      <c r="C292" s="60" t="s">
        <v>246</v>
      </c>
      <c r="D292" s="60" t="s">
        <v>194</v>
      </c>
      <c r="E292" s="60" t="s">
        <v>24</v>
      </c>
      <c r="F292">
        <v>991000</v>
      </c>
      <c r="G292">
        <v>480000</v>
      </c>
      <c r="H292">
        <v>478175.78</v>
      </c>
      <c r="I292" t="s">
        <v>445</v>
      </c>
      <c r="J292">
        <v>456389.48</v>
      </c>
      <c r="K292" s="60" t="s">
        <v>146</v>
      </c>
    </row>
    <row r="293" spans="1:11" x14ac:dyDescent="0.35">
      <c r="A293" s="60" t="s">
        <v>245</v>
      </c>
      <c r="B293" s="60" t="s">
        <v>169</v>
      </c>
      <c r="C293" s="60" t="s">
        <v>246</v>
      </c>
      <c r="D293" s="60" t="s">
        <v>194</v>
      </c>
      <c r="E293" s="60" t="s">
        <v>28</v>
      </c>
      <c r="F293">
        <v>1318000</v>
      </c>
      <c r="G293">
        <v>560000</v>
      </c>
      <c r="H293">
        <v>555342.4</v>
      </c>
      <c r="I293" t="s">
        <v>446</v>
      </c>
      <c r="J293">
        <v>754327.82</v>
      </c>
      <c r="K293" s="60" t="s">
        <v>146</v>
      </c>
    </row>
    <row r="294" spans="1:11" x14ac:dyDescent="0.35">
      <c r="A294" s="60" t="s">
        <v>245</v>
      </c>
      <c r="B294" s="60" t="s">
        <v>169</v>
      </c>
      <c r="C294" s="60" t="s">
        <v>246</v>
      </c>
      <c r="D294" s="60" t="s">
        <v>194</v>
      </c>
      <c r="E294" s="60" t="s">
        <v>18</v>
      </c>
      <c r="F294">
        <v>888500</v>
      </c>
      <c r="G294">
        <v>450000</v>
      </c>
      <c r="H294">
        <v>437298.66</v>
      </c>
      <c r="I294" t="s">
        <v>447</v>
      </c>
      <c r="J294">
        <v>383660.79999999999</v>
      </c>
      <c r="K294" s="60" t="s">
        <v>146</v>
      </c>
    </row>
    <row r="295" spans="1:11" x14ac:dyDescent="0.35">
      <c r="A295" s="60" t="s">
        <v>245</v>
      </c>
      <c r="B295" s="60" t="s">
        <v>169</v>
      </c>
      <c r="C295" s="60" t="s">
        <v>246</v>
      </c>
      <c r="D295" s="60" t="s">
        <v>194</v>
      </c>
      <c r="E295" s="60" t="s">
        <v>17</v>
      </c>
      <c r="F295">
        <v>281500</v>
      </c>
      <c r="G295">
        <v>110000</v>
      </c>
      <c r="H295">
        <v>107683.9</v>
      </c>
      <c r="I295" t="s">
        <v>448</v>
      </c>
      <c r="J295">
        <v>107792.1</v>
      </c>
      <c r="K295" s="60" t="s">
        <v>146</v>
      </c>
    </row>
    <row r="296" spans="1:11" x14ac:dyDescent="0.35">
      <c r="A296" s="60" t="s">
        <v>245</v>
      </c>
      <c r="B296" s="60" t="s">
        <v>169</v>
      </c>
      <c r="C296" s="60" t="s">
        <v>246</v>
      </c>
      <c r="D296" s="60" t="s">
        <v>194</v>
      </c>
      <c r="E296" s="60" t="s">
        <v>14</v>
      </c>
      <c r="F296">
        <v>22000</v>
      </c>
      <c r="G296">
        <v>11000</v>
      </c>
      <c r="H296">
        <v>9220</v>
      </c>
      <c r="I296" t="s">
        <v>449</v>
      </c>
      <c r="J296">
        <v>9980</v>
      </c>
      <c r="K296" s="60" t="s">
        <v>146</v>
      </c>
    </row>
    <row r="297" spans="1:11" x14ac:dyDescent="0.35">
      <c r="A297" s="60" t="s">
        <v>245</v>
      </c>
      <c r="B297" s="60" t="s">
        <v>169</v>
      </c>
      <c r="C297" s="60" t="s">
        <v>246</v>
      </c>
      <c r="D297" s="60" t="s">
        <v>194</v>
      </c>
      <c r="E297" s="60" t="s">
        <v>19</v>
      </c>
      <c r="F297">
        <v>469000</v>
      </c>
      <c r="G297">
        <v>230000</v>
      </c>
      <c r="H297">
        <v>228050.3</v>
      </c>
      <c r="I297" t="s">
        <v>450</v>
      </c>
      <c r="J297">
        <v>208151.1</v>
      </c>
      <c r="K297" s="60" t="s">
        <v>146</v>
      </c>
    </row>
    <row r="298" spans="1:11" x14ac:dyDescent="0.35">
      <c r="A298" s="60" t="s">
        <v>245</v>
      </c>
      <c r="B298" s="60" t="s">
        <v>169</v>
      </c>
      <c r="C298" s="60" t="s">
        <v>246</v>
      </c>
      <c r="D298" s="60" t="s">
        <v>194</v>
      </c>
      <c r="E298" s="60" t="s">
        <v>26</v>
      </c>
      <c r="F298">
        <v>413500</v>
      </c>
      <c r="G298">
        <v>190000</v>
      </c>
      <c r="H298">
        <v>186540</v>
      </c>
      <c r="I298" t="s">
        <v>451</v>
      </c>
      <c r="J298">
        <v>96173</v>
      </c>
      <c r="K298" s="60" t="s">
        <v>146</v>
      </c>
    </row>
    <row r="299" spans="1:11" x14ac:dyDescent="0.35">
      <c r="A299" s="60" t="s">
        <v>245</v>
      </c>
      <c r="B299" s="60" t="s">
        <v>169</v>
      </c>
      <c r="C299" s="60" t="s">
        <v>246</v>
      </c>
      <c r="D299" s="60" t="s">
        <v>194</v>
      </c>
      <c r="E299" s="60" t="s">
        <v>16</v>
      </c>
      <c r="F299">
        <v>311500</v>
      </c>
      <c r="G299">
        <v>155000</v>
      </c>
      <c r="H299">
        <v>146518.79999999999</v>
      </c>
      <c r="I299" t="s">
        <v>452</v>
      </c>
      <c r="J299">
        <v>146518.79999999999</v>
      </c>
      <c r="K299" s="60" t="s">
        <v>146</v>
      </c>
    </row>
    <row r="300" spans="1:11" x14ac:dyDescent="0.35">
      <c r="A300" s="60" t="s">
        <v>245</v>
      </c>
      <c r="B300" s="60" t="s">
        <v>169</v>
      </c>
      <c r="C300" s="60" t="s">
        <v>246</v>
      </c>
      <c r="D300" s="60" t="s">
        <v>194</v>
      </c>
      <c r="E300" s="60" t="s">
        <v>25</v>
      </c>
      <c r="F300">
        <v>26000</v>
      </c>
      <c r="G300">
        <v>10000</v>
      </c>
      <c r="H300">
        <v>9690.7999999999993</v>
      </c>
      <c r="I300" t="s">
        <v>453</v>
      </c>
      <c r="J300">
        <v>13964</v>
      </c>
      <c r="K300" s="60" t="s">
        <v>146</v>
      </c>
    </row>
    <row r="301" spans="1:11" x14ac:dyDescent="0.35">
      <c r="A301" s="60" t="s">
        <v>245</v>
      </c>
      <c r="B301" s="60" t="s">
        <v>169</v>
      </c>
      <c r="C301" s="60" t="s">
        <v>246</v>
      </c>
      <c r="D301" s="60" t="s">
        <v>194</v>
      </c>
      <c r="E301" s="60" t="s">
        <v>31</v>
      </c>
      <c r="F301">
        <v>220000</v>
      </c>
      <c r="G301">
        <v>92000</v>
      </c>
      <c r="H301">
        <v>89805.2</v>
      </c>
      <c r="I301" t="s">
        <v>454</v>
      </c>
      <c r="J301">
        <v>84720</v>
      </c>
      <c r="K301" s="60" t="s">
        <v>146</v>
      </c>
    </row>
    <row r="302" spans="1:11" x14ac:dyDescent="0.35">
      <c r="A302" s="60" t="s">
        <v>245</v>
      </c>
      <c r="B302" s="60" t="s">
        <v>169</v>
      </c>
      <c r="C302" s="60" t="s">
        <v>246</v>
      </c>
      <c r="D302" s="60" t="s">
        <v>194</v>
      </c>
      <c r="E302" s="60" t="s">
        <v>150</v>
      </c>
      <c r="F302">
        <v>227500</v>
      </c>
      <c r="G302">
        <v>50000</v>
      </c>
      <c r="H302">
        <v>48704</v>
      </c>
      <c r="I302" t="s">
        <v>455</v>
      </c>
      <c r="J302">
        <v>48704</v>
      </c>
      <c r="K302" s="60" t="s">
        <v>146</v>
      </c>
    </row>
    <row r="303" spans="1:11" x14ac:dyDescent="0.35">
      <c r="A303" s="60" t="s">
        <v>245</v>
      </c>
      <c r="B303" s="60" t="s">
        <v>169</v>
      </c>
      <c r="C303" s="60" t="s">
        <v>246</v>
      </c>
      <c r="D303" s="60" t="s">
        <v>194</v>
      </c>
      <c r="E303" s="60" t="s">
        <v>153</v>
      </c>
      <c r="F303">
        <v>103600</v>
      </c>
      <c r="G303">
        <v>51000</v>
      </c>
      <c r="H303">
        <v>50360</v>
      </c>
      <c r="I303" t="s">
        <v>456</v>
      </c>
      <c r="J303">
        <v>43512.6</v>
      </c>
      <c r="K303" s="60" t="s">
        <v>146</v>
      </c>
    </row>
    <row r="304" spans="1:11" x14ac:dyDescent="0.35">
      <c r="A304" s="60" t="s">
        <v>245</v>
      </c>
      <c r="B304" s="60" t="s">
        <v>169</v>
      </c>
      <c r="C304" s="60" t="s">
        <v>246</v>
      </c>
      <c r="D304" s="60" t="s">
        <v>194</v>
      </c>
      <c r="E304" s="60" t="s">
        <v>23</v>
      </c>
      <c r="F304">
        <v>804000</v>
      </c>
      <c r="G304">
        <v>330000</v>
      </c>
      <c r="H304">
        <v>323193.09000000003</v>
      </c>
      <c r="I304" t="s">
        <v>457</v>
      </c>
      <c r="J304">
        <v>285521.90000000002</v>
      </c>
      <c r="K304" s="60" t="s">
        <v>146</v>
      </c>
    </row>
    <row r="305" spans="1:11" x14ac:dyDescent="0.35">
      <c r="A305" s="60" t="s">
        <v>245</v>
      </c>
      <c r="B305" s="60" t="s">
        <v>169</v>
      </c>
      <c r="C305" s="60" t="s">
        <v>246</v>
      </c>
      <c r="D305" s="60" t="s">
        <v>194</v>
      </c>
      <c r="E305" s="60" t="s">
        <v>151</v>
      </c>
      <c r="F305">
        <v>222000</v>
      </c>
      <c r="G305">
        <v>95000</v>
      </c>
      <c r="H305">
        <v>94580.800000000003</v>
      </c>
      <c r="I305" t="s">
        <v>458</v>
      </c>
      <c r="J305">
        <v>88427.6</v>
      </c>
      <c r="K305" s="60" t="s">
        <v>146</v>
      </c>
    </row>
    <row r="306" spans="1:11" x14ac:dyDescent="0.35">
      <c r="A306" s="60" t="s">
        <v>245</v>
      </c>
      <c r="B306" s="60" t="s">
        <v>169</v>
      </c>
      <c r="C306" s="60" t="s">
        <v>246</v>
      </c>
      <c r="D306" s="60" t="s">
        <v>194</v>
      </c>
      <c r="E306" s="60" t="s">
        <v>149</v>
      </c>
      <c r="F306">
        <v>142000</v>
      </c>
      <c r="G306">
        <v>72000</v>
      </c>
      <c r="H306">
        <v>70814.720000000001</v>
      </c>
      <c r="I306" t="s">
        <v>459</v>
      </c>
      <c r="J306">
        <v>55768.55</v>
      </c>
      <c r="K306" s="60" t="s">
        <v>146</v>
      </c>
    </row>
    <row r="307" spans="1:11" x14ac:dyDescent="0.35">
      <c r="A307" s="60" t="s">
        <v>247</v>
      </c>
      <c r="B307" s="60" t="s">
        <v>282</v>
      </c>
      <c r="C307" s="60" t="s">
        <v>248</v>
      </c>
      <c r="D307" s="60" t="s">
        <v>193</v>
      </c>
      <c r="E307" s="60" t="s">
        <v>152</v>
      </c>
      <c r="F307">
        <v>100</v>
      </c>
      <c r="G307">
        <v>100</v>
      </c>
      <c r="H307">
        <v>88.71</v>
      </c>
      <c r="I307" t="s">
        <v>340</v>
      </c>
      <c r="J307">
        <v>0</v>
      </c>
      <c r="K307" s="60" t="s">
        <v>146</v>
      </c>
    </row>
    <row r="308" spans="1:11" x14ac:dyDescent="0.35">
      <c r="A308" s="60" t="s">
        <v>247</v>
      </c>
      <c r="B308" s="60" t="s">
        <v>282</v>
      </c>
      <c r="C308" s="60" t="s">
        <v>248</v>
      </c>
      <c r="D308" s="60" t="s">
        <v>193</v>
      </c>
      <c r="E308" s="60" t="s">
        <v>13</v>
      </c>
      <c r="F308">
        <v>1048000</v>
      </c>
      <c r="G308">
        <v>526000</v>
      </c>
      <c r="H308">
        <v>475191.47</v>
      </c>
      <c r="I308" t="s">
        <v>341</v>
      </c>
      <c r="J308">
        <v>335263.01</v>
      </c>
      <c r="K308" s="60" t="s">
        <v>146</v>
      </c>
    </row>
    <row r="309" spans="1:11" x14ac:dyDescent="0.35">
      <c r="A309" s="60" t="s">
        <v>247</v>
      </c>
      <c r="B309" s="60" t="s">
        <v>282</v>
      </c>
      <c r="C309" s="60" t="s">
        <v>248</v>
      </c>
      <c r="D309" s="60" t="s">
        <v>193</v>
      </c>
      <c r="E309" s="60" t="s">
        <v>27</v>
      </c>
      <c r="F309">
        <v>1329200</v>
      </c>
      <c r="G309">
        <v>68000</v>
      </c>
      <c r="H309">
        <v>66075.8</v>
      </c>
      <c r="I309" t="s">
        <v>562</v>
      </c>
      <c r="J309">
        <v>32271</v>
      </c>
      <c r="K309" s="60" t="s">
        <v>146</v>
      </c>
    </row>
    <row r="310" spans="1:11" x14ac:dyDescent="0.35">
      <c r="A310" s="60" t="s">
        <v>247</v>
      </c>
      <c r="B310" s="60" t="s">
        <v>282</v>
      </c>
      <c r="C310" s="60" t="s">
        <v>248</v>
      </c>
      <c r="D310" s="60" t="s">
        <v>193</v>
      </c>
      <c r="E310" s="60" t="s">
        <v>6</v>
      </c>
      <c r="F310">
        <v>522000</v>
      </c>
      <c r="G310">
        <v>86000</v>
      </c>
      <c r="H310">
        <v>84445.65</v>
      </c>
      <c r="I310" t="s">
        <v>342</v>
      </c>
      <c r="J310">
        <v>20338.650000000001</v>
      </c>
      <c r="K310" s="60" t="s">
        <v>146</v>
      </c>
    </row>
    <row r="311" spans="1:11" x14ac:dyDescent="0.35">
      <c r="A311" s="60" t="s">
        <v>247</v>
      </c>
      <c r="B311" s="60" t="s">
        <v>282</v>
      </c>
      <c r="C311" s="60" t="s">
        <v>248</v>
      </c>
      <c r="D311" s="60" t="s">
        <v>193</v>
      </c>
      <c r="E311" s="60" t="s">
        <v>148</v>
      </c>
      <c r="F311">
        <v>800</v>
      </c>
      <c r="G311">
        <v>800</v>
      </c>
      <c r="H311">
        <v>705</v>
      </c>
      <c r="I311" t="s">
        <v>343</v>
      </c>
      <c r="J311">
        <v>0</v>
      </c>
      <c r="K311" s="60" t="s">
        <v>146</v>
      </c>
    </row>
    <row r="312" spans="1:11" x14ac:dyDescent="0.35">
      <c r="A312" s="60" t="s">
        <v>247</v>
      </c>
      <c r="B312" s="60" t="s">
        <v>282</v>
      </c>
      <c r="C312" s="60" t="s">
        <v>248</v>
      </c>
      <c r="D312" s="60" t="s">
        <v>194</v>
      </c>
      <c r="E312" s="60" t="s">
        <v>20</v>
      </c>
      <c r="F312">
        <v>67600</v>
      </c>
      <c r="G312">
        <v>45000</v>
      </c>
      <c r="H312">
        <v>39193.120000000003</v>
      </c>
      <c r="I312" t="s">
        <v>460</v>
      </c>
      <c r="J312">
        <v>10979.99</v>
      </c>
      <c r="K312" s="60" t="s">
        <v>146</v>
      </c>
    </row>
    <row r="313" spans="1:11" x14ac:dyDescent="0.35">
      <c r="A313" s="60" t="s">
        <v>247</v>
      </c>
      <c r="B313" s="60" t="s">
        <v>282</v>
      </c>
      <c r="C313" s="60" t="s">
        <v>248</v>
      </c>
      <c r="D313" s="60" t="s">
        <v>194</v>
      </c>
      <c r="E313" s="60" t="s">
        <v>15</v>
      </c>
      <c r="F313">
        <v>94500</v>
      </c>
      <c r="G313">
        <v>60000</v>
      </c>
      <c r="H313">
        <v>53800.56</v>
      </c>
      <c r="I313" t="s">
        <v>461</v>
      </c>
      <c r="J313">
        <v>53026.36</v>
      </c>
      <c r="K313" s="60" t="s">
        <v>146</v>
      </c>
    </row>
    <row r="314" spans="1:11" x14ac:dyDescent="0.35">
      <c r="A314" s="60" t="s">
        <v>247</v>
      </c>
      <c r="B314" s="60" t="s">
        <v>282</v>
      </c>
      <c r="C314" s="60" t="s">
        <v>248</v>
      </c>
      <c r="D314" s="60" t="s">
        <v>194</v>
      </c>
      <c r="E314" s="60" t="s">
        <v>21</v>
      </c>
      <c r="F314">
        <v>87000</v>
      </c>
      <c r="G314">
        <v>45000</v>
      </c>
      <c r="H314">
        <v>39448.589999999997</v>
      </c>
      <c r="I314" t="s">
        <v>462</v>
      </c>
      <c r="J314">
        <v>35955.1</v>
      </c>
      <c r="K314" s="60" t="s">
        <v>146</v>
      </c>
    </row>
    <row r="315" spans="1:11" x14ac:dyDescent="0.35">
      <c r="A315" s="60" t="s">
        <v>247</v>
      </c>
      <c r="B315" s="60" t="s">
        <v>282</v>
      </c>
      <c r="C315" s="60" t="s">
        <v>248</v>
      </c>
      <c r="D315" s="60" t="s">
        <v>194</v>
      </c>
      <c r="E315" s="60" t="s">
        <v>22</v>
      </c>
      <c r="F315">
        <v>210000</v>
      </c>
      <c r="G315">
        <v>33000</v>
      </c>
      <c r="H315">
        <v>27958.01</v>
      </c>
      <c r="I315" t="s">
        <v>463</v>
      </c>
      <c r="J315">
        <v>50595.58</v>
      </c>
      <c r="K315" s="60" t="s">
        <v>146</v>
      </c>
    </row>
    <row r="316" spans="1:11" x14ac:dyDescent="0.35">
      <c r="A316" s="60" t="s">
        <v>247</v>
      </c>
      <c r="B316" s="60" t="s">
        <v>282</v>
      </c>
      <c r="C316" s="60" t="s">
        <v>248</v>
      </c>
      <c r="D316" s="60" t="s">
        <v>194</v>
      </c>
      <c r="E316" s="60" t="s">
        <v>24</v>
      </c>
      <c r="F316">
        <v>121500</v>
      </c>
      <c r="G316">
        <v>80000</v>
      </c>
      <c r="H316">
        <v>74327.179999999993</v>
      </c>
      <c r="I316" t="s">
        <v>464</v>
      </c>
      <c r="J316">
        <v>67068.33</v>
      </c>
      <c r="K316" s="60" t="s">
        <v>146</v>
      </c>
    </row>
    <row r="317" spans="1:11" x14ac:dyDescent="0.35">
      <c r="A317" s="60" t="s">
        <v>247</v>
      </c>
      <c r="B317" s="60" t="s">
        <v>282</v>
      </c>
      <c r="C317" s="60" t="s">
        <v>248</v>
      </c>
      <c r="D317" s="60" t="s">
        <v>194</v>
      </c>
      <c r="E317" s="60" t="s">
        <v>28</v>
      </c>
      <c r="F317">
        <v>116800</v>
      </c>
      <c r="G317">
        <v>60000</v>
      </c>
      <c r="H317">
        <v>55591.1</v>
      </c>
      <c r="I317" t="s">
        <v>465</v>
      </c>
      <c r="J317">
        <v>71592.39</v>
      </c>
      <c r="K317" s="60" t="s">
        <v>146</v>
      </c>
    </row>
    <row r="318" spans="1:11" x14ac:dyDescent="0.35">
      <c r="A318" s="60" t="s">
        <v>247</v>
      </c>
      <c r="B318" s="60" t="s">
        <v>282</v>
      </c>
      <c r="C318" s="60" t="s">
        <v>248</v>
      </c>
      <c r="D318" s="60" t="s">
        <v>194</v>
      </c>
      <c r="E318" s="60" t="s">
        <v>18</v>
      </c>
      <c r="F318">
        <v>123100</v>
      </c>
      <c r="G318">
        <v>43000</v>
      </c>
      <c r="H318">
        <v>38909.06</v>
      </c>
      <c r="I318" t="s">
        <v>466</v>
      </c>
      <c r="J318">
        <v>34392.01</v>
      </c>
      <c r="K318" s="60" t="s">
        <v>146</v>
      </c>
    </row>
    <row r="319" spans="1:11" x14ac:dyDescent="0.35">
      <c r="A319" s="60" t="s">
        <v>247</v>
      </c>
      <c r="B319" s="60" t="s">
        <v>282</v>
      </c>
      <c r="C319" s="60" t="s">
        <v>248</v>
      </c>
      <c r="D319" s="60" t="s">
        <v>194</v>
      </c>
      <c r="E319" s="60" t="s">
        <v>17</v>
      </c>
      <c r="F319">
        <v>92000</v>
      </c>
      <c r="G319">
        <v>63000</v>
      </c>
      <c r="H319">
        <v>57124.88</v>
      </c>
      <c r="I319" t="s">
        <v>467</v>
      </c>
      <c r="J319">
        <v>51613.63</v>
      </c>
      <c r="K319" s="60" t="s">
        <v>146</v>
      </c>
    </row>
    <row r="320" spans="1:11" x14ac:dyDescent="0.35">
      <c r="A320" s="60" t="s">
        <v>247</v>
      </c>
      <c r="B320" s="60" t="s">
        <v>282</v>
      </c>
      <c r="C320" s="60" t="s">
        <v>248</v>
      </c>
      <c r="D320" s="60" t="s">
        <v>194</v>
      </c>
      <c r="E320" s="60" t="s">
        <v>14</v>
      </c>
      <c r="F320">
        <v>139000</v>
      </c>
      <c r="G320">
        <v>70000</v>
      </c>
      <c r="H320">
        <v>67736.27</v>
      </c>
      <c r="I320" t="s">
        <v>468</v>
      </c>
      <c r="J320">
        <v>81434.05</v>
      </c>
      <c r="K320" s="60" t="s">
        <v>146</v>
      </c>
    </row>
    <row r="321" spans="1:11" x14ac:dyDescent="0.35">
      <c r="A321" s="60" t="s">
        <v>247</v>
      </c>
      <c r="B321" s="60" t="s">
        <v>282</v>
      </c>
      <c r="C321" s="60" t="s">
        <v>248</v>
      </c>
      <c r="D321" s="60" t="s">
        <v>194</v>
      </c>
      <c r="E321" s="60" t="s">
        <v>19</v>
      </c>
      <c r="F321">
        <v>93000</v>
      </c>
      <c r="G321">
        <v>43000</v>
      </c>
      <c r="H321">
        <v>38955.589999999997</v>
      </c>
      <c r="I321" t="s">
        <v>469</v>
      </c>
      <c r="J321">
        <v>60108.94</v>
      </c>
      <c r="K321" s="60" t="s">
        <v>146</v>
      </c>
    </row>
    <row r="322" spans="1:11" x14ac:dyDescent="0.35">
      <c r="A322" s="60" t="s">
        <v>247</v>
      </c>
      <c r="B322" s="60" t="s">
        <v>282</v>
      </c>
      <c r="C322" s="60" t="s">
        <v>248</v>
      </c>
      <c r="D322" s="60" t="s">
        <v>194</v>
      </c>
      <c r="E322" s="60" t="s">
        <v>26</v>
      </c>
      <c r="F322">
        <v>119000</v>
      </c>
      <c r="G322">
        <v>62000</v>
      </c>
      <c r="H322">
        <v>57502.239999999998</v>
      </c>
      <c r="I322" t="s">
        <v>470</v>
      </c>
      <c r="J322">
        <v>56797.07</v>
      </c>
      <c r="K322" s="60" t="s">
        <v>146</v>
      </c>
    </row>
    <row r="323" spans="1:11" x14ac:dyDescent="0.35">
      <c r="A323" s="60" t="s">
        <v>247</v>
      </c>
      <c r="B323" s="60" t="s">
        <v>282</v>
      </c>
      <c r="C323" s="60" t="s">
        <v>248</v>
      </c>
      <c r="D323" s="60" t="s">
        <v>194</v>
      </c>
      <c r="E323" s="60" t="s">
        <v>16</v>
      </c>
      <c r="F323">
        <v>87000</v>
      </c>
      <c r="G323">
        <v>38000</v>
      </c>
      <c r="H323">
        <v>31593.08</v>
      </c>
      <c r="I323" t="s">
        <v>471</v>
      </c>
      <c r="J323">
        <v>40462</v>
      </c>
      <c r="K323" s="60" t="s">
        <v>146</v>
      </c>
    </row>
    <row r="324" spans="1:11" x14ac:dyDescent="0.35">
      <c r="A324" s="60" t="s">
        <v>247</v>
      </c>
      <c r="B324" s="60" t="s">
        <v>282</v>
      </c>
      <c r="C324" s="60" t="s">
        <v>248</v>
      </c>
      <c r="D324" s="60" t="s">
        <v>194</v>
      </c>
      <c r="E324" s="60" t="s">
        <v>25</v>
      </c>
      <c r="F324">
        <v>152400</v>
      </c>
      <c r="G324">
        <v>80000</v>
      </c>
      <c r="H324">
        <v>77356.98</v>
      </c>
      <c r="I324" t="s">
        <v>472</v>
      </c>
      <c r="J324">
        <v>40833.19</v>
      </c>
      <c r="K324" s="60" t="s">
        <v>146</v>
      </c>
    </row>
    <row r="325" spans="1:11" x14ac:dyDescent="0.35">
      <c r="A325" s="60" t="s">
        <v>247</v>
      </c>
      <c r="B325" s="60" t="s">
        <v>282</v>
      </c>
      <c r="C325" s="60" t="s">
        <v>248</v>
      </c>
      <c r="D325" s="60" t="s">
        <v>194</v>
      </c>
      <c r="E325" s="60" t="s">
        <v>31</v>
      </c>
      <c r="F325">
        <v>71000</v>
      </c>
      <c r="G325">
        <v>30000</v>
      </c>
      <c r="H325">
        <v>28139.42</v>
      </c>
      <c r="I325" t="s">
        <v>473</v>
      </c>
      <c r="J325">
        <v>36716.47</v>
      </c>
      <c r="K325" s="60" t="s">
        <v>146</v>
      </c>
    </row>
    <row r="326" spans="1:11" x14ac:dyDescent="0.35">
      <c r="A326" s="60" t="s">
        <v>247</v>
      </c>
      <c r="B326" s="60" t="s">
        <v>282</v>
      </c>
      <c r="C326" s="60" t="s">
        <v>248</v>
      </c>
      <c r="D326" s="60" t="s">
        <v>194</v>
      </c>
      <c r="E326" s="60" t="s">
        <v>150</v>
      </c>
      <c r="F326">
        <v>74000</v>
      </c>
      <c r="G326">
        <v>10000</v>
      </c>
      <c r="H326">
        <v>9506.25</v>
      </c>
      <c r="I326" t="s">
        <v>474</v>
      </c>
      <c r="J326">
        <v>33360.089999999997</v>
      </c>
      <c r="K326" s="60" t="s">
        <v>146</v>
      </c>
    </row>
    <row r="327" spans="1:11" x14ac:dyDescent="0.35">
      <c r="A327" s="60" t="s">
        <v>247</v>
      </c>
      <c r="B327" s="60" t="s">
        <v>282</v>
      </c>
      <c r="C327" s="60" t="s">
        <v>248</v>
      </c>
      <c r="D327" s="60" t="s">
        <v>194</v>
      </c>
      <c r="E327" s="60" t="s">
        <v>153</v>
      </c>
      <c r="F327">
        <v>81000</v>
      </c>
      <c r="G327">
        <v>38000</v>
      </c>
      <c r="H327">
        <v>32021.98</v>
      </c>
      <c r="I327" t="s">
        <v>475</v>
      </c>
      <c r="J327">
        <v>32749.48</v>
      </c>
      <c r="K327" s="60" t="s">
        <v>146</v>
      </c>
    </row>
    <row r="328" spans="1:11" x14ac:dyDescent="0.35">
      <c r="A328" s="60" t="s">
        <v>247</v>
      </c>
      <c r="B328" s="60" t="s">
        <v>282</v>
      </c>
      <c r="C328" s="60" t="s">
        <v>248</v>
      </c>
      <c r="D328" s="60" t="s">
        <v>194</v>
      </c>
      <c r="E328" s="60" t="s">
        <v>23</v>
      </c>
      <c r="F328">
        <v>132000</v>
      </c>
      <c r="G328">
        <v>65000</v>
      </c>
      <c r="H328">
        <v>60947.81</v>
      </c>
      <c r="I328" t="s">
        <v>476</v>
      </c>
      <c r="J328">
        <v>59193.39</v>
      </c>
      <c r="K328" s="60" t="s">
        <v>146</v>
      </c>
    </row>
    <row r="329" spans="1:11" x14ac:dyDescent="0.35">
      <c r="A329" s="60" t="s">
        <v>247</v>
      </c>
      <c r="B329" s="60" t="s">
        <v>282</v>
      </c>
      <c r="C329" s="60" t="s">
        <v>248</v>
      </c>
      <c r="D329" s="60" t="s">
        <v>194</v>
      </c>
      <c r="E329" s="60" t="s">
        <v>151</v>
      </c>
      <c r="F329">
        <v>64000</v>
      </c>
      <c r="G329">
        <v>28000</v>
      </c>
      <c r="H329">
        <v>23360.28</v>
      </c>
      <c r="I329" t="s">
        <v>477</v>
      </c>
      <c r="J329">
        <v>11412.64</v>
      </c>
      <c r="K329" s="60" t="s">
        <v>146</v>
      </c>
    </row>
    <row r="330" spans="1:11" x14ac:dyDescent="0.35">
      <c r="A330" s="60" t="s">
        <v>247</v>
      </c>
      <c r="B330" s="60" t="s">
        <v>282</v>
      </c>
      <c r="C330" s="60" t="s">
        <v>248</v>
      </c>
      <c r="D330" s="60" t="s">
        <v>194</v>
      </c>
      <c r="E330" s="60" t="s">
        <v>149</v>
      </c>
      <c r="F330">
        <v>69000</v>
      </c>
      <c r="G330">
        <v>26100</v>
      </c>
      <c r="H330">
        <v>22930</v>
      </c>
      <c r="I330" t="s">
        <v>478</v>
      </c>
      <c r="J330">
        <v>33383.54</v>
      </c>
      <c r="K330" s="60" t="s">
        <v>146</v>
      </c>
    </row>
    <row r="331" spans="1:11" x14ac:dyDescent="0.35">
      <c r="A331" s="60" t="s">
        <v>249</v>
      </c>
      <c r="B331" s="60" t="s">
        <v>168</v>
      </c>
      <c r="C331" s="60" t="s">
        <v>250</v>
      </c>
      <c r="D331" s="60" t="s">
        <v>193</v>
      </c>
      <c r="E331" s="60" t="s">
        <v>13</v>
      </c>
      <c r="F331">
        <v>2197000</v>
      </c>
      <c r="G331">
        <v>500100</v>
      </c>
      <c r="H331">
        <v>477084.32</v>
      </c>
      <c r="I331" t="s">
        <v>344</v>
      </c>
      <c r="J331">
        <v>406083.86</v>
      </c>
      <c r="K331" s="60" t="s">
        <v>146</v>
      </c>
    </row>
    <row r="332" spans="1:11" x14ac:dyDescent="0.35">
      <c r="A332" s="60" t="s">
        <v>249</v>
      </c>
      <c r="B332" s="60" t="s">
        <v>168</v>
      </c>
      <c r="C332" s="60" t="s">
        <v>250</v>
      </c>
      <c r="D332" s="60" t="s">
        <v>193</v>
      </c>
      <c r="E332" s="60" t="s">
        <v>30</v>
      </c>
      <c r="F332">
        <v>3616500</v>
      </c>
      <c r="G332">
        <v>1592000</v>
      </c>
      <c r="H332">
        <v>1499981.22</v>
      </c>
      <c r="I332" t="s">
        <v>345</v>
      </c>
      <c r="J332">
        <v>1686610.26</v>
      </c>
      <c r="K332" s="60" t="s">
        <v>146</v>
      </c>
    </row>
    <row r="333" spans="1:11" x14ac:dyDescent="0.35">
      <c r="A333" s="60" t="s">
        <v>249</v>
      </c>
      <c r="B333" s="60" t="s">
        <v>168</v>
      </c>
      <c r="C333" s="60" t="s">
        <v>250</v>
      </c>
      <c r="D333" s="60" t="s">
        <v>193</v>
      </c>
      <c r="E333" s="60" t="s">
        <v>27</v>
      </c>
      <c r="F333">
        <v>5563500</v>
      </c>
      <c r="G333">
        <v>950000</v>
      </c>
      <c r="H333">
        <v>885558.38</v>
      </c>
      <c r="I333" t="s">
        <v>346</v>
      </c>
      <c r="J333">
        <v>863731.57</v>
      </c>
      <c r="K333" s="60" t="s">
        <v>146</v>
      </c>
    </row>
    <row r="334" spans="1:11" x14ac:dyDescent="0.35">
      <c r="A334" s="60" t="s">
        <v>249</v>
      </c>
      <c r="B334" s="60" t="s">
        <v>168</v>
      </c>
      <c r="C334" s="60" t="s">
        <v>250</v>
      </c>
      <c r="D334" s="60" t="s">
        <v>193</v>
      </c>
      <c r="E334" s="60" t="s">
        <v>6</v>
      </c>
      <c r="F334">
        <v>20000</v>
      </c>
      <c r="G334">
        <v>900</v>
      </c>
      <c r="H334">
        <v>735.5</v>
      </c>
      <c r="I334" t="s">
        <v>347</v>
      </c>
      <c r="J334">
        <v>733.95</v>
      </c>
      <c r="K334" s="60" t="s">
        <v>146</v>
      </c>
    </row>
    <row r="335" spans="1:11" x14ac:dyDescent="0.35">
      <c r="A335" s="60" t="s">
        <v>249</v>
      </c>
      <c r="B335" s="60" t="s">
        <v>168</v>
      </c>
      <c r="C335" s="60" t="s">
        <v>250</v>
      </c>
      <c r="D335" s="60" t="s">
        <v>194</v>
      </c>
      <c r="E335" s="60" t="s">
        <v>20</v>
      </c>
      <c r="F335">
        <v>89000</v>
      </c>
      <c r="G335">
        <v>42000</v>
      </c>
      <c r="H335">
        <v>39915.370000000003</v>
      </c>
      <c r="I335" t="s">
        <v>479</v>
      </c>
      <c r="J335">
        <v>18431.650000000001</v>
      </c>
      <c r="K335" s="60" t="s">
        <v>146</v>
      </c>
    </row>
    <row r="336" spans="1:11" x14ac:dyDescent="0.35">
      <c r="A336" s="60" t="s">
        <v>249</v>
      </c>
      <c r="B336" s="60" t="s">
        <v>168</v>
      </c>
      <c r="C336" s="60" t="s">
        <v>250</v>
      </c>
      <c r="D336" s="60" t="s">
        <v>194</v>
      </c>
      <c r="E336" s="60" t="s">
        <v>15</v>
      </c>
      <c r="F336">
        <v>160000</v>
      </c>
      <c r="G336">
        <v>55000</v>
      </c>
      <c r="H336">
        <v>53662.28</v>
      </c>
      <c r="I336" t="s">
        <v>480</v>
      </c>
      <c r="J336">
        <v>59169.16</v>
      </c>
      <c r="K336" s="60" t="s">
        <v>146</v>
      </c>
    </row>
    <row r="337" spans="1:11" x14ac:dyDescent="0.35">
      <c r="A337" s="60" t="s">
        <v>249</v>
      </c>
      <c r="B337" s="60" t="s">
        <v>168</v>
      </c>
      <c r="C337" s="60" t="s">
        <v>250</v>
      </c>
      <c r="D337" s="60" t="s">
        <v>194</v>
      </c>
      <c r="E337" s="60" t="s">
        <v>21</v>
      </c>
      <c r="F337">
        <v>78000</v>
      </c>
      <c r="G337">
        <v>30000</v>
      </c>
      <c r="H337">
        <v>26380.49</v>
      </c>
      <c r="I337" t="s">
        <v>481</v>
      </c>
      <c r="J337">
        <v>21345.33</v>
      </c>
      <c r="K337" s="60" t="s">
        <v>146</v>
      </c>
    </row>
    <row r="338" spans="1:11" x14ac:dyDescent="0.35">
      <c r="A338" s="60" t="s">
        <v>249</v>
      </c>
      <c r="B338" s="60" t="s">
        <v>168</v>
      </c>
      <c r="C338" s="60" t="s">
        <v>250</v>
      </c>
      <c r="D338" s="60" t="s">
        <v>194</v>
      </c>
      <c r="E338" s="60" t="s">
        <v>22</v>
      </c>
      <c r="F338">
        <v>60000</v>
      </c>
      <c r="G338">
        <v>27000</v>
      </c>
      <c r="H338">
        <v>22415.1</v>
      </c>
      <c r="I338" t="s">
        <v>482</v>
      </c>
      <c r="J338">
        <v>18871.95</v>
      </c>
      <c r="K338" s="60" t="s">
        <v>146</v>
      </c>
    </row>
    <row r="339" spans="1:11" x14ac:dyDescent="0.35">
      <c r="A339" s="60" t="s">
        <v>249</v>
      </c>
      <c r="B339" s="60" t="s">
        <v>168</v>
      </c>
      <c r="C339" s="60" t="s">
        <v>250</v>
      </c>
      <c r="D339" s="60" t="s">
        <v>194</v>
      </c>
      <c r="E339" s="60" t="s">
        <v>24</v>
      </c>
      <c r="F339">
        <v>130000</v>
      </c>
      <c r="G339">
        <v>45000</v>
      </c>
      <c r="H339">
        <v>39060.199999999997</v>
      </c>
      <c r="I339" t="s">
        <v>483</v>
      </c>
      <c r="J339">
        <v>39220.449999999997</v>
      </c>
      <c r="K339" s="60" t="s">
        <v>146</v>
      </c>
    </row>
    <row r="340" spans="1:11" x14ac:dyDescent="0.35">
      <c r="A340" s="60" t="s">
        <v>249</v>
      </c>
      <c r="B340" s="60" t="s">
        <v>168</v>
      </c>
      <c r="C340" s="60" t="s">
        <v>250</v>
      </c>
      <c r="D340" s="60" t="s">
        <v>194</v>
      </c>
      <c r="E340" s="60" t="s">
        <v>28</v>
      </c>
      <c r="F340">
        <v>180000</v>
      </c>
      <c r="G340">
        <v>82000</v>
      </c>
      <c r="H340">
        <v>77934.41</v>
      </c>
      <c r="I340" t="s">
        <v>484</v>
      </c>
      <c r="J340">
        <v>38110.519999999997</v>
      </c>
      <c r="K340" s="60" t="s">
        <v>146</v>
      </c>
    </row>
    <row r="341" spans="1:11" x14ac:dyDescent="0.35">
      <c r="A341" s="60" t="s">
        <v>249</v>
      </c>
      <c r="B341" s="60" t="s">
        <v>168</v>
      </c>
      <c r="C341" s="60" t="s">
        <v>250</v>
      </c>
      <c r="D341" s="60" t="s">
        <v>194</v>
      </c>
      <c r="E341" s="60" t="s">
        <v>18</v>
      </c>
      <c r="F341">
        <v>160000</v>
      </c>
      <c r="G341">
        <v>65000</v>
      </c>
      <c r="H341">
        <v>60135.35</v>
      </c>
      <c r="I341" t="s">
        <v>485</v>
      </c>
      <c r="J341">
        <v>66287.17</v>
      </c>
      <c r="K341" s="60" t="s">
        <v>146</v>
      </c>
    </row>
    <row r="342" spans="1:11" x14ac:dyDescent="0.35">
      <c r="A342" s="60" t="s">
        <v>249</v>
      </c>
      <c r="B342" s="60" t="s">
        <v>168</v>
      </c>
      <c r="C342" s="60" t="s">
        <v>250</v>
      </c>
      <c r="D342" s="60" t="s">
        <v>194</v>
      </c>
      <c r="E342" s="60" t="s">
        <v>17</v>
      </c>
      <c r="F342">
        <v>150000</v>
      </c>
      <c r="G342">
        <v>60000</v>
      </c>
      <c r="H342">
        <v>52963.55</v>
      </c>
      <c r="I342" t="s">
        <v>486</v>
      </c>
      <c r="J342">
        <v>50174.76</v>
      </c>
      <c r="K342" s="60" t="s">
        <v>146</v>
      </c>
    </row>
    <row r="343" spans="1:11" x14ac:dyDescent="0.35">
      <c r="A343" s="60" t="s">
        <v>249</v>
      </c>
      <c r="B343" s="60" t="s">
        <v>168</v>
      </c>
      <c r="C343" s="60" t="s">
        <v>250</v>
      </c>
      <c r="D343" s="60" t="s">
        <v>194</v>
      </c>
      <c r="E343" s="60" t="s">
        <v>14</v>
      </c>
      <c r="F343">
        <v>470000</v>
      </c>
      <c r="G343">
        <v>130000</v>
      </c>
      <c r="H343">
        <v>121581.59</v>
      </c>
      <c r="I343" t="s">
        <v>487</v>
      </c>
      <c r="J343">
        <v>73679.210000000006</v>
      </c>
      <c r="K343" s="60" t="s">
        <v>146</v>
      </c>
    </row>
    <row r="344" spans="1:11" x14ac:dyDescent="0.35">
      <c r="A344" s="60" t="s">
        <v>249</v>
      </c>
      <c r="B344" s="60" t="s">
        <v>168</v>
      </c>
      <c r="C344" s="60" t="s">
        <v>250</v>
      </c>
      <c r="D344" s="60" t="s">
        <v>194</v>
      </c>
      <c r="E344" s="60" t="s">
        <v>19</v>
      </c>
      <c r="F344">
        <v>126000</v>
      </c>
      <c r="G344">
        <v>50000</v>
      </c>
      <c r="H344">
        <v>46643.7</v>
      </c>
      <c r="I344" t="s">
        <v>488</v>
      </c>
      <c r="J344">
        <v>42520.95</v>
      </c>
      <c r="K344" s="60" t="s">
        <v>146</v>
      </c>
    </row>
    <row r="345" spans="1:11" x14ac:dyDescent="0.35">
      <c r="A345" s="60" t="s">
        <v>249</v>
      </c>
      <c r="B345" s="60" t="s">
        <v>168</v>
      </c>
      <c r="C345" s="60" t="s">
        <v>250</v>
      </c>
      <c r="D345" s="60" t="s">
        <v>194</v>
      </c>
      <c r="E345" s="60" t="s">
        <v>26</v>
      </c>
      <c r="F345">
        <v>65000</v>
      </c>
      <c r="G345">
        <v>16000</v>
      </c>
      <c r="H345">
        <v>13760.95</v>
      </c>
      <c r="I345" t="s">
        <v>489</v>
      </c>
      <c r="J345">
        <v>32986.78</v>
      </c>
      <c r="K345" s="60" t="s">
        <v>146</v>
      </c>
    </row>
    <row r="346" spans="1:11" x14ac:dyDescent="0.35">
      <c r="A346" s="60" t="s">
        <v>249</v>
      </c>
      <c r="B346" s="60" t="s">
        <v>168</v>
      </c>
      <c r="C346" s="60" t="s">
        <v>250</v>
      </c>
      <c r="D346" s="60" t="s">
        <v>194</v>
      </c>
      <c r="E346" s="60" t="s">
        <v>16</v>
      </c>
      <c r="F346">
        <v>80000</v>
      </c>
      <c r="G346">
        <v>22000</v>
      </c>
      <c r="H346">
        <v>18173.900000000001</v>
      </c>
      <c r="I346" t="s">
        <v>490</v>
      </c>
      <c r="J346">
        <v>23999.73</v>
      </c>
      <c r="K346" s="60" t="s">
        <v>146</v>
      </c>
    </row>
    <row r="347" spans="1:11" x14ac:dyDescent="0.35">
      <c r="A347" s="60" t="s">
        <v>249</v>
      </c>
      <c r="B347" s="60" t="s">
        <v>168</v>
      </c>
      <c r="C347" s="60" t="s">
        <v>250</v>
      </c>
      <c r="D347" s="60" t="s">
        <v>194</v>
      </c>
      <c r="E347" s="60" t="s">
        <v>25</v>
      </c>
      <c r="F347">
        <v>542000</v>
      </c>
      <c r="G347">
        <v>130000</v>
      </c>
      <c r="H347">
        <v>120762.73</v>
      </c>
      <c r="I347" t="s">
        <v>491</v>
      </c>
      <c r="J347">
        <v>178755.9</v>
      </c>
      <c r="K347" s="60" t="s">
        <v>146</v>
      </c>
    </row>
    <row r="348" spans="1:11" x14ac:dyDescent="0.35">
      <c r="A348" s="60" t="s">
        <v>249</v>
      </c>
      <c r="B348" s="60" t="s">
        <v>168</v>
      </c>
      <c r="C348" s="60" t="s">
        <v>250</v>
      </c>
      <c r="D348" s="60" t="s">
        <v>194</v>
      </c>
      <c r="E348" s="60" t="s">
        <v>31</v>
      </c>
      <c r="F348">
        <v>100000</v>
      </c>
      <c r="G348">
        <v>45000</v>
      </c>
      <c r="H348">
        <v>37262.5</v>
      </c>
      <c r="I348" t="s">
        <v>492</v>
      </c>
      <c r="J348">
        <v>32191.79</v>
      </c>
      <c r="K348" s="60" t="s">
        <v>146</v>
      </c>
    </row>
    <row r="349" spans="1:11" x14ac:dyDescent="0.35">
      <c r="A349" s="60" t="s">
        <v>249</v>
      </c>
      <c r="B349" s="60" t="s">
        <v>168</v>
      </c>
      <c r="C349" s="60" t="s">
        <v>250</v>
      </c>
      <c r="D349" s="60" t="s">
        <v>194</v>
      </c>
      <c r="E349" s="60" t="s">
        <v>150</v>
      </c>
      <c r="F349">
        <v>100000</v>
      </c>
      <c r="G349">
        <v>20000</v>
      </c>
      <c r="H349">
        <v>16247.93</v>
      </c>
      <c r="I349" t="s">
        <v>493</v>
      </c>
      <c r="J349">
        <v>26679.93</v>
      </c>
      <c r="K349" s="60" t="s">
        <v>146</v>
      </c>
    </row>
    <row r="350" spans="1:11" x14ac:dyDescent="0.35">
      <c r="A350" s="60" t="s">
        <v>249</v>
      </c>
      <c r="B350" s="60" t="s">
        <v>168</v>
      </c>
      <c r="C350" s="60" t="s">
        <v>250</v>
      </c>
      <c r="D350" s="60" t="s">
        <v>194</v>
      </c>
      <c r="E350" s="60" t="s">
        <v>153</v>
      </c>
      <c r="F350">
        <v>80000</v>
      </c>
      <c r="G350">
        <v>30000</v>
      </c>
      <c r="H350">
        <v>26924.16</v>
      </c>
      <c r="I350" t="s">
        <v>494</v>
      </c>
      <c r="J350">
        <v>23003.599999999999</v>
      </c>
      <c r="K350" s="60" t="s">
        <v>146</v>
      </c>
    </row>
    <row r="351" spans="1:11" x14ac:dyDescent="0.35">
      <c r="A351" s="60" t="s">
        <v>249</v>
      </c>
      <c r="B351" s="60" t="s">
        <v>168</v>
      </c>
      <c r="C351" s="60" t="s">
        <v>250</v>
      </c>
      <c r="D351" s="60" t="s">
        <v>194</v>
      </c>
      <c r="E351" s="60" t="s">
        <v>23</v>
      </c>
      <c r="F351">
        <v>180000</v>
      </c>
      <c r="G351">
        <v>65000</v>
      </c>
      <c r="H351">
        <v>59713.1</v>
      </c>
      <c r="I351" t="s">
        <v>495</v>
      </c>
      <c r="J351">
        <v>57973.43</v>
      </c>
      <c r="K351" s="60" t="s">
        <v>146</v>
      </c>
    </row>
    <row r="352" spans="1:11" x14ac:dyDescent="0.35">
      <c r="A352" s="60" t="s">
        <v>249</v>
      </c>
      <c r="B352" s="60" t="s">
        <v>168</v>
      </c>
      <c r="C352" s="60" t="s">
        <v>250</v>
      </c>
      <c r="D352" s="60" t="s">
        <v>194</v>
      </c>
      <c r="E352" s="60" t="s">
        <v>151</v>
      </c>
      <c r="F352">
        <v>68000</v>
      </c>
      <c r="G352">
        <v>17000</v>
      </c>
      <c r="H352">
        <v>14471.4</v>
      </c>
      <c r="I352" t="s">
        <v>496</v>
      </c>
      <c r="J352">
        <v>12947.8</v>
      </c>
      <c r="K352" s="60" t="s">
        <v>146</v>
      </c>
    </row>
    <row r="353" spans="1:11" x14ac:dyDescent="0.35">
      <c r="A353" s="60" t="s">
        <v>249</v>
      </c>
      <c r="B353" s="60" t="s">
        <v>168</v>
      </c>
      <c r="C353" s="60" t="s">
        <v>250</v>
      </c>
      <c r="D353" s="60" t="s">
        <v>194</v>
      </c>
      <c r="E353" s="60" t="s">
        <v>149</v>
      </c>
      <c r="F353">
        <v>85000</v>
      </c>
      <c r="G353">
        <v>26000</v>
      </c>
      <c r="H353">
        <v>21120.85</v>
      </c>
      <c r="I353" t="s">
        <v>497</v>
      </c>
      <c r="J353">
        <v>32847.089999999997</v>
      </c>
      <c r="K353" s="60" t="s">
        <v>146</v>
      </c>
    </row>
    <row r="354" spans="1:11" x14ac:dyDescent="0.35">
      <c r="A354" s="60" t="s">
        <v>251</v>
      </c>
      <c r="B354" s="60" t="s">
        <v>566</v>
      </c>
      <c r="C354" s="60" t="s">
        <v>252</v>
      </c>
      <c r="D354" s="60" t="s">
        <v>193</v>
      </c>
      <c r="E354" s="60" t="s">
        <v>152</v>
      </c>
      <c r="F354">
        <v>50200</v>
      </c>
      <c r="G354">
        <v>1500</v>
      </c>
      <c r="H354">
        <v>1356.35</v>
      </c>
      <c r="I354" t="s">
        <v>348</v>
      </c>
      <c r="J354">
        <v>12089.75</v>
      </c>
      <c r="K354" s="60" t="s">
        <v>146</v>
      </c>
    </row>
    <row r="355" spans="1:11" x14ac:dyDescent="0.35">
      <c r="A355" s="60" t="s">
        <v>251</v>
      </c>
      <c r="B355" s="60" t="s">
        <v>566</v>
      </c>
      <c r="C355" s="60" t="s">
        <v>252</v>
      </c>
      <c r="D355" s="60" t="s">
        <v>193</v>
      </c>
      <c r="E355" s="60" t="s">
        <v>155</v>
      </c>
      <c r="F355">
        <v>923200</v>
      </c>
      <c r="G355">
        <v>45000</v>
      </c>
      <c r="H355">
        <v>40164.14</v>
      </c>
      <c r="I355" t="s">
        <v>349</v>
      </c>
      <c r="J355">
        <v>4988.8</v>
      </c>
      <c r="K355" s="60" t="s">
        <v>146</v>
      </c>
    </row>
    <row r="356" spans="1:11" x14ac:dyDescent="0.35">
      <c r="A356" s="60" t="s">
        <v>251</v>
      </c>
      <c r="B356" s="60" t="s">
        <v>566</v>
      </c>
      <c r="C356" s="60" t="s">
        <v>252</v>
      </c>
      <c r="D356" s="60" t="s">
        <v>193</v>
      </c>
      <c r="E356" s="60" t="s">
        <v>154</v>
      </c>
      <c r="F356">
        <v>530300</v>
      </c>
      <c r="G356">
        <v>40000</v>
      </c>
      <c r="H356">
        <v>33001.800000000003</v>
      </c>
      <c r="I356" t="s">
        <v>350</v>
      </c>
      <c r="J356">
        <v>28412</v>
      </c>
      <c r="K356" s="60" t="s">
        <v>146</v>
      </c>
    </row>
    <row r="357" spans="1:11" x14ac:dyDescent="0.35">
      <c r="A357" s="60" t="s">
        <v>251</v>
      </c>
      <c r="B357" s="60" t="s">
        <v>566</v>
      </c>
      <c r="C357" s="60" t="s">
        <v>252</v>
      </c>
      <c r="D357" s="60" t="s">
        <v>193</v>
      </c>
      <c r="E357" s="60" t="s">
        <v>13</v>
      </c>
      <c r="F357">
        <v>9672800</v>
      </c>
      <c r="G357">
        <v>2700000</v>
      </c>
      <c r="H357">
        <v>2330045.2200000002</v>
      </c>
      <c r="I357" t="s">
        <v>351</v>
      </c>
      <c r="J357">
        <v>1965489.65</v>
      </c>
      <c r="K357" s="60" t="s">
        <v>146</v>
      </c>
    </row>
    <row r="358" spans="1:11" x14ac:dyDescent="0.35">
      <c r="A358" s="60" t="s">
        <v>251</v>
      </c>
      <c r="B358" s="60" t="s">
        <v>566</v>
      </c>
      <c r="C358" s="60" t="s">
        <v>252</v>
      </c>
      <c r="D358" s="60" t="s">
        <v>193</v>
      </c>
      <c r="E358" s="60" t="s">
        <v>30</v>
      </c>
      <c r="F358">
        <v>1385000</v>
      </c>
      <c r="G358">
        <v>750000</v>
      </c>
      <c r="H358">
        <v>638098.75</v>
      </c>
      <c r="I358" t="s">
        <v>352</v>
      </c>
      <c r="J358">
        <v>79409.899999999994</v>
      </c>
      <c r="K358" s="60" t="s">
        <v>146</v>
      </c>
    </row>
    <row r="359" spans="1:11" x14ac:dyDescent="0.35">
      <c r="A359" s="60" t="s">
        <v>251</v>
      </c>
      <c r="B359" s="60" t="s">
        <v>566</v>
      </c>
      <c r="C359" s="60" t="s">
        <v>252</v>
      </c>
      <c r="D359" s="60" t="s">
        <v>193</v>
      </c>
      <c r="E359" s="60" t="s">
        <v>2</v>
      </c>
      <c r="F359">
        <v>3064000</v>
      </c>
      <c r="G359">
        <v>450000</v>
      </c>
      <c r="H359">
        <v>396447.44</v>
      </c>
      <c r="I359" t="s">
        <v>353</v>
      </c>
      <c r="J359">
        <v>355859.51</v>
      </c>
      <c r="K359" s="60" t="s">
        <v>146</v>
      </c>
    </row>
    <row r="360" spans="1:11" x14ac:dyDescent="0.35">
      <c r="A360" s="60" t="s">
        <v>251</v>
      </c>
      <c r="B360" s="60" t="s">
        <v>566</v>
      </c>
      <c r="C360" s="60" t="s">
        <v>252</v>
      </c>
      <c r="D360" s="60" t="s">
        <v>193</v>
      </c>
      <c r="E360" s="60" t="s">
        <v>27</v>
      </c>
      <c r="F360">
        <v>894000</v>
      </c>
      <c r="G360">
        <v>460000</v>
      </c>
      <c r="H360">
        <v>438861.42</v>
      </c>
      <c r="I360" t="s">
        <v>354</v>
      </c>
      <c r="J360">
        <v>420263.71</v>
      </c>
      <c r="K360" s="60" t="s">
        <v>146</v>
      </c>
    </row>
    <row r="361" spans="1:11" x14ac:dyDescent="0.35">
      <c r="A361" s="60" t="s">
        <v>251</v>
      </c>
      <c r="B361" s="60" t="s">
        <v>566</v>
      </c>
      <c r="C361" s="60" t="s">
        <v>252</v>
      </c>
      <c r="D361" s="60" t="s">
        <v>193</v>
      </c>
      <c r="E361" s="60" t="s">
        <v>10</v>
      </c>
      <c r="F361">
        <v>48200</v>
      </c>
      <c r="G361">
        <v>40000</v>
      </c>
      <c r="H361">
        <v>38172.65</v>
      </c>
      <c r="I361" t="s">
        <v>355</v>
      </c>
      <c r="J361">
        <v>36013</v>
      </c>
      <c r="K361" s="60" t="s">
        <v>146</v>
      </c>
    </row>
    <row r="362" spans="1:11" x14ac:dyDescent="0.35">
      <c r="A362" s="60" t="s">
        <v>251</v>
      </c>
      <c r="B362" s="60" t="s">
        <v>566</v>
      </c>
      <c r="C362" s="60" t="s">
        <v>252</v>
      </c>
      <c r="D362" s="60" t="s">
        <v>193</v>
      </c>
      <c r="E362" s="60" t="s">
        <v>6</v>
      </c>
      <c r="F362">
        <v>22500</v>
      </c>
      <c r="G362">
        <v>10000</v>
      </c>
      <c r="H362">
        <v>9100</v>
      </c>
      <c r="I362" t="s">
        <v>356</v>
      </c>
      <c r="J362">
        <v>4550</v>
      </c>
      <c r="K362" s="60" t="s">
        <v>146</v>
      </c>
    </row>
    <row r="363" spans="1:11" x14ac:dyDescent="0.35">
      <c r="A363" s="60" t="s">
        <v>251</v>
      </c>
      <c r="B363" s="60" t="s">
        <v>566</v>
      </c>
      <c r="C363" s="60" t="s">
        <v>252</v>
      </c>
      <c r="D363" s="60" t="s">
        <v>193</v>
      </c>
      <c r="E363" s="60" t="s">
        <v>8</v>
      </c>
      <c r="F363">
        <v>8400</v>
      </c>
      <c r="G363">
        <v>8000</v>
      </c>
      <c r="H363">
        <v>7150</v>
      </c>
      <c r="I363" t="s">
        <v>357</v>
      </c>
      <c r="J363">
        <v>0</v>
      </c>
      <c r="K363" s="60" t="s">
        <v>146</v>
      </c>
    </row>
    <row r="364" spans="1:11" x14ac:dyDescent="0.35">
      <c r="A364" s="60" t="s">
        <v>251</v>
      </c>
      <c r="B364" s="60" t="s">
        <v>566</v>
      </c>
      <c r="C364" s="60" t="s">
        <v>252</v>
      </c>
      <c r="D364" s="60" t="s">
        <v>193</v>
      </c>
      <c r="E364" s="60" t="s">
        <v>12</v>
      </c>
      <c r="F364">
        <v>23200</v>
      </c>
      <c r="G364">
        <v>22000</v>
      </c>
      <c r="H364">
        <v>19075.68</v>
      </c>
      <c r="I364" t="s">
        <v>358</v>
      </c>
      <c r="J364">
        <v>2450</v>
      </c>
      <c r="K364" s="60" t="s">
        <v>146</v>
      </c>
    </row>
    <row r="365" spans="1:11" x14ac:dyDescent="0.35">
      <c r="A365" s="60" t="s">
        <v>251</v>
      </c>
      <c r="B365" s="60" t="s">
        <v>566</v>
      </c>
      <c r="C365" s="60" t="s">
        <v>252</v>
      </c>
      <c r="D365" s="60" t="s">
        <v>193</v>
      </c>
      <c r="E365" s="60" t="s">
        <v>9</v>
      </c>
      <c r="F365">
        <v>75600</v>
      </c>
      <c r="G365">
        <v>38000</v>
      </c>
      <c r="H365">
        <v>31250.2</v>
      </c>
      <c r="I365" t="s">
        <v>359</v>
      </c>
      <c r="J365">
        <v>19098</v>
      </c>
      <c r="K365" s="60" t="s">
        <v>146</v>
      </c>
    </row>
    <row r="366" spans="1:11" x14ac:dyDescent="0.35">
      <c r="A366" s="60" t="s">
        <v>251</v>
      </c>
      <c r="B366" s="60" t="s">
        <v>566</v>
      </c>
      <c r="C366" s="60" t="s">
        <v>252</v>
      </c>
      <c r="D366" s="60" t="s">
        <v>193</v>
      </c>
      <c r="E366" s="60" t="s">
        <v>4</v>
      </c>
      <c r="F366">
        <v>40000</v>
      </c>
      <c r="G366">
        <v>13000</v>
      </c>
      <c r="H366">
        <v>10894</v>
      </c>
      <c r="I366" t="s">
        <v>360</v>
      </c>
      <c r="J366">
        <v>3500</v>
      </c>
      <c r="K366" s="60" t="s">
        <v>146</v>
      </c>
    </row>
    <row r="367" spans="1:11" x14ac:dyDescent="0.35">
      <c r="A367" s="60" t="s">
        <v>251</v>
      </c>
      <c r="B367" s="60" t="s">
        <v>566</v>
      </c>
      <c r="C367" s="60" t="s">
        <v>252</v>
      </c>
      <c r="D367" s="60" t="s">
        <v>193</v>
      </c>
      <c r="E367" s="60" t="s">
        <v>148</v>
      </c>
      <c r="F367">
        <v>597000</v>
      </c>
      <c r="G367">
        <v>40000</v>
      </c>
      <c r="H367">
        <v>32479.52</v>
      </c>
      <c r="I367" t="s">
        <v>361</v>
      </c>
      <c r="J367">
        <v>87822.75</v>
      </c>
      <c r="K367" s="60" t="s">
        <v>146</v>
      </c>
    </row>
    <row r="368" spans="1:11" x14ac:dyDescent="0.35">
      <c r="A368" s="60" t="s">
        <v>251</v>
      </c>
      <c r="B368" s="60" t="s">
        <v>566</v>
      </c>
      <c r="C368" s="60" t="s">
        <v>252</v>
      </c>
      <c r="D368" s="60" t="s">
        <v>193</v>
      </c>
      <c r="E368" s="60" t="s">
        <v>5</v>
      </c>
      <c r="F368">
        <v>60000</v>
      </c>
      <c r="G368">
        <v>23000</v>
      </c>
      <c r="H368">
        <v>19738</v>
      </c>
      <c r="I368" t="s">
        <v>362</v>
      </c>
      <c r="J368">
        <v>2650</v>
      </c>
      <c r="K368" s="60" t="s">
        <v>146</v>
      </c>
    </row>
    <row r="369" spans="1:11" x14ac:dyDescent="0.35">
      <c r="A369" s="60" t="s">
        <v>251</v>
      </c>
      <c r="B369" s="60" t="s">
        <v>566</v>
      </c>
      <c r="C369" s="60" t="s">
        <v>252</v>
      </c>
      <c r="D369" s="60" t="s">
        <v>194</v>
      </c>
      <c r="E369" s="60" t="s">
        <v>20</v>
      </c>
      <c r="F369">
        <v>191900</v>
      </c>
      <c r="G369">
        <v>82000</v>
      </c>
      <c r="H369">
        <v>72317.5</v>
      </c>
      <c r="I369" t="s">
        <v>498</v>
      </c>
      <c r="J369">
        <v>65311.14</v>
      </c>
      <c r="K369" s="60" t="s">
        <v>146</v>
      </c>
    </row>
    <row r="370" spans="1:11" x14ac:dyDescent="0.35">
      <c r="A370" s="60" t="s">
        <v>251</v>
      </c>
      <c r="B370" s="60" t="s">
        <v>566</v>
      </c>
      <c r="C370" s="60" t="s">
        <v>252</v>
      </c>
      <c r="D370" s="60" t="s">
        <v>194</v>
      </c>
      <c r="E370" s="60" t="s">
        <v>15</v>
      </c>
      <c r="F370">
        <v>556600</v>
      </c>
      <c r="G370">
        <v>442500</v>
      </c>
      <c r="H370">
        <v>379709.82</v>
      </c>
      <c r="I370" t="s">
        <v>499</v>
      </c>
      <c r="J370">
        <v>342165.87</v>
      </c>
      <c r="K370" s="60" t="s">
        <v>146</v>
      </c>
    </row>
    <row r="371" spans="1:11" x14ac:dyDescent="0.35">
      <c r="A371" s="60" t="s">
        <v>251</v>
      </c>
      <c r="B371" s="60" t="s">
        <v>566</v>
      </c>
      <c r="C371" s="60" t="s">
        <v>252</v>
      </c>
      <c r="D371" s="60" t="s">
        <v>194</v>
      </c>
      <c r="E371" s="60" t="s">
        <v>21</v>
      </c>
      <c r="F371">
        <v>293100</v>
      </c>
      <c r="G371">
        <v>150000</v>
      </c>
      <c r="H371">
        <v>128707</v>
      </c>
      <c r="I371" t="s">
        <v>500</v>
      </c>
      <c r="J371">
        <v>110387.79</v>
      </c>
      <c r="K371" s="60" t="s">
        <v>146</v>
      </c>
    </row>
    <row r="372" spans="1:11" x14ac:dyDescent="0.35">
      <c r="A372" s="60" t="s">
        <v>251</v>
      </c>
      <c r="B372" s="60" t="s">
        <v>566</v>
      </c>
      <c r="C372" s="60" t="s">
        <v>252</v>
      </c>
      <c r="D372" s="60" t="s">
        <v>194</v>
      </c>
      <c r="E372" s="60" t="s">
        <v>22</v>
      </c>
      <c r="F372">
        <v>217200</v>
      </c>
      <c r="G372">
        <v>100000</v>
      </c>
      <c r="H372">
        <v>92642.9</v>
      </c>
      <c r="I372" t="s">
        <v>501</v>
      </c>
      <c r="J372">
        <v>87699.27</v>
      </c>
      <c r="K372" s="60" t="s">
        <v>146</v>
      </c>
    </row>
    <row r="373" spans="1:11" x14ac:dyDescent="0.35">
      <c r="A373" s="60" t="s">
        <v>251</v>
      </c>
      <c r="B373" s="60" t="s">
        <v>566</v>
      </c>
      <c r="C373" s="60" t="s">
        <v>252</v>
      </c>
      <c r="D373" s="60" t="s">
        <v>194</v>
      </c>
      <c r="E373" s="60" t="s">
        <v>24</v>
      </c>
      <c r="F373">
        <v>304300</v>
      </c>
      <c r="G373">
        <v>140000</v>
      </c>
      <c r="H373">
        <v>130838.54</v>
      </c>
      <c r="I373" t="s">
        <v>502</v>
      </c>
      <c r="J373">
        <v>130665.93</v>
      </c>
      <c r="K373" s="60" t="s">
        <v>146</v>
      </c>
    </row>
    <row r="374" spans="1:11" x14ac:dyDescent="0.35">
      <c r="A374" s="60" t="s">
        <v>251</v>
      </c>
      <c r="B374" s="60" t="s">
        <v>566</v>
      </c>
      <c r="C374" s="60" t="s">
        <v>252</v>
      </c>
      <c r="D374" s="60" t="s">
        <v>194</v>
      </c>
      <c r="E374" s="60" t="s">
        <v>28</v>
      </c>
      <c r="F374">
        <v>346100</v>
      </c>
      <c r="G374">
        <v>140000</v>
      </c>
      <c r="H374">
        <v>126481.97</v>
      </c>
      <c r="I374" t="s">
        <v>503</v>
      </c>
      <c r="J374">
        <v>144975.19</v>
      </c>
      <c r="K374" s="60" t="s">
        <v>146</v>
      </c>
    </row>
    <row r="375" spans="1:11" x14ac:dyDescent="0.35">
      <c r="A375" s="60" t="s">
        <v>251</v>
      </c>
      <c r="B375" s="60" t="s">
        <v>566</v>
      </c>
      <c r="C375" s="60" t="s">
        <v>252</v>
      </c>
      <c r="D375" s="60" t="s">
        <v>194</v>
      </c>
      <c r="E375" s="60" t="s">
        <v>18</v>
      </c>
      <c r="F375">
        <v>317000</v>
      </c>
      <c r="G375">
        <v>140000</v>
      </c>
      <c r="H375">
        <v>131451.87</v>
      </c>
      <c r="I375" t="s">
        <v>504</v>
      </c>
      <c r="J375">
        <v>110568.87</v>
      </c>
      <c r="K375" s="60" t="s">
        <v>146</v>
      </c>
    </row>
    <row r="376" spans="1:11" x14ac:dyDescent="0.35">
      <c r="A376" s="60" t="s">
        <v>251</v>
      </c>
      <c r="B376" s="60" t="s">
        <v>566</v>
      </c>
      <c r="C376" s="60" t="s">
        <v>252</v>
      </c>
      <c r="D376" s="60" t="s">
        <v>194</v>
      </c>
      <c r="E376" s="60" t="s">
        <v>17</v>
      </c>
      <c r="F376">
        <v>359700</v>
      </c>
      <c r="G376">
        <v>130000</v>
      </c>
      <c r="H376">
        <v>124983.61</v>
      </c>
      <c r="I376" t="s">
        <v>505</v>
      </c>
      <c r="J376">
        <v>118957.57</v>
      </c>
      <c r="K376" s="60" t="s">
        <v>146</v>
      </c>
    </row>
    <row r="377" spans="1:11" x14ac:dyDescent="0.35">
      <c r="A377" s="60" t="s">
        <v>251</v>
      </c>
      <c r="B377" s="60" t="s">
        <v>566</v>
      </c>
      <c r="C377" s="60" t="s">
        <v>252</v>
      </c>
      <c r="D377" s="60" t="s">
        <v>194</v>
      </c>
      <c r="E377" s="60" t="s">
        <v>14</v>
      </c>
      <c r="F377">
        <v>860500</v>
      </c>
      <c r="G377">
        <v>420000</v>
      </c>
      <c r="H377">
        <v>408359.66</v>
      </c>
      <c r="I377" t="s">
        <v>506</v>
      </c>
      <c r="J377">
        <v>353625.09</v>
      </c>
      <c r="K377" s="60" t="s">
        <v>146</v>
      </c>
    </row>
    <row r="378" spans="1:11" x14ac:dyDescent="0.35">
      <c r="A378" s="60" t="s">
        <v>251</v>
      </c>
      <c r="B378" s="60" t="s">
        <v>566</v>
      </c>
      <c r="C378" s="60" t="s">
        <v>252</v>
      </c>
      <c r="D378" s="60" t="s">
        <v>194</v>
      </c>
      <c r="E378" s="60" t="s">
        <v>19</v>
      </c>
      <c r="F378">
        <v>397200</v>
      </c>
      <c r="G378">
        <v>165000</v>
      </c>
      <c r="H378">
        <v>159110.09</v>
      </c>
      <c r="I378" t="s">
        <v>507</v>
      </c>
      <c r="J378">
        <v>143048.04999999999</v>
      </c>
      <c r="K378" s="60" t="s">
        <v>146</v>
      </c>
    </row>
    <row r="379" spans="1:11" x14ac:dyDescent="0.35">
      <c r="A379" s="60" t="s">
        <v>251</v>
      </c>
      <c r="B379" s="60" t="s">
        <v>566</v>
      </c>
      <c r="C379" s="60" t="s">
        <v>252</v>
      </c>
      <c r="D379" s="60" t="s">
        <v>194</v>
      </c>
      <c r="E379" s="60" t="s">
        <v>26</v>
      </c>
      <c r="F379">
        <v>529400</v>
      </c>
      <c r="G379">
        <v>260000</v>
      </c>
      <c r="H379">
        <v>244739.56</v>
      </c>
      <c r="I379" t="s">
        <v>508</v>
      </c>
      <c r="J379">
        <v>261395.46</v>
      </c>
      <c r="K379" s="60" t="s">
        <v>146</v>
      </c>
    </row>
    <row r="380" spans="1:11" x14ac:dyDescent="0.35">
      <c r="A380" s="60" t="s">
        <v>251</v>
      </c>
      <c r="B380" s="60" t="s">
        <v>566</v>
      </c>
      <c r="C380" s="60" t="s">
        <v>252</v>
      </c>
      <c r="D380" s="60" t="s">
        <v>194</v>
      </c>
      <c r="E380" s="60" t="s">
        <v>16</v>
      </c>
      <c r="F380">
        <v>303600</v>
      </c>
      <c r="G380">
        <v>135000</v>
      </c>
      <c r="H380">
        <v>132742.84</v>
      </c>
      <c r="I380" t="s">
        <v>509</v>
      </c>
      <c r="J380">
        <v>117808.97</v>
      </c>
      <c r="K380" s="60" t="s">
        <v>146</v>
      </c>
    </row>
    <row r="381" spans="1:11" x14ac:dyDescent="0.35">
      <c r="A381" s="60" t="s">
        <v>251</v>
      </c>
      <c r="B381" s="60" t="s">
        <v>566</v>
      </c>
      <c r="C381" s="60" t="s">
        <v>252</v>
      </c>
      <c r="D381" s="60" t="s">
        <v>194</v>
      </c>
      <c r="E381" s="60" t="s">
        <v>25</v>
      </c>
      <c r="F381">
        <v>823600</v>
      </c>
      <c r="G381">
        <v>322000</v>
      </c>
      <c r="H381">
        <v>320410.88</v>
      </c>
      <c r="I381" t="s">
        <v>510</v>
      </c>
      <c r="J381">
        <v>335878.46</v>
      </c>
      <c r="K381" s="60" t="s">
        <v>146</v>
      </c>
    </row>
    <row r="382" spans="1:11" x14ac:dyDescent="0.35">
      <c r="A382" s="60" t="s">
        <v>251</v>
      </c>
      <c r="B382" s="60" t="s">
        <v>566</v>
      </c>
      <c r="C382" s="60" t="s">
        <v>252</v>
      </c>
      <c r="D382" s="60" t="s">
        <v>194</v>
      </c>
      <c r="E382" s="60" t="s">
        <v>31</v>
      </c>
      <c r="F382">
        <v>189600</v>
      </c>
      <c r="G382">
        <v>80000</v>
      </c>
      <c r="H382">
        <v>77180.12</v>
      </c>
      <c r="I382" t="s">
        <v>511</v>
      </c>
      <c r="J382">
        <v>60016.97</v>
      </c>
      <c r="K382" s="60" t="s">
        <v>146</v>
      </c>
    </row>
    <row r="383" spans="1:11" x14ac:dyDescent="0.35">
      <c r="A383" s="60" t="s">
        <v>251</v>
      </c>
      <c r="B383" s="60" t="s">
        <v>566</v>
      </c>
      <c r="C383" s="60" t="s">
        <v>252</v>
      </c>
      <c r="D383" s="60" t="s">
        <v>194</v>
      </c>
      <c r="E383" s="60" t="s">
        <v>150</v>
      </c>
      <c r="F383">
        <v>180900</v>
      </c>
      <c r="G383">
        <v>80000</v>
      </c>
      <c r="H383">
        <v>71918.84</v>
      </c>
      <c r="I383" t="s">
        <v>512</v>
      </c>
      <c r="J383">
        <v>58780.67</v>
      </c>
      <c r="K383" s="60" t="s">
        <v>146</v>
      </c>
    </row>
    <row r="384" spans="1:11" x14ac:dyDescent="0.35">
      <c r="A384" s="60" t="s">
        <v>251</v>
      </c>
      <c r="B384" s="60" t="s">
        <v>566</v>
      </c>
      <c r="C384" s="60" t="s">
        <v>252</v>
      </c>
      <c r="D384" s="60" t="s">
        <v>194</v>
      </c>
      <c r="E384" s="60" t="s">
        <v>153</v>
      </c>
      <c r="F384">
        <v>177100</v>
      </c>
      <c r="G384">
        <v>60000</v>
      </c>
      <c r="H384">
        <v>58344.04</v>
      </c>
      <c r="I384" t="s">
        <v>513</v>
      </c>
      <c r="J384">
        <v>51553.43</v>
      </c>
      <c r="K384" s="60" t="s">
        <v>146</v>
      </c>
    </row>
    <row r="385" spans="1:11" x14ac:dyDescent="0.35">
      <c r="A385" s="60" t="s">
        <v>251</v>
      </c>
      <c r="B385" s="60" t="s">
        <v>566</v>
      </c>
      <c r="C385" s="60" t="s">
        <v>252</v>
      </c>
      <c r="D385" s="60" t="s">
        <v>194</v>
      </c>
      <c r="E385" s="60" t="s">
        <v>23</v>
      </c>
      <c r="F385">
        <v>648300</v>
      </c>
      <c r="G385">
        <v>355000</v>
      </c>
      <c r="H385">
        <v>351374.32</v>
      </c>
      <c r="I385" t="s">
        <v>514</v>
      </c>
      <c r="J385">
        <v>324121.15999999997</v>
      </c>
      <c r="K385" s="60" t="s">
        <v>146</v>
      </c>
    </row>
    <row r="386" spans="1:11" x14ac:dyDescent="0.35">
      <c r="A386" s="60" t="s">
        <v>251</v>
      </c>
      <c r="B386" s="60" t="s">
        <v>566</v>
      </c>
      <c r="C386" s="60" t="s">
        <v>252</v>
      </c>
      <c r="D386" s="60" t="s">
        <v>194</v>
      </c>
      <c r="E386" s="60" t="s">
        <v>151</v>
      </c>
      <c r="F386">
        <v>198500</v>
      </c>
      <c r="G386">
        <v>78000</v>
      </c>
      <c r="H386">
        <v>77569.69</v>
      </c>
      <c r="I386" t="s">
        <v>515</v>
      </c>
      <c r="J386">
        <v>60589.84</v>
      </c>
      <c r="K386" s="60" t="s">
        <v>146</v>
      </c>
    </row>
    <row r="387" spans="1:11" x14ac:dyDescent="0.35">
      <c r="A387" s="60" t="s">
        <v>251</v>
      </c>
      <c r="B387" s="60" t="s">
        <v>566</v>
      </c>
      <c r="C387" s="60" t="s">
        <v>252</v>
      </c>
      <c r="D387" s="60" t="s">
        <v>194</v>
      </c>
      <c r="E387" s="60" t="s">
        <v>149</v>
      </c>
      <c r="F387">
        <v>194000</v>
      </c>
      <c r="G387">
        <v>80000</v>
      </c>
      <c r="H387">
        <v>78678.55</v>
      </c>
      <c r="I387" t="s">
        <v>516</v>
      </c>
      <c r="J387">
        <v>69756.820000000007</v>
      </c>
      <c r="K387" s="60" t="s">
        <v>146</v>
      </c>
    </row>
    <row r="388" spans="1:11" x14ac:dyDescent="0.35">
      <c r="A388" s="60" t="s">
        <v>263</v>
      </c>
      <c r="B388" s="60" t="s">
        <v>567</v>
      </c>
      <c r="C388" s="60" t="s">
        <v>264</v>
      </c>
      <c r="D388" s="60" t="s">
        <v>193</v>
      </c>
      <c r="E388" s="60" t="s">
        <v>152</v>
      </c>
      <c r="F388">
        <v>631000</v>
      </c>
      <c r="G388">
        <v>220000</v>
      </c>
      <c r="H388">
        <v>205928.31</v>
      </c>
      <c r="I388" t="s">
        <v>363</v>
      </c>
      <c r="J388">
        <v>291752.49</v>
      </c>
      <c r="K388" s="60" t="s">
        <v>146</v>
      </c>
    </row>
    <row r="389" spans="1:11" x14ac:dyDescent="0.35">
      <c r="A389" s="60" t="s">
        <v>263</v>
      </c>
      <c r="B389" s="60" t="s">
        <v>567</v>
      </c>
      <c r="C389" s="60" t="s">
        <v>264</v>
      </c>
      <c r="D389" s="60" t="s">
        <v>193</v>
      </c>
      <c r="E389" s="60" t="s">
        <v>155</v>
      </c>
      <c r="F389">
        <v>502000</v>
      </c>
      <c r="G389">
        <v>220000</v>
      </c>
      <c r="H389">
        <v>211148.74</v>
      </c>
      <c r="I389" t="s">
        <v>364</v>
      </c>
      <c r="J389">
        <v>211978.99</v>
      </c>
      <c r="K389" s="60" t="s">
        <v>146</v>
      </c>
    </row>
    <row r="390" spans="1:11" x14ac:dyDescent="0.35">
      <c r="A390" s="60" t="s">
        <v>263</v>
      </c>
      <c r="B390" s="60" t="s">
        <v>567</v>
      </c>
      <c r="C390" s="60" t="s">
        <v>264</v>
      </c>
      <c r="D390" s="60" t="s">
        <v>193</v>
      </c>
      <c r="E390" s="60" t="s">
        <v>154</v>
      </c>
      <c r="F390">
        <v>1294000</v>
      </c>
      <c r="G390">
        <v>600000</v>
      </c>
      <c r="H390">
        <v>569617.80000000005</v>
      </c>
      <c r="I390" t="s">
        <v>365</v>
      </c>
      <c r="J390">
        <v>550502.86</v>
      </c>
      <c r="K390" s="60" t="s">
        <v>146</v>
      </c>
    </row>
    <row r="391" spans="1:11" x14ac:dyDescent="0.35">
      <c r="A391" s="60" t="s">
        <v>263</v>
      </c>
      <c r="B391" s="60" t="s">
        <v>567</v>
      </c>
      <c r="C391" s="60" t="s">
        <v>264</v>
      </c>
      <c r="D391" s="60" t="s">
        <v>193</v>
      </c>
      <c r="E391" s="60" t="s">
        <v>13</v>
      </c>
      <c r="F391">
        <v>4199000</v>
      </c>
      <c r="G391">
        <v>1370000</v>
      </c>
      <c r="H391">
        <v>1320101.04</v>
      </c>
      <c r="I391" t="s">
        <v>366</v>
      </c>
      <c r="J391">
        <v>2619293.13</v>
      </c>
      <c r="K391" s="60" t="s">
        <v>146</v>
      </c>
    </row>
    <row r="392" spans="1:11" x14ac:dyDescent="0.35">
      <c r="A392" s="60" t="s">
        <v>263</v>
      </c>
      <c r="B392" s="60" t="s">
        <v>567</v>
      </c>
      <c r="C392" s="60" t="s">
        <v>264</v>
      </c>
      <c r="D392" s="60" t="s">
        <v>193</v>
      </c>
      <c r="E392" s="60" t="s">
        <v>30</v>
      </c>
      <c r="F392">
        <v>994000</v>
      </c>
      <c r="G392">
        <v>450000</v>
      </c>
      <c r="H392">
        <v>399917.97</v>
      </c>
      <c r="I392" t="s">
        <v>367</v>
      </c>
      <c r="J392">
        <v>420470.56</v>
      </c>
      <c r="K392" s="60" t="s">
        <v>146</v>
      </c>
    </row>
    <row r="393" spans="1:11" x14ac:dyDescent="0.35">
      <c r="A393" s="60" t="s">
        <v>263</v>
      </c>
      <c r="B393" s="60" t="s">
        <v>567</v>
      </c>
      <c r="C393" s="60" t="s">
        <v>264</v>
      </c>
      <c r="D393" s="60" t="s">
        <v>193</v>
      </c>
      <c r="E393" s="60" t="s">
        <v>2</v>
      </c>
      <c r="F393">
        <v>1507000</v>
      </c>
      <c r="G393">
        <v>640000</v>
      </c>
      <c r="H393">
        <v>613853.87</v>
      </c>
      <c r="I393" t="s">
        <v>368</v>
      </c>
      <c r="J393">
        <v>608999.89</v>
      </c>
      <c r="K393" s="60" t="s">
        <v>146</v>
      </c>
    </row>
    <row r="394" spans="1:11" x14ac:dyDescent="0.35">
      <c r="A394" s="60" t="s">
        <v>263</v>
      </c>
      <c r="B394" s="60" t="s">
        <v>567</v>
      </c>
      <c r="C394" s="60" t="s">
        <v>264</v>
      </c>
      <c r="D394" s="60" t="s">
        <v>193</v>
      </c>
      <c r="E394" s="60" t="s">
        <v>27</v>
      </c>
      <c r="F394">
        <v>1033000</v>
      </c>
      <c r="G394">
        <v>500000</v>
      </c>
      <c r="H394">
        <v>441486.34</v>
      </c>
      <c r="I394" t="s">
        <v>369</v>
      </c>
      <c r="J394">
        <v>420645.24</v>
      </c>
      <c r="K394" s="60" t="s">
        <v>146</v>
      </c>
    </row>
    <row r="395" spans="1:11" x14ac:dyDescent="0.35">
      <c r="A395" s="60" t="s">
        <v>263</v>
      </c>
      <c r="B395" s="60" t="s">
        <v>567</v>
      </c>
      <c r="C395" s="60" t="s">
        <v>264</v>
      </c>
      <c r="D395" s="60" t="s">
        <v>193</v>
      </c>
      <c r="E395" s="60" t="s">
        <v>10</v>
      </c>
      <c r="F395">
        <v>1325000</v>
      </c>
      <c r="G395">
        <v>600000</v>
      </c>
      <c r="H395">
        <v>546453</v>
      </c>
      <c r="I395" t="s">
        <v>370</v>
      </c>
      <c r="J395">
        <v>546442.78</v>
      </c>
      <c r="K395" s="60" t="s">
        <v>146</v>
      </c>
    </row>
    <row r="396" spans="1:11" x14ac:dyDescent="0.35">
      <c r="A396" s="60" t="s">
        <v>263</v>
      </c>
      <c r="B396" s="60" t="s">
        <v>567</v>
      </c>
      <c r="C396" s="60" t="s">
        <v>264</v>
      </c>
      <c r="D396" s="60" t="s">
        <v>193</v>
      </c>
      <c r="E396" s="60" t="s">
        <v>6</v>
      </c>
      <c r="F396">
        <v>1007000</v>
      </c>
      <c r="G396">
        <v>500000</v>
      </c>
      <c r="H396">
        <v>420179.7</v>
      </c>
      <c r="I396" t="s">
        <v>371</v>
      </c>
      <c r="J396">
        <v>400952.06</v>
      </c>
      <c r="K396" s="60" t="s">
        <v>146</v>
      </c>
    </row>
    <row r="397" spans="1:11" x14ac:dyDescent="0.35">
      <c r="A397" s="60" t="s">
        <v>263</v>
      </c>
      <c r="B397" s="60" t="s">
        <v>567</v>
      </c>
      <c r="C397" s="60" t="s">
        <v>264</v>
      </c>
      <c r="D397" s="60" t="s">
        <v>193</v>
      </c>
      <c r="E397" s="60" t="s">
        <v>8</v>
      </c>
      <c r="F397">
        <v>913000</v>
      </c>
      <c r="G397">
        <v>500000</v>
      </c>
      <c r="H397">
        <v>417241.48</v>
      </c>
      <c r="I397" t="s">
        <v>372</v>
      </c>
      <c r="J397">
        <v>364654.92</v>
      </c>
      <c r="K397" s="60" t="s">
        <v>146</v>
      </c>
    </row>
    <row r="398" spans="1:11" x14ac:dyDescent="0.35">
      <c r="A398" s="60" t="s">
        <v>263</v>
      </c>
      <c r="B398" s="60" t="s">
        <v>567</v>
      </c>
      <c r="C398" s="60" t="s">
        <v>264</v>
      </c>
      <c r="D398" s="60" t="s">
        <v>193</v>
      </c>
      <c r="E398" s="60" t="s">
        <v>12</v>
      </c>
      <c r="F398">
        <v>833000</v>
      </c>
      <c r="G398">
        <v>500000</v>
      </c>
      <c r="H398">
        <v>463699.62</v>
      </c>
      <c r="I398" t="s">
        <v>373</v>
      </c>
      <c r="J398">
        <v>365587.72</v>
      </c>
      <c r="K398" s="60" t="s">
        <v>146</v>
      </c>
    </row>
    <row r="399" spans="1:11" x14ac:dyDescent="0.35">
      <c r="A399" s="60" t="s">
        <v>263</v>
      </c>
      <c r="B399" s="60" t="s">
        <v>567</v>
      </c>
      <c r="C399" s="60" t="s">
        <v>264</v>
      </c>
      <c r="D399" s="60" t="s">
        <v>193</v>
      </c>
      <c r="E399" s="60" t="s">
        <v>11</v>
      </c>
      <c r="F399">
        <v>1145000</v>
      </c>
      <c r="G399">
        <v>500000</v>
      </c>
      <c r="H399">
        <v>476780.26</v>
      </c>
      <c r="I399" t="s">
        <v>374</v>
      </c>
      <c r="J399">
        <v>478365.87</v>
      </c>
      <c r="K399" s="60" t="s">
        <v>146</v>
      </c>
    </row>
    <row r="400" spans="1:11" x14ac:dyDescent="0.35">
      <c r="A400" s="60" t="s">
        <v>263</v>
      </c>
      <c r="B400" s="60" t="s">
        <v>567</v>
      </c>
      <c r="C400" s="60" t="s">
        <v>264</v>
      </c>
      <c r="D400" s="60" t="s">
        <v>193</v>
      </c>
      <c r="E400" s="60" t="s">
        <v>9</v>
      </c>
      <c r="F400">
        <v>2088000</v>
      </c>
      <c r="G400">
        <v>900000</v>
      </c>
      <c r="H400">
        <v>886139.16</v>
      </c>
      <c r="I400" t="s">
        <v>375</v>
      </c>
      <c r="J400">
        <v>832068.55</v>
      </c>
      <c r="K400" s="60" t="s">
        <v>146</v>
      </c>
    </row>
    <row r="401" spans="1:11" x14ac:dyDescent="0.35">
      <c r="A401" s="60" t="s">
        <v>263</v>
      </c>
      <c r="B401" s="60" t="s">
        <v>567</v>
      </c>
      <c r="C401" s="60" t="s">
        <v>264</v>
      </c>
      <c r="D401" s="60" t="s">
        <v>193</v>
      </c>
      <c r="E401" s="60" t="s">
        <v>4</v>
      </c>
      <c r="F401">
        <v>1484000</v>
      </c>
      <c r="G401">
        <v>600000</v>
      </c>
      <c r="H401">
        <v>577632.25</v>
      </c>
      <c r="I401" t="s">
        <v>376</v>
      </c>
      <c r="J401">
        <v>552528.97</v>
      </c>
      <c r="K401" s="60" t="s">
        <v>146</v>
      </c>
    </row>
    <row r="402" spans="1:11" x14ac:dyDescent="0.35">
      <c r="A402" s="60" t="s">
        <v>263</v>
      </c>
      <c r="B402" s="60" t="s">
        <v>567</v>
      </c>
      <c r="C402" s="60" t="s">
        <v>264</v>
      </c>
      <c r="D402" s="60" t="s">
        <v>193</v>
      </c>
      <c r="E402" s="60" t="s">
        <v>148</v>
      </c>
      <c r="F402">
        <v>497000</v>
      </c>
      <c r="G402">
        <v>200000</v>
      </c>
      <c r="H402">
        <v>197218.39</v>
      </c>
      <c r="I402" t="s">
        <v>377</v>
      </c>
      <c r="J402">
        <v>211715.76</v>
      </c>
      <c r="K402" s="60" t="s">
        <v>146</v>
      </c>
    </row>
    <row r="403" spans="1:11" x14ac:dyDescent="0.35">
      <c r="A403" s="60" t="s">
        <v>263</v>
      </c>
      <c r="B403" s="60" t="s">
        <v>567</v>
      </c>
      <c r="C403" s="60" t="s">
        <v>264</v>
      </c>
      <c r="D403" s="60" t="s">
        <v>193</v>
      </c>
      <c r="E403" s="60" t="s">
        <v>3</v>
      </c>
      <c r="F403">
        <v>1343000</v>
      </c>
      <c r="G403">
        <v>600000</v>
      </c>
      <c r="H403">
        <v>563582.75</v>
      </c>
      <c r="I403" t="s">
        <v>378</v>
      </c>
      <c r="J403">
        <v>549384.28</v>
      </c>
      <c r="K403" s="60" t="s">
        <v>146</v>
      </c>
    </row>
    <row r="404" spans="1:11" x14ac:dyDescent="0.35">
      <c r="A404" s="60" t="s">
        <v>263</v>
      </c>
      <c r="B404" s="60" t="s">
        <v>567</v>
      </c>
      <c r="C404" s="60" t="s">
        <v>264</v>
      </c>
      <c r="D404" s="60" t="s">
        <v>193</v>
      </c>
      <c r="E404" s="60" t="s">
        <v>5</v>
      </c>
      <c r="F404">
        <v>541000</v>
      </c>
      <c r="G404">
        <v>240000</v>
      </c>
      <c r="H404">
        <v>201798.64</v>
      </c>
      <c r="I404" t="s">
        <v>379</v>
      </c>
      <c r="J404">
        <v>245222.12</v>
      </c>
      <c r="K404" s="60" t="s">
        <v>146</v>
      </c>
    </row>
    <row r="405" spans="1:11" x14ac:dyDescent="0.35">
      <c r="A405" s="60" t="s">
        <v>263</v>
      </c>
      <c r="B405" s="60" t="s">
        <v>567</v>
      </c>
      <c r="C405" s="60" t="s">
        <v>264</v>
      </c>
      <c r="D405" s="60" t="s">
        <v>193</v>
      </c>
      <c r="E405" s="60" t="s">
        <v>7</v>
      </c>
      <c r="F405">
        <v>1018000</v>
      </c>
      <c r="G405">
        <v>400000</v>
      </c>
      <c r="H405">
        <v>389420.73</v>
      </c>
      <c r="I405" t="s">
        <v>380</v>
      </c>
      <c r="J405">
        <v>391751.56</v>
      </c>
      <c r="K405" s="60" t="s">
        <v>146</v>
      </c>
    </row>
    <row r="406" spans="1:11" x14ac:dyDescent="0.35">
      <c r="A406" s="60" t="s">
        <v>263</v>
      </c>
      <c r="B406" s="60" t="s">
        <v>567</v>
      </c>
      <c r="C406" s="60" t="s">
        <v>264</v>
      </c>
      <c r="D406" s="60" t="s">
        <v>194</v>
      </c>
      <c r="E406" s="60" t="s">
        <v>20</v>
      </c>
      <c r="F406">
        <v>969000</v>
      </c>
      <c r="G406">
        <v>280000</v>
      </c>
      <c r="H406">
        <v>257868.44</v>
      </c>
      <c r="I406" t="s">
        <v>517</v>
      </c>
      <c r="J406">
        <v>274659.09999999998</v>
      </c>
      <c r="K406" s="60" t="s">
        <v>146</v>
      </c>
    </row>
    <row r="407" spans="1:11" x14ac:dyDescent="0.35">
      <c r="A407" s="60" t="s">
        <v>263</v>
      </c>
      <c r="B407" s="60" t="s">
        <v>567</v>
      </c>
      <c r="C407" s="60" t="s">
        <v>264</v>
      </c>
      <c r="D407" s="60" t="s">
        <v>194</v>
      </c>
      <c r="E407" s="60" t="s">
        <v>15</v>
      </c>
      <c r="F407">
        <v>1573000</v>
      </c>
      <c r="G407">
        <v>700000</v>
      </c>
      <c r="H407">
        <v>662689.65</v>
      </c>
      <c r="I407" t="s">
        <v>518</v>
      </c>
      <c r="J407">
        <v>660668.22</v>
      </c>
      <c r="K407" s="60" t="s">
        <v>146</v>
      </c>
    </row>
    <row r="408" spans="1:11" x14ac:dyDescent="0.35">
      <c r="A408" s="60" t="s">
        <v>263</v>
      </c>
      <c r="B408" s="60" t="s">
        <v>567</v>
      </c>
      <c r="C408" s="60" t="s">
        <v>264</v>
      </c>
      <c r="D408" s="60" t="s">
        <v>194</v>
      </c>
      <c r="E408" s="60" t="s">
        <v>21</v>
      </c>
      <c r="F408">
        <v>1449000</v>
      </c>
      <c r="G408">
        <v>700000</v>
      </c>
      <c r="H408">
        <v>631253.27</v>
      </c>
      <c r="I408" t="s">
        <v>519</v>
      </c>
      <c r="J408">
        <v>614769.57999999996</v>
      </c>
      <c r="K408" s="60" t="s">
        <v>146</v>
      </c>
    </row>
    <row r="409" spans="1:11" x14ac:dyDescent="0.35">
      <c r="A409" s="60" t="s">
        <v>263</v>
      </c>
      <c r="B409" s="60" t="s">
        <v>567</v>
      </c>
      <c r="C409" s="60" t="s">
        <v>264</v>
      </c>
      <c r="D409" s="60" t="s">
        <v>194</v>
      </c>
      <c r="E409" s="60" t="s">
        <v>22</v>
      </c>
      <c r="F409">
        <v>1712000</v>
      </c>
      <c r="G409">
        <v>750000</v>
      </c>
      <c r="H409">
        <v>701565.15</v>
      </c>
      <c r="I409" t="s">
        <v>520</v>
      </c>
      <c r="J409">
        <v>745576.61</v>
      </c>
      <c r="K409" s="60" t="s">
        <v>146</v>
      </c>
    </row>
    <row r="410" spans="1:11" x14ac:dyDescent="0.35">
      <c r="A410" s="60" t="s">
        <v>263</v>
      </c>
      <c r="B410" s="60" t="s">
        <v>567</v>
      </c>
      <c r="C410" s="60" t="s">
        <v>264</v>
      </c>
      <c r="D410" s="60" t="s">
        <v>194</v>
      </c>
      <c r="E410" s="60" t="s">
        <v>24</v>
      </c>
      <c r="F410">
        <v>2975000</v>
      </c>
      <c r="G410">
        <v>1400000</v>
      </c>
      <c r="H410">
        <v>1293422.32</v>
      </c>
      <c r="I410" t="s">
        <v>521</v>
      </c>
      <c r="J410">
        <v>1263180.28</v>
      </c>
      <c r="K410" s="60" t="s">
        <v>146</v>
      </c>
    </row>
    <row r="411" spans="1:11" x14ac:dyDescent="0.35">
      <c r="A411" s="60" t="s">
        <v>263</v>
      </c>
      <c r="B411" s="60" t="s">
        <v>567</v>
      </c>
      <c r="C411" s="60" t="s">
        <v>264</v>
      </c>
      <c r="D411" s="60" t="s">
        <v>194</v>
      </c>
      <c r="E411" s="60" t="s">
        <v>28</v>
      </c>
      <c r="F411">
        <v>2866000</v>
      </c>
      <c r="G411">
        <v>1300000</v>
      </c>
      <c r="H411">
        <v>1251725.02</v>
      </c>
      <c r="I411" t="s">
        <v>522</v>
      </c>
      <c r="J411">
        <v>1215092.3600000001</v>
      </c>
      <c r="K411" s="60" t="s">
        <v>146</v>
      </c>
    </row>
    <row r="412" spans="1:11" x14ac:dyDescent="0.35">
      <c r="A412" s="60" t="s">
        <v>263</v>
      </c>
      <c r="B412" s="60" t="s">
        <v>567</v>
      </c>
      <c r="C412" s="60" t="s">
        <v>264</v>
      </c>
      <c r="D412" s="60" t="s">
        <v>194</v>
      </c>
      <c r="E412" s="60" t="s">
        <v>18</v>
      </c>
      <c r="F412">
        <v>1372000</v>
      </c>
      <c r="G412">
        <v>600000</v>
      </c>
      <c r="H412">
        <v>583178.62</v>
      </c>
      <c r="I412" t="s">
        <v>523</v>
      </c>
      <c r="J412">
        <v>566231.89</v>
      </c>
      <c r="K412" s="60" t="s">
        <v>146</v>
      </c>
    </row>
    <row r="413" spans="1:11" x14ac:dyDescent="0.35">
      <c r="A413" s="60" t="s">
        <v>263</v>
      </c>
      <c r="B413" s="60" t="s">
        <v>567</v>
      </c>
      <c r="C413" s="60" t="s">
        <v>264</v>
      </c>
      <c r="D413" s="60" t="s">
        <v>194</v>
      </c>
      <c r="E413" s="60" t="s">
        <v>17</v>
      </c>
      <c r="F413">
        <v>1482000</v>
      </c>
      <c r="G413">
        <v>650000</v>
      </c>
      <c r="H413">
        <v>624379.68000000005</v>
      </c>
      <c r="I413" t="s">
        <v>524</v>
      </c>
      <c r="J413">
        <v>631192.68000000005</v>
      </c>
      <c r="K413" s="60" t="s">
        <v>146</v>
      </c>
    </row>
    <row r="414" spans="1:11" x14ac:dyDescent="0.35">
      <c r="A414" s="60" t="s">
        <v>263</v>
      </c>
      <c r="B414" s="60" t="s">
        <v>567</v>
      </c>
      <c r="C414" s="60" t="s">
        <v>264</v>
      </c>
      <c r="D414" s="60" t="s">
        <v>194</v>
      </c>
      <c r="E414" s="60" t="s">
        <v>14</v>
      </c>
      <c r="F414">
        <v>2390000</v>
      </c>
      <c r="G414">
        <v>1000000</v>
      </c>
      <c r="H414">
        <v>993686.16</v>
      </c>
      <c r="I414" t="s">
        <v>525</v>
      </c>
      <c r="J414">
        <v>987364.31</v>
      </c>
      <c r="K414" s="60" t="s">
        <v>146</v>
      </c>
    </row>
    <row r="415" spans="1:11" x14ac:dyDescent="0.35">
      <c r="A415" s="60" t="s">
        <v>263</v>
      </c>
      <c r="B415" s="60" t="s">
        <v>567</v>
      </c>
      <c r="C415" s="60" t="s">
        <v>264</v>
      </c>
      <c r="D415" s="60" t="s">
        <v>194</v>
      </c>
      <c r="E415" s="60" t="s">
        <v>19</v>
      </c>
      <c r="F415">
        <v>1766000</v>
      </c>
      <c r="G415">
        <v>800000</v>
      </c>
      <c r="H415">
        <v>741148.26</v>
      </c>
      <c r="I415" t="s">
        <v>526</v>
      </c>
      <c r="J415">
        <v>738773.88</v>
      </c>
      <c r="K415" s="60" t="s">
        <v>146</v>
      </c>
    </row>
    <row r="416" spans="1:11" x14ac:dyDescent="0.35">
      <c r="A416" s="60" t="s">
        <v>263</v>
      </c>
      <c r="B416" s="60" t="s">
        <v>567</v>
      </c>
      <c r="C416" s="60" t="s">
        <v>264</v>
      </c>
      <c r="D416" s="60" t="s">
        <v>194</v>
      </c>
      <c r="E416" s="60" t="s">
        <v>26</v>
      </c>
      <c r="F416">
        <v>1596000</v>
      </c>
      <c r="G416">
        <v>700000</v>
      </c>
      <c r="H416">
        <v>672286.3</v>
      </c>
      <c r="I416" t="s">
        <v>527</v>
      </c>
      <c r="J416">
        <v>666905.46</v>
      </c>
      <c r="K416" s="60" t="s">
        <v>146</v>
      </c>
    </row>
    <row r="417" spans="1:11" x14ac:dyDescent="0.35">
      <c r="A417" s="60" t="s">
        <v>263</v>
      </c>
      <c r="B417" s="60" t="s">
        <v>567</v>
      </c>
      <c r="C417" s="60" t="s">
        <v>264</v>
      </c>
      <c r="D417" s="60" t="s">
        <v>194</v>
      </c>
      <c r="E417" s="60" t="s">
        <v>16</v>
      </c>
      <c r="F417">
        <v>1336000</v>
      </c>
      <c r="G417">
        <v>600000</v>
      </c>
      <c r="H417">
        <v>575897.02</v>
      </c>
      <c r="I417" t="s">
        <v>528</v>
      </c>
      <c r="J417">
        <v>547434.94999999995</v>
      </c>
      <c r="K417" s="60" t="s">
        <v>146</v>
      </c>
    </row>
    <row r="418" spans="1:11" x14ac:dyDescent="0.35">
      <c r="A418" s="60" t="s">
        <v>263</v>
      </c>
      <c r="B418" s="60" t="s">
        <v>567</v>
      </c>
      <c r="C418" s="60" t="s">
        <v>264</v>
      </c>
      <c r="D418" s="60" t="s">
        <v>194</v>
      </c>
      <c r="E418" s="60" t="s">
        <v>25</v>
      </c>
      <c r="F418">
        <v>1483000</v>
      </c>
      <c r="G418">
        <v>700000</v>
      </c>
      <c r="H418">
        <v>622908.31999999995</v>
      </c>
      <c r="I418" t="s">
        <v>529</v>
      </c>
      <c r="J418">
        <v>619599.18999999994</v>
      </c>
      <c r="K418" s="60" t="s">
        <v>146</v>
      </c>
    </row>
    <row r="419" spans="1:11" x14ac:dyDescent="0.35">
      <c r="A419" s="60" t="s">
        <v>263</v>
      </c>
      <c r="B419" s="60" t="s">
        <v>567</v>
      </c>
      <c r="C419" s="60" t="s">
        <v>264</v>
      </c>
      <c r="D419" s="60" t="s">
        <v>194</v>
      </c>
      <c r="E419" s="60" t="s">
        <v>31</v>
      </c>
      <c r="F419">
        <v>921000</v>
      </c>
      <c r="G419">
        <v>400000</v>
      </c>
      <c r="H419">
        <v>366214.48</v>
      </c>
      <c r="I419" t="s">
        <v>530</v>
      </c>
      <c r="J419">
        <v>378168.33</v>
      </c>
      <c r="K419" s="60" t="s">
        <v>146</v>
      </c>
    </row>
    <row r="420" spans="1:11" x14ac:dyDescent="0.35">
      <c r="A420" s="60" t="s">
        <v>263</v>
      </c>
      <c r="B420" s="60" t="s">
        <v>567</v>
      </c>
      <c r="C420" s="60" t="s">
        <v>264</v>
      </c>
      <c r="D420" s="60" t="s">
        <v>194</v>
      </c>
      <c r="E420" s="60" t="s">
        <v>150</v>
      </c>
      <c r="F420">
        <v>764000</v>
      </c>
      <c r="G420">
        <v>400000</v>
      </c>
      <c r="H420">
        <v>338252.47</v>
      </c>
      <c r="I420" t="s">
        <v>531</v>
      </c>
      <c r="J420">
        <v>320847.76</v>
      </c>
      <c r="K420" s="60" t="s">
        <v>146</v>
      </c>
    </row>
    <row r="421" spans="1:11" x14ac:dyDescent="0.35">
      <c r="A421" s="60" t="s">
        <v>263</v>
      </c>
      <c r="B421" s="60" t="s">
        <v>567</v>
      </c>
      <c r="C421" s="60" t="s">
        <v>264</v>
      </c>
      <c r="D421" s="60" t="s">
        <v>194</v>
      </c>
      <c r="E421" s="60" t="s">
        <v>153</v>
      </c>
      <c r="F421">
        <v>635000</v>
      </c>
      <c r="G421">
        <v>300000</v>
      </c>
      <c r="H421">
        <v>268904.65999999997</v>
      </c>
      <c r="I421" t="s">
        <v>532</v>
      </c>
      <c r="J421">
        <v>264271.90000000002</v>
      </c>
      <c r="K421" s="60" t="s">
        <v>146</v>
      </c>
    </row>
    <row r="422" spans="1:11" x14ac:dyDescent="0.35">
      <c r="A422" s="60" t="s">
        <v>263</v>
      </c>
      <c r="B422" s="60" t="s">
        <v>567</v>
      </c>
      <c r="C422" s="60" t="s">
        <v>264</v>
      </c>
      <c r="D422" s="60" t="s">
        <v>194</v>
      </c>
      <c r="E422" s="60" t="s">
        <v>23</v>
      </c>
      <c r="F422">
        <v>1299000</v>
      </c>
      <c r="G422">
        <v>560000</v>
      </c>
      <c r="H422">
        <v>551757.43999999994</v>
      </c>
      <c r="I422" t="s">
        <v>533</v>
      </c>
      <c r="J422">
        <v>544814.14</v>
      </c>
      <c r="K422" s="60" t="s">
        <v>146</v>
      </c>
    </row>
    <row r="423" spans="1:11" x14ac:dyDescent="0.35">
      <c r="A423" s="60" t="s">
        <v>263</v>
      </c>
      <c r="B423" s="60" t="s">
        <v>567</v>
      </c>
      <c r="C423" s="60" t="s">
        <v>264</v>
      </c>
      <c r="D423" s="60" t="s">
        <v>194</v>
      </c>
      <c r="E423" s="60" t="s">
        <v>151</v>
      </c>
      <c r="F423">
        <v>733000</v>
      </c>
      <c r="G423">
        <v>320000</v>
      </c>
      <c r="H423">
        <v>308053.14</v>
      </c>
      <c r="I423" t="s">
        <v>534</v>
      </c>
      <c r="J423">
        <v>309825.98</v>
      </c>
      <c r="K423" s="60" t="s">
        <v>146</v>
      </c>
    </row>
    <row r="424" spans="1:11" x14ac:dyDescent="0.35">
      <c r="A424" s="60" t="s">
        <v>263</v>
      </c>
      <c r="B424" s="60" t="s">
        <v>567</v>
      </c>
      <c r="C424" s="60" t="s">
        <v>264</v>
      </c>
      <c r="D424" s="60" t="s">
        <v>194</v>
      </c>
      <c r="E424" s="60" t="s">
        <v>149</v>
      </c>
      <c r="F424">
        <v>675000</v>
      </c>
      <c r="G424">
        <v>300000</v>
      </c>
      <c r="H424">
        <v>289300.05</v>
      </c>
      <c r="I424" t="s">
        <v>535</v>
      </c>
      <c r="J424">
        <v>278247.45</v>
      </c>
      <c r="K424" s="60" t="s">
        <v>146</v>
      </c>
    </row>
    <row r="425" spans="1:11" x14ac:dyDescent="0.35">
      <c r="A425" s="60" t="s">
        <v>253</v>
      </c>
      <c r="B425" s="60" t="s">
        <v>163</v>
      </c>
      <c r="C425" s="60" t="s">
        <v>254</v>
      </c>
      <c r="D425" s="60" t="s">
        <v>193</v>
      </c>
      <c r="E425" s="60" t="s">
        <v>13</v>
      </c>
      <c r="F425">
        <v>2303000</v>
      </c>
      <c r="G425">
        <v>1200000</v>
      </c>
      <c r="H425">
        <v>1117988.8899999999</v>
      </c>
      <c r="I425" t="s">
        <v>381</v>
      </c>
      <c r="J425">
        <v>1058136.98</v>
      </c>
      <c r="K425" s="60" t="s">
        <v>146</v>
      </c>
    </row>
    <row r="426" spans="1:11" x14ac:dyDescent="0.35">
      <c r="A426" s="60" t="s">
        <v>253</v>
      </c>
      <c r="B426" s="60" t="s">
        <v>163</v>
      </c>
      <c r="C426" s="60" t="s">
        <v>254</v>
      </c>
      <c r="D426" s="60" t="s">
        <v>194</v>
      </c>
      <c r="E426" s="60" t="s">
        <v>20</v>
      </c>
      <c r="F426">
        <v>37700</v>
      </c>
      <c r="G426">
        <v>15000</v>
      </c>
      <c r="H426">
        <v>12394.83</v>
      </c>
      <c r="I426" t="s">
        <v>536</v>
      </c>
      <c r="J426">
        <v>752.25</v>
      </c>
      <c r="K426" s="60" t="s">
        <v>146</v>
      </c>
    </row>
    <row r="427" spans="1:11" x14ac:dyDescent="0.35">
      <c r="A427" s="60" t="s">
        <v>253</v>
      </c>
      <c r="B427" s="60" t="s">
        <v>163</v>
      </c>
      <c r="C427" s="60" t="s">
        <v>254</v>
      </c>
      <c r="D427" s="60" t="s">
        <v>194</v>
      </c>
      <c r="E427" s="60" t="s">
        <v>15</v>
      </c>
      <c r="F427">
        <v>63300</v>
      </c>
      <c r="G427">
        <v>15000</v>
      </c>
      <c r="H427">
        <v>13820.45</v>
      </c>
      <c r="I427" t="s">
        <v>537</v>
      </c>
      <c r="J427">
        <v>31534.48</v>
      </c>
      <c r="K427" s="60" t="s">
        <v>146</v>
      </c>
    </row>
    <row r="428" spans="1:11" x14ac:dyDescent="0.35">
      <c r="A428" s="60" t="s">
        <v>253</v>
      </c>
      <c r="B428" s="60" t="s">
        <v>163</v>
      </c>
      <c r="C428" s="60" t="s">
        <v>254</v>
      </c>
      <c r="D428" s="60" t="s">
        <v>194</v>
      </c>
      <c r="E428" s="60" t="s">
        <v>21</v>
      </c>
      <c r="F428">
        <v>64700</v>
      </c>
      <c r="G428">
        <v>23000</v>
      </c>
      <c r="H428">
        <v>20227.98</v>
      </c>
      <c r="I428" t="s">
        <v>538</v>
      </c>
      <c r="J428">
        <v>15295.8</v>
      </c>
      <c r="K428" s="60" t="s">
        <v>146</v>
      </c>
    </row>
    <row r="429" spans="1:11" x14ac:dyDescent="0.35">
      <c r="A429" s="60" t="s">
        <v>253</v>
      </c>
      <c r="B429" s="60" t="s">
        <v>163</v>
      </c>
      <c r="C429" s="60" t="s">
        <v>254</v>
      </c>
      <c r="D429" s="60" t="s">
        <v>194</v>
      </c>
      <c r="E429" s="60" t="s">
        <v>22</v>
      </c>
      <c r="F429">
        <v>63300</v>
      </c>
      <c r="G429">
        <v>2000</v>
      </c>
      <c r="H429">
        <v>1860</v>
      </c>
      <c r="I429" t="s">
        <v>539</v>
      </c>
      <c r="J429">
        <v>8878.6</v>
      </c>
      <c r="K429" s="60" t="s">
        <v>146</v>
      </c>
    </row>
    <row r="430" spans="1:11" x14ac:dyDescent="0.35">
      <c r="A430" s="60" t="s">
        <v>253</v>
      </c>
      <c r="B430" s="60" t="s">
        <v>163</v>
      </c>
      <c r="C430" s="60" t="s">
        <v>254</v>
      </c>
      <c r="D430" s="60" t="s">
        <v>194</v>
      </c>
      <c r="E430" s="60" t="s">
        <v>24</v>
      </c>
      <c r="F430">
        <v>73200</v>
      </c>
      <c r="G430">
        <v>5000</v>
      </c>
      <c r="H430">
        <v>4385</v>
      </c>
      <c r="I430" t="s">
        <v>540</v>
      </c>
      <c r="J430">
        <v>305</v>
      </c>
      <c r="K430" s="60" t="s">
        <v>146</v>
      </c>
    </row>
    <row r="431" spans="1:11" x14ac:dyDescent="0.35">
      <c r="A431" s="60" t="s">
        <v>253</v>
      </c>
      <c r="B431" s="60" t="s">
        <v>163</v>
      </c>
      <c r="C431" s="60" t="s">
        <v>254</v>
      </c>
      <c r="D431" s="60" t="s">
        <v>194</v>
      </c>
      <c r="E431" s="60" t="s">
        <v>28</v>
      </c>
      <c r="F431">
        <v>73600</v>
      </c>
      <c r="G431">
        <v>10000</v>
      </c>
      <c r="H431">
        <v>9106.9</v>
      </c>
      <c r="I431" t="s">
        <v>541</v>
      </c>
      <c r="J431">
        <v>43989</v>
      </c>
      <c r="K431" s="60" t="s">
        <v>146</v>
      </c>
    </row>
    <row r="432" spans="1:11" x14ac:dyDescent="0.35">
      <c r="A432" s="60" t="s">
        <v>253</v>
      </c>
      <c r="B432" s="60" t="s">
        <v>163</v>
      </c>
      <c r="C432" s="60" t="s">
        <v>254</v>
      </c>
      <c r="D432" s="60" t="s">
        <v>194</v>
      </c>
      <c r="E432" s="60" t="s">
        <v>18</v>
      </c>
      <c r="F432">
        <v>47200</v>
      </c>
      <c r="G432">
        <v>4000</v>
      </c>
      <c r="H432">
        <v>3579.5</v>
      </c>
      <c r="I432" t="s">
        <v>542</v>
      </c>
      <c r="J432">
        <v>4518.84</v>
      </c>
      <c r="K432" s="60" t="s">
        <v>146</v>
      </c>
    </row>
    <row r="433" spans="1:11" x14ac:dyDescent="0.35">
      <c r="A433" s="60" t="s">
        <v>253</v>
      </c>
      <c r="B433" s="60" t="s">
        <v>163</v>
      </c>
      <c r="C433" s="60" t="s">
        <v>254</v>
      </c>
      <c r="D433" s="60" t="s">
        <v>194</v>
      </c>
      <c r="E433" s="60" t="s">
        <v>17</v>
      </c>
      <c r="F433">
        <v>47600</v>
      </c>
      <c r="G433">
        <v>17000</v>
      </c>
      <c r="H433">
        <v>15361.68</v>
      </c>
      <c r="I433" t="s">
        <v>543</v>
      </c>
      <c r="J433">
        <v>1020</v>
      </c>
      <c r="K433" s="60" t="s">
        <v>146</v>
      </c>
    </row>
    <row r="434" spans="1:11" x14ac:dyDescent="0.35">
      <c r="A434" s="60" t="s">
        <v>253</v>
      </c>
      <c r="B434" s="60" t="s">
        <v>163</v>
      </c>
      <c r="C434" s="60" t="s">
        <v>254</v>
      </c>
      <c r="D434" s="60" t="s">
        <v>194</v>
      </c>
      <c r="E434" s="60" t="s">
        <v>14</v>
      </c>
      <c r="F434">
        <v>83800</v>
      </c>
      <c r="G434">
        <v>12000</v>
      </c>
      <c r="H434">
        <v>10224</v>
      </c>
      <c r="I434" t="s">
        <v>544</v>
      </c>
      <c r="J434">
        <v>2160</v>
      </c>
      <c r="K434" s="60" t="s">
        <v>146</v>
      </c>
    </row>
    <row r="435" spans="1:11" x14ac:dyDescent="0.35">
      <c r="A435" s="60" t="s">
        <v>253</v>
      </c>
      <c r="B435" s="60" t="s">
        <v>163</v>
      </c>
      <c r="C435" s="60" t="s">
        <v>254</v>
      </c>
      <c r="D435" s="60" t="s">
        <v>194</v>
      </c>
      <c r="E435" s="60" t="s">
        <v>19</v>
      </c>
      <c r="F435">
        <v>61000</v>
      </c>
      <c r="G435">
        <v>17000</v>
      </c>
      <c r="H435">
        <v>15584</v>
      </c>
      <c r="I435" t="s">
        <v>545</v>
      </c>
      <c r="J435">
        <v>25460.5</v>
      </c>
      <c r="K435" s="60" t="s">
        <v>146</v>
      </c>
    </row>
    <row r="436" spans="1:11" x14ac:dyDescent="0.35">
      <c r="A436" s="60" t="s">
        <v>253</v>
      </c>
      <c r="B436" s="60" t="s">
        <v>163</v>
      </c>
      <c r="C436" s="60" t="s">
        <v>254</v>
      </c>
      <c r="D436" s="60" t="s">
        <v>194</v>
      </c>
      <c r="E436" s="60" t="s">
        <v>26</v>
      </c>
      <c r="F436">
        <v>61500</v>
      </c>
      <c r="G436">
        <v>9000</v>
      </c>
      <c r="H436">
        <v>7745</v>
      </c>
      <c r="I436" t="s">
        <v>546</v>
      </c>
      <c r="J436">
        <v>1360</v>
      </c>
      <c r="K436" s="60" t="s">
        <v>146</v>
      </c>
    </row>
    <row r="437" spans="1:11" x14ac:dyDescent="0.35">
      <c r="A437" s="60" t="s">
        <v>253</v>
      </c>
      <c r="B437" s="60" t="s">
        <v>163</v>
      </c>
      <c r="C437" s="60" t="s">
        <v>254</v>
      </c>
      <c r="D437" s="60" t="s">
        <v>194</v>
      </c>
      <c r="E437" s="60" t="s">
        <v>16</v>
      </c>
      <c r="F437">
        <v>61000</v>
      </c>
      <c r="G437">
        <v>8500</v>
      </c>
      <c r="H437">
        <v>7241.87</v>
      </c>
      <c r="I437" t="s">
        <v>547</v>
      </c>
      <c r="J437">
        <v>920.12</v>
      </c>
      <c r="K437" s="60" t="s">
        <v>146</v>
      </c>
    </row>
    <row r="438" spans="1:11" x14ac:dyDescent="0.35">
      <c r="A438" s="60" t="s">
        <v>253</v>
      </c>
      <c r="B438" s="60" t="s">
        <v>163</v>
      </c>
      <c r="C438" s="60" t="s">
        <v>254</v>
      </c>
      <c r="D438" s="60" t="s">
        <v>194</v>
      </c>
      <c r="E438" s="60" t="s">
        <v>25</v>
      </c>
      <c r="F438">
        <v>98200</v>
      </c>
      <c r="G438">
        <v>37000</v>
      </c>
      <c r="H438">
        <v>35113.279999999999</v>
      </c>
      <c r="I438" t="s">
        <v>548</v>
      </c>
      <c r="J438">
        <v>25694.98</v>
      </c>
      <c r="K438" s="60" t="s">
        <v>146</v>
      </c>
    </row>
    <row r="439" spans="1:11" x14ac:dyDescent="0.35">
      <c r="A439" s="60" t="s">
        <v>253</v>
      </c>
      <c r="B439" s="60" t="s">
        <v>163</v>
      </c>
      <c r="C439" s="60" t="s">
        <v>254</v>
      </c>
      <c r="D439" s="60" t="s">
        <v>194</v>
      </c>
      <c r="E439" s="60" t="s">
        <v>31</v>
      </c>
      <c r="F439">
        <v>49700</v>
      </c>
      <c r="G439">
        <v>18000</v>
      </c>
      <c r="H439">
        <v>16130.12</v>
      </c>
      <c r="I439" t="s">
        <v>549</v>
      </c>
      <c r="J439">
        <v>14465.8</v>
      </c>
      <c r="K439" s="60" t="s">
        <v>146</v>
      </c>
    </row>
    <row r="440" spans="1:11" x14ac:dyDescent="0.35">
      <c r="A440" s="60" t="s">
        <v>253</v>
      </c>
      <c r="B440" s="60" t="s">
        <v>163</v>
      </c>
      <c r="C440" s="60" t="s">
        <v>254</v>
      </c>
      <c r="D440" s="60" t="s">
        <v>194</v>
      </c>
      <c r="E440" s="60" t="s">
        <v>150</v>
      </c>
      <c r="F440">
        <v>46300</v>
      </c>
      <c r="G440">
        <v>14000</v>
      </c>
      <c r="H440">
        <v>12464.2</v>
      </c>
      <c r="I440" t="s">
        <v>550</v>
      </c>
      <c r="J440">
        <v>9544.02</v>
      </c>
      <c r="K440" s="60" t="s">
        <v>146</v>
      </c>
    </row>
    <row r="441" spans="1:11" x14ac:dyDescent="0.35">
      <c r="A441" s="60" t="s">
        <v>253</v>
      </c>
      <c r="B441" s="60" t="s">
        <v>163</v>
      </c>
      <c r="C441" s="60" t="s">
        <v>254</v>
      </c>
      <c r="D441" s="60" t="s">
        <v>194</v>
      </c>
      <c r="E441" s="60" t="s">
        <v>153</v>
      </c>
      <c r="F441">
        <v>46300</v>
      </c>
      <c r="G441">
        <v>24000</v>
      </c>
      <c r="H441">
        <v>23557.98</v>
      </c>
      <c r="I441" t="s">
        <v>551</v>
      </c>
      <c r="J441">
        <v>12428.09</v>
      </c>
      <c r="K441" s="60" t="s">
        <v>146</v>
      </c>
    </row>
    <row r="442" spans="1:11" x14ac:dyDescent="0.35">
      <c r="A442" s="60" t="s">
        <v>253</v>
      </c>
      <c r="B442" s="60" t="s">
        <v>163</v>
      </c>
      <c r="C442" s="60" t="s">
        <v>254</v>
      </c>
      <c r="D442" s="60" t="s">
        <v>194</v>
      </c>
      <c r="E442" s="60" t="s">
        <v>23</v>
      </c>
      <c r="F442">
        <v>123000</v>
      </c>
      <c r="G442">
        <v>115000</v>
      </c>
      <c r="H442">
        <v>100970.85</v>
      </c>
      <c r="I442" t="s">
        <v>552</v>
      </c>
      <c r="J442">
        <v>24602.9</v>
      </c>
      <c r="K442" s="60" t="s">
        <v>146</v>
      </c>
    </row>
    <row r="443" spans="1:11" x14ac:dyDescent="0.35">
      <c r="A443" s="60" t="s">
        <v>253</v>
      </c>
      <c r="B443" s="60" t="s">
        <v>163</v>
      </c>
      <c r="C443" s="60" t="s">
        <v>254</v>
      </c>
      <c r="D443" s="60" t="s">
        <v>194</v>
      </c>
      <c r="E443" s="60" t="s">
        <v>151</v>
      </c>
      <c r="F443">
        <v>63800</v>
      </c>
      <c r="G443">
        <v>35000</v>
      </c>
      <c r="H443">
        <v>32707.42</v>
      </c>
      <c r="I443" t="s">
        <v>553</v>
      </c>
      <c r="J443">
        <v>28484.77</v>
      </c>
      <c r="K443" s="60" t="s">
        <v>146</v>
      </c>
    </row>
    <row r="444" spans="1:11" x14ac:dyDescent="0.35">
      <c r="A444" s="60" t="s">
        <v>253</v>
      </c>
      <c r="B444" s="60" t="s">
        <v>163</v>
      </c>
      <c r="C444" s="60" t="s">
        <v>254</v>
      </c>
      <c r="D444" s="60" t="s">
        <v>194</v>
      </c>
      <c r="E444" s="60" t="s">
        <v>149</v>
      </c>
      <c r="F444">
        <v>31800</v>
      </c>
      <c r="G444">
        <v>20000</v>
      </c>
      <c r="H444">
        <v>17778.46</v>
      </c>
      <c r="I444" t="s">
        <v>554</v>
      </c>
      <c r="J444">
        <v>20308.04</v>
      </c>
      <c r="K444" s="60" t="s">
        <v>146</v>
      </c>
    </row>
    <row r="445" spans="1:11" x14ac:dyDescent="0.35">
      <c r="A445" s="60" t="s">
        <v>255</v>
      </c>
      <c r="B445" s="60" t="s">
        <v>172</v>
      </c>
      <c r="C445" s="60" t="s">
        <v>256</v>
      </c>
      <c r="D445" s="60" t="s">
        <v>193</v>
      </c>
      <c r="E445" s="60" t="s">
        <v>13</v>
      </c>
      <c r="F445">
        <v>24560000</v>
      </c>
      <c r="G445">
        <v>13500000</v>
      </c>
      <c r="H445">
        <v>12231429.279999999</v>
      </c>
      <c r="I445" t="s">
        <v>382</v>
      </c>
      <c r="J445">
        <v>11635486.27</v>
      </c>
      <c r="K445" s="60" t="s">
        <v>146</v>
      </c>
    </row>
    <row r="446" spans="1:11" x14ac:dyDescent="0.35">
      <c r="A446" s="60" t="s">
        <v>257</v>
      </c>
      <c r="B446" s="60" t="s">
        <v>158</v>
      </c>
      <c r="C446" s="60" t="s">
        <v>258</v>
      </c>
      <c r="D446" s="60" t="s">
        <v>193</v>
      </c>
      <c r="E446" s="60" t="s">
        <v>13</v>
      </c>
      <c r="F446">
        <v>3000</v>
      </c>
      <c r="G446">
        <v>2500</v>
      </c>
      <c r="H446">
        <v>2273.81</v>
      </c>
      <c r="I446" t="s">
        <v>383</v>
      </c>
      <c r="J446">
        <v>0</v>
      </c>
      <c r="K446" s="60" t="s">
        <v>146</v>
      </c>
    </row>
    <row r="447" spans="1:11" x14ac:dyDescent="0.35">
      <c r="A447" s="60" t="s">
        <v>219</v>
      </c>
      <c r="B447" s="60" t="s">
        <v>34</v>
      </c>
      <c r="C447" s="60" t="s">
        <v>220</v>
      </c>
      <c r="D447" s="60" t="s">
        <v>193</v>
      </c>
      <c r="E447" s="60" t="s">
        <v>30</v>
      </c>
      <c r="F447">
        <v>2750000</v>
      </c>
      <c r="G447">
        <v>55000</v>
      </c>
      <c r="H447">
        <v>48346.2</v>
      </c>
      <c r="K447" s="60" t="s">
        <v>29</v>
      </c>
    </row>
    <row r="448" spans="1:11" x14ac:dyDescent="0.35">
      <c r="A448" s="60" t="s">
        <v>227</v>
      </c>
      <c r="B448" s="60" t="s">
        <v>35</v>
      </c>
      <c r="C448" s="60" t="s">
        <v>228</v>
      </c>
      <c r="D448" s="60" t="s">
        <v>193</v>
      </c>
      <c r="E448" s="60" t="s">
        <v>30</v>
      </c>
      <c r="F448">
        <v>295000</v>
      </c>
      <c r="G448">
        <v>295000</v>
      </c>
      <c r="H448">
        <v>294030</v>
      </c>
      <c r="K448" s="60" t="s">
        <v>29</v>
      </c>
    </row>
    <row r="449" spans="1:11" x14ac:dyDescent="0.35">
      <c r="A449" s="60" t="s">
        <v>227</v>
      </c>
      <c r="B449" s="60" t="s">
        <v>35</v>
      </c>
      <c r="C449" s="60" t="s">
        <v>228</v>
      </c>
      <c r="D449" s="60" t="s">
        <v>193</v>
      </c>
      <c r="E449" s="60" t="s">
        <v>30</v>
      </c>
      <c r="F449">
        <v>250000</v>
      </c>
      <c r="G449">
        <v>185000</v>
      </c>
      <c r="H449">
        <v>180900</v>
      </c>
      <c r="K449" s="60" t="s">
        <v>29</v>
      </c>
    </row>
    <row r="450" spans="1:11" x14ac:dyDescent="0.35">
      <c r="A450" s="60" t="s">
        <v>227</v>
      </c>
      <c r="B450" s="60" t="s">
        <v>35</v>
      </c>
      <c r="C450" s="60" t="s">
        <v>228</v>
      </c>
      <c r="D450" s="60" t="s">
        <v>193</v>
      </c>
      <c r="E450" s="60" t="s">
        <v>30</v>
      </c>
      <c r="F450">
        <v>300000</v>
      </c>
      <c r="G450">
        <v>200000</v>
      </c>
      <c r="H450">
        <v>165240</v>
      </c>
      <c r="K450" s="60" t="s">
        <v>29</v>
      </c>
    </row>
    <row r="451" spans="1:11" x14ac:dyDescent="0.35">
      <c r="A451" s="60" t="s">
        <v>227</v>
      </c>
      <c r="B451" s="60" t="s">
        <v>35</v>
      </c>
      <c r="C451" s="60" t="s">
        <v>228</v>
      </c>
      <c r="D451" s="60" t="s">
        <v>193</v>
      </c>
      <c r="E451" s="60" t="s">
        <v>30</v>
      </c>
      <c r="F451">
        <v>100000</v>
      </c>
      <c r="G451">
        <v>20000</v>
      </c>
      <c r="H451">
        <v>17280</v>
      </c>
      <c r="K451" s="60" t="s">
        <v>29</v>
      </c>
    </row>
    <row r="452" spans="1:11" x14ac:dyDescent="0.35">
      <c r="A452" s="60" t="s">
        <v>227</v>
      </c>
      <c r="B452" s="60" t="s">
        <v>35</v>
      </c>
      <c r="C452" s="60" t="s">
        <v>228</v>
      </c>
      <c r="D452" s="60" t="s">
        <v>193</v>
      </c>
      <c r="E452" s="60" t="s">
        <v>30</v>
      </c>
      <c r="F452">
        <v>1316000</v>
      </c>
      <c r="G452">
        <v>400000</v>
      </c>
      <c r="H452">
        <v>395502.74</v>
      </c>
      <c r="K452" s="60" t="s">
        <v>29</v>
      </c>
    </row>
    <row r="453" spans="1:11" x14ac:dyDescent="0.35">
      <c r="A453" s="60" t="s">
        <v>227</v>
      </c>
      <c r="B453" s="60" t="s">
        <v>35</v>
      </c>
      <c r="C453" s="60" t="s">
        <v>228</v>
      </c>
      <c r="D453" s="60" t="s">
        <v>193</v>
      </c>
      <c r="E453" s="60" t="s">
        <v>30</v>
      </c>
      <c r="F453">
        <v>600000</v>
      </c>
      <c r="G453">
        <v>500000</v>
      </c>
      <c r="H453">
        <v>408647.5</v>
      </c>
      <c r="K453" s="60" t="s">
        <v>29</v>
      </c>
    </row>
    <row r="454" spans="1:11" x14ac:dyDescent="0.35">
      <c r="A454" s="60" t="s">
        <v>217</v>
      </c>
      <c r="B454" s="60" t="s">
        <v>139</v>
      </c>
      <c r="C454" s="60" t="s">
        <v>218</v>
      </c>
      <c r="D454" s="60" t="s">
        <v>194</v>
      </c>
      <c r="E454" s="60" t="s">
        <v>14</v>
      </c>
      <c r="F454">
        <v>13000</v>
      </c>
      <c r="G454">
        <v>13000</v>
      </c>
      <c r="H454">
        <v>13000</v>
      </c>
      <c r="K454" s="60" t="s">
        <v>29</v>
      </c>
    </row>
    <row r="455" spans="1:11" x14ac:dyDescent="0.35">
      <c r="A455" s="60" t="s">
        <v>217</v>
      </c>
      <c r="B455" s="60" t="s">
        <v>139</v>
      </c>
      <c r="C455" s="60" t="s">
        <v>218</v>
      </c>
      <c r="D455" s="60" t="s">
        <v>194</v>
      </c>
      <c r="E455" s="60" t="s">
        <v>15</v>
      </c>
      <c r="F455">
        <v>89500</v>
      </c>
      <c r="G455">
        <v>20000</v>
      </c>
      <c r="H455">
        <v>16263.8</v>
      </c>
      <c r="K455" s="60" t="s">
        <v>29</v>
      </c>
    </row>
    <row r="456" spans="1:11" x14ac:dyDescent="0.35">
      <c r="A456" s="60" t="s">
        <v>217</v>
      </c>
      <c r="B456" s="60" t="s">
        <v>139</v>
      </c>
      <c r="C456" s="60" t="s">
        <v>218</v>
      </c>
      <c r="D456" s="60" t="s">
        <v>194</v>
      </c>
      <c r="E456" s="60" t="s">
        <v>17</v>
      </c>
      <c r="F456">
        <v>20000</v>
      </c>
      <c r="G456">
        <v>20000</v>
      </c>
      <c r="H456">
        <v>17172</v>
      </c>
      <c r="K456" s="60" t="s">
        <v>29</v>
      </c>
    </row>
    <row r="457" spans="1:11" x14ac:dyDescent="0.35">
      <c r="A457" s="60" t="s">
        <v>217</v>
      </c>
      <c r="B457" s="60" t="s">
        <v>139</v>
      </c>
      <c r="C457" s="60" t="s">
        <v>218</v>
      </c>
      <c r="D457" s="60" t="s">
        <v>194</v>
      </c>
      <c r="E457" s="60" t="s">
        <v>20</v>
      </c>
      <c r="F457">
        <v>25400</v>
      </c>
      <c r="G457">
        <v>25400</v>
      </c>
      <c r="H457">
        <v>25325</v>
      </c>
      <c r="K457" s="60" t="s">
        <v>29</v>
      </c>
    </row>
    <row r="458" spans="1:11" x14ac:dyDescent="0.35">
      <c r="A458" s="60" t="s">
        <v>221</v>
      </c>
      <c r="B458" s="60" t="s">
        <v>137</v>
      </c>
      <c r="C458" s="60" t="s">
        <v>222</v>
      </c>
      <c r="D458" s="60" t="s">
        <v>194</v>
      </c>
      <c r="E458" s="60" t="s">
        <v>22</v>
      </c>
      <c r="F458">
        <v>8000</v>
      </c>
      <c r="G458">
        <v>8000</v>
      </c>
      <c r="H458">
        <v>7998</v>
      </c>
      <c r="J458">
        <v>8700</v>
      </c>
      <c r="K458" s="60" t="s">
        <v>29</v>
      </c>
    </row>
    <row r="459" spans="1:11" x14ac:dyDescent="0.35">
      <c r="A459" s="60" t="s">
        <v>217</v>
      </c>
      <c r="B459" s="60" t="s">
        <v>139</v>
      </c>
      <c r="C459" s="60" t="s">
        <v>218</v>
      </c>
      <c r="D459" s="60" t="s">
        <v>194</v>
      </c>
      <c r="E459" s="60" t="s">
        <v>153</v>
      </c>
      <c r="F459">
        <v>9100</v>
      </c>
      <c r="G459">
        <v>4000</v>
      </c>
      <c r="H459">
        <v>3950</v>
      </c>
      <c r="K459" s="60" t="s">
        <v>29</v>
      </c>
    </row>
    <row r="460" spans="1:11" x14ac:dyDescent="0.35">
      <c r="A460" s="60" t="s">
        <v>217</v>
      </c>
      <c r="B460" s="60" t="s">
        <v>139</v>
      </c>
      <c r="C460" s="60" t="s">
        <v>218</v>
      </c>
      <c r="D460" s="60" t="s">
        <v>194</v>
      </c>
      <c r="E460" s="60" t="s">
        <v>26</v>
      </c>
      <c r="F460">
        <v>30000</v>
      </c>
      <c r="G460">
        <v>30000</v>
      </c>
      <c r="H460">
        <v>24246.9</v>
      </c>
      <c r="K460" s="60" t="s">
        <v>29</v>
      </c>
    </row>
    <row r="461" spans="1:11" x14ac:dyDescent="0.35">
      <c r="A461" s="60" t="s">
        <v>215</v>
      </c>
      <c r="B461" s="60" t="s">
        <v>33</v>
      </c>
      <c r="C461" s="60" t="s">
        <v>216</v>
      </c>
      <c r="D461" s="60" t="s">
        <v>193</v>
      </c>
      <c r="E461" s="60" t="s">
        <v>27</v>
      </c>
      <c r="F461">
        <v>1400000</v>
      </c>
      <c r="G461">
        <v>651000</v>
      </c>
      <c r="H461">
        <v>568500</v>
      </c>
      <c r="J461">
        <v>331944</v>
      </c>
      <c r="K461" s="60" t="s">
        <v>29</v>
      </c>
    </row>
    <row r="462" spans="1:11" x14ac:dyDescent="0.35">
      <c r="A462" s="60" t="s">
        <v>217</v>
      </c>
      <c r="B462" s="60" t="s">
        <v>139</v>
      </c>
      <c r="C462" s="60" t="s">
        <v>218</v>
      </c>
      <c r="D462" s="60" t="s">
        <v>193</v>
      </c>
      <c r="E462" s="60" t="s">
        <v>27</v>
      </c>
      <c r="F462">
        <v>544900</v>
      </c>
      <c r="G462">
        <v>82600</v>
      </c>
      <c r="H462">
        <v>70357</v>
      </c>
      <c r="J462">
        <v>299013.2</v>
      </c>
      <c r="K462" s="60" t="s">
        <v>29</v>
      </c>
    </row>
    <row r="463" spans="1:11" x14ac:dyDescent="0.35">
      <c r="A463" s="60" t="s">
        <v>221</v>
      </c>
      <c r="B463" s="60" t="s">
        <v>137</v>
      </c>
      <c r="C463" s="60" t="s">
        <v>222</v>
      </c>
      <c r="D463" s="60" t="s">
        <v>193</v>
      </c>
      <c r="E463" s="60" t="s">
        <v>27</v>
      </c>
      <c r="F463">
        <v>136500</v>
      </c>
      <c r="G463">
        <v>1000</v>
      </c>
      <c r="H463">
        <v>0</v>
      </c>
      <c r="K463" s="60" t="s">
        <v>29</v>
      </c>
    </row>
    <row r="464" spans="1:11" x14ac:dyDescent="0.35">
      <c r="A464" s="60" t="s">
        <v>225</v>
      </c>
      <c r="B464" s="60" t="s">
        <v>138</v>
      </c>
      <c r="C464" s="60" t="s">
        <v>226</v>
      </c>
      <c r="D464" s="60" t="s">
        <v>193</v>
      </c>
      <c r="E464" s="60" t="s">
        <v>27</v>
      </c>
      <c r="F464">
        <v>8262900</v>
      </c>
      <c r="G464">
        <v>1522900</v>
      </c>
      <c r="H464">
        <v>1214609.25</v>
      </c>
      <c r="J464">
        <v>265737.75</v>
      </c>
      <c r="K464" s="60" t="s">
        <v>29</v>
      </c>
    </row>
    <row r="465" spans="1:11" x14ac:dyDescent="0.35">
      <c r="A465" s="60" t="s">
        <v>225</v>
      </c>
      <c r="B465" s="60" t="s">
        <v>138</v>
      </c>
      <c r="C465" s="60" t="s">
        <v>226</v>
      </c>
      <c r="D465" s="60" t="s">
        <v>193</v>
      </c>
      <c r="E465" s="60" t="s">
        <v>27</v>
      </c>
      <c r="F465">
        <v>1000000</v>
      </c>
      <c r="G465">
        <v>340000</v>
      </c>
      <c r="H465">
        <v>272359.67999999999</v>
      </c>
      <c r="K465" s="60" t="s">
        <v>29</v>
      </c>
    </row>
    <row r="466" spans="1:11" x14ac:dyDescent="0.35">
      <c r="A466" s="60" t="s">
        <v>225</v>
      </c>
      <c r="B466" s="60" t="s">
        <v>138</v>
      </c>
      <c r="C466" s="60" t="s">
        <v>226</v>
      </c>
      <c r="D466" s="60" t="s">
        <v>193</v>
      </c>
      <c r="E466" s="60" t="s">
        <v>27</v>
      </c>
      <c r="F466">
        <v>437100</v>
      </c>
      <c r="G466">
        <v>437100</v>
      </c>
      <c r="H466">
        <v>437099</v>
      </c>
      <c r="K466" s="60" t="s">
        <v>29</v>
      </c>
    </row>
    <row r="467" spans="1:11" x14ac:dyDescent="0.35">
      <c r="A467" s="60" t="s">
        <v>223</v>
      </c>
      <c r="B467" s="60" t="s">
        <v>140</v>
      </c>
      <c r="C467" s="60" t="s">
        <v>224</v>
      </c>
      <c r="D467" s="60" t="s">
        <v>193</v>
      </c>
      <c r="E467" s="60" t="s">
        <v>27</v>
      </c>
      <c r="F467">
        <v>48775200</v>
      </c>
      <c r="G467">
        <v>3865000</v>
      </c>
      <c r="H467">
        <v>3491475.84</v>
      </c>
      <c r="J467">
        <v>4830382.1499999994</v>
      </c>
      <c r="K467" s="60" t="s">
        <v>29</v>
      </c>
    </row>
    <row r="468" spans="1:11" x14ac:dyDescent="0.35">
      <c r="A468" s="60" t="s">
        <v>223</v>
      </c>
      <c r="B468" s="60" t="s">
        <v>140</v>
      </c>
      <c r="C468" s="60" t="s">
        <v>224</v>
      </c>
      <c r="D468" s="60" t="s">
        <v>193</v>
      </c>
      <c r="E468" s="60" t="s">
        <v>27</v>
      </c>
      <c r="F468">
        <v>500000</v>
      </c>
      <c r="G468">
        <v>500000</v>
      </c>
      <c r="H468">
        <v>406404.04</v>
      </c>
      <c r="K468" s="60" t="s">
        <v>29</v>
      </c>
    </row>
    <row r="469" spans="1:11" x14ac:dyDescent="0.35">
      <c r="A469" s="60" t="s">
        <v>223</v>
      </c>
      <c r="B469" s="60" t="s">
        <v>140</v>
      </c>
      <c r="C469" s="60" t="s">
        <v>224</v>
      </c>
      <c r="D469" s="60" t="s">
        <v>193</v>
      </c>
      <c r="E469" s="60" t="s">
        <v>27</v>
      </c>
      <c r="F469">
        <v>500000</v>
      </c>
      <c r="G469">
        <v>70000</v>
      </c>
      <c r="H469">
        <v>59689.440000000002</v>
      </c>
      <c r="K469" s="60" t="s">
        <v>29</v>
      </c>
    </row>
    <row r="470" spans="1:11" x14ac:dyDescent="0.35">
      <c r="A470" s="60" t="s">
        <v>223</v>
      </c>
      <c r="B470" s="60" t="s">
        <v>140</v>
      </c>
      <c r="C470" s="60" t="s">
        <v>224</v>
      </c>
      <c r="D470" s="60" t="s">
        <v>193</v>
      </c>
      <c r="E470" s="60" t="s">
        <v>27</v>
      </c>
      <c r="F470">
        <v>400000</v>
      </c>
      <c r="G470">
        <v>170000</v>
      </c>
      <c r="H470">
        <v>139773.6</v>
      </c>
      <c r="K470" s="60" t="s">
        <v>29</v>
      </c>
    </row>
    <row r="471" spans="1:11" x14ac:dyDescent="0.35">
      <c r="A471" s="60" t="s">
        <v>223</v>
      </c>
      <c r="B471" s="60" t="s">
        <v>140</v>
      </c>
      <c r="C471" s="60" t="s">
        <v>224</v>
      </c>
      <c r="D471" s="60" t="s">
        <v>193</v>
      </c>
      <c r="E471" s="60" t="s">
        <v>27</v>
      </c>
      <c r="F471">
        <v>6000000</v>
      </c>
      <c r="G471">
        <v>1500000</v>
      </c>
      <c r="H471">
        <v>1450649.23</v>
      </c>
      <c r="K471" s="60" t="s">
        <v>29</v>
      </c>
    </row>
    <row r="472" spans="1:11" x14ac:dyDescent="0.35">
      <c r="A472" s="60" t="s">
        <v>223</v>
      </c>
      <c r="B472" s="60" t="s">
        <v>140</v>
      </c>
      <c r="C472" s="60" t="s">
        <v>224</v>
      </c>
      <c r="D472" s="60" t="s">
        <v>193</v>
      </c>
      <c r="E472" s="60" t="s">
        <v>27</v>
      </c>
      <c r="F472">
        <v>300000</v>
      </c>
      <c r="G472">
        <v>60000</v>
      </c>
      <c r="H472">
        <v>51343.199999999997</v>
      </c>
      <c r="K472" s="60" t="s">
        <v>29</v>
      </c>
    </row>
    <row r="473" spans="1:11" x14ac:dyDescent="0.35">
      <c r="A473" s="60" t="s">
        <v>223</v>
      </c>
      <c r="B473" s="60" t="s">
        <v>140</v>
      </c>
      <c r="C473" s="60" t="s">
        <v>224</v>
      </c>
      <c r="D473" s="60" t="s">
        <v>193</v>
      </c>
      <c r="E473" s="60" t="s">
        <v>27</v>
      </c>
      <c r="F473">
        <v>200000</v>
      </c>
      <c r="G473">
        <v>35000</v>
      </c>
      <c r="H473">
        <v>29376</v>
      </c>
      <c r="K473" s="60" t="s">
        <v>29</v>
      </c>
    </row>
    <row r="474" spans="1:11" x14ac:dyDescent="0.35">
      <c r="A474" s="60" t="s">
        <v>223</v>
      </c>
      <c r="B474" s="60" t="s">
        <v>140</v>
      </c>
      <c r="C474" s="60" t="s">
        <v>224</v>
      </c>
      <c r="D474" s="60" t="s">
        <v>193</v>
      </c>
      <c r="E474" s="60" t="s">
        <v>27</v>
      </c>
      <c r="F474">
        <v>526000</v>
      </c>
      <c r="G474">
        <v>280000</v>
      </c>
      <c r="H474">
        <v>237755</v>
      </c>
      <c r="K474" s="60" t="s">
        <v>29</v>
      </c>
    </row>
    <row r="475" spans="1:11" x14ac:dyDescent="0.35">
      <c r="A475" s="60" t="s">
        <v>223</v>
      </c>
      <c r="B475" s="60" t="s">
        <v>140</v>
      </c>
      <c r="C475" s="60" t="s">
        <v>224</v>
      </c>
      <c r="D475" s="60" t="s">
        <v>193</v>
      </c>
      <c r="E475" s="60" t="s">
        <v>27</v>
      </c>
      <c r="F475">
        <v>520000</v>
      </c>
      <c r="G475">
        <v>520000</v>
      </c>
      <c r="H475">
        <v>461844</v>
      </c>
      <c r="K475" s="60" t="s">
        <v>29</v>
      </c>
    </row>
    <row r="476" spans="1:11" x14ac:dyDescent="0.35">
      <c r="A476" s="60" t="s">
        <v>217</v>
      </c>
      <c r="B476" s="60" t="s">
        <v>139</v>
      </c>
      <c r="C476" s="60" t="s">
        <v>218</v>
      </c>
      <c r="D476" s="60" t="s">
        <v>194</v>
      </c>
      <c r="E476" s="60" t="s">
        <v>28</v>
      </c>
      <c r="F476">
        <v>49600</v>
      </c>
      <c r="G476">
        <v>35000</v>
      </c>
      <c r="H476">
        <v>30435</v>
      </c>
      <c r="K476" s="60" t="s">
        <v>29</v>
      </c>
    </row>
    <row r="477" spans="1:11" x14ac:dyDescent="0.35">
      <c r="A477" s="60" t="s">
        <v>229</v>
      </c>
      <c r="B477" s="60" t="s">
        <v>178</v>
      </c>
      <c r="C477" s="60" t="s">
        <v>230</v>
      </c>
      <c r="D477" s="60" t="s">
        <v>193</v>
      </c>
      <c r="E477" s="60" t="s">
        <v>10</v>
      </c>
      <c r="F477">
        <v>290000000</v>
      </c>
      <c r="G477">
        <v>145000000</v>
      </c>
      <c r="H477">
        <v>183542434.19999999</v>
      </c>
      <c r="J477">
        <v>156519003.5</v>
      </c>
      <c r="K477" s="60" t="s">
        <v>145</v>
      </c>
    </row>
    <row r="478" spans="1:11" x14ac:dyDescent="0.35">
      <c r="A478" s="60" t="s">
        <v>231</v>
      </c>
      <c r="B478" s="60" t="s">
        <v>177</v>
      </c>
      <c r="C478" s="60" t="s">
        <v>232</v>
      </c>
      <c r="D478" s="60" t="s">
        <v>193</v>
      </c>
      <c r="E478" s="60" t="s">
        <v>9</v>
      </c>
      <c r="F478">
        <v>48625000</v>
      </c>
      <c r="G478">
        <v>23000000</v>
      </c>
      <c r="H478">
        <v>22854695</v>
      </c>
      <c r="J478">
        <v>20636120</v>
      </c>
      <c r="K478" s="60" t="s">
        <v>145</v>
      </c>
    </row>
    <row r="479" spans="1:11" x14ac:dyDescent="0.35">
      <c r="A479" s="60" t="s">
        <v>231</v>
      </c>
      <c r="B479" s="60" t="s">
        <v>177</v>
      </c>
      <c r="C479" s="60" t="s">
        <v>233</v>
      </c>
      <c r="D479" s="60" t="s">
        <v>193</v>
      </c>
      <c r="E479" s="60" t="s">
        <v>9</v>
      </c>
      <c r="F479">
        <v>48400000</v>
      </c>
      <c r="G479">
        <v>25600000</v>
      </c>
      <c r="H479">
        <v>25519175</v>
      </c>
      <c r="J479">
        <v>23185065</v>
      </c>
      <c r="K479" s="60" t="s">
        <v>145</v>
      </c>
    </row>
    <row r="480" spans="1:11" x14ac:dyDescent="0.35">
      <c r="A480" s="60" t="s">
        <v>231</v>
      </c>
      <c r="B480" s="60" t="s">
        <v>280</v>
      </c>
      <c r="C480" s="60" t="s">
        <v>281</v>
      </c>
      <c r="D480" s="60" t="s">
        <v>193</v>
      </c>
      <c r="E480" s="60" t="s">
        <v>4</v>
      </c>
      <c r="F480">
        <v>19103600</v>
      </c>
      <c r="G480">
        <v>10000000</v>
      </c>
      <c r="H480">
        <v>15481700</v>
      </c>
      <c r="J480">
        <v>8251490</v>
      </c>
      <c r="K480" s="60" t="s">
        <v>145</v>
      </c>
    </row>
    <row r="481" spans="1:11" x14ac:dyDescent="0.35">
      <c r="A481" s="60" t="s">
        <v>234</v>
      </c>
      <c r="B481" s="60" t="s">
        <v>173</v>
      </c>
      <c r="C481" s="60" t="s">
        <v>235</v>
      </c>
      <c r="D481" s="60" t="s">
        <v>193</v>
      </c>
      <c r="E481" s="60" t="s">
        <v>2</v>
      </c>
      <c r="F481">
        <v>24782600</v>
      </c>
      <c r="G481">
        <v>12392600</v>
      </c>
      <c r="H481">
        <v>13213931.15</v>
      </c>
      <c r="J481">
        <v>12255022.029999999</v>
      </c>
      <c r="K481" s="60" t="s">
        <v>145</v>
      </c>
    </row>
    <row r="482" spans="1:11" x14ac:dyDescent="0.35">
      <c r="A482" s="60" t="s">
        <v>234</v>
      </c>
      <c r="B482" s="60" t="s">
        <v>173</v>
      </c>
      <c r="C482" s="60" t="s">
        <v>235</v>
      </c>
      <c r="D482" s="60" t="s">
        <v>194</v>
      </c>
      <c r="E482" s="60" t="s">
        <v>20</v>
      </c>
      <c r="F482">
        <v>100</v>
      </c>
      <c r="G482">
        <v>100</v>
      </c>
      <c r="H482">
        <v>28.57</v>
      </c>
      <c r="J482">
        <v>28.29</v>
      </c>
      <c r="K482" s="60" t="s">
        <v>145</v>
      </c>
    </row>
    <row r="483" spans="1:11" x14ac:dyDescent="0.35">
      <c r="A483" s="60" t="s">
        <v>234</v>
      </c>
      <c r="B483" s="60" t="s">
        <v>173</v>
      </c>
      <c r="C483" s="60" t="s">
        <v>235</v>
      </c>
      <c r="D483" s="60" t="s">
        <v>194</v>
      </c>
      <c r="E483" s="60" t="s">
        <v>15</v>
      </c>
      <c r="F483">
        <v>3200</v>
      </c>
      <c r="G483">
        <v>1000</v>
      </c>
      <c r="H483">
        <v>948.49</v>
      </c>
      <c r="J483">
        <v>1653.14</v>
      </c>
      <c r="K483" s="60" t="s">
        <v>145</v>
      </c>
    </row>
    <row r="484" spans="1:11" x14ac:dyDescent="0.35">
      <c r="A484" s="60" t="s">
        <v>234</v>
      </c>
      <c r="B484" s="60" t="s">
        <v>173</v>
      </c>
      <c r="C484" s="60" t="s">
        <v>235</v>
      </c>
      <c r="D484" s="60" t="s">
        <v>194</v>
      </c>
      <c r="E484" s="60" t="s">
        <v>21</v>
      </c>
      <c r="F484">
        <v>600</v>
      </c>
      <c r="G484">
        <v>300</v>
      </c>
      <c r="H484">
        <v>213.49</v>
      </c>
      <c r="J484">
        <v>290.11</v>
      </c>
      <c r="K484" s="60" t="s">
        <v>145</v>
      </c>
    </row>
    <row r="485" spans="1:11" x14ac:dyDescent="0.35">
      <c r="A485" s="60" t="s">
        <v>234</v>
      </c>
      <c r="B485" s="60" t="s">
        <v>173</v>
      </c>
      <c r="C485" s="60" t="s">
        <v>235</v>
      </c>
      <c r="D485" s="60" t="s">
        <v>194</v>
      </c>
      <c r="E485" s="60" t="s">
        <v>24</v>
      </c>
      <c r="F485">
        <v>1600</v>
      </c>
      <c r="G485">
        <v>500</v>
      </c>
      <c r="H485">
        <v>439.78</v>
      </c>
      <c r="J485">
        <v>1198.2</v>
      </c>
      <c r="K485" s="60" t="s">
        <v>145</v>
      </c>
    </row>
    <row r="486" spans="1:11" x14ac:dyDescent="0.35">
      <c r="A486" s="60" t="s">
        <v>234</v>
      </c>
      <c r="B486" s="60" t="s">
        <v>173</v>
      </c>
      <c r="C486" s="60" t="s">
        <v>235</v>
      </c>
      <c r="D486" s="60" t="s">
        <v>194</v>
      </c>
      <c r="E486" s="60" t="s">
        <v>28</v>
      </c>
      <c r="F486">
        <v>1500</v>
      </c>
      <c r="G486">
        <v>600</v>
      </c>
      <c r="H486">
        <v>521.41999999999996</v>
      </c>
      <c r="J486">
        <v>882.19</v>
      </c>
      <c r="K486" s="60" t="s">
        <v>145</v>
      </c>
    </row>
    <row r="487" spans="1:11" x14ac:dyDescent="0.35">
      <c r="A487" s="60" t="s">
        <v>234</v>
      </c>
      <c r="B487" s="60" t="s">
        <v>173</v>
      </c>
      <c r="C487" s="60" t="s">
        <v>235</v>
      </c>
      <c r="D487" s="60" t="s">
        <v>194</v>
      </c>
      <c r="E487" s="60" t="s">
        <v>18</v>
      </c>
      <c r="F487">
        <v>200</v>
      </c>
      <c r="G487">
        <v>100</v>
      </c>
      <c r="H487">
        <v>13.76</v>
      </c>
      <c r="J487">
        <v>54.89</v>
      </c>
      <c r="K487" s="60" t="s">
        <v>145</v>
      </c>
    </row>
    <row r="488" spans="1:11" x14ac:dyDescent="0.35">
      <c r="A488" s="60" t="s">
        <v>234</v>
      </c>
      <c r="B488" s="60" t="s">
        <v>173</v>
      </c>
      <c r="C488" s="60" t="s">
        <v>235</v>
      </c>
      <c r="D488" s="60" t="s">
        <v>194</v>
      </c>
      <c r="E488" s="60" t="s">
        <v>17</v>
      </c>
      <c r="F488">
        <v>600</v>
      </c>
      <c r="G488">
        <v>200</v>
      </c>
      <c r="H488">
        <v>156.81</v>
      </c>
      <c r="J488">
        <v>367.29</v>
      </c>
      <c r="K488" s="60" t="s">
        <v>145</v>
      </c>
    </row>
    <row r="489" spans="1:11" x14ac:dyDescent="0.35">
      <c r="A489" s="60" t="s">
        <v>234</v>
      </c>
      <c r="B489" s="60" t="s">
        <v>173</v>
      </c>
      <c r="C489" s="60" t="s">
        <v>235</v>
      </c>
      <c r="D489" s="60" t="s">
        <v>194</v>
      </c>
      <c r="E489" s="60" t="s">
        <v>14</v>
      </c>
      <c r="F489">
        <v>2100</v>
      </c>
      <c r="G489">
        <v>1000</v>
      </c>
      <c r="H489">
        <v>854.56</v>
      </c>
      <c r="J489">
        <v>1156.07</v>
      </c>
      <c r="K489" s="60" t="s">
        <v>145</v>
      </c>
    </row>
    <row r="490" spans="1:11" x14ac:dyDescent="0.35">
      <c r="A490" s="60" t="s">
        <v>234</v>
      </c>
      <c r="B490" s="60" t="s">
        <v>173</v>
      </c>
      <c r="C490" s="60" t="s">
        <v>235</v>
      </c>
      <c r="D490" s="60" t="s">
        <v>194</v>
      </c>
      <c r="E490" s="60" t="s">
        <v>19</v>
      </c>
      <c r="F490">
        <v>800</v>
      </c>
      <c r="G490">
        <v>500</v>
      </c>
      <c r="H490">
        <v>419.05</v>
      </c>
      <c r="J490">
        <v>409.39</v>
      </c>
      <c r="K490" s="60" t="s">
        <v>145</v>
      </c>
    </row>
    <row r="491" spans="1:11" x14ac:dyDescent="0.35">
      <c r="A491" s="60" t="s">
        <v>234</v>
      </c>
      <c r="B491" s="60" t="s">
        <v>173</v>
      </c>
      <c r="C491" s="60" t="s">
        <v>235</v>
      </c>
      <c r="D491" s="60" t="s">
        <v>194</v>
      </c>
      <c r="E491" s="60" t="s">
        <v>16</v>
      </c>
      <c r="F491">
        <v>900</v>
      </c>
      <c r="G491">
        <v>400</v>
      </c>
      <c r="H491">
        <v>394.74</v>
      </c>
      <c r="J491">
        <v>455.57</v>
      </c>
      <c r="K491" s="60" t="s">
        <v>145</v>
      </c>
    </row>
    <row r="492" spans="1:11" x14ac:dyDescent="0.35">
      <c r="A492" s="60" t="s">
        <v>234</v>
      </c>
      <c r="B492" s="60" t="s">
        <v>173</v>
      </c>
      <c r="C492" s="60" t="s">
        <v>235</v>
      </c>
      <c r="D492" s="60" t="s">
        <v>194</v>
      </c>
      <c r="E492" s="60" t="s">
        <v>25</v>
      </c>
      <c r="F492">
        <v>1600</v>
      </c>
      <c r="G492">
        <v>1100</v>
      </c>
      <c r="H492">
        <v>1021.27</v>
      </c>
      <c r="J492">
        <v>474.88</v>
      </c>
      <c r="K492" s="60" t="s">
        <v>145</v>
      </c>
    </row>
    <row r="493" spans="1:11" x14ac:dyDescent="0.35">
      <c r="A493" s="60" t="s">
        <v>234</v>
      </c>
      <c r="B493" s="60" t="s">
        <v>173</v>
      </c>
      <c r="C493" s="60" t="s">
        <v>235</v>
      </c>
      <c r="D493" s="60" t="s">
        <v>194</v>
      </c>
      <c r="E493" s="60" t="s">
        <v>150</v>
      </c>
      <c r="F493">
        <v>100</v>
      </c>
      <c r="G493">
        <v>100</v>
      </c>
      <c r="H493">
        <v>33.700000000000003</v>
      </c>
      <c r="J493">
        <v>24.15</v>
      </c>
      <c r="K493" s="60" t="s">
        <v>145</v>
      </c>
    </row>
    <row r="494" spans="1:11" x14ac:dyDescent="0.35">
      <c r="A494" s="60" t="s">
        <v>234</v>
      </c>
      <c r="B494" s="60" t="s">
        <v>173</v>
      </c>
      <c r="C494" s="60" t="s">
        <v>235</v>
      </c>
      <c r="D494" s="60" t="s">
        <v>194</v>
      </c>
      <c r="E494" s="60" t="s">
        <v>153</v>
      </c>
      <c r="F494">
        <v>100</v>
      </c>
      <c r="G494">
        <v>100</v>
      </c>
      <c r="H494">
        <v>35.5</v>
      </c>
      <c r="J494">
        <v>49.59</v>
      </c>
      <c r="K494" s="60" t="s">
        <v>145</v>
      </c>
    </row>
    <row r="495" spans="1:11" x14ac:dyDescent="0.35">
      <c r="A495" s="60" t="s">
        <v>234</v>
      </c>
      <c r="B495" s="60" t="s">
        <v>173</v>
      </c>
      <c r="C495" s="60" t="s">
        <v>235</v>
      </c>
      <c r="D495" s="60" t="s">
        <v>194</v>
      </c>
      <c r="E495" s="60" t="s">
        <v>23</v>
      </c>
      <c r="F495">
        <v>2400</v>
      </c>
      <c r="G495">
        <v>1100</v>
      </c>
      <c r="H495">
        <v>1028.9100000000001</v>
      </c>
      <c r="J495">
        <v>1286.2</v>
      </c>
      <c r="K495" s="60" t="s">
        <v>145</v>
      </c>
    </row>
    <row r="496" spans="1:11" x14ac:dyDescent="0.35">
      <c r="A496" s="60" t="s">
        <v>234</v>
      </c>
      <c r="B496" s="60" t="s">
        <v>173</v>
      </c>
      <c r="C496" s="60" t="s">
        <v>235</v>
      </c>
      <c r="D496" s="60" t="s">
        <v>194</v>
      </c>
      <c r="E496" s="60" t="s">
        <v>151</v>
      </c>
      <c r="F496">
        <v>400</v>
      </c>
      <c r="G496">
        <v>200</v>
      </c>
      <c r="H496">
        <v>167.8</v>
      </c>
      <c r="J496">
        <v>144.26</v>
      </c>
      <c r="K496" s="60" t="s">
        <v>145</v>
      </c>
    </row>
    <row r="497" spans="1:11" x14ac:dyDescent="0.35">
      <c r="A497" s="60" t="s">
        <v>234</v>
      </c>
      <c r="B497" s="60" t="s">
        <v>173</v>
      </c>
      <c r="C497" s="60" t="s">
        <v>235</v>
      </c>
      <c r="D497" s="60" t="s">
        <v>194</v>
      </c>
      <c r="E497" s="60" t="s">
        <v>149</v>
      </c>
      <c r="F497">
        <v>100</v>
      </c>
      <c r="G497">
        <v>100</v>
      </c>
      <c r="H497">
        <v>34.26</v>
      </c>
      <c r="J497">
        <v>29.2</v>
      </c>
      <c r="K497" s="60" t="s">
        <v>145</v>
      </c>
    </row>
    <row r="498" spans="1:11" x14ac:dyDescent="0.35">
      <c r="A498" s="60" t="s">
        <v>275</v>
      </c>
      <c r="B498" s="60" t="s">
        <v>174</v>
      </c>
      <c r="C498" s="60" t="s">
        <v>276</v>
      </c>
      <c r="D498" s="60" t="s">
        <v>193</v>
      </c>
      <c r="E498" s="60" t="s">
        <v>9</v>
      </c>
      <c r="F498">
        <v>385000</v>
      </c>
      <c r="G498">
        <v>75000</v>
      </c>
      <c r="H498">
        <v>63800</v>
      </c>
      <c r="J498">
        <v>110550</v>
      </c>
      <c r="K498" s="60" t="s">
        <v>145</v>
      </c>
    </row>
    <row r="499" spans="1:11" x14ac:dyDescent="0.35">
      <c r="A499" s="60" t="s">
        <v>275</v>
      </c>
      <c r="B499" s="60" t="s">
        <v>174</v>
      </c>
      <c r="C499" s="60" t="s">
        <v>276</v>
      </c>
      <c r="D499" s="60" t="s">
        <v>193</v>
      </c>
      <c r="E499" s="60" t="s">
        <v>4</v>
      </c>
      <c r="F499">
        <v>9576000</v>
      </c>
      <c r="G499">
        <v>7425000</v>
      </c>
      <c r="H499">
        <v>5685525</v>
      </c>
      <c r="J499">
        <v>4545300</v>
      </c>
      <c r="K499" s="60" t="s">
        <v>145</v>
      </c>
    </row>
    <row r="500" spans="1:11" x14ac:dyDescent="0.35">
      <c r="A500" s="60" t="s">
        <v>275</v>
      </c>
      <c r="B500" s="60" t="s">
        <v>174</v>
      </c>
      <c r="C500" s="60" t="s">
        <v>276</v>
      </c>
      <c r="D500" s="60" t="s">
        <v>193</v>
      </c>
      <c r="E500" s="60" t="s">
        <v>4</v>
      </c>
      <c r="F500">
        <v>2079000</v>
      </c>
      <c r="G500">
        <v>519700</v>
      </c>
      <c r="H500">
        <v>417450</v>
      </c>
      <c r="J500">
        <v>1001255</v>
      </c>
      <c r="K500" s="60" t="s">
        <v>145</v>
      </c>
    </row>
    <row r="501" spans="1:11" x14ac:dyDescent="0.35">
      <c r="A501" s="60" t="s">
        <v>283</v>
      </c>
      <c r="B501" s="60" t="s">
        <v>174</v>
      </c>
      <c r="C501" s="60" t="s">
        <v>284</v>
      </c>
      <c r="D501" s="60" t="s">
        <v>193</v>
      </c>
      <c r="E501" s="60" t="s">
        <v>8</v>
      </c>
      <c r="F501">
        <v>12650000</v>
      </c>
      <c r="G501">
        <v>9000000</v>
      </c>
      <c r="H501">
        <v>7127700</v>
      </c>
      <c r="J501">
        <v>6442300</v>
      </c>
      <c r="K501" s="60" t="s">
        <v>145</v>
      </c>
    </row>
    <row r="502" spans="1:11" x14ac:dyDescent="0.35">
      <c r="A502" s="60" t="s">
        <v>285</v>
      </c>
      <c r="B502" s="60" t="s">
        <v>174</v>
      </c>
      <c r="C502" s="60" t="s">
        <v>286</v>
      </c>
      <c r="D502" s="60" t="s">
        <v>193</v>
      </c>
      <c r="E502" s="60" t="s">
        <v>8</v>
      </c>
      <c r="F502">
        <v>1537500</v>
      </c>
      <c r="G502">
        <v>1000000</v>
      </c>
      <c r="H502">
        <v>816750</v>
      </c>
      <c r="J502">
        <v>769500</v>
      </c>
      <c r="K502" s="60" t="s">
        <v>145</v>
      </c>
    </row>
    <row r="503" spans="1:11" x14ac:dyDescent="0.35">
      <c r="A503" s="60" t="s">
        <v>195</v>
      </c>
      <c r="B503" s="60" t="s">
        <v>174</v>
      </c>
      <c r="C503" s="60" t="s">
        <v>196</v>
      </c>
      <c r="D503" s="60" t="s">
        <v>193</v>
      </c>
      <c r="E503" s="60" t="s">
        <v>11</v>
      </c>
      <c r="F503">
        <v>22900</v>
      </c>
      <c r="G503">
        <v>6000</v>
      </c>
      <c r="H503">
        <v>0</v>
      </c>
      <c r="J503">
        <v>3045</v>
      </c>
      <c r="K503" s="60" t="s">
        <v>145</v>
      </c>
    </row>
    <row r="504" spans="1:11" x14ac:dyDescent="0.35">
      <c r="A504" s="60" t="s">
        <v>273</v>
      </c>
      <c r="B504" s="60" t="s">
        <v>174</v>
      </c>
      <c r="C504" s="60" t="s">
        <v>274</v>
      </c>
      <c r="D504" s="60" t="s">
        <v>193</v>
      </c>
      <c r="E504" s="60" t="s">
        <v>13</v>
      </c>
      <c r="F504">
        <v>80000</v>
      </c>
      <c r="G504">
        <v>14000</v>
      </c>
      <c r="H504">
        <v>10750</v>
      </c>
      <c r="J504">
        <v>7600</v>
      </c>
      <c r="K504" s="60" t="s">
        <v>145</v>
      </c>
    </row>
    <row r="505" spans="1:11" x14ac:dyDescent="0.35">
      <c r="A505" s="60" t="s">
        <v>197</v>
      </c>
      <c r="B505" s="60" t="s">
        <v>174</v>
      </c>
      <c r="C505" s="60" t="s">
        <v>198</v>
      </c>
      <c r="D505" s="60" t="s">
        <v>193</v>
      </c>
      <c r="E505" s="60" t="s">
        <v>9</v>
      </c>
      <c r="F505">
        <v>650000</v>
      </c>
      <c r="G505">
        <v>284500</v>
      </c>
      <c r="H505">
        <v>240200</v>
      </c>
      <c r="J505">
        <v>366200</v>
      </c>
      <c r="K505" s="60" t="s">
        <v>145</v>
      </c>
    </row>
    <row r="506" spans="1:11" x14ac:dyDescent="0.35">
      <c r="A506" s="60" t="s">
        <v>197</v>
      </c>
      <c r="B506" s="60" t="s">
        <v>174</v>
      </c>
      <c r="C506" s="60" t="s">
        <v>198</v>
      </c>
      <c r="D506" s="60" t="s">
        <v>194</v>
      </c>
      <c r="E506" s="60" t="s">
        <v>20</v>
      </c>
      <c r="F506">
        <v>57000</v>
      </c>
      <c r="G506">
        <v>55000</v>
      </c>
      <c r="H506">
        <v>45000</v>
      </c>
      <c r="J506">
        <v>3000</v>
      </c>
      <c r="K506" s="60" t="s">
        <v>145</v>
      </c>
    </row>
    <row r="507" spans="1:11" x14ac:dyDescent="0.35">
      <c r="A507" s="60" t="s">
        <v>197</v>
      </c>
      <c r="B507" s="60" t="s">
        <v>174</v>
      </c>
      <c r="C507" s="60" t="s">
        <v>198</v>
      </c>
      <c r="D507" s="60" t="s">
        <v>194</v>
      </c>
      <c r="E507" s="60" t="s">
        <v>15</v>
      </c>
      <c r="F507">
        <v>171000</v>
      </c>
      <c r="G507">
        <v>45000</v>
      </c>
      <c r="H507">
        <v>38000</v>
      </c>
      <c r="J507">
        <v>102000</v>
      </c>
      <c r="K507" s="60" t="s">
        <v>145</v>
      </c>
    </row>
    <row r="508" spans="1:11" x14ac:dyDescent="0.35">
      <c r="A508" s="60" t="s">
        <v>197</v>
      </c>
      <c r="B508" s="60" t="s">
        <v>174</v>
      </c>
      <c r="C508" s="60" t="s">
        <v>198</v>
      </c>
      <c r="D508" s="60" t="s">
        <v>194</v>
      </c>
      <c r="E508" s="60" t="s">
        <v>21</v>
      </c>
      <c r="F508">
        <v>228000</v>
      </c>
      <c r="G508">
        <v>120000</v>
      </c>
      <c r="H508">
        <v>102000</v>
      </c>
      <c r="J508">
        <v>0</v>
      </c>
      <c r="K508" s="60" t="s">
        <v>145</v>
      </c>
    </row>
    <row r="509" spans="1:11" x14ac:dyDescent="0.35">
      <c r="A509" s="60" t="s">
        <v>197</v>
      </c>
      <c r="B509" s="60" t="s">
        <v>174</v>
      </c>
      <c r="C509" s="60" t="s">
        <v>198</v>
      </c>
      <c r="D509" s="60" t="s">
        <v>194</v>
      </c>
      <c r="E509" s="60" t="s">
        <v>24</v>
      </c>
      <c r="F509">
        <v>285000</v>
      </c>
      <c r="G509">
        <v>195500</v>
      </c>
      <c r="H509">
        <v>167000</v>
      </c>
      <c r="J509">
        <v>6500</v>
      </c>
      <c r="K509" s="60" t="s">
        <v>145</v>
      </c>
    </row>
    <row r="510" spans="1:11" x14ac:dyDescent="0.35">
      <c r="A510" s="60" t="s">
        <v>197</v>
      </c>
      <c r="B510" s="60" t="s">
        <v>174</v>
      </c>
      <c r="C510" s="60" t="s">
        <v>198</v>
      </c>
      <c r="D510" s="60" t="s">
        <v>194</v>
      </c>
      <c r="E510" s="60" t="s">
        <v>28</v>
      </c>
      <c r="F510">
        <v>285000</v>
      </c>
      <c r="G510">
        <v>50000</v>
      </c>
      <c r="H510">
        <v>43000</v>
      </c>
      <c r="J510">
        <v>67000</v>
      </c>
      <c r="K510" s="60" t="s">
        <v>145</v>
      </c>
    </row>
    <row r="511" spans="1:11" x14ac:dyDescent="0.35">
      <c r="A511" s="60" t="s">
        <v>197</v>
      </c>
      <c r="B511" s="60" t="s">
        <v>174</v>
      </c>
      <c r="C511" s="60" t="s">
        <v>198</v>
      </c>
      <c r="D511" s="60" t="s">
        <v>194</v>
      </c>
      <c r="E511" s="60" t="s">
        <v>18</v>
      </c>
      <c r="F511">
        <v>171000</v>
      </c>
      <c r="G511">
        <v>66000</v>
      </c>
      <c r="H511">
        <v>54500</v>
      </c>
      <c r="J511">
        <v>6500</v>
      </c>
      <c r="K511" s="60" t="s">
        <v>145</v>
      </c>
    </row>
    <row r="512" spans="1:11" x14ac:dyDescent="0.35">
      <c r="A512" s="60" t="s">
        <v>197</v>
      </c>
      <c r="B512" s="60" t="s">
        <v>174</v>
      </c>
      <c r="C512" s="60" t="s">
        <v>198</v>
      </c>
      <c r="D512" s="60" t="s">
        <v>194</v>
      </c>
      <c r="E512" s="60" t="s">
        <v>17</v>
      </c>
      <c r="F512">
        <v>171000</v>
      </c>
      <c r="G512">
        <v>13000</v>
      </c>
      <c r="H512">
        <v>11000</v>
      </c>
      <c r="J512">
        <v>18500</v>
      </c>
      <c r="K512" s="60" t="s">
        <v>145</v>
      </c>
    </row>
    <row r="513" spans="1:11" x14ac:dyDescent="0.35">
      <c r="A513" s="60" t="s">
        <v>197</v>
      </c>
      <c r="B513" s="60" t="s">
        <v>174</v>
      </c>
      <c r="C513" s="60" t="s">
        <v>198</v>
      </c>
      <c r="D513" s="60" t="s">
        <v>194</v>
      </c>
      <c r="E513" s="60" t="s">
        <v>14</v>
      </c>
      <c r="F513">
        <v>285000</v>
      </c>
      <c r="G513">
        <v>21000</v>
      </c>
      <c r="H513">
        <v>17000</v>
      </c>
      <c r="J513">
        <v>107000</v>
      </c>
      <c r="K513" s="60" t="s">
        <v>145</v>
      </c>
    </row>
    <row r="514" spans="1:11" x14ac:dyDescent="0.35">
      <c r="A514" s="60" t="s">
        <v>197</v>
      </c>
      <c r="B514" s="60" t="s">
        <v>174</v>
      </c>
      <c r="C514" s="60" t="s">
        <v>198</v>
      </c>
      <c r="D514" s="60" t="s">
        <v>194</v>
      </c>
      <c r="E514" s="60" t="s">
        <v>19</v>
      </c>
      <c r="F514">
        <v>228000</v>
      </c>
      <c r="G514">
        <v>6000</v>
      </c>
      <c r="H514">
        <v>5000</v>
      </c>
      <c r="J514">
        <v>69000</v>
      </c>
      <c r="K514" s="60" t="s">
        <v>145</v>
      </c>
    </row>
    <row r="515" spans="1:11" x14ac:dyDescent="0.35">
      <c r="A515" s="60" t="s">
        <v>197</v>
      </c>
      <c r="B515" s="60" t="s">
        <v>174</v>
      </c>
      <c r="C515" s="60" t="s">
        <v>198</v>
      </c>
      <c r="D515" s="60" t="s">
        <v>194</v>
      </c>
      <c r="E515" s="60" t="s">
        <v>26</v>
      </c>
      <c r="F515">
        <v>171000</v>
      </c>
      <c r="G515">
        <v>19000</v>
      </c>
      <c r="H515">
        <v>15500</v>
      </c>
      <c r="J515">
        <v>20000</v>
      </c>
      <c r="K515" s="60" t="s">
        <v>145</v>
      </c>
    </row>
    <row r="516" spans="1:11" x14ac:dyDescent="0.35">
      <c r="A516" s="60" t="s">
        <v>197</v>
      </c>
      <c r="B516" s="60" t="s">
        <v>174</v>
      </c>
      <c r="C516" s="60" t="s">
        <v>198</v>
      </c>
      <c r="D516" s="60" t="s">
        <v>194</v>
      </c>
      <c r="E516" s="60" t="s">
        <v>25</v>
      </c>
      <c r="F516">
        <v>228000</v>
      </c>
      <c r="G516">
        <v>25000</v>
      </c>
      <c r="H516">
        <v>21500</v>
      </c>
      <c r="J516">
        <v>30000</v>
      </c>
      <c r="K516" s="60" t="s">
        <v>145</v>
      </c>
    </row>
    <row r="517" spans="1:11" x14ac:dyDescent="0.35">
      <c r="A517" s="60" t="s">
        <v>236</v>
      </c>
      <c r="B517" s="60" t="s">
        <v>174</v>
      </c>
      <c r="C517" s="60" t="s">
        <v>237</v>
      </c>
      <c r="D517" s="60" t="s">
        <v>194</v>
      </c>
      <c r="E517" s="60" t="s">
        <v>20</v>
      </c>
      <c r="F517">
        <v>395200</v>
      </c>
      <c r="G517">
        <v>95000</v>
      </c>
      <c r="H517">
        <v>78000</v>
      </c>
      <c r="J517">
        <v>18300</v>
      </c>
      <c r="K517" s="60" t="s">
        <v>145</v>
      </c>
    </row>
    <row r="518" spans="1:11" x14ac:dyDescent="0.35">
      <c r="A518" s="60" t="s">
        <v>236</v>
      </c>
      <c r="B518" s="60" t="s">
        <v>174</v>
      </c>
      <c r="C518" s="60" t="s">
        <v>237</v>
      </c>
      <c r="D518" s="60" t="s">
        <v>194</v>
      </c>
      <c r="E518" s="60" t="s">
        <v>15</v>
      </c>
      <c r="F518">
        <v>1185700</v>
      </c>
      <c r="G518">
        <v>285000</v>
      </c>
      <c r="H518">
        <v>246900</v>
      </c>
      <c r="J518">
        <v>155000</v>
      </c>
      <c r="K518" s="60" t="s">
        <v>145</v>
      </c>
    </row>
    <row r="519" spans="1:11" x14ac:dyDescent="0.35">
      <c r="A519" s="60" t="s">
        <v>236</v>
      </c>
      <c r="B519" s="60" t="s">
        <v>174</v>
      </c>
      <c r="C519" s="60" t="s">
        <v>237</v>
      </c>
      <c r="D519" s="60" t="s">
        <v>194</v>
      </c>
      <c r="E519" s="60" t="s">
        <v>21</v>
      </c>
      <c r="F519">
        <v>1580900</v>
      </c>
      <c r="G519">
        <v>355000</v>
      </c>
      <c r="H519">
        <v>306500</v>
      </c>
      <c r="J519">
        <v>169050</v>
      </c>
      <c r="K519" s="60" t="s">
        <v>145</v>
      </c>
    </row>
    <row r="520" spans="1:11" x14ac:dyDescent="0.35">
      <c r="A520" s="60" t="s">
        <v>236</v>
      </c>
      <c r="B520" s="60" t="s">
        <v>174</v>
      </c>
      <c r="C520" s="60" t="s">
        <v>237</v>
      </c>
      <c r="D520" s="60" t="s">
        <v>194</v>
      </c>
      <c r="E520" s="60" t="s">
        <v>22</v>
      </c>
      <c r="F520">
        <v>1580900</v>
      </c>
      <c r="G520">
        <v>455400</v>
      </c>
      <c r="H520">
        <v>429400</v>
      </c>
      <c r="J520">
        <v>158050</v>
      </c>
      <c r="K520" s="60" t="s">
        <v>145</v>
      </c>
    </row>
    <row r="521" spans="1:11" x14ac:dyDescent="0.35">
      <c r="A521" s="60" t="s">
        <v>236</v>
      </c>
      <c r="B521" s="60" t="s">
        <v>174</v>
      </c>
      <c r="C521" s="60" t="s">
        <v>237</v>
      </c>
      <c r="D521" s="60" t="s">
        <v>194</v>
      </c>
      <c r="E521" s="60" t="s">
        <v>24</v>
      </c>
      <c r="F521">
        <v>1976200</v>
      </c>
      <c r="G521">
        <v>269000</v>
      </c>
      <c r="H521">
        <v>233000</v>
      </c>
      <c r="J521">
        <v>265000</v>
      </c>
      <c r="K521" s="60" t="s">
        <v>145</v>
      </c>
    </row>
    <row r="522" spans="1:11" x14ac:dyDescent="0.35">
      <c r="A522" s="60" t="s">
        <v>236</v>
      </c>
      <c r="B522" s="60" t="s">
        <v>174</v>
      </c>
      <c r="C522" s="60" t="s">
        <v>237</v>
      </c>
      <c r="D522" s="60" t="s">
        <v>194</v>
      </c>
      <c r="E522" s="60" t="s">
        <v>28</v>
      </c>
      <c r="F522">
        <v>1976200</v>
      </c>
      <c r="G522">
        <v>510000</v>
      </c>
      <c r="H522">
        <v>443500</v>
      </c>
      <c r="J522">
        <v>388200</v>
      </c>
      <c r="K522" s="60" t="s">
        <v>145</v>
      </c>
    </row>
    <row r="523" spans="1:11" x14ac:dyDescent="0.35">
      <c r="A523" s="60" t="s">
        <v>236</v>
      </c>
      <c r="B523" s="60" t="s">
        <v>174</v>
      </c>
      <c r="C523" s="60" t="s">
        <v>237</v>
      </c>
      <c r="D523" s="60" t="s">
        <v>194</v>
      </c>
      <c r="E523" s="60" t="s">
        <v>18</v>
      </c>
      <c r="F523">
        <v>1185700</v>
      </c>
      <c r="G523">
        <v>220000</v>
      </c>
      <c r="H523">
        <v>193000</v>
      </c>
      <c r="J523">
        <v>339500</v>
      </c>
      <c r="K523" s="60" t="s">
        <v>145</v>
      </c>
    </row>
    <row r="524" spans="1:11" x14ac:dyDescent="0.35">
      <c r="A524" s="60" t="s">
        <v>236</v>
      </c>
      <c r="B524" s="60" t="s">
        <v>174</v>
      </c>
      <c r="C524" s="60" t="s">
        <v>237</v>
      </c>
      <c r="D524" s="60" t="s">
        <v>194</v>
      </c>
      <c r="E524" s="60" t="s">
        <v>17</v>
      </c>
      <c r="F524">
        <v>1185700</v>
      </c>
      <c r="G524">
        <v>210000</v>
      </c>
      <c r="H524">
        <v>186000</v>
      </c>
      <c r="J524">
        <v>281000</v>
      </c>
      <c r="K524" s="60" t="s">
        <v>145</v>
      </c>
    </row>
    <row r="525" spans="1:11" x14ac:dyDescent="0.35">
      <c r="A525" s="60" t="s">
        <v>236</v>
      </c>
      <c r="B525" s="60" t="s">
        <v>174</v>
      </c>
      <c r="C525" s="60" t="s">
        <v>237</v>
      </c>
      <c r="D525" s="60" t="s">
        <v>194</v>
      </c>
      <c r="E525" s="60" t="s">
        <v>14</v>
      </c>
      <c r="F525">
        <v>1976000</v>
      </c>
      <c r="G525">
        <v>100000</v>
      </c>
      <c r="H525">
        <v>94000</v>
      </c>
      <c r="J525">
        <v>556200</v>
      </c>
      <c r="K525" s="60" t="s">
        <v>145</v>
      </c>
    </row>
    <row r="526" spans="1:11" x14ac:dyDescent="0.35">
      <c r="A526" s="60" t="s">
        <v>236</v>
      </c>
      <c r="B526" s="60" t="s">
        <v>174</v>
      </c>
      <c r="C526" s="60" t="s">
        <v>237</v>
      </c>
      <c r="D526" s="60" t="s">
        <v>194</v>
      </c>
      <c r="E526" s="60" t="s">
        <v>19</v>
      </c>
      <c r="F526">
        <v>1580900</v>
      </c>
      <c r="G526">
        <v>100000</v>
      </c>
      <c r="H526">
        <v>88500</v>
      </c>
      <c r="J526">
        <v>211500</v>
      </c>
      <c r="K526" s="60" t="s">
        <v>145</v>
      </c>
    </row>
    <row r="527" spans="1:11" x14ac:dyDescent="0.35">
      <c r="A527" s="60" t="s">
        <v>236</v>
      </c>
      <c r="B527" s="60" t="s">
        <v>174</v>
      </c>
      <c r="C527" s="60" t="s">
        <v>237</v>
      </c>
      <c r="D527" s="60" t="s">
        <v>194</v>
      </c>
      <c r="E527" s="60" t="s">
        <v>26</v>
      </c>
      <c r="F527">
        <v>1185700</v>
      </c>
      <c r="G527">
        <v>60000</v>
      </c>
      <c r="H527">
        <v>50400</v>
      </c>
      <c r="J527">
        <v>158050</v>
      </c>
      <c r="K527" s="60" t="s">
        <v>145</v>
      </c>
    </row>
    <row r="528" spans="1:11" x14ac:dyDescent="0.35">
      <c r="A528" s="60" t="s">
        <v>236</v>
      </c>
      <c r="B528" s="60" t="s">
        <v>174</v>
      </c>
      <c r="C528" s="60" t="s">
        <v>237</v>
      </c>
      <c r="D528" s="60" t="s">
        <v>194</v>
      </c>
      <c r="E528" s="60" t="s">
        <v>16</v>
      </c>
      <c r="F528">
        <v>790500</v>
      </c>
      <c r="G528">
        <v>100000</v>
      </c>
      <c r="H528">
        <v>97000</v>
      </c>
      <c r="J528">
        <v>73000</v>
      </c>
      <c r="K528" s="60" t="s">
        <v>145</v>
      </c>
    </row>
    <row r="529" spans="1:11" x14ac:dyDescent="0.35">
      <c r="A529" s="60" t="s">
        <v>236</v>
      </c>
      <c r="B529" s="60" t="s">
        <v>174</v>
      </c>
      <c r="C529" s="60" t="s">
        <v>237</v>
      </c>
      <c r="D529" s="60" t="s">
        <v>194</v>
      </c>
      <c r="E529" s="60" t="s">
        <v>25</v>
      </c>
      <c r="F529">
        <v>1580900</v>
      </c>
      <c r="G529">
        <v>550000</v>
      </c>
      <c r="H529">
        <v>508950</v>
      </c>
      <c r="J529">
        <v>619580.88</v>
      </c>
      <c r="K529" s="60" t="s">
        <v>145</v>
      </c>
    </row>
    <row r="530" spans="1:11" x14ac:dyDescent="0.35">
      <c r="A530" s="60" t="s">
        <v>236</v>
      </c>
      <c r="B530" s="60" t="s">
        <v>174</v>
      </c>
      <c r="C530" s="60" t="s">
        <v>237</v>
      </c>
      <c r="D530" s="60" t="s">
        <v>194</v>
      </c>
      <c r="E530" s="60" t="s">
        <v>23</v>
      </c>
      <c r="F530">
        <v>1580900</v>
      </c>
      <c r="G530">
        <v>70000</v>
      </c>
      <c r="H530">
        <v>59000</v>
      </c>
      <c r="J530">
        <v>272000</v>
      </c>
      <c r="K530" s="60" t="s">
        <v>145</v>
      </c>
    </row>
    <row r="531" spans="1:11" x14ac:dyDescent="0.35">
      <c r="A531" s="60" t="s">
        <v>238</v>
      </c>
      <c r="B531" s="60" t="s">
        <v>174</v>
      </c>
      <c r="C531" s="60" t="s">
        <v>269</v>
      </c>
      <c r="D531" s="60" t="s">
        <v>193</v>
      </c>
      <c r="E531" s="60" t="s">
        <v>5</v>
      </c>
      <c r="F531">
        <v>250000</v>
      </c>
      <c r="G531">
        <v>40000</v>
      </c>
      <c r="H531">
        <v>33517.339999999997</v>
      </c>
      <c r="J531">
        <v>133406.71</v>
      </c>
      <c r="K531" s="60" t="s">
        <v>145</v>
      </c>
    </row>
    <row r="532" spans="1:11" x14ac:dyDescent="0.35">
      <c r="A532" s="60" t="s">
        <v>212</v>
      </c>
      <c r="B532" s="60" t="s">
        <v>174</v>
      </c>
      <c r="C532" s="60" t="s">
        <v>213</v>
      </c>
      <c r="D532" s="60" t="s">
        <v>193</v>
      </c>
      <c r="E532" s="60" t="s">
        <v>13</v>
      </c>
      <c r="F532">
        <v>914900</v>
      </c>
      <c r="G532">
        <v>202000</v>
      </c>
      <c r="H532">
        <v>158066.16</v>
      </c>
      <c r="J532">
        <v>162221.79999999999</v>
      </c>
      <c r="K532" s="60" t="s">
        <v>145</v>
      </c>
    </row>
    <row r="533" spans="1:11" x14ac:dyDescent="0.35">
      <c r="A533" s="60" t="s">
        <v>212</v>
      </c>
      <c r="B533" s="60" t="s">
        <v>174</v>
      </c>
      <c r="C533" s="60" t="s">
        <v>213</v>
      </c>
      <c r="D533" s="60" t="s">
        <v>194</v>
      </c>
      <c r="E533" s="60" t="s">
        <v>22</v>
      </c>
      <c r="F533">
        <v>16000</v>
      </c>
      <c r="G533">
        <v>16000</v>
      </c>
      <c r="H533">
        <v>15642.48</v>
      </c>
      <c r="J533">
        <v>0</v>
      </c>
      <c r="K533" s="60" t="s">
        <v>145</v>
      </c>
    </row>
    <row r="534" spans="1:11" x14ac:dyDescent="0.35">
      <c r="A534" s="60" t="s">
        <v>212</v>
      </c>
      <c r="B534" s="60" t="s">
        <v>174</v>
      </c>
      <c r="C534" s="60" t="s">
        <v>213</v>
      </c>
      <c r="D534" s="60" t="s">
        <v>194</v>
      </c>
      <c r="E534" s="60" t="s">
        <v>25</v>
      </c>
      <c r="F534">
        <v>68000</v>
      </c>
      <c r="G534">
        <v>25000</v>
      </c>
      <c r="H534">
        <v>20440</v>
      </c>
      <c r="J534">
        <v>29430</v>
      </c>
      <c r="K534" s="60" t="s">
        <v>145</v>
      </c>
    </row>
    <row r="535" spans="1:11" x14ac:dyDescent="0.35">
      <c r="A535" s="60" t="s">
        <v>212</v>
      </c>
      <c r="B535" s="60" t="s">
        <v>174</v>
      </c>
      <c r="C535" s="60" t="s">
        <v>213</v>
      </c>
      <c r="D535" s="60" t="s">
        <v>194</v>
      </c>
      <c r="E535" s="60" t="s">
        <v>31</v>
      </c>
      <c r="F535">
        <v>500</v>
      </c>
      <c r="G535">
        <v>500</v>
      </c>
      <c r="H535">
        <v>500</v>
      </c>
      <c r="J535">
        <v>0</v>
      </c>
      <c r="K535" s="60" t="s">
        <v>145</v>
      </c>
    </row>
    <row r="536" spans="1:11" x14ac:dyDescent="0.35">
      <c r="A536" s="60" t="s">
        <v>212</v>
      </c>
      <c r="B536" s="60" t="s">
        <v>174</v>
      </c>
      <c r="C536" s="60" t="s">
        <v>213</v>
      </c>
      <c r="D536" s="60" t="s">
        <v>194</v>
      </c>
      <c r="E536" s="60" t="s">
        <v>153</v>
      </c>
      <c r="F536">
        <v>500</v>
      </c>
      <c r="G536">
        <v>500</v>
      </c>
      <c r="H536">
        <v>500</v>
      </c>
      <c r="J536">
        <v>0</v>
      </c>
      <c r="K536" s="60" t="s">
        <v>145</v>
      </c>
    </row>
    <row r="537" spans="1:11" x14ac:dyDescent="0.35">
      <c r="A537" s="60" t="s">
        <v>212</v>
      </c>
      <c r="B537" s="60" t="s">
        <v>174</v>
      </c>
      <c r="C537" s="60" t="s">
        <v>213</v>
      </c>
      <c r="D537" s="60" t="s">
        <v>193</v>
      </c>
      <c r="E537" s="60" t="s">
        <v>27</v>
      </c>
      <c r="F537">
        <v>558000</v>
      </c>
      <c r="G537">
        <v>356000</v>
      </c>
      <c r="H537">
        <v>288000</v>
      </c>
      <c r="J537">
        <v>240000</v>
      </c>
      <c r="K537" s="60" t="s">
        <v>145</v>
      </c>
    </row>
    <row r="538" spans="1:11" x14ac:dyDescent="0.35">
      <c r="A538" s="60" t="s">
        <v>214</v>
      </c>
      <c r="B538" s="60" t="s">
        <v>174</v>
      </c>
      <c r="C538" s="60" t="s">
        <v>288</v>
      </c>
      <c r="D538" s="60" t="s">
        <v>194</v>
      </c>
      <c r="E538" s="60" t="s">
        <v>14</v>
      </c>
      <c r="F538">
        <v>18000</v>
      </c>
      <c r="G538">
        <v>9000</v>
      </c>
      <c r="H538">
        <v>9000</v>
      </c>
      <c r="J538">
        <v>9000</v>
      </c>
      <c r="K538" s="60" t="s">
        <v>145</v>
      </c>
    </row>
    <row r="539" spans="1:11" x14ac:dyDescent="0.35">
      <c r="A539" s="60" t="s">
        <v>199</v>
      </c>
      <c r="B539" s="60" t="s">
        <v>174</v>
      </c>
      <c r="C539" s="60" t="s">
        <v>200</v>
      </c>
      <c r="D539" s="60" t="s">
        <v>193</v>
      </c>
      <c r="E539" s="60" t="s">
        <v>9</v>
      </c>
      <c r="F539">
        <v>752500</v>
      </c>
      <c r="G539">
        <v>252500</v>
      </c>
      <c r="H539">
        <v>186050</v>
      </c>
      <c r="J539">
        <v>0</v>
      </c>
      <c r="K539" s="60" t="s">
        <v>145</v>
      </c>
    </row>
    <row r="540" spans="1:11" x14ac:dyDescent="0.35">
      <c r="A540" s="60" t="s">
        <v>203</v>
      </c>
      <c r="B540" s="60" t="s">
        <v>174</v>
      </c>
      <c r="C540" s="60" t="s">
        <v>204</v>
      </c>
      <c r="D540" s="60" t="s">
        <v>193</v>
      </c>
      <c r="E540" s="60" t="s">
        <v>27</v>
      </c>
      <c r="F540">
        <v>99000</v>
      </c>
      <c r="G540">
        <v>12000</v>
      </c>
      <c r="H540">
        <v>10564.57</v>
      </c>
      <c r="J540">
        <v>129950.07</v>
      </c>
      <c r="K540" s="60" t="s">
        <v>145</v>
      </c>
    </row>
    <row r="541" spans="1:11" x14ac:dyDescent="0.35">
      <c r="A541" s="60" t="s">
        <v>203</v>
      </c>
      <c r="B541" s="60" t="s">
        <v>174</v>
      </c>
      <c r="C541" s="60" t="s">
        <v>204</v>
      </c>
      <c r="D541" s="60" t="s">
        <v>194</v>
      </c>
      <c r="E541" s="60" t="s">
        <v>28</v>
      </c>
      <c r="F541">
        <v>500</v>
      </c>
      <c r="G541">
        <v>500</v>
      </c>
      <c r="H541">
        <v>455</v>
      </c>
      <c r="J541">
        <v>0</v>
      </c>
      <c r="K541" s="60" t="s">
        <v>145</v>
      </c>
    </row>
    <row r="542" spans="1:11" x14ac:dyDescent="0.35">
      <c r="A542" s="60" t="s">
        <v>203</v>
      </c>
      <c r="B542" s="60" t="s">
        <v>174</v>
      </c>
      <c r="C542" s="60" t="s">
        <v>204</v>
      </c>
      <c r="D542" s="60" t="s">
        <v>194</v>
      </c>
      <c r="E542" s="60" t="s">
        <v>25</v>
      </c>
      <c r="F542">
        <v>500</v>
      </c>
      <c r="G542">
        <v>500</v>
      </c>
      <c r="H542">
        <v>455</v>
      </c>
      <c r="J542">
        <v>0</v>
      </c>
      <c r="K542" s="60" t="s">
        <v>145</v>
      </c>
    </row>
    <row r="543" spans="1:11" x14ac:dyDescent="0.35">
      <c r="A543" s="60" t="s">
        <v>209</v>
      </c>
      <c r="B543" s="60" t="s">
        <v>174</v>
      </c>
      <c r="C543" s="60" t="s">
        <v>210</v>
      </c>
      <c r="D543" s="60" t="s">
        <v>193</v>
      </c>
      <c r="E543" s="60" t="s">
        <v>9</v>
      </c>
      <c r="F543">
        <v>266400</v>
      </c>
      <c r="G543">
        <v>266400</v>
      </c>
      <c r="H543">
        <v>280429.51</v>
      </c>
      <c r="J543">
        <v>0</v>
      </c>
      <c r="K543" s="60" t="s">
        <v>145</v>
      </c>
    </row>
    <row r="544" spans="1:11" x14ac:dyDescent="0.35">
      <c r="A544" s="60"/>
      <c r="B544" s="60" t="s">
        <v>171</v>
      </c>
      <c r="C544" s="60" t="s">
        <v>39</v>
      </c>
      <c r="D544" s="60" t="s">
        <v>193</v>
      </c>
      <c r="E544" s="60" t="s">
        <v>9</v>
      </c>
      <c r="F544">
        <v>1559400</v>
      </c>
      <c r="G544">
        <v>450000</v>
      </c>
      <c r="H544">
        <v>443104.59999999992</v>
      </c>
      <c r="J544">
        <v>206055</v>
      </c>
      <c r="K544" s="60" t="s">
        <v>147</v>
      </c>
    </row>
    <row r="545" spans="1:11" x14ac:dyDescent="0.35">
      <c r="A545" s="60"/>
      <c r="B545" s="60" t="s">
        <v>564</v>
      </c>
      <c r="C545" s="60" t="s">
        <v>39</v>
      </c>
      <c r="D545" s="60" t="s">
        <v>193</v>
      </c>
      <c r="E545" s="60" t="s">
        <v>7</v>
      </c>
      <c r="F545">
        <v>1730000</v>
      </c>
      <c r="G545">
        <v>190000</v>
      </c>
      <c r="H545">
        <v>185647.24</v>
      </c>
      <c r="J545">
        <v>28099.999999999996</v>
      </c>
      <c r="K545" s="60" t="s">
        <v>147</v>
      </c>
    </row>
    <row r="546" spans="1:11" x14ac:dyDescent="0.35">
      <c r="A546" s="60"/>
      <c r="B546" s="60" t="s">
        <v>171</v>
      </c>
      <c r="C546" s="60" t="s">
        <v>39</v>
      </c>
      <c r="D546" s="60" t="s">
        <v>194</v>
      </c>
      <c r="E546" s="60" t="s">
        <v>24</v>
      </c>
      <c r="F546">
        <v>21600</v>
      </c>
      <c r="G546">
        <v>1700</v>
      </c>
      <c r="H546">
        <v>1700</v>
      </c>
      <c r="J546">
        <v>4450</v>
      </c>
      <c r="K546" s="60" t="s">
        <v>147</v>
      </c>
    </row>
    <row r="547" spans="1:11" x14ac:dyDescent="0.35">
      <c r="A547" s="60"/>
      <c r="B547" s="60" t="s">
        <v>171</v>
      </c>
      <c r="C547" s="60" t="s">
        <v>39</v>
      </c>
      <c r="D547" s="60" t="s">
        <v>194</v>
      </c>
      <c r="E547" s="60" t="s">
        <v>28</v>
      </c>
      <c r="F547">
        <v>33800</v>
      </c>
      <c r="G547">
        <v>700</v>
      </c>
      <c r="H547">
        <v>650</v>
      </c>
      <c r="J547">
        <v>15896.8</v>
      </c>
      <c r="K547" s="60" t="s">
        <v>147</v>
      </c>
    </row>
    <row r="548" spans="1:11" x14ac:dyDescent="0.35">
      <c r="A548" s="60"/>
      <c r="B548" s="60" t="s">
        <v>171</v>
      </c>
      <c r="C548" s="60" t="s">
        <v>39</v>
      </c>
      <c r="D548" s="60" t="s">
        <v>194</v>
      </c>
      <c r="E548" s="60" t="s">
        <v>18</v>
      </c>
      <c r="F548">
        <v>18400</v>
      </c>
      <c r="G548">
        <v>10500</v>
      </c>
      <c r="H548">
        <v>10109.910000000002</v>
      </c>
      <c r="J548">
        <v>1950</v>
      </c>
      <c r="K548" s="60" t="s">
        <v>147</v>
      </c>
    </row>
    <row r="549" spans="1:11" x14ac:dyDescent="0.35">
      <c r="A549" s="60"/>
      <c r="B549" s="60" t="s">
        <v>171</v>
      </c>
      <c r="C549" s="60" t="s">
        <v>39</v>
      </c>
      <c r="D549" s="60" t="s">
        <v>194</v>
      </c>
      <c r="E549" s="60" t="s">
        <v>17</v>
      </c>
      <c r="F549">
        <v>16200</v>
      </c>
      <c r="G549">
        <v>2000</v>
      </c>
      <c r="H549">
        <v>1890</v>
      </c>
      <c r="J549">
        <v>12680.05</v>
      </c>
      <c r="K549" s="60" t="s">
        <v>147</v>
      </c>
    </row>
    <row r="550" spans="1:11" x14ac:dyDescent="0.35">
      <c r="A550" s="60"/>
      <c r="B550" s="60" t="s">
        <v>171</v>
      </c>
      <c r="C550" s="60" t="s">
        <v>39</v>
      </c>
      <c r="D550" s="60" t="s">
        <v>194</v>
      </c>
      <c r="E550" s="60" t="s">
        <v>16</v>
      </c>
      <c r="F550">
        <v>14700</v>
      </c>
      <c r="G550">
        <v>7500</v>
      </c>
      <c r="H550">
        <v>7500</v>
      </c>
      <c r="J550">
        <v>0</v>
      </c>
      <c r="K550" s="60" t="s">
        <v>147</v>
      </c>
    </row>
    <row r="551" spans="1:11" x14ac:dyDescent="0.35">
      <c r="A551" s="60"/>
      <c r="B551" s="60" t="s">
        <v>171</v>
      </c>
      <c r="C551" s="60" t="s">
        <v>39</v>
      </c>
      <c r="D551" s="60" t="s">
        <v>194</v>
      </c>
      <c r="E551" s="60" t="s">
        <v>25</v>
      </c>
      <c r="F551">
        <v>24700</v>
      </c>
      <c r="G551">
        <v>6000</v>
      </c>
      <c r="H551">
        <v>6000</v>
      </c>
      <c r="J551">
        <v>0</v>
      </c>
      <c r="K551" s="60" t="s">
        <v>147</v>
      </c>
    </row>
    <row r="552" spans="1:11" x14ac:dyDescent="0.35">
      <c r="A552" s="60"/>
      <c r="B552" s="60" t="s">
        <v>171</v>
      </c>
      <c r="C552" s="60" t="s">
        <v>39</v>
      </c>
      <c r="D552" s="60" t="s">
        <v>194</v>
      </c>
      <c r="E552" s="60" t="s">
        <v>153</v>
      </c>
      <c r="F552">
        <v>2000</v>
      </c>
      <c r="G552">
        <v>800</v>
      </c>
      <c r="H552">
        <v>800</v>
      </c>
      <c r="J552">
        <v>1162</v>
      </c>
      <c r="K552" s="60" t="s">
        <v>147</v>
      </c>
    </row>
    <row r="553" spans="1:11" x14ac:dyDescent="0.35">
      <c r="A553" s="60"/>
      <c r="B553" s="60" t="s">
        <v>160</v>
      </c>
      <c r="C553" s="60" t="s">
        <v>41</v>
      </c>
      <c r="D553" s="60" t="s">
        <v>193</v>
      </c>
      <c r="E553" s="60" t="s">
        <v>10</v>
      </c>
      <c r="F553">
        <v>360900</v>
      </c>
      <c r="G553">
        <v>52000</v>
      </c>
      <c r="H553">
        <v>50248</v>
      </c>
      <c r="J553">
        <v>98010</v>
      </c>
      <c r="K553" s="60" t="s">
        <v>147</v>
      </c>
    </row>
    <row r="554" spans="1:11" x14ac:dyDescent="0.35">
      <c r="A554" s="60"/>
      <c r="B554" s="60" t="s">
        <v>160</v>
      </c>
      <c r="C554" s="60" t="s">
        <v>41</v>
      </c>
      <c r="D554" s="60" t="s">
        <v>194</v>
      </c>
      <c r="E554" s="60" t="s">
        <v>17</v>
      </c>
      <c r="F554">
        <v>10000</v>
      </c>
      <c r="G554">
        <v>5500</v>
      </c>
      <c r="H554">
        <v>5420.75</v>
      </c>
      <c r="J554">
        <v>7063.7</v>
      </c>
      <c r="K554" s="60" t="s">
        <v>147</v>
      </c>
    </row>
    <row r="555" spans="1:11" x14ac:dyDescent="0.35">
      <c r="A555" s="60"/>
      <c r="B555" s="60" t="s">
        <v>160</v>
      </c>
      <c r="C555" s="60" t="s">
        <v>41</v>
      </c>
      <c r="D555" s="60" t="s">
        <v>194</v>
      </c>
      <c r="E555" s="60" t="s">
        <v>14</v>
      </c>
      <c r="F555">
        <v>22000</v>
      </c>
      <c r="G555">
        <v>22000</v>
      </c>
      <c r="H555">
        <v>21531.3</v>
      </c>
      <c r="J555">
        <v>0</v>
      </c>
      <c r="K555" s="60" t="s">
        <v>147</v>
      </c>
    </row>
    <row r="556" spans="1:11" x14ac:dyDescent="0.35">
      <c r="A556" s="60"/>
      <c r="B556" s="60" t="s">
        <v>160</v>
      </c>
      <c r="C556" s="60" t="s">
        <v>41</v>
      </c>
      <c r="D556" s="60" t="s">
        <v>194</v>
      </c>
      <c r="E556" s="60" t="s">
        <v>25</v>
      </c>
      <c r="F556">
        <v>37100</v>
      </c>
      <c r="G556">
        <v>35000</v>
      </c>
      <c r="H556">
        <v>34544.400000000001</v>
      </c>
      <c r="J556">
        <v>0</v>
      </c>
      <c r="K556" s="60" t="s">
        <v>147</v>
      </c>
    </row>
    <row r="557" spans="1:11" x14ac:dyDescent="0.35">
      <c r="A557" s="60"/>
      <c r="B557" s="60" t="s">
        <v>160</v>
      </c>
      <c r="C557" s="60" t="s">
        <v>41</v>
      </c>
      <c r="D557" s="60" t="s">
        <v>194</v>
      </c>
      <c r="E557" s="60" t="s">
        <v>31</v>
      </c>
      <c r="F557">
        <v>16000</v>
      </c>
      <c r="G557">
        <v>16000</v>
      </c>
      <c r="H557">
        <v>15174.35</v>
      </c>
      <c r="J557">
        <v>4858.5</v>
      </c>
      <c r="K557" s="60" t="s">
        <v>147</v>
      </c>
    </row>
    <row r="558" spans="1:11" x14ac:dyDescent="0.35">
      <c r="A558" s="60"/>
      <c r="B558" s="60" t="s">
        <v>160</v>
      </c>
      <c r="C558" s="60" t="s">
        <v>41</v>
      </c>
      <c r="D558" s="60" t="s">
        <v>194</v>
      </c>
      <c r="E558" s="60" t="s">
        <v>150</v>
      </c>
      <c r="F558">
        <v>18000</v>
      </c>
      <c r="G558">
        <v>2800</v>
      </c>
      <c r="H558">
        <v>2704.55</v>
      </c>
      <c r="J558">
        <v>32426.100000000002</v>
      </c>
      <c r="K558" s="60" t="s">
        <v>147</v>
      </c>
    </row>
    <row r="559" spans="1:11" x14ac:dyDescent="0.35">
      <c r="A559" s="60"/>
      <c r="B559" s="60" t="s">
        <v>170</v>
      </c>
      <c r="C559" s="60" t="s">
        <v>47</v>
      </c>
      <c r="D559" s="60" t="s">
        <v>193</v>
      </c>
      <c r="E559" s="60" t="s">
        <v>8</v>
      </c>
      <c r="F559">
        <v>8777100</v>
      </c>
      <c r="G559">
        <v>2400000</v>
      </c>
      <c r="H559">
        <v>2196736.4</v>
      </c>
      <c r="J559">
        <v>1582157.49</v>
      </c>
      <c r="K559" s="60" t="s">
        <v>147</v>
      </c>
    </row>
    <row r="560" spans="1:11" x14ac:dyDescent="0.35">
      <c r="A560" s="60"/>
      <c r="B560" s="60" t="s">
        <v>161</v>
      </c>
      <c r="C560" s="60" t="s">
        <v>50</v>
      </c>
      <c r="D560" s="60" t="s">
        <v>194</v>
      </c>
      <c r="E560" s="60" t="s">
        <v>20</v>
      </c>
      <c r="F560">
        <v>20000</v>
      </c>
      <c r="G560">
        <v>4300</v>
      </c>
      <c r="H560">
        <v>4256</v>
      </c>
      <c r="J560">
        <v>1753.9</v>
      </c>
      <c r="K560" s="60" t="s">
        <v>147</v>
      </c>
    </row>
    <row r="561" spans="1:11" x14ac:dyDescent="0.35">
      <c r="A561" s="60"/>
      <c r="B561" s="60" t="s">
        <v>161</v>
      </c>
      <c r="C561" s="60" t="s">
        <v>50</v>
      </c>
      <c r="D561" s="60" t="s">
        <v>194</v>
      </c>
      <c r="E561" s="60" t="s">
        <v>15</v>
      </c>
      <c r="F561">
        <v>20000</v>
      </c>
      <c r="G561">
        <v>5500</v>
      </c>
      <c r="H561">
        <v>5351.2000000000007</v>
      </c>
      <c r="J561">
        <v>3863.95</v>
      </c>
      <c r="K561" s="60" t="s">
        <v>147</v>
      </c>
    </row>
    <row r="562" spans="1:11" x14ac:dyDescent="0.35">
      <c r="A562" s="60"/>
      <c r="B562" s="60" t="s">
        <v>161</v>
      </c>
      <c r="C562" s="60" t="s">
        <v>50</v>
      </c>
      <c r="D562" s="60" t="s">
        <v>194</v>
      </c>
      <c r="E562" s="60" t="s">
        <v>21</v>
      </c>
      <c r="F562">
        <v>25000</v>
      </c>
      <c r="G562">
        <v>200</v>
      </c>
      <c r="H562">
        <v>176.60000000000002</v>
      </c>
      <c r="J562">
        <v>8619</v>
      </c>
      <c r="K562" s="60" t="s">
        <v>147</v>
      </c>
    </row>
    <row r="563" spans="1:11" x14ac:dyDescent="0.35">
      <c r="A563" s="60"/>
      <c r="B563" s="60" t="s">
        <v>161</v>
      </c>
      <c r="C563" s="60" t="s">
        <v>50</v>
      </c>
      <c r="D563" s="60" t="s">
        <v>194</v>
      </c>
      <c r="E563" s="60" t="s">
        <v>28</v>
      </c>
      <c r="F563">
        <v>25000</v>
      </c>
      <c r="G563">
        <v>3100</v>
      </c>
      <c r="H563">
        <v>2997.7</v>
      </c>
      <c r="J563">
        <v>0</v>
      </c>
      <c r="K563" s="60" t="s">
        <v>147</v>
      </c>
    </row>
    <row r="564" spans="1:11" x14ac:dyDescent="0.35">
      <c r="A564" s="60"/>
      <c r="B564" s="60" t="s">
        <v>161</v>
      </c>
      <c r="C564" s="60" t="s">
        <v>50</v>
      </c>
      <c r="D564" s="60" t="s">
        <v>194</v>
      </c>
      <c r="E564" s="60" t="s">
        <v>14</v>
      </c>
      <c r="F564">
        <v>25000</v>
      </c>
      <c r="G564">
        <v>7000</v>
      </c>
      <c r="H564">
        <v>6930</v>
      </c>
      <c r="J564">
        <v>5040</v>
      </c>
      <c r="K564" s="60" t="s">
        <v>147</v>
      </c>
    </row>
    <row r="565" spans="1:11" x14ac:dyDescent="0.35">
      <c r="A565" s="60"/>
      <c r="B565" s="60" t="s">
        <v>161</v>
      </c>
      <c r="C565" s="60" t="s">
        <v>50</v>
      </c>
      <c r="D565" s="60" t="s">
        <v>194</v>
      </c>
      <c r="E565" s="60" t="s">
        <v>23</v>
      </c>
      <c r="F565">
        <v>15000</v>
      </c>
      <c r="G565">
        <v>7000</v>
      </c>
      <c r="H565">
        <v>6808.75</v>
      </c>
      <c r="J565">
        <v>6004.85</v>
      </c>
      <c r="K565" s="60" t="s">
        <v>147</v>
      </c>
    </row>
    <row r="566" spans="1:11" x14ac:dyDescent="0.35">
      <c r="A566" s="60"/>
      <c r="B566" s="60" t="s">
        <v>161</v>
      </c>
      <c r="C566" s="60" t="s">
        <v>50</v>
      </c>
      <c r="D566" s="60" t="s">
        <v>194</v>
      </c>
      <c r="E566" s="60" t="s">
        <v>151</v>
      </c>
      <c r="F566">
        <v>5000</v>
      </c>
      <c r="G566">
        <v>1700</v>
      </c>
      <c r="H566">
        <v>1525</v>
      </c>
      <c r="J566">
        <v>2504</v>
      </c>
      <c r="K566" s="60" t="s">
        <v>147</v>
      </c>
    </row>
    <row r="567" spans="1:11" x14ac:dyDescent="0.35">
      <c r="A567" s="60"/>
      <c r="B567" s="60" t="s">
        <v>161</v>
      </c>
      <c r="C567" s="60" t="s">
        <v>50</v>
      </c>
      <c r="D567" s="60" t="s">
        <v>194</v>
      </c>
      <c r="E567" s="60" t="s">
        <v>149</v>
      </c>
      <c r="F567">
        <v>5000</v>
      </c>
      <c r="G567">
        <v>3000</v>
      </c>
      <c r="H567">
        <v>2920.75</v>
      </c>
      <c r="J567">
        <v>855</v>
      </c>
      <c r="K567" s="60" t="s">
        <v>147</v>
      </c>
    </row>
    <row r="568" spans="1:11" x14ac:dyDescent="0.35">
      <c r="A568" s="60"/>
      <c r="B568" s="60" t="s">
        <v>161</v>
      </c>
      <c r="C568" s="60" t="s">
        <v>52</v>
      </c>
      <c r="D568" s="60" t="s">
        <v>194</v>
      </c>
      <c r="E568" s="60" t="s">
        <v>20</v>
      </c>
      <c r="F568">
        <v>32500</v>
      </c>
      <c r="G568">
        <v>4500</v>
      </c>
      <c r="H568">
        <v>3986.3</v>
      </c>
      <c r="J568">
        <v>21019</v>
      </c>
      <c r="K568" s="60" t="s">
        <v>147</v>
      </c>
    </row>
    <row r="569" spans="1:11" x14ac:dyDescent="0.35">
      <c r="A569" s="60"/>
      <c r="B569" s="60" t="s">
        <v>161</v>
      </c>
      <c r="C569" s="60" t="s">
        <v>52</v>
      </c>
      <c r="D569" s="60" t="s">
        <v>194</v>
      </c>
      <c r="E569" s="60" t="s">
        <v>15</v>
      </c>
      <c r="F569">
        <v>37000</v>
      </c>
      <c r="G569">
        <v>4500</v>
      </c>
      <c r="H569">
        <v>4485.7999999999993</v>
      </c>
      <c r="J569">
        <v>6154.6</v>
      </c>
      <c r="K569" s="60" t="s">
        <v>147</v>
      </c>
    </row>
    <row r="570" spans="1:11" x14ac:dyDescent="0.35">
      <c r="A570" s="60"/>
      <c r="B570" s="60" t="s">
        <v>161</v>
      </c>
      <c r="C570" s="60" t="s">
        <v>52</v>
      </c>
      <c r="D570" s="60" t="s">
        <v>194</v>
      </c>
      <c r="E570" s="60" t="s">
        <v>21</v>
      </c>
      <c r="F570">
        <v>41500</v>
      </c>
      <c r="G570">
        <v>19000</v>
      </c>
      <c r="H570">
        <v>18237.05</v>
      </c>
      <c r="J570">
        <v>31976.099999999995</v>
      </c>
      <c r="K570" s="60" t="s">
        <v>147</v>
      </c>
    </row>
    <row r="571" spans="1:11" x14ac:dyDescent="0.35">
      <c r="A571" s="60"/>
      <c r="B571" s="60" t="s">
        <v>161</v>
      </c>
      <c r="C571" s="60" t="s">
        <v>52</v>
      </c>
      <c r="D571" s="60" t="s">
        <v>194</v>
      </c>
      <c r="E571" s="60" t="s">
        <v>22</v>
      </c>
      <c r="F571">
        <v>41500</v>
      </c>
      <c r="G571">
        <v>13000</v>
      </c>
      <c r="H571">
        <v>12470.96</v>
      </c>
      <c r="J571">
        <v>19838.37</v>
      </c>
      <c r="K571" s="60" t="s">
        <v>147</v>
      </c>
    </row>
    <row r="572" spans="1:11" x14ac:dyDescent="0.35">
      <c r="A572" s="60"/>
      <c r="B572" s="60" t="s">
        <v>161</v>
      </c>
      <c r="C572" s="60" t="s">
        <v>52</v>
      </c>
      <c r="D572" s="60" t="s">
        <v>194</v>
      </c>
      <c r="E572" s="60" t="s">
        <v>24</v>
      </c>
      <c r="F572">
        <v>55000</v>
      </c>
      <c r="G572">
        <v>25000</v>
      </c>
      <c r="H572">
        <v>23923.87</v>
      </c>
      <c r="J572">
        <v>25258.89</v>
      </c>
      <c r="K572" s="60" t="s">
        <v>147</v>
      </c>
    </row>
    <row r="573" spans="1:11" x14ac:dyDescent="0.35">
      <c r="A573" s="60"/>
      <c r="B573" s="60" t="s">
        <v>161</v>
      </c>
      <c r="C573" s="60" t="s">
        <v>52</v>
      </c>
      <c r="D573" s="60" t="s">
        <v>194</v>
      </c>
      <c r="E573" s="60" t="s">
        <v>28</v>
      </c>
      <c r="F573">
        <v>55000</v>
      </c>
      <c r="G573">
        <v>27000</v>
      </c>
      <c r="H573">
        <v>25684.05</v>
      </c>
      <c r="J573">
        <v>21747.949999999997</v>
      </c>
      <c r="K573" s="60" t="s">
        <v>147</v>
      </c>
    </row>
    <row r="574" spans="1:11" x14ac:dyDescent="0.35">
      <c r="A574" s="60"/>
      <c r="B574" s="60" t="s">
        <v>161</v>
      </c>
      <c r="C574" s="60" t="s">
        <v>52</v>
      </c>
      <c r="D574" s="60" t="s">
        <v>194</v>
      </c>
      <c r="E574" s="60" t="s">
        <v>18</v>
      </c>
      <c r="F574">
        <v>37000</v>
      </c>
      <c r="G574">
        <v>17000</v>
      </c>
      <c r="H574">
        <v>16384.72</v>
      </c>
      <c r="J574">
        <v>16226.85</v>
      </c>
      <c r="K574" s="60" t="s">
        <v>147</v>
      </c>
    </row>
    <row r="575" spans="1:11" x14ac:dyDescent="0.35">
      <c r="A575" s="60"/>
      <c r="B575" s="60" t="s">
        <v>161</v>
      </c>
      <c r="C575" s="60" t="s">
        <v>52</v>
      </c>
      <c r="D575" s="60" t="s">
        <v>194</v>
      </c>
      <c r="E575" s="60" t="s">
        <v>17</v>
      </c>
      <c r="F575">
        <v>37000</v>
      </c>
      <c r="G575">
        <v>18000</v>
      </c>
      <c r="H575">
        <v>17835.170000000002</v>
      </c>
      <c r="J575">
        <v>19988.599999999999</v>
      </c>
      <c r="K575" s="60" t="s">
        <v>147</v>
      </c>
    </row>
    <row r="576" spans="1:11" x14ac:dyDescent="0.35">
      <c r="A576" s="60"/>
      <c r="B576" s="60" t="s">
        <v>161</v>
      </c>
      <c r="C576" s="60" t="s">
        <v>52</v>
      </c>
      <c r="D576" s="60" t="s">
        <v>194</v>
      </c>
      <c r="E576" s="60" t="s">
        <v>14</v>
      </c>
      <c r="F576">
        <v>55000</v>
      </c>
      <c r="G576">
        <v>25000</v>
      </c>
      <c r="H576">
        <v>23419.23</v>
      </c>
      <c r="J576">
        <v>20528.25</v>
      </c>
      <c r="K576" s="60" t="s">
        <v>147</v>
      </c>
    </row>
    <row r="577" spans="1:11" x14ac:dyDescent="0.35">
      <c r="A577" s="60"/>
      <c r="B577" s="60" t="s">
        <v>161</v>
      </c>
      <c r="C577" s="60" t="s">
        <v>52</v>
      </c>
      <c r="D577" s="60" t="s">
        <v>194</v>
      </c>
      <c r="E577" s="60" t="s">
        <v>19</v>
      </c>
      <c r="F577">
        <v>41500</v>
      </c>
      <c r="G577">
        <v>19000</v>
      </c>
      <c r="H577">
        <v>18201.050000000003</v>
      </c>
      <c r="J577">
        <v>13040.3</v>
      </c>
      <c r="K577" s="60" t="s">
        <v>147</v>
      </c>
    </row>
    <row r="578" spans="1:11" x14ac:dyDescent="0.35">
      <c r="A578" s="60"/>
      <c r="B578" s="60" t="s">
        <v>161</v>
      </c>
      <c r="C578" s="60" t="s">
        <v>52</v>
      </c>
      <c r="D578" s="60" t="s">
        <v>194</v>
      </c>
      <c r="E578" s="60" t="s">
        <v>26</v>
      </c>
      <c r="F578">
        <v>37000</v>
      </c>
      <c r="G578">
        <v>9000</v>
      </c>
      <c r="H578">
        <v>8839.9500000000007</v>
      </c>
      <c r="J578">
        <v>20889.489999999998</v>
      </c>
      <c r="K578" s="60" t="s">
        <v>147</v>
      </c>
    </row>
    <row r="579" spans="1:11" x14ac:dyDescent="0.35">
      <c r="A579" s="60"/>
      <c r="B579" s="60" t="s">
        <v>161</v>
      </c>
      <c r="C579" s="60" t="s">
        <v>52</v>
      </c>
      <c r="D579" s="60" t="s">
        <v>194</v>
      </c>
      <c r="E579" s="60" t="s">
        <v>16</v>
      </c>
      <c r="F579">
        <v>32500</v>
      </c>
      <c r="G579">
        <v>13000</v>
      </c>
      <c r="H579">
        <v>12395.88</v>
      </c>
      <c r="J579">
        <v>17149.93</v>
      </c>
      <c r="K579" s="60" t="s">
        <v>147</v>
      </c>
    </row>
    <row r="580" spans="1:11" x14ac:dyDescent="0.35">
      <c r="A580" s="60"/>
      <c r="B580" s="60" t="s">
        <v>161</v>
      </c>
      <c r="C580" s="60" t="s">
        <v>52</v>
      </c>
      <c r="D580" s="60" t="s">
        <v>194</v>
      </c>
      <c r="E580" s="60" t="s">
        <v>25</v>
      </c>
      <c r="F580">
        <v>20000</v>
      </c>
      <c r="G580">
        <v>13000</v>
      </c>
      <c r="H580">
        <v>12728.599999999999</v>
      </c>
      <c r="J580">
        <v>16148.099999999999</v>
      </c>
      <c r="K580" s="60" t="s">
        <v>147</v>
      </c>
    </row>
    <row r="581" spans="1:11" x14ac:dyDescent="0.35">
      <c r="A581" s="60"/>
      <c r="B581" s="60" t="s">
        <v>161</v>
      </c>
      <c r="C581" s="60" t="s">
        <v>52</v>
      </c>
      <c r="D581" s="60" t="s">
        <v>194</v>
      </c>
      <c r="E581" s="60" t="s">
        <v>31</v>
      </c>
      <c r="F581">
        <v>19000</v>
      </c>
      <c r="G581">
        <v>14000</v>
      </c>
      <c r="H581">
        <v>13589.05</v>
      </c>
      <c r="J581">
        <v>12068.55</v>
      </c>
      <c r="K581" s="60" t="s">
        <v>147</v>
      </c>
    </row>
    <row r="582" spans="1:11" x14ac:dyDescent="0.35">
      <c r="A582" s="60"/>
      <c r="B582" s="60" t="s">
        <v>161</v>
      </c>
      <c r="C582" s="60" t="s">
        <v>52</v>
      </c>
      <c r="D582" s="60" t="s">
        <v>194</v>
      </c>
      <c r="E582" s="60" t="s">
        <v>153</v>
      </c>
      <c r="F582">
        <v>19000</v>
      </c>
      <c r="G582">
        <v>10000</v>
      </c>
      <c r="H582">
        <v>9863.2000000000007</v>
      </c>
      <c r="J582">
        <v>13337.5</v>
      </c>
      <c r="K582" s="60" t="s">
        <v>147</v>
      </c>
    </row>
    <row r="583" spans="1:11" x14ac:dyDescent="0.35">
      <c r="A583" s="60"/>
      <c r="B583" s="60" t="s">
        <v>161</v>
      </c>
      <c r="C583" s="60" t="s">
        <v>52</v>
      </c>
      <c r="D583" s="60" t="s">
        <v>194</v>
      </c>
      <c r="E583" s="60" t="s">
        <v>23</v>
      </c>
      <c r="F583">
        <v>25500</v>
      </c>
      <c r="G583">
        <v>12000</v>
      </c>
      <c r="H583">
        <v>11785.279999999999</v>
      </c>
      <c r="J583">
        <v>2851.45</v>
      </c>
      <c r="K583" s="60" t="s">
        <v>147</v>
      </c>
    </row>
    <row r="584" spans="1:11" x14ac:dyDescent="0.35">
      <c r="A584" s="60"/>
      <c r="B584" s="60" t="s">
        <v>161</v>
      </c>
      <c r="C584" s="60" t="s">
        <v>52</v>
      </c>
      <c r="D584" s="60" t="s">
        <v>194</v>
      </c>
      <c r="E584" s="60" t="s">
        <v>149</v>
      </c>
      <c r="F584">
        <v>18000</v>
      </c>
      <c r="G584">
        <v>3300</v>
      </c>
      <c r="H584">
        <v>3231.04</v>
      </c>
      <c r="J584">
        <v>10792.779999999999</v>
      </c>
      <c r="K584" s="60" t="s">
        <v>147</v>
      </c>
    </row>
    <row r="585" spans="1:11" x14ac:dyDescent="0.35">
      <c r="A585" s="60"/>
      <c r="B585" s="60" t="s">
        <v>171</v>
      </c>
      <c r="C585" s="60" t="s">
        <v>54</v>
      </c>
      <c r="D585" s="60" t="s">
        <v>193</v>
      </c>
      <c r="E585" s="60" t="s">
        <v>9</v>
      </c>
      <c r="F585">
        <v>12070000</v>
      </c>
      <c r="G585">
        <v>5500000</v>
      </c>
      <c r="H585">
        <v>4710742.01</v>
      </c>
      <c r="J585">
        <v>2834522.6299999994</v>
      </c>
      <c r="K585" s="60" t="s">
        <v>147</v>
      </c>
    </row>
    <row r="586" spans="1:11" x14ac:dyDescent="0.35">
      <c r="A586" s="60"/>
      <c r="B586" s="60" t="s">
        <v>171</v>
      </c>
      <c r="C586" s="60" t="s">
        <v>56</v>
      </c>
      <c r="D586" s="60" t="s">
        <v>193</v>
      </c>
      <c r="E586" s="60" t="s">
        <v>9</v>
      </c>
      <c r="F586">
        <v>22162700</v>
      </c>
      <c r="G586">
        <v>6287500</v>
      </c>
      <c r="H586">
        <v>5464570.1200000001</v>
      </c>
      <c r="J586">
        <v>3938709.73</v>
      </c>
      <c r="K586" s="60" t="s">
        <v>147</v>
      </c>
    </row>
    <row r="587" spans="1:11" x14ac:dyDescent="0.35">
      <c r="A587" s="60"/>
      <c r="B587" s="60" t="s">
        <v>164</v>
      </c>
      <c r="C587" s="60" t="s">
        <v>58</v>
      </c>
      <c r="D587" s="60" t="s">
        <v>193</v>
      </c>
      <c r="E587" s="60" t="s">
        <v>12</v>
      </c>
      <c r="F587">
        <v>3281000</v>
      </c>
      <c r="G587">
        <v>900000</v>
      </c>
      <c r="H587">
        <v>836903.65</v>
      </c>
      <c r="J587">
        <v>763405.94000000006</v>
      </c>
      <c r="K587" s="60" t="s">
        <v>147</v>
      </c>
    </row>
    <row r="588" spans="1:11" x14ac:dyDescent="0.35">
      <c r="A588" s="60"/>
      <c r="B588" s="60" t="s">
        <v>176</v>
      </c>
      <c r="C588" s="60" t="s">
        <v>58</v>
      </c>
      <c r="D588" s="60" t="s">
        <v>193</v>
      </c>
      <c r="E588" s="60" t="s">
        <v>4</v>
      </c>
      <c r="F588">
        <v>930000</v>
      </c>
      <c r="G588">
        <v>420000</v>
      </c>
      <c r="H588">
        <v>402500</v>
      </c>
      <c r="J588">
        <v>366500</v>
      </c>
      <c r="K588" s="60" t="s">
        <v>147</v>
      </c>
    </row>
    <row r="589" spans="1:11" x14ac:dyDescent="0.35">
      <c r="A589" s="60"/>
      <c r="B589" s="60" t="s">
        <v>164</v>
      </c>
      <c r="C589" s="60" t="s">
        <v>58</v>
      </c>
      <c r="D589" s="60" t="s">
        <v>194</v>
      </c>
      <c r="E589" s="60" t="s">
        <v>25</v>
      </c>
      <c r="F589">
        <v>25000</v>
      </c>
      <c r="G589">
        <v>25000</v>
      </c>
      <c r="H589">
        <v>24904</v>
      </c>
      <c r="J589">
        <v>0</v>
      </c>
      <c r="K589" s="60" t="s">
        <v>147</v>
      </c>
    </row>
    <row r="590" spans="1:11" x14ac:dyDescent="0.35">
      <c r="A590" s="60"/>
      <c r="B590" s="60" t="s">
        <v>164</v>
      </c>
      <c r="C590" s="60" t="s">
        <v>60</v>
      </c>
      <c r="D590" s="60" t="s">
        <v>193</v>
      </c>
      <c r="E590" s="60" t="s">
        <v>12</v>
      </c>
      <c r="F590">
        <v>4810000</v>
      </c>
      <c r="G590">
        <v>500000</v>
      </c>
      <c r="H590">
        <v>497623.60000000003</v>
      </c>
      <c r="J590">
        <v>1260543.1399999999</v>
      </c>
      <c r="K590" s="60" t="s">
        <v>147</v>
      </c>
    </row>
    <row r="591" spans="1:11" x14ac:dyDescent="0.35">
      <c r="A591" s="60"/>
      <c r="B591" s="60" t="s">
        <v>176</v>
      </c>
      <c r="C591" s="60" t="s">
        <v>60</v>
      </c>
      <c r="D591" s="60" t="s">
        <v>193</v>
      </c>
      <c r="E591" s="60" t="s">
        <v>4</v>
      </c>
      <c r="F591">
        <v>4550000</v>
      </c>
      <c r="G591">
        <v>1100000</v>
      </c>
      <c r="H591">
        <v>1084000</v>
      </c>
      <c r="J591">
        <v>914000</v>
      </c>
      <c r="K591" s="60" t="s">
        <v>147</v>
      </c>
    </row>
    <row r="592" spans="1:11" x14ac:dyDescent="0.35">
      <c r="A592" s="60"/>
      <c r="B592" s="60" t="s">
        <v>170</v>
      </c>
      <c r="C592" s="60" t="s">
        <v>62</v>
      </c>
      <c r="D592" s="60" t="s">
        <v>193</v>
      </c>
      <c r="E592" s="60" t="s">
        <v>8</v>
      </c>
      <c r="F592">
        <v>214700</v>
      </c>
      <c r="G592">
        <v>15000</v>
      </c>
      <c r="H592">
        <v>13996.8</v>
      </c>
      <c r="J592">
        <v>0</v>
      </c>
      <c r="K592" s="60" t="s">
        <v>147</v>
      </c>
    </row>
    <row r="593" spans="1:11" x14ac:dyDescent="0.35">
      <c r="A593" s="60"/>
      <c r="B593" s="60" t="s">
        <v>170</v>
      </c>
      <c r="C593" s="60" t="s">
        <v>64</v>
      </c>
      <c r="D593" s="60" t="s">
        <v>193</v>
      </c>
      <c r="E593" s="60" t="s">
        <v>8</v>
      </c>
      <c r="F593">
        <v>896000</v>
      </c>
      <c r="G593">
        <v>52000</v>
      </c>
      <c r="H593">
        <v>50112</v>
      </c>
      <c r="J593">
        <v>15120</v>
      </c>
      <c r="K593" s="60" t="s">
        <v>147</v>
      </c>
    </row>
    <row r="594" spans="1:11" x14ac:dyDescent="0.35">
      <c r="A594" s="60"/>
      <c r="B594" s="60" t="s">
        <v>164</v>
      </c>
      <c r="C594" s="60" t="s">
        <v>64</v>
      </c>
      <c r="D594" s="60" t="s">
        <v>193</v>
      </c>
      <c r="E594" s="60" t="s">
        <v>12</v>
      </c>
      <c r="F594">
        <v>630000</v>
      </c>
      <c r="G594">
        <v>40000</v>
      </c>
      <c r="H594">
        <v>38942.659999999996</v>
      </c>
      <c r="J594">
        <v>0</v>
      </c>
      <c r="K594" s="60" t="s">
        <v>147</v>
      </c>
    </row>
    <row r="595" spans="1:11" x14ac:dyDescent="0.35">
      <c r="A595" s="60"/>
      <c r="B595" s="60" t="s">
        <v>170</v>
      </c>
      <c r="C595" s="60" t="s">
        <v>66</v>
      </c>
      <c r="D595" s="60" t="s">
        <v>193</v>
      </c>
      <c r="E595" s="60" t="s">
        <v>8</v>
      </c>
      <c r="F595">
        <v>130000</v>
      </c>
      <c r="G595">
        <v>40000</v>
      </c>
      <c r="H595">
        <v>38070</v>
      </c>
      <c r="J595">
        <v>5076</v>
      </c>
      <c r="K595" s="60" t="s">
        <v>147</v>
      </c>
    </row>
    <row r="596" spans="1:11" x14ac:dyDescent="0.35">
      <c r="A596" s="60"/>
      <c r="B596" s="60" t="s">
        <v>164</v>
      </c>
      <c r="C596" s="60" t="s">
        <v>66</v>
      </c>
      <c r="D596" s="60" t="s">
        <v>193</v>
      </c>
      <c r="E596" s="60" t="s">
        <v>12</v>
      </c>
      <c r="F596">
        <v>150000</v>
      </c>
      <c r="G596">
        <v>900</v>
      </c>
      <c r="H596">
        <v>844.2</v>
      </c>
      <c r="J596">
        <v>5000</v>
      </c>
      <c r="K596" s="60" t="s">
        <v>147</v>
      </c>
    </row>
    <row r="597" spans="1:11" x14ac:dyDescent="0.35">
      <c r="A597" s="60"/>
      <c r="B597" s="60" t="s">
        <v>164</v>
      </c>
      <c r="C597" s="60" t="s">
        <v>68</v>
      </c>
      <c r="D597" s="60" t="s">
        <v>193</v>
      </c>
      <c r="E597" s="60" t="s">
        <v>12</v>
      </c>
      <c r="F597">
        <v>140000</v>
      </c>
      <c r="G597">
        <v>12500</v>
      </c>
      <c r="H597">
        <v>12086.400000000001</v>
      </c>
      <c r="J597">
        <v>6535.4000000000005</v>
      </c>
      <c r="K597" s="60" t="s">
        <v>147</v>
      </c>
    </row>
    <row r="598" spans="1:11" x14ac:dyDescent="0.35">
      <c r="A598" s="60"/>
      <c r="B598" s="60" t="s">
        <v>564</v>
      </c>
      <c r="C598" s="60" t="s">
        <v>70</v>
      </c>
      <c r="D598" s="60" t="s">
        <v>193</v>
      </c>
      <c r="E598" s="60" t="s">
        <v>7</v>
      </c>
      <c r="F598">
        <v>4450000</v>
      </c>
      <c r="G598">
        <v>1500000</v>
      </c>
      <c r="H598">
        <v>1476829.99</v>
      </c>
      <c r="J598">
        <v>767451.52</v>
      </c>
      <c r="K598" s="60" t="s">
        <v>147</v>
      </c>
    </row>
    <row r="599" spans="1:11" x14ac:dyDescent="0.35">
      <c r="A599" s="60"/>
      <c r="B599" s="60" t="s">
        <v>176</v>
      </c>
      <c r="C599" s="60" t="s">
        <v>72</v>
      </c>
      <c r="D599" s="60" t="s">
        <v>193</v>
      </c>
      <c r="E599" s="60" t="s">
        <v>4</v>
      </c>
      <c r="F599">
        <v>3600000</v>
      </c>
      <c r="G599">
        <v>2600000</v>
      </c>
      <c r="H599">
        <v>2512040</v>
      </c>
      <c r="J599">
        <v>1406160</v>
      </c>
      <c r="K599" s="60" t="s">
        <v>147</v>
      </c>
    </row>
    <row r="600" spans="1:11" x14ac:dyDescent="0.35">
      <c r="A600" s="60"/>
      <c r="B600" s="60" t="s">
        <v>564</v>
      </c>
      <c r="C600" s="60" t="s">
        <v>72</v>
      </c>
      <c r="D600" s="60" t="s">
        <v>193</v>
      </c>
      <c r="E600" s="60" t="s">
        <v>7</v>
      </c>
      <c r="F600">
        <v>4734000</v>
      </c>
      <c r="G600">
        <v>950000</v>
      </c>
      <c r="H600">
        <v>885620.32000000007</v>
      </c>
      <c r="J600">
        <v>363392.63</v>
      </c>
      <c r="K600" s="60" t="s">
        <v>147</v>
      </c>
    </row>
    <row r="601" spans="1:11" x14ac:dyDescent="0.35">
      <c r="A601" s="60"/>
      <c r="B601" s="60" t="s">
        <v>564</v>
      </c>
      <c r="C601" s="60" t="s">
        <v>75</v>
      </c>
      <c r="D601" s="60" t="s">
        <v>193</v>
      </c>
      <c r="E601" s="60" t="s">
        <v>7</v>
      </c>
      <c r="F601">
        <v>2540000</v>
      </c>
      <c r="G601">
        <v>850000</v>
      </c>
      <c r="H601">
        <v>816622.62</v>
      </c>
      <c r="J601">
        <v>1022343.8100000004</v>
      </c>
      <c r="K601" s="60" t="s">
        <v>147</v>
      </c>
    </row>
    <row r="602" spans="1:11" x14ac:dyDescent="0.35">
      <c r="A602" s="60"/>
      <c r="B602" s="60" t="s">
        <v>176</v>
      </c>
      <c r="C602" s="60" t="s">
        <v>75</v>
      </c>
      <c r="D602" s="60" t="s">
        <v>194</v>
      </c>
      <c r="E602" s="60" t="s">
        <v>20</v>
      </c>
      <c r="F602">
        <v>15000</v>
      </c>
      <c r="G602">
        <v>3400</v>
      </c>
      <c r="H602">
        <v>3238.95</v>
      </c>
      <c r="J602">
        <v>552.5</v>
      </c>
      <c r="K602" s="60" t="s">
        <v>147</v>
      </c>
    </row>
    <row r="603" spans="1:11" x14ac:dyDescent="0.35">
      <c r="A603" s="60"/>
      <c r="B603" s="60" t="s">
        <v>176</v>
      </c>
      <c r="C603" s="60" t="s">
        <v>75</v>
      </c>
      <c r="D603" s="60" t="s">
        <v>194</v>
      </c>
      <c r="E603" s="60" t="s">
        <v>15</v>
      </c>
      <c r="F603">
        <v>40000</v>
      </c>
      <c r="G603">
        <v>11000</v>
      </c>
      <c r="H603">
        <v>10875</v>
      </c>
      <c r="J603">
        <v>14400</v>
      </c>
      <c r="K603" s="60" t="s">
        <v>147</v>
      </c>
    </row>
    <row r="604" spans="1:11" x14ac:dyDescent="0.35">
      <c r="A604" s="60"/>
      <c r="B604" s="60" t="s">
        <v>176</v>
      </c>
      <c r="C604" s="60" t="s">
        <v>75</v>
      </c>
      <c r="D604" s="60" t="s">
        <v>194</v>
      </c>
      <c r="E604" s="60" t="s">
        <v>21</v>
      </c>
      <c r="F604">
        <v>40000</v>
      </c>
      <c r="G604">
        <v>12500</v>
      </c>
      <c r="H604">
        <v>12033.7</v>
      </c>
      <c r="J604">
        <v>15259.45</v>
      </c>
      <c r="K604" s="60" t="s">
        <v>147</v>
      </c>
    </row>
    <row r="605" spans="1:11" x14ac:dyDescent="0.35">
      <c r="A605" s="60"/>
      <c r="B605" s="60" t="s">
        <v>176</v>
      </c>
      <c r="C605" s="60" t="s">
        <v>75</v>
      </c>
      <c r="D605" s="60" t="s">
        <v>194</v>
      </c>
      <c r="E605" s="60" t="s">
        <v>22</v>
      </c>
      <c r="F605">
        <v>40000</v>
      </c>
      <c r="G605">
        <v>3400</v>
      </c>
      <c r="H605">
        <v>3395</v>
      </c>
      <c r="J605">
        <v>9561.9500000000007</v>
      </c>
      <c r="K605" s="60" t="s">
        <v>147</v>
      </c>
    </row>
    <row r="606" spans="1:11" x14ac:dyDescent="0.35">
      <c r="A606" s="60"/>
      <c r="B606" s="60" t="s">
        <v>176</v>
      </c>
      <c r="C606" s="60" t="s">
        <v>75</v>
      </c>
      <c r="D606" s="60" t="s">
        <v>194</v>
      </c>
      <c r="E606" s="60" t="s">
        <v>24</v>
      </c>
      <c r="F606">
        <v>90000</v>
      </c>
      <c r="G606">
        <v>16000</v>
      </c>
      <c r="H606">
        <v>15330</v>
      </c>
      <c r="J606">
        <v>19881</v>
      </c>
      <c r="K606" s="60" t="s">
        <v>147</v>
      </c>
    </row>
    <row r="607" spans="1:11" x14ac:dyDescent="0.35">
      <c r="A607" s="60"/>
      <c r="B607" s="60" t="s">
        <v>176</v>
      </c>
      <c r="C607" s="60" t="s">
        <v>75</v>
      </c>
      <c r="D607" s="60" t="s">
        <v>194</v>
      </c>
      <c r="E607" s="60" t="s">
        <v>28</v>
      </c>
      <c r="F607">
        <v>90000</v>
      </c>
      <c r="G607">
        <v>28000</v>
      </c>
      <c r="H607">
        <v>26630</v>
      </c>
      <c r="J607">
        <v>33391.300000000003</v>
      </c>
      <c r="K607" s="60" t="s">
        <v>147</v>
      </c>
    </row>
    <row r="608" spans="1:11" x14ac:dyDescent="0.35">
      <c r="A608" s="60"/>
      <c r="B608" s="60" t="s">
        <v>176</v>
      </c>
      <c r="C608" s="60" t="s">
        <v>75</v>
      </c>
      <c r="D608" s="60" t="s">
        <v>194</v>
      </c>
      <c r="E608" s="60" t="s">
        <v>18</v>
      </c>
      <c r="F608">
        <v>40000</v>
      </c>
      <c r="G608">
        <v>19000</v>
      </c>
      <c r="H608">
        <v>18271.650000000001</v>
      </c>
      <c r="J608">
        <v>13200</v>
      </c>
      <c r="K608" s="60" t="s">
        <v>147</v>
      </c>
    </row>
    <row r="609" spans="1:11" x14ac:dyDescent="0.35">
      <c r="A609" s="60"/>
      <c r="B609" s="60" t="s">
        <v>176</v>
      </c>
      <c r="C609" s="60" t="s">
        <v>75</v>
      </c>
      <c r="D609" s="60" t="s">
        <v>194</v>
      </c>
      <c r="E609" s="60" t="s">
        <v>17</v>
      </c>
      <c r="F609">
        <v>40000</v>
      </c>
      <c r="G609">
        <v>16000</v>
      </c>
      <c r="H609">
        <v>15500</v>
      </c>
      <c r="J609">
        <v>8550</v>
      </c>
      <c r="K609" s="60" t="s">
        <v>147</v>
      </c>
    </row>
    <row r="610" spans="1:11" x14ac:dyDescent="0.35">
      <c r="A610" s="60"/>
      <c r="B610" s="60" t="s">
        <v>176</v>
      </c>
      <c r="C610" s="60" t="s">
        <v>75</v>
      </c>
      <c r="D610" s="60" t="s">
        <v>194</v>
      </c>
      <c r="E610" s="60" t="s">
        <v>14</v>
      </c>
      <c r="F610">
        <v>60000</v>
      </c>
      <c r="G610">
        <v>14000</v>
      </c>
      <c r="H610">
        <v>13498</v>
      </c>
      <c r="J610">
        <v>8030</v>
      </c>
      <c r="K610" s="60" t="s">
        <v>147</v>
      </c>
    </row>
    <row r="611" spans="1:11" x14ac:dyDescent="0.35">
      <c r="A611" s="60"/>
      <c r="B611" s="60" t="s">
        <v>176</v>
      </c>
      <c r="C611" s="60" t="s">
        <v>75</v>
      </c>
      <c r="D611" s="60" t="s">
        <v>194</v>
      </c>
      <c r="E611" s="60" t="s">
        <v>19</v>
      </c>
      <c r="F611">
        <v>40000</v>
      </c>
      <c r="G611">
        <v>9000</v>
      </c>
      <c r="H611">
        <v>8446.2000000000007</v>
      </c>
      <c r="J611">
        <v>8600</v>
      </c>
      <c r="K611" s="60" t="s">
        <v>147</v>
      </c>
    </row>
    <row r="612" spans="1:11" x14ac:dyDescent="0.35">
      <c r="A612" s="60"/>
      <c r="B612" s="60" t="s">
        <v>176</v>
      </c>
      <c r="C612" s="60" t="s">
        <v>75</v>
      </c>
      <c r="D612" s="60" t="s">
        <v>194</v>
      </c>
      <c r="E612" s="60" t="s">
        <v>26</v>
      </c>
      <c r="F612">
        <v>40000</v>
      </c>
      <c r="G612">
        <v>9000</v>
      </c>
      <c r="H612">
        <v>8586.4</v>
      </c>
      <c r="J612">
        <v>10500</v>
      </c>
      <c r="K612" s="60" t="s">
        <v>147</v>
      </c>
    </row>
    <row r="613" spans="1:11" x14ac:dyDescent="0.35">
      <c r="A613" s="60"/>
      <c r="B613" s="60" t="s">
        <v>176</v>
      </c>
      <c r="C613" s="60" t="s">
        <v>75</v>
      </c>
      <c r="D613" s="60" t="s">
        <v>194</v>
      </c>
      <c r="E613" s="60" t="s">
        <v>16</v>
      </c>
      <c r="F613">
        <v>40000</v>
      </c>
      <c r="G613">
        <v>13000</v>
      </c>
      <c r="H613">
        <v>13000</v>
      </c>
      <c r="J613">
        <v>16115.05</v>
      </c>
      <c r="K613" s="60" t="s">
        <v>147</v>
      </c>
    </row>
    <row r="614" spans="1:11" x14ac:dyDescent="0.35">
      <c r="A614" s="60"/>
      <c r="B614" s="60" t="s">
        <v>176</v>
      </c>
      <c r="C614" s="60" t="s">
        <v>75</v>
      </c>
      <c r="D614" s="60" t="s">
        <v>194</v>
      </c>
      <c r="E614" s="60" t="s">
        <v>25</v>
      </c>
      <c r="F614">
        <v>60000</v>
      </c>
      <c r="G614">
        <v>7000</v>
      </c>
      <c r="H614">
        <v>6927.9</v>
      </c>
      <c r="J614">
        <v>11326</v>
      </c>
      <c r="K614" s="60" t="s">
        <v>147</v>
      </c>
    </row>
    <row r="615" spans="1:11" x14ac:dyDescent="0.35">
      <c r="A615" s="60"/>
      <c r="B615" s="60" t="s">
        <v>176</v>
      </c>
      <c r="C615" s="60" t="s">
        <v>75</v>
      </c>
      <c r="D615" s="60" t="s">
        <v>194</v>
      </c>
      <c r="E615" s="60" t="s">
        <v>31</v>
      </c>
      <c r="F615">
        <v>15000</v>
      </c>
      <c r="G615">
        <v>8000</v>
      </c>
      <c r="H615">
        <v>7835.4</v>
      </c>
      <c r="J615">
        <v>115.5</v>
      </c>
      <c r="K615" s="60" t="s">
        <v>147</v>
      </c>
    </row>
    <row r="616" spans="1:11" x14ac:dyDescent="0.35">
      <c r="A616" s="60"/>
      <c r="B616" s="60" t="s">
        <v>176</v>
      </c>
      <c r="C616" s="60" t="s">
        <v>75</v>
      </c>
      <c r="D616" s="60" t="s">
        <v>194</v>
      </c>
      <c r="E616" s="60" t="s">
        <v>150</v>
      </c>
      <c r="F616">
        <v>15000</v>
      </c>
      <c r="G616">
        <v>14000</v>
      </c>
      <c r="H616">
        <v>13952.599999999999</v>
      </c>
      <c r="J616">
        <v>0</v>
      </c>
      <c r="K616" s="60" t="s">
        <v>147</v>
      </c>
    </row>
    <row r="617" spans="1:11" x14ac:dyDescent="0.35">
      <c r="A617" s="60"/>
      <c r="B617" s="60" t="s">
        <v>176</v>
      </c>
      <c r="C617" s="60" t="s">
        <v>75</v>
      </c>
      <c r="D617" s="60" t="s">
        <v>194</v>
      </c>
      <c r="E617" s="60" t="s">
        <v>153</v>
      </c>
      <c r="F617">
        <v>15000</v>
      </c>
      <c r="G617">
        <v>10000</v>
      </c>
      <c r="H617">
        <v>9181</v>
      </c>
      <c r="J617">
        <v>7480</v>
      </c>
      <c r="K617" s="60" t="s">
        <v>147</v>
      </c>
    </row>
    <row r="618" spans="1:11" x14ac:dyDescent="0.35">
      <c r="A618" s="60"/>
      <c r="B618" s="60" t="s">
        <v>565</v>
      </c>
      <c r="C618" s="60" t="s">
        <v>77</v>
      </c>
      <c r="D618" s="60" t="s">
        <v>193</v>
      </c>
      <c r="E618" s="60" t="s">
        <v>5</v>
      </c>
      <c r="F618">
        <v>8639800</v>
      </c>
      <c r="G618">
        <v>1800000</v>
      </c>
      <c r="H618">
        <v>1707268.7400000002</v>
      </c>
      <c r="J618">
        <v>707213.49</v>
      </c>
      <c r="K618" s="60" t="s">
        <v>147</v>
      </c>
    </row>
    <row r="619" spans="1:11" x14ac:dyDescent="0.35">
      <c r="A619" s="60"/>
      <c r="B619" s="60" t="s">
        <v>565</v>
      </c>
      <c r="C619" s="60" t="s">
        <v>81</v>
      </c>
      <c r="D619" s="60" t="s">
        <v>193</v>
      </c>
      <c r="E619" s="60" t="s">
        <v>5</v>
      </c>
      <c r="F619">
        <v>601200</v>
      </c>
      <c r="G619">
        <v>50000</v>
      </c>
      <c r="H619">
        <v>48640</v>
      </c>
      <c r="J619">
        <v>116547.38</v>
      </c>
      <c r="K619" s="60" t="s">
        <v>147</v>
      </c>
    </row>
    <row r="620" spans="1:11" x14ac:dyDescent="0.35">
      <c r="A620" s="60"/>
      <c r="B620" s="60" t="s">
        <v>565</v>
      </c>
      <c r="C620" s="60" t="s">
        <v>261</v>
      </c>
      <c r="D620" s="60" t="s">
        <v>193</v>
      </c>
      <c r="E620" s="60" t="s">
        <v>5</v>
      </c>
      <c r="F620">
        <v>250000</v>
      </c>
      <c r="G620">
        <v>35000</v>
      </c>
      <c r="H620">
        <v>33517.339999999997</v>
      </c>
      <c r="J620">
        <v>133406.71</v>
      </c>
      <c r="K620" s="60" t="s">
        <v>147</v>
      </c>
    </row>
    <row r="621" spans="1:11" x14ac:dyDescent="0.35">
      <c r="A621" s="60"/>
      <c r="B621" s="60" t="s">
        <v>176</v>
      </c>
      <c r="C621" s="60" t="s">
        <v>84</v>
      </c>
      <c r="D621" s="60" t="s">
        <v>193</v>
      </c>
      <c r="E621" s="60" t="s">
        <v>4</v>
      </c>
      <c r="F621">
        <v>59147400</v>
      </c>
      <c r="G621">
        <v>32000000</v>
      </c>
      <c r="H621">
        <v>31155207.800000004</v>
      </c>
      <c r="J621">
        <v>31797385.830000002</v>
      </c>
      <c r="K621" s="60" t="s">
        <v>147</v>
      </c>
    </row>
    <row r="622" spans="1:11" x14ac:dyDescent="0.35">
      <c r="A622" s="60"/>
      <c r="B622" s="60" t="s">
        <v>176</v>
      </c>
      <c r="C622" s="60" t="s">
        <v>82</v>
      </c>
      <c r="D622" s="60" t="s">
        <v>193</v>
      </c>
      <c r="E622" s="60" t="s">
        <v>4</v>
      </c>
      <c r="F622">
        <v>5805000</v>
      </c>
      <c r="G622">
        <v>1350000</v>
      </c>
      <c r="H622">
        <v>1305797.28</v>
      </c>
      <c r="J622">
        <v>3855911.64</v>
      </c>
      <c r="K622" s="60" t="s">
        <v>147</v>
      </c>
    </row>
    <row r="623" spans="1:11" x14ac:dyDescent="0.35">
      <c r="A623" s="60"/>
      <c r="B623" s="60" t="s">
        <v>176</v>
      </c>
      <c r="C623" s="60" t="s">
        <v>85</v>
      </c>
      <c r="D623" s="60" t="s">
        <v>193</v>
      </c>
      <c r="E623" s="60" t="s">
        <v>4</v>
      </c>
      <c r="F623">
        <v>2277000</v>
      </c>
      <c r="G623">
        <v>1600000</v>
      </c>
      <c r="H623">
        <v>1503000</v>
      </c>
      <c r="J623">
        <v>0</v>
      </c>
      <c r="K623" s="60" t="s">
        <v>147</v>
      </c>
    </row>
    <row r="624" spans="1:11" x14ac:dyDescent="0.35">
      <c r="A624" s="60"/>
      <c r="B624" s="60" t="s">
        <v>176</v>
      </c>
      <c r="C624" s="60" t="s">
        <v>85</v>
      </c>
      <c r="D624" s="60" t="s">
        <v>194</v>
      </c>
      <c r="E624" s="60" t="s">
        <v>20</v>
      </c>
      <c r="F624">
        <v>520500</v>
      </c>
      <c r="G624">
        <v>410000</v>
      </c>
      <c r="H624">
        <v>404514.00000000006</v>
      </c>
      <c r="J624">
        <v>180921.59999999998</v>
      </c>
      <c r="K624" s="60" t="s">
        <v>147</v>
      </c>
    </row>
    <row r="625" spans="1:11" x14ac:dyDescent="0.35">
      <c r="A625" s="60"/>
      <c r="B625" s="60" t="s">
        <v>176</v>
      </c>
      <c r="C625" s="60" t="s">
        <v>85</v>
      </c>
      <c r="D625" s="60" t="s">
        <v>194</v>
      </c>
      <c r="E625" s="60" t="s">
        <v>15</v>
      </c>
      <c r="F625">
        <v>598000</v>
      </c>
      <c r="G625">
        <v>340000</v>
      </c>
      <c r="H625">
        <v>332369.29000000004</v>
      </c>
      <c r="J625">
        <v>263682</v>
      </c>
      <c r="K625" s="60" t="s">
        <v>147</v>
      </c>
    </row>
    <row r="626" spans="1:11" x14ac:dyDescent="0.35">
      <c r="A626" s="60"/>
      <c r="B626" s="60" t="s">
        <v>176</v>
      </c>
      <c r="C626" s="60" t="s">
        <v>85</v>
      </c>
      <c r="D626" s="60" t="s">
        <v>194</v>
      </c>
      <c r="E626" s="60" t="s">
        <v>21</v>
      </c>
      <c r="F626">
        <v>1150000</v>
      </c>
      <c r="G626">
        <v>800000</v>
      </c>
      <c r="H626">
        <v>750535.2</v>
      </c>
      <c r="J626">
        <v>344466</v>
      </c>
      <c r="K626" s="60" t="s">
        <v>147</v>
      </c>
    </row>
    <row r="627" spans="1:11" x14ac:dyDescent="0.35">
      <c r="A627" s="60"/>
      <c r="B627" s="60" t="s">
        <v>176</v>
      </c>
      <c r="C627" s="60" t="s">
        <v>85</v>
      </c>
      <c r="D627" s="60" t="s">
        <v>194</v>
      </c>
      <c r="E627" s="60" t="s">
        <v>22</v>
      </c>
      <c r="F627">
        <v>644000</v>
      </c>
      <c r="G627">
        <v>330000</v>
      </c>
      <c r="H627">
        <v>319430.03999999998</v>
      </c>
      <c r="J627">
        <v>229608</v>
      </c>
      <c r="K627" s="60" t="s">
        <v>147</v>
      </c>
    </row>
    <row r="628" spans="1:11" x14ac:dyDescent="0.35">
      <c r="A628" s="60"/>
      <c r="B628" s="60" t="s">
        <v>176</v>
      </c>
      <c r="C628" s="60" t="s">
        <v>85</v>
      </c>
      <c r="D628" s="60" t="s">
        <v>194</v>
      </c>
      <c r="E628" s="60" t="s">
        <v>24</v>
      </c>
      <c r="F628">
        <v>2898000</v>
      </c>
      <c r="G628">
        <v>1600000</v>
      </c>
      <c r="H628">
        <v>1515024.0000000037</v>
      </c>
      <c r="J628">
        <v>457898.39999999997</v>
      </c>
      <c r="K628" s="60" t="s">
        <v>147</v>
      </c>
    </row>
    <row r="629" spans="1:11" x14ac:dyDescent="0.35">
      <c r="A629" s="60"/>
      <c r="B629" s="60" t="s">
        <v>176</v>
      </c>
      <c r="C629" s="60" t="s">
        <v>85</v>
      </c>
      <c r="D629" s="60" t="s">
        <v>194</v>
      </c>
      <c r="E629" s="60" t="s">
        <v>28</v>
      </c>
      <c r="F629">
        <v>3042500</v>
      </c>
      <c r="G629">
        <v>2000000</v>
      </c>
      <c r="H629">
        <v>1973991.6000000031</v>
      </c>
      <c r="J629">
        <v>349693.1999999999</v>
      </c>
      <c r="K629" s="60" t="s">
        <v>147</v>
      </c>
    </row>
    <row r="630" spans="1:11" x14ac:dyDescent="0.35">
      <c r="A630" s="60"/>
      <c r="B630" s="60" t="s">
        <v>176</v>
      </c>
      <c r="C630" s="60" t="s">
        <v>85</v>
      </c>
      <c r="D630" s="60" t="s">
        <v>194</v>
      </c>
      <c r="E630" s="60" t="s">
        <v>18</v>
      </c>
      <c r="F630">
        <v>803900</v>
      </c>
      <c r="G630">
        <v>190000</v>
      </c>
      <c r="H630">
        <v>180106.19999999998</v>
      </c>
      <c r="J630">
        <v>137484</v>
      </c>
      <c r="K630" s="60" t="s">
        <v>147</v>
      </c>
    </row>
    <row r="631" spans="1:11" x14ac:dyDescent="0.35">
      <c r="A631" s="60"/>
      <c r="B631" s="60" t="s">
        <v>176</v>
      </c>
      <c r="C631" s="60" t="s">
        <v>85</v>
      </c>
      <c r="D631" s="60" t="s">
        <v>194</v>
      </c>
      <c r="E631" s="60" t="s">
        <v>17</v>
      </c>
      <c r="F631">
        <v>690000</v>
      </c>
      <c r="G631">
        <v>440000</v>
      </c>
      <c r="H631">
        <v>437059.79999999987</v>
      </c>
      <c r="J631">
        <v>70599.600000000006</v>
      </c>
      <c r="K631" s="60" t="s">
        <v>147</v>
      </c>
    </row>
    <row r="632" spans="1:11" x14ac:dyDescent="0.35">
      <c r="A632" s="60"/>
      <c r="B632" s="60" t="s">
        <v>176</v>
      </c>
      <c r="C632" s="60" t="s">
        <v>85</v>
      </c>
      <c r="D632" s="60" t="s">
        <v>194</v>
      </c>
      <c r="E632" s="60" t="s">
        <v>14</v>
      </c>
      <c r="F632">
        <v>2958000</v>
      </c>
      <c r="G632">
        <v>1000000</v>
      </c>
      <c r="H632">
        <v>941268.6</v>
      </c>
      <c r="J632">
        <v>256429.80000000005</v>
      </c>
      <c r="K632" s="60" t="s">
        <v>147</v>
      </c>
    </row>
    <row r="633" spans="1:11" x14ac:dyDescent="0.35">
      <c r="A633" s="60"/>
      <c r="B633" s="60" t="s">
        <v>176</v>
      </c>
      <c r="C633" s="60" t="s">
        <v>85</v>
      </c>
      <c r="D633" s="60" t="s">
        <v>194</v>
      </c>
      <c r="E633" s="60" t="s">
        <v>19</v>
      </c>
      <c r="F633">
        <v>368400</v>
      </c>
      <c r="G633">
        <v>170000</v>
      </c>
      <c r="H633">
        <v>166860</v>
      </c>
      <c r="J633">
        <v>96400.8</v>
      </c>
      <c r="K633" s="60" t="s">
        <v>147</v>
      </c>
    </row>
    <row r="634" spans="1:11" x14ac:dyDescent="0.35">
      <c r="A634" s="60"/>
      <c r="B634" s="60" t="s">
        <v>176</v>
      </c>
      <c r="C634" s="60" t="s">
        <v>85</v>
      </c>
      <c r="D634" s="60" t="s">
        <v>194</v>
      </c>
      <c r="E634" s="60" t="s">
        <v>26</v>
      </c>
      <c r="F634">
        <v>739100</v>
      </c>
      <c r="G634">
        <v>370000</v>
      </c>
      <c r="H634">
        <v>353451.6</v>
      </c>
      <c r="J634">
        <v>279072</v>
      </c>
      <c r="K634" s="60" t="s">
        <v>147</v>
      </c>
    </row>
    <row r="635" spans="1:11" x14ac:dyDescent="0.35">
      <c r="A635" s="60"/>
      <c r="B635" s="60" t="s">
        <v>176</v>
      </c>
      <c r="C635" s="60" t="s">
        <v>85</v>
      </c>
      <c r="D635" s="60" t="s">
        <v>194</v>
      </c>
      <c r="E635" s="60" t="s">
        <v>16</v>
      </c>
      <c r="F635">
        <v>483300</v>
      </c>
      <c r="G635">
        <v>190000</v>
      </c>
      <c r="H635">
        <v>185220</v>
      </c>
      <c r="J635">
        <v>119664</v>
      </c>
      <c r="K635" s="60" t="s">
        <v>147</v>
      </c>
    </row>
    <row r="636" spans="1:11" x14ac:dyDescent="0.35">
      <c r="A636" s="60"/>
      <c r="B636" s="60" t="s">
        <v>176</v>
      </c>
      <c r="C636" s="60" t="s">
        <v>85</v>
      </c>
      <c r="D636" s="60" t="s">
        <v>194</v>
      </c>
      <c r="E636" s="60" t="s">
        <v>25</v>
      </c>
      <c r="F636">
        <v>742500</v>
      </c>
      <c r="G636">
        <v>370000</v>
      </c>
      <c r="H636">
        <v>363253.75000000012</v>
      </c>
      <c r="J636">
        <v>527960.16</v>
      </c>
      <c r="K636" s="60" t="s">
        <v>147</v>
      </c>
    </row>
    <row r="637" spans="1:11" x14ac:dyDescent="0.35">
      <c r="A637" s="60"/>
      <c r="B637" s="60" t="s">
        <v>176</v>
      </c>
      <c r="C637" s="60" t="s">
        <v>85</v>
      </c>
      <c r="D637" s="60" t="s">
        <v>194</v>
      </c>
      <c r="E637" s="60" t="s">
        <v>31</v>
      </c>
      <c r="F637">
        <v>273900</v>
      </c>
      <c r="G637">
        <v>95000</v>
      </c>
      <c r="H637">
        <v>92031.89999999998</v>
      </c>
      <c r="J637">
        <v>75407.759999999995</v>
      </c>
      <c r="K637" s="60" t="s">
        <v>147</v>
      </c>
    </row>
    <row r="638" spans="1:11" x14ac:dyDescent="0.35">
      <c r="A638" s="60"/>
      <c r="B638" s="60" t="s">
        <v>176</v>
      </c>
      <c r="C638" s="60" t="s">
        <v>85</v>
      </c>
      <c r="D638" s="60" t="s">
        <v>194</v>
      </c>
      <c r="E638" s="60" t="s">
        <v>150</v>
      </c>
      <c r="F638">
        <v>598900</v>
      </c>
      <c r="G638">
        <v>100000</v>
      </c>
      <c r="H638">
        <v>97394.4</v>
      </c>
      <c r="J638">
        <v>134699.80999999997</v>
      </c>
      <c r="K638" s="60" t="s">
        <v>147</v>
      </c>
    </row>
    <row r="639" spans="1:11" x14ac:dyDescent="0.35">
      <c r="A639" s="60"/>
      <c r="B639" s="60" t="s">
        <v>176</v>
      </c>
      <c r="C639" s="60" t="s">
        <v>85</v>
      </c>
      <c r="D639" s="60" t="s">
        <v>194</v>
      </c>
      <c r="E639" s="60" t="s">
        <v>153</v>
      </c>
      <c r="F639">
        <v>157200</v>
      </c>
      <c r="G639">
        <v>90000</v>
      </c>
      <c r="H639">
        <v>84505.680000000008</v>
      </c>
      <c r="J639">
        <v>86255.28</v>
      </c>
      <c r="K639" s="60" t="s">
        <v>147</v>
      </c>
    </row>
    <row r="640" spans="1:11" x14ac:dyDescent="0.35">
      <c r="A640" s="60"/>
      <c r="B640" s="60" t="s">
        <v>176</v>
      </c>
      <c r="C640" s="60" t="s">
        <v>85</v>
      </c>
      <c r="D640" s="60" t="s">
        <v>194</v>
      </c>
      <c r="E640" s="60" t="s">
        <v>23</v>
      </c>
      <c r="F640">
        <v>590800</v>
      </c>
      <c r="G640">
        <v>200000</v>
      </c>
      <c r="H640">
        <v>192814.56000000003</v>
      </c>
      <c r="J640">
        <v>234917.27999999994</v>
      </c>
      <c r="K640" s="60" t="s">
        <v>147</v>
      </c>
    </row>
    <row r="641" spans="1:11" x14ac:dyDescent="0.35">
      <c r="A641" s="60"/>
      <c r="B641" s="60" t="s">
        <v>176</v>
      </c>
      <c r="C641" s="60" t="s">
        <v>85</v>
      </c>
      <c r="D641" s="60" t="s">
        <v>194</v>
      </c>
      <c r="E641" s="60" t="s">
        <v>151</v>
      </c>
      <c r="F641">
        <v>57000</v>
      </c>
      <c r="G641">
        <v>600</v>
      </c>
      <c r="H641">
        <v>583.20000000000005</v>
      </c>
      <c r="J641">
        <v>16329.599999999999</v>
      </c>
      <c r="K641" s="60" t="s">
        <v>147</v>
      </c>
    </row>
    <row r="642" spans="1:11" x14ac:dyDescent="0.35">
      <c r="A642" s="60"/>
      <c r="B642" s="60" t="s">
        <v>176</v>
      </c>
      <c r="C642" s="60" t="s">
        <v>85</v>
      </c>
      <c r="D642" s="60" t="s">
        <v>194</v>
      </c>
      <c r="E642" s="60" t="s">
        <v>149</v>
      </c>
      <c r="F642">
        <v>57000</v>
      </c>
      <c r="G642">
        <v>29000</v>
      </c>
      <c r="H642">
        <v>28000.080000000005</v>
      </c>
      <c r="J642">
        <v>17496</v>
      </c>
      <c r="K642" s="60" t="s">
        <v>147</v>
      </c>
    </row>
    <row r="643" spans="1:11" x14ac:dyDescent="0.35">
      <c r="A643" s="60"/>
      <c r="B643" s="60" t="s">
        <v>176</v>
      </c>
      <c r="C643" s="60" t="s">
        <v>87</v>
      </c>
      <c r="D643" s="60" t="s">
        <v>193</v>
      </c>
      <c r="E643" s="60" t="s">
        <v>4</v>
      </c>
      <c r="F643">
        <v>1325600</v>
      </c>
      <c r="G643">
        <v>530000</v>
      </c>
      <c r="H643">
        <v>502989.18000000005</v>
      </c>
      <c r="J643">
        <v>125565.01</v>
      </c>
      <c r="K643" s="60" t="s">
        <v>147</v>
      </c>
    </row>
    <row r="644" spans="1:11" x14ac:dyDescent="0.35">
      <c r="A644" s="60"/>
      <c r="B644" s="60" t="s">
        <v>176</v>
      </c>
      <c r="C644" s="60" t="s">
        <v>87</v>
      </c>
      <c r="D644" s="60" t="s">
        <v>194</v>
      </c>
      <c r="E644" s="60" t="s">
        <v>20</v>
      </c>
      <c r="F644">
        <v>22900</v>
      </c>
      <c r="G644">
        <v>4000</v>
      </c>
      <c r="H644">
        <v>3997</v>
      </c>
      <c r="J644">
        <v>6461.21</v>
      </c>
      <c r="K644" s="60" t="s">
        <v>147</v>
      </c>
    </row>
    <row r="645" spans="1:11" x14ac:dyDescent="0.35">
      <c r="A645" s="60"/>
      <c r="B645" s="60" t="s">
        <v>176</v>
      </c>
      <c r="C645" s="60" t="s">
        <v>87</v>
      </c>
      <c r="D645" s="60" t="s">
        <v>194</v>
      </c>
      <c r="E645" s="60" t="s">
        <v>15</v>
      </c>
      <c r="F645">
        <v>30800</v>
      </c>
      <c r="G645">
        <v>27000</v>
      </c>
      <c r="H645">
        <v>25449.189999999995</v>
      </c>
      <c r="J645">
        <v>19674.34</v>
      </c>
      <c r="K645" s="60" t="s">
        <v>147</v>
      </c>
    </row>
    <row r="646" spans="1:11" x14ac:dyDescent="0.35">
      <c r="A646" s="60"/>
      <c r="B646" s="60" t="s">
        <v>176</v>
      </c>
      <c r="C646" s="60" t="s">
        <v>87</v>
      </c>
      <c r="D646" s="60" t="s">
        <v>194</v>
      </c>
      <c r="E646" s="60" t="s">
        <v>21</v>
      </c>
      <c r="F646">
        <v>124500</v>
      </c>
      <c r="G646">
        <v>46000</v>
      </c>
      <c r="H646">
        <v>44378.8</v>
      </c>
      <c r="J646">
        <v>35749.760000000002</v>
      </c>
      <c r="K646" s="60" t="s">
        <v>147</v>
      </c>
    </row>
    <row r="647" spans="1:11" x14ac:dyDescent="0.35">
      <c r="A647" s="60"/>
      <c r="B647" s="60" t="s">
        <v>176</v>
      </c>
      <c r="C647" s="60" t="s">
        <v>87</v>
      </c>
      <c r="D647" s="60" t="s">
        <v>194</v>
      </c>
      <c r="E647" s="60" t="s">
        <v>22</v>
      </c>
      <c r="F647">
        <v>39600</v>
      </c>
      <c r="G647">
        <v>8500</v>
      </c>
      <c r="H647">
        <v>8278.9599999999991</v>
      </c>
      <c r="J647">
        <v>10985.49</v>
      </c>
      <c r="K647" s="60" t="s">
        <v>147</v>
      </c>
    </row>
    <row r="648" spans="1:11" x14ac:dyDescent="0.35">
      <c r="A648" s="60"/>
      <c r="B648" s="60" t="s">
        <v>176</v>
      </c>
      <c r="C648" s="60" t="s">
        <v>87</v>
      </c>
      <c r="D648" s="60" t="s">
        <v>194</v>
      </c>
      <c r="E648" s="60" t="s">
        <v>24</v>
      </c>
      <c r="F648">
        <v>108700</v>
      </c>
      <c r="G648">
        <v>58000</v>
      </c>
      <c r="H648">
        <v>56432.81</v>
      </c>
      <c r="J648">
        <v>34136.339999999997</v>
      </c>
      <c r="K648" s="60" t="s">
        <v>147</v>
      </c>
    </row>
    <row r="649" spans="1:11" x14ac:dyDescent="0.35">
      <c r="A649" s="60"/>
      <c r="B649" s="60" t="s">
        <v>176</v>
      </c>
      <c r="C649" s="60" t="s">
        <v>87</v>
      </c>
      <c r="D649" s="60" t="s">
        <v>194</v>
      </c>
      <c r="E649" s="60" t="s">
        <v>28</v>
      </c>
      <c r="F649">
        <v>104300</v>
      </c>
      <c r="G649">
        <v>40000</v>
      </c>
      <c r="H649">
        <v>35736.979999999996</v>
      </c>
      <c r="J649">
        <v>41738.1</v>
      </c>
      <c r="K649" s="60" t="s">
        <v>147</v>
      </c>
    </row>
    <row r="650" spans="1:11" x14ac:dyDescent="0.35">
      <c r="A650" s="60"/>
      <c r="B650" s="60" t="s">
        <v>176</v>
      </c>
      <c r="C650" s="60" t="s">
        <v>87</v>
      </c>
      <c r="D650" s="60" t="s">
        <v>194</v>
      </c>
      <c r="E650" s="60" t="s">
        <v>18</v>
      </c>
      <c r="F650">
        <v>35200</v>
      </c>
      <c r="G650">
        <v>17000</v>
      </c>
      <c r="H650">
        <v>16180.21</v>
      </c>
      <c r="J650">
        <v>6471.3499999999995</v>
      </c>
      <c r="K650" s="60" t="s">
        <v>147</v>
      </c>
    </row>
    <row r="651" spans="1:11" x14ac:dyDescent="0.35">
      <c r="A651" s="60"/>
      <c r="B651" s="60" t="s">
        <v>176</v>
      </c>
      <c r="C651" s="60" t="s">
        <v>87</v>
      </c>
      <c r="D651" s="60" t="s">
        <v>194</v>
      </c>
      <c r="E651" s="60" t="s">
        <v>17</v>
      </c>
      <c r="F651">
        <v>35200</v>
      </c>
      <c r="G651">
        <v>28000</v>
      </c>
      <c r="H651">
        <v>27147.129999999997</v>
      </c>
      <c r="J651">
        <v>15723.119999999999</v>
      </c>
      <c r="K651" s="60" t="s">
        <v>147</v>
      </c>
    </row>
    <row r="652" spans="1:11" x14ac:dyDescent="0.35">
      <c r="A652" s="60"/>
      <c r="B652" s="60" t="s">
        <v>176</v>
      </c>
      <c r="C652" s="60" t="s">
        <v>87</v>
      </c>
      <c r="D652" s="60" t="s">
        <v>194</v>
      </c>
      <c r="E652" s="60" t="s">
        <v>14</v>
      </c>
      <c r="F652">
        <v>141900</v>
      </c>
      <c r="G652">
        <v>60000</v>
      </c>
      <c r="H652">
        <v>58618.22</v>
      </c>
      <c r="J652">
        <v>46935.64</v>
      </c>
      <c r="K652" s="60" t="s">
        <v>147</v>
      </c>
    </row>
    <row r="653" spans="1:11" x14ac:dyDescent="0.35">
      <c r="A653" s="60"/>
      <c r="B653" s="60" t="s">
        <v>176</v>
      </c>
      <c r="C653" s="60" t="s">
        <v>87</v>
      </c>
      <c r="D653" s="60" t="s">
        <v>194</v>
      </c>
      <c r="E653" s="60" t="s">
        <v>19</v>
      </c>
      <c r="F653">
        <v>37400</v>
      </c>
      <c r="G653">
        <v>24000</v>
      </c>
      <c r="H653">
        <v>23655.67</v>
      </c>
      <c r="J653">
        <v>42685.090000000004</v>
      </c>
      <c r="K653" s="60" t="s">
        <v>147</v>
      </c>
    </row>
    <row r="654" spans="1:11" x14ac:dyDescent="0.35">
      <c r="A654" s="60"/>
      <c r="B654" s="60" t="s">
        <v>176</v>
      </c>
      <c r="C654" s="60" t="s">
        <v>87</v>
      </c>
      <c r="D654" s="60" t="s">
        <v>194</v>
      </c>
      <c r="E654" s="60" t="s">
        <v>26</v>
      </c>
      <c r="F654">
        <v>43000</v>
      </c>
      <c r="G654">
        <v>21000</v>
      </c>
      <c r="H654">
        <v>20434.170000000002</v>
      </c>
      <c r="J654">
        <v>18618.41</v>
      </c>
      <c r="K654" s="60" t="s">
        <v>147</v>
      </c>
    </row>
    <row r="655" spans="1:11" x14ac:dyDescent="0.35">
      <c r="A655" s="60"/>
      <c r="B655" s="60" t="s">
        <v>176</v>
      </c>
      <c r="C655" s="60" t="s">
        <v>87</v>
      </c>
      <c r="D655" s="60" t="s">
        <v>194</v>
      </c>
      <c r="E655" s="60" t="s">
        <v>16</v>
      </c>
      <c r="F655">
        <v>23800</v>
      </c>
      <c r="G655">
        <v>24000</v>
      </c>
      <c r="H655">
        <v>23587.599999999999</v>
      </c>
      <c r="J655">
        <v>10996.5</v>
      </c>
      <c r="K655" s="60" t="s">
        <v>147</v>
      </c>
    </row>
    <row r="656" spans="1:11" x14ac:dyDescent="0.35">
      <c r="A656" s="60"/>
      <c r="B656" s="60" t="s">
        <v>176</v>
      </c>
      <c r="C656" s="60" t="s">
        <v>87</v>
      </c>
      <c r="D656" s="60" t="s">
        <v>194</v>
      </c>
      <c r="E656" s="60" t="s">
        <v>25</v>
      </c>
      <c r="F656">
        <v>83500</v>
      </c>
      <c r="G656">
        <v>24000</v>
      </c>
      <c r="H656">
        <v>23357.93</v>
      </c>
      <c r="J656">
        <v>28987.39</v>
      </c>
      <c r="K656" s="60" t="s">
        <v>147</v>
      </c>
    </row>
    <row r="657" spans="1:11" x14ac:dyDescent="0.35">
      <c r="A657" s="60"/>
      <c r="B657" s="60" t="s">
        <v>176</v>
      </c>
      <c r="C657" s="60" t="s">
        <v>87</v>
      </c>
      <c r="D657" s="60" t="s">
        <v>194</v>
      </c>
      <c r="E657" s="60" t="s">
        <v>31</v>
      </c>
      <c r="F657">
        <v>23400</v>
      </c>
      <c r="G657">
        <v>3000</v>
      </c>
      <c r="H657">
        <v>2758.6800000000003</v>
      </c>
      <c r="J657">
        <v>7200.41</v>
      </c>
      <c r="K657" s="60" t="s">
        <v>147</v>
      </c>
    </row>
    <row r="658" spans="1:11" x14ac:dyDescent="0.35">
      <c r="A658" s="60"/>
      <c r="B658" s="60" t="s">
        <v>176</v>
      </c>
      <c r="C658" s="60" t="s">
        <v>87</v>
      </c>
      <c r="D658" s="60" t="s">
        <v>194</v>
      </c>
      <c r="E658" s="60" t="s">
        <v>150</v>
      </c>
      <c r="F658">
        <v>21100</v>
      </c>
      <c r="G658">
        <v>2300</v>
      </c>
      <c r="H658">
        <v>2259.69</v>
      </c>
      <c r="J658">
        <v>7569.29</v>
      </c>
      <c r="K658" s="60" t="s">
        <v>147</v>
      </c>
    </row>
    <row r="659" spans="1:11" x14ac:dyDescent="0.35">
      <c r="A659" s="60"/>
      <c r="B659" s="60" t="s">
        <v>176</v>
      </c>
      <c r="C659" s="60" t="s">
        <v>87</v>
      </c>
      <c r="D659" s="60" t="s">
        <v>194</v>
      </c>
      <c r="E659" s="60" t="s">
        <v>153</v>
      </c>
      <c r="F659">
        <v>21100</v>
      </c>
      <c r="G659">
        <v>7500</v>
      </c>
      <c r="H659">
        <v>7007.13</v>
      </c>
      <c r="J659">
        <v>4454.74</v>
      </c>
      <c r="K659" s="60" t="s">
        <v>147</v>
      </c>
    </row>
    <row r="660" spans="1:11" x14ac:dyDescent="0.35">
      <c r="A660" s="60"/>
      <c r="B660" s="60" t="s">
        <v>176</v>
      </c>
      <c r="C660" s="60" t="s">
        <v>87</v>
      </c>
      <c r="D660" s="60" t="s">
        <v>194</v>
      </c>
      <c r="E660" s="60" t="s">
        <v>23</v>
      </c>
      <c r="F660">
        <v>41400</v>
      </c>
      <c r="G660">
        <v>13000</v>
      </c>
      <c r="H660">
        <v>12354.78</v>
      </c>
      <c r="J660">
        <v>10523.22</v>
      </c>
      <c r="K660" s="60" t="s">
        <v>147</v>
      </c>
    </row>
    <row r="661" spans="1:11" x14ac:dyDescent="0.35">
      <c r="A661" s="60"/>
      <c r="B661" s="60" t="s">
        <v>176</v>
      </c>
      <c r="C661" s="60" t="s">
        <v>87</v>
      </c>
      <c r="D661" s="60" t="s">
        <v>194</v>
      </c>
      <c r="E661" s="60" t="s">
        <v>151</v>
      </c>
      <c r="F661">
        <v>21100</v>
      </c>
      <c r="G661">
        <v>4000</v>
      </c>
      <c r="H661">
        <v>3712.76</v>
      </c>
      <c r="J661">
        <v>8966.68</v>
      </c>
      <c r="K661" s="60" t="s">
        <v>147</v>
      </c>
    </row>
    <row r="662" spans="1:11" x14ac:dyDescent="0.35">
      <c r="A662" s="60"/>
      <c r="B662" s="60" t="s">
        <v>176</v>
      </c>
      <c r="C662" s="60" t="s">
        <v>87</v>
      </c>
      <c r="D662" s="60" t="s">
        <v>194</v>
      </c>
      <c r="E662" s="60" t="s">
        <v>149</v>
      </c>
      <c r="F662">
        <v>21100</v>
      </c>
      <c r="G662">
        <v>13000</v>
      </c>
      <c r="H662">
        <v>12047.529999999997</v>
      </c>
      <c r="J662">
        <v>6245.16</v>
      </c>
      <c r="K662" s="60" t="s">
        <v>147</v>
      </c>
    </row>
    <row r="663" spans="1:11" x14ac:dyDescent="0.35">
      <c r="A663" s="60"/>
      <c r="B663" s="60" t="s">
        <v>176</v>
      </c>
      <c r="C663" s="60" t="s">
        <v>260</v>
      </c>
      <c r="D663" s="60" t="s">
        <v>193</v>
      </c>
      <c r="E663" s="60" t="s">
        <v>4</v>
      </c>
      <c r="F663">
        <v>1165000</v>
      </c>
      <c r="G663">
        <v>220000</v>
      </c>
      <c r="H663">
        <v>212915</v>
      </c>
      <c r="J663">
        <v>109939.80000000002</v>
      </c>
      <c r="K663" s="60" t="s">
        <v>147</v>
      </c>
    </row>
    <row r="664" spans="1:11" x14ac:dyDescent="0.35">
      <c r="A664" s="60"/>
      <c r="B664" s="60" t="s">
        <v>176</v>
      </c>
      <c r="C664" s="60" t="s">
        <v>93</v>
      </c>
      <c r="D664" s="60" t="s">
        <v>193</v>
      </c>
      <c r="E664" s="60" t="s">
        <v>4</v>
      </c>
      <c r="F664">
        <v>50000</v>
      </c>
      <c r="G664">
        <v>3500</v>
      </c>
      <c r="H664">
        <v>3361.02</v>
      </c>
      <c r="J664">
        <v>10379.469999999999</v>
      </c>
      <c r="K664" s="60" t="s">
        <v>147</v>
      </c>
    </row>
    <row r="665" spans="1:11" x14ac:dyDescent="0.35">
      <c r="A665" s="60"/>
      <c r="B665" s="60" t="s">
        <v>159</v>
      </c>
      <c r="C665" s="60" t="s">
        <v>95</v>
      </c>
      <c r="D665" s="60" t="s">
        <v>193</v>
      </c>
      <c r="E665" s="60" t="s">
        <v>148</v>
      </c>
      <c r="F665">
        <v>27500</v>
      </c>
      <c r="G665">
        <v>2300</v>
      </c>
      <c r="H665">
        <v>2222.08</v>
      </c>
      <c r="J665">
        <v>25630</v>
      </c>
      <c r="K665" s="60" t="s">
        <v>147</v>
      </c>
    </row>
    <row r="666" spans="1:11" x14ac:dyDescent="0.35">
      <c r="A666" s="60"/>
      <c r="B666" s="60" t="s">
        <v>159</v>
      </c>
      <c r="C666" s="60" t="s">
        <v>97</v>
      </c>
      <c r="D666" s="60" t="s">
        <v>193</v>
      </c>
      <c r="E666" s="60" t="s">
        <v>148</v>
      </c>
      <c r="F666">
        <v>418000</v>
      </c>
      <c r="G666">
        <v>130000</v>
      </c>
      <c r="H666">
        <v>129176.31</v>
      </c>
      <c r="J666">
        <v>3455</v>
      </c>
      <c r="K666" s="60" t="s">
        <v>147</v>
      </c>
    </row>
    <row r="667" spans="1:11" x14ac:dyDescent="0.35">
      <c r="A667" s="60"/>
      <c r="B667" s="60" t="s">
        <v>167</v>
      </c>
      <c r="C667" s="60" t="s">
        <v>99</v>
      </c>
      <c r="D667" s="60" t="s">
        <v>193</v>
      </c>
      <c r="E667" s="60" t="s">
        <v>11</v>
      </c>
      <c r="F667">
        <v>1241000</v>
      </c>
      <c r="G667">
        <v>165000</v>
      </c>
      <c r="H667">
        <v>161656.94000000003</v>
      </c>
      <c r="J667">
        <v>555935.86999999988</v>
      </c>
      <c r="K667" s="60" t="s">
        <v>147</v>
      </c>
    </row>
    <row r="668" spans="1:11" x14ac:dyDescent="0.35">
      <c r="A668" s="60"/>
      <c r="B668" s="60" t="s">
        <v>167</v>
      </c>
      <c r="C668" s="60" t="s">
        <v>101</v>
      </c>
      <c r="D668" s="60" t="s">
        <v>193</v>
      </c>
      <c r="E668" s="60" t="s">
        <v>11</v>
      </c>
      <c r="F668">
        <v>708000</v>
      </c>
      <c r="G668">
        <v>190000</v>
      </c>
      <c r="H668">
        <v>182909.23</v>
      </c>
      <c r="J668">
        <v>118135.97</v>
      </c>
      <c r="K668" s="60" t="s">
        <v>147</v>
      </c>
    </row>
    <row r="669" spans="1:11" x14ac:dyDescent="0.35">
      <c r="A669" s="60"/>
      <c r="B669" s="60" t="s">
        <v>167</v>
      </c>
      <c r="C669" s="60" t="s">
        <v>103</v>
      </c>
      <c r="D669" s="60" t="s">
        <v>193</v>
      </c>
      <c r="E669" s="60" t="s">
        <v>11</v>
      </c>
      <c r="F669">
        <v>2147000</v>
      </c>
      <c r="G669">
        <v>74000</v>
      </c>
      <c r="H669">
        <v>72736</v>
      </c>
      <c r="J669">
        <v>2597904.2000000002</v>
      </c>
      <c r="K669" s="60" t="s">
        <v>147</v>
      </c>
    </row>
    <row r="670" spans="1:11" x14ac:dyDescent="0.35">
      <c r="A670" s="60"/>
      <c r="B670" s="60" t="s">
        <v>165</v>
      </c>
      <c r="C670" s="60" t="s">
        <v>105</v>
      </c>
      <c r="D670" s="60" t="s">
        <v>193</v>
      </c>
      <c r="E670" s="60" t="s">
        <v>3</v>
      </c>
      <c r="F670">
        <v>1436500</v>
      </c>
      <c r="G670">
        <v>400000</v>
      </c>
      <c r="H670">
        <v>396810</v>
      </c>
      <c r="J670">
        <v>283721.40000000002</v>
      </c>
      <c r="K670" s="60" t="s">
        <v>147</v>
      </c>
    </row>
    <row r="671" spans="1:11" x14ac:dyDescent="0.35">
      <c r="A671" s="60"/>
      <c r="B671" s="60" t="s">
        <v>165</v>
      </c>
      <c r="C671" s="60" t="s">
        <v>107</v>
      </c>
      <c r="D671" s="60" t="s">
        <v>193</v>
      </c>
      <c r="E671" s="60" t="s">
        <v>3</v>
      </c>
      <c r="F671">
        <v>368600</v>
      </c>
      <c r="G671">
        <v>54000</v>
      </c>
      <c r="H671">
        <v>52788</v>
      </c>
      <c r="J671">
        <v>48868</v>
      </c>
      <c r="K671" s="60" t="s">
        <v>147</v>
      </c>
    </row>
    <row r="672" spans="1:11" x14ac:dyDescent="0.35">
      <c r="A672" s="60"/>
      <c r="B672" s="60" t="s">
        <v>165</v>
      </c>
      <c r="C672" s="60" t="s">
        <v>107</v>
      </c>
      <c r="D672" s="60" t="s">
        <v>194</v>
      </c>
      <c r="E672" s="60" t="s">
        <v>18</v>
      </c>
      <c r="F672">
        <v>15000</v>
      </c>
      <c r="G672">
        <v>15000</v>
      </c>
      <c r="H672">
        <v>14330</v>
      </c>
      <c r="J672">
        <v>10000</v>
      </c>
      <c r="K672" s="60" t="s">
        <v>147</v>
      </c>
    </row>
    <row r="673" spans="1:11" x14ac:dyDescent="0.35">
      <c r="A673" s="60"/>
      <c r="B673" s="60" t="s">
        <v>165</v>
      </c>
      <c r="C673" s="60" t="s">
        <v>107</v>
      </c>
      <c r="D673" s="60" t="s">
        <v>194</v>
      </c>
      <c r="E673" s="60" t="s">
        <v>23</v>
      </c>
      <c r="F673">
        <v>36000</v>
      </c>
      <c r="G673">
        <v>4000</v>
      </c>
      <c r="H673">
        <v>3553</v>
      </c>
      <c r="J673">
        <v>0</v>
      </c>
      <c r="K673" s="60" t="s">
        <v>147</v>
      </c>
    </row>
    <row r="674" spans="1:11" x14ac:dyDescent="0.35">
      <c r="A674" s="60"/>
      <c r="B674" s="60" t="s">
        <v>165</v>
      </c>
      <c r="C674" s="60" t="s">
        <v>109</v>
      </c>
      <c r="D674" s="60" t="s">
        <v>193</v>
      </c>
      <c r="E674" s="60" t="s">
        <v>3</v>
      </c>
      <c r="F674">
        <v>5417000</v>
      </c>
      <c r="G674">
        <v>1700000</v>
      </c>
      <c r="H674">
        <v>1648348</v>
      </c>
      <c r="J674">
        <v>1246746.79</v>
      </c>
      <c r="K674" s="60" t="s">
        <v>147</v>
      </c>
    </row>
    <row r="675" spans="1:11" x14ac:dyDescent="0.35">
      <c r="A675" s="60"/>
      <c r="B675" s="60" t="s">
        <v>165</v>
      </c>
      <c r="C675" s="60" t="s">
        <v>111</v>
      </c>
      <c r="D675" s="60" t="s">
        <v>193</v>
      </c>
      <c r="E675" s="60" t="s">
        <v>3</v>
      </c>
      <c r="F675">
        <v>4296000</v>
      </c>
      <c r="G675">
        <v>1200000</v>
      </c>
      <c r="H675">
        <v>1155044.33</v>
      </c>
      <c r="J675">
        <v>868616.69000000006</v>
      </c>
      <c r="K675" s="60" t="s">
        <v>147</v>
      </c>
    </row>
    <row r="676" spans="1:11" x14ac:dyDescent="0.35">
      <c r="A676" s="60"/>
      <c r="B676" s="60" t="s">
        <v>165</v>
      </c>
      <c r="C676" s="60" t="s">
        <v>111</v>
      </c>
      <c r="D676" s="60" t="s">
        <v>194</v>
      </c>
      <c r="E676" s="60" t="s">
        <v>25</v>
      </c>
      <c r="F676">
        <v>37900</v>
      </c>
      <c r="G676">
        <v>40000</v>
      </c>
      <c r="H676">
        <v>37900</v>
      </c>
      <c r="J676">
        <v>10160.4</v>
      </c>
      <c r="K676" s="60" t="s">
        <v>147</v>
      </c>
    </row>
    <row r="677" spans="1:11" x14ac:dyDescent="0.35">
      <c r="A677" s="60"/>
      <c r="B677" s="60" t="s">
        <v>165</v>
      </c>
      <c r="C677" s="60" t="s">
        <v>111</v>
      </c>
      <c r="D677" s="60" t="s">
        <v>194</v>
      </c>
      <c r="E677" s="60" t="s">
        <v>151</v>
      </c>
      <c r="F677">
        <v>13500</v>
      </c>
      <c r="G677">
        <v>12000</v>
      </c>
      <c r="H677">
        <v>11166.9</v>
      </c>
      <c r="J677">
        <v>0</v>
      </c>
      <c r="K677" s="60" t="s">
        <v>147</v>
      </c>
    </row>
    <row r="678" spans="1:11" x14ac:dyDescent="0.35">
      <c r="A678" s="60"/>
      <c r="B678" s="60" t="s">
        <v>155</v>
      </c>
      <c r="C678" s="60" t="s">
        <v>113</v>
      </c>
      <c r="D678" s="60" t="s">
        <v>194</v>
      </c>
      <c r="E678" s="60" t="s">
        <v>18</v>
      </c>
      <c r="F678">
        <v>10000</v>
      </c>
      <c r="G678">
        <v>9500</v>
      </c>
      <c r="H678">
        <v>9215</v>
      </c>
      <c r="J678">
        <v>0</v>
      </c>
      <c r="K678" s="60" t="s">
        <v>147</v>
      </c>
    </row>
  </sheetData>
  <phoneticPr fontId="19"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_rels/item66.xml.rels><?xml version="1.0" encoding="UTF-8" standalone="yes"?>
<Relationships xmlns="http://schemas.openxmlformats.org/package/2006/relationships"><Relationship Id="rId1" Type="http://schemas.openxmlformats.org/officeDocument/2006/relationships/customXmlProps" Target="itemProps66.xml"/></Relationships>
</file>

<file path=customXml/_rels/item67.xml.rels><?xml version="1.0" encoding="UTF-8" standalone="yes"?>
<Relationships xmlns="http://schemas.openxmlformats.org/package/2006/relationships"><Relationship Id="rId1" Type="http://schemas.openxmlformats.org/officeDocument/2006/relationships/customXmlProps" Target="itemProps67.xml"/></Relationships>
</file>

<file path=customXml/_rels/item68.xml.rels><?xml version="1.0" encoding="UTF-8" standalone="yes"?>
<Relationships xmlns="http://schemas.openxmlformats.org/package/2006/relationships"><Relationship Id="rId1" Type="http://schemas.openxmlformats.org/officeDocument/2006/relationships/customXmlProps" Target="itemProps68.xml"/></Relationships>
</file>

<file path=customXml/_rels/item69.xml.rels><?xml version="1.0" encoding="UTF-8" standalone="yes"?>
<Relationships xmlns="http://schemas.openxmlformats.org/package/2006/relationships"><Relationship Id="rId1" Type="http://schemas.openxmlformats.org/officeDocument/2006/relationships/customXmlProps" Target="itemProps69.xml"/></Relationships>
</file>

<file path=customXml/_rels/item70.xml.rels><?xml version="1.0" encoding="UTF-8" standalone="yes"?>
<Relationships xmlns="http://schemas.openxmlformats.org/package/2006/relationships"><Relationship Id="rId1" Type="http://schemas.openxmlformats.org/officeDocument/2006/relationships/customXmlProps" Target="itemProps70.xml"/></Relationships>
</file>

<file path=customXml/_rels/item71.xml.rels><?xml version="1.0" encoding="UTF-8" standalone="yes"?>
<Relationships xmlns="http://schemas.openxmlformats.org/package/2006/relationships"><Relationship Id="rId1" Type="http://schemas.openxmlformats.org/officeDocument/2006/relationships/customXmlProps" Target="itemProps71.xml"/></Relationships>
</file>

<file path=customXml/_rels/item72.xml.rels><?xml version="1.0" encoding="UTF-8" standalone="yes"?>
<Relationships xmlns="http://schemas.openxmlformats.org/package/2006/relationships"><Relationship Id="rId1" Type="http://schemas.openxmlformats.org/officeDocument/2006/relationships/customXmlProps" Target="itemProps7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66.xml>�� 
</file>

<file path=customXml/item67.xml>�� 
</file>

<file path=customXml/item68.xml>�� 
</file>

<file path=customXml/item69.xml>�� 
</file>

<file path=customXml/item70.xml>�� 
</file>

<file path=customXml/item71.xml>�� 
</file>

<file path=customXml/item72.xml>�� 
</file>

<file path=customXml/itemProps1.xml><?xml version="1.0" encoding="utf-8"?>
<ds:datastoreItem xmlns:ds="http://schemas.openxmlformats.org/officeDocument/2006/customXml" ds:itemID="{85B90DC7-27BD-4368-B946-1BBAFB417312}">
  <ds:schemaRefs/>
</ds:datastoreItem>
</file>

<file path=customXml/itemProps2.xml><?xml version="1.0" encoding="utf-8"?>
<ds:datastoreItem xmlns:ds="http://schemas.openxmlformats.org/officeDocument/2006/customXml" ds:itemID="{C0501580-BFBB-4909-A13E-900472095D20}">
  <ds:schemaRefs/>
</ds:datastoreItem>
</file>

<file path=customXml/itemProps3.xml><?xml version="1.0" encoding="utf-8"?>
<ds:datastoreItem xmlns:ds="http://schemas.openxmlformats.org/officeDocument/2006/customXml" ds:itemID="{17B363D4-97EF-4BCE-8B8B-3192DCDACBAA}">
  <ds:schemaRefs/>
</ds:datastoreItem>
</file>

<file path=customXml/itemProps4.xml><?xml version="1.0" encoding="utf-8"?>
<ds:datastoreItem xmlns:ds="http://schemas.openxmlformats.org/officeDocument/2006/customXml" ds:itemID="{E95424DD-FD9D-4DD2-B68B-38E3B5EECE10}">
  <ds:schemaRefs/>
</ds:datastoreItem>
</file>

<file path=customXml/itemProps5.xml><?xml version="1.0" encoding="utf-8"?>
<ds:datastoreItem xmlns:ds="http://schemas.openxmlformats.org/officeDocument/2006/customXml" ds:itemID="{B33548AD-D5DF-44AE-8633-480BC8E69B87}">
  <ds:schemaRefs/>
</ds:datastoreItem>
</file>

<file path=customXml/itemProps6.xml><?xml version="1.0" encoding="utf-8"?>
<ds:datastoreItem xmlns:ds="http://schemas.openxmlformats.org/officeDocument/2006/customXml" ds:itemID="{57F4A8A5-4747-4E41-A046-63FDCF5B5772}">
  <ds:schemaRefs/>
</ds:datastoreItem>
</file>

<file path=customXml/itemProps7.xml><?xml version="1.0" encoding="utf-8"?>
<ds:datastoreItem xmlns:ds="http://schemas.openxmlformats.org/officeDocument/2006/customXml" ds:itemID="{AAA40A42-A378-4573-8DB1-DF0EE28CE698}">
  <ds:schemaRefs/>
</ds:datastoreItem>
</file>

<file path=customXml/itemProps8.xml><?xml version="1.0" encoding="utf-8"?>
<ds:datastoreItem xmlns:ds="http://schemas.openxmlformats.org/officeDocument/2006/customXml" ds:itemID="{23CE6509-E311-43D3-B505-E65E3227854D}">
  <ds:schemaRefs/>
</ds:datastoreItem>
</file>

<file path=customXml/itemProps9.xml><?xml version="1.0" encoding="utf-8"?>
<ds:datastoreItem xmlns:ds="http://schemas.openxmlformats.org/officeDocument/2006/customXml" ds:itemID="{43545601-D46E-4F9B-80D7-CA78C58C1B23}">
  <ds:schemaRefs/>
</ds:datastoreItem>
</file>

<file path=customXml/itemProps10.xml><?xml version="1.0" encoding="utf-8"?>
<ds:datastoreItem xmlns:ds="http://schemas.openxmlformats.org/officeDocument/2006/customXml" ds:itemID="{B65FF891-8551-42D4-A01B-428245B8A803}">
  <ds:schemaRefs/>
</ds:datastoreItem>
</file>

<file path=customXml/itemProps11.xml><?xml version="1.0" encoding="utf-8"?>
<ds:datastoreItem xmlns:ds="http://schemas.openxmlformats.org/officeDocument/2006/customXml" ds:itemID="{E4D2449A-FB38-4D05-8B91-8236D1FE6D7F}">
  <ds:schemaRefs/>
</ds:datastoreItem>
</file>

<file path=customXml/itemProps12.xml><?xml version="1.0" encoding="utf-8"?>
<ds:datastoreItem xmlns:ds="http://schemas.openxmlformats.org/officeDocument/2006/customXml" ds:itemID="{50F9810E-302A-4BD0-BFE1-E00D7907230A}">
  <ds:schemaRefs/>
</ds:datastoreItem>
</file>

<file path=customXml/itemProps13.xml><?xml version="1.0" encoding="utf-8"?>
<ds:datastoreItem xmlns:ds="http://schemas.openxmlformats.org/officeDocument/2006/customXml" ds:itemID="{E0B3E782-A7D8-4508-A027-74D471F5AADC}">
  <ds:schemaRefs/>
</ds:datastoreItem>
</file>

<file path=customXml/itemProps14.xml><?xml version="1.0" encoding="utf-8"?>
<ds:datastoreItem xmlns:ds="http://schemas.openxmlformats.org/officeDocument/2006/customXml" ds:itemID="{5DE9A8CF-ED34-4C40-B93C-5AE6970E56C7}">
  <ds:schemaRefs/>
</ds:datastoreItem>
</file>

<file path=customXml/itemProps15.xml><?xml version="1.0" encoding="utf-8"?>
<ds:datastoreItem xmlns:ds="http://schemas.openxmlformats.org/officeDocument/2006/customXml" ds:itemID="{D4C5164B-5F6F-4ABB-A9B6-AF6C1086DF6D}">
  <ds:schemaRefs/>
</ds:datastoreItem>
</file>

<file path=customXml/itemProps16.xml><?xml version="1.0" encoding="utf-8"?>
<ds:datastoreItem xmlns:ds="http://schemas.openxmlformats.org/officeDocument/2006/customXml" ds:itemID="{A6E2E9A1-B9BD-4385-9DDE-D7D11E9857BC}">
  <ds:schemaRefs/>
</ds:datastoreItem>
</file>

<file path=customXml/itemProps17.xml><?xml version="1.0" encoding="utf-8"?>
<ds:datastoreItem xmlns:ds="http://schemas.openxmlformats.org/officeDocument/2006/customXml" ds:itemID="{66CB261D-991A-487D-93B1-B266250DB8C9}">
  <ds:schemaRefs/>
</ds:datastoreItem>
</file>

<file path=customXml/itemProps18.xml><?xml version="1.0" encoding="utf-8"?>
<ds:datastoreItem xmlns:ds="http://schemas.openxmlformats.org/officeDocument/2006/customXml" ds:itemID="{8D85F2C3-B41F-49A2-A05B-EFED226BB14D}">
  <ds:schemaRefs/>
</ds:datastoreItem>
</file>

<file path=customXml/itemProps19.xml><?xml version="1.0" encoding="utf-8"?>
<ds:datastoreItem xmlns:ds="http://schemas.openxmlformats.org/officeDocument/2006/customXml" ds:itemID="{89C7940C-9726-4D3F-9892-1D106E2A1812}">
  <ds:schemaRefs/>
</ds:datastoreItem>
</file>

<file path=customXml/itemProps20.xml><?xml version="1.0" encoding="utf-8"?>
<ds:datastoreItem xmlns:ds="http://schemas.openxmlformats.org/officeDocument/2006/customXml" ds:itemID="{0CDE663F-2845-433F-B477-15986DA07331}">
  <ds:schemaRefs/>
</ds:datastoreItem>
</file>

<file path=customXml/itemProps21.xml><?xml version="1.0" encoding="utf-8"?>
<ds:datastoreItem xmlns:ds="http://schemas.openxmlformats.org/officeDocument/2006/customXml" ds:itemID="{84BA0F5C-D6F1-4AFF-A840-C846953A8ED2}">
  <ds:schemaRefs/>
</ds:datastoreItem>
</file>

<file path=customXml/itemProps22.xml><?xml version="1.0" encoding="utf-8"?>
<ds:datastoreItem xmlns:ds="http://schemas.openxmlformats.org/officeDocument/2006/customXml" ds:itemID="{8760BBDC-457A-4DF5-8185-1A3E91595813}">
  <ds:schemaRefs/>
</ds:datastoreItem>
</file>

<file path=customXml/itemProps23.xml><?xml version="1.0" encoding="utf-8"?>
<ds:datastoreItem xmlns:ds="http://schemas.openxmlformats.org/officeDocument/2006/customXml" ds:itemID="{D94A1C28-2DC2-4659-89B1-3C4554AB3FE0}">
  <ds:schemaRefs/>
</ds:datastoreItem>
</file>

<file path=customXml/itemProps24.xml><?xml version="1.0" encoding="utf-8"?>
<ds:datastoreItem xmlns:ds="http://schemas.openxmlformats.org/officeDocument/2006/customXml" ds:itemID="{C3A88408-A763-48B8-8F62-32D4A7C95E3C}">
  <ds:schemaRefs/>
</ds:datastoreItem>
</file>

<file path=customXml/itemProps25.xml><?xml version="1.0" encoding="utf-8"?>
<ds:datastoreItem xmlns:ds="http://schemas.openxmlformats.org/officeDocument/2006/customXml" ds:itemID="{21052FF9-AE0B-4753-89B7-8B87DDEACD6F}">
  <ds:schemaRefs/>
</ds:datastoreItem>
</file>

<file path=customXml/itemProps26.xml><?xml version="1.0" encoding="utf-8"?>
<ds:datastoreItem xmlns:ds="http://schemas.openxmlformats.org/officeDocument/2006/customXml" ds:itemID="{DE89C579-5277-4328-8804-A3567040DEA7}">
  <ds:schemaRefs/>
</ds:datastoreItem>
</file>

<file path=customXml/itemProps27.xml><?xml version="1.0" encoding="utf-8"?>
<ds:datastoreItem xmlns:ds="http://schemas.openxmlformats.org/officeDocument/2006/customXml" ds:itemID="{DDBEB230-302B-4EF2-B9E9-3D7C12B85AD6}">
  <ds:schemaRefs/>
</ds:datastoreItem>
</file>

<file path=customXml/itemProps28.xml><?xml version="1.0" encoding="utf-8"?>
<ds:datastoreItem xmlns:ds="http://schemas.openxmlformats.org/officeDocument/2006/customXml" ds:itemID="{B03DC990-F93D-4FB3-8D9D-540769658936}">
  <ds:schemaRefs/>
</ds:datastoreItem>
</file>

<file path=customXml/itemProps29.xml><?xml version="1.0" encoding="utf-8"?>
<ds:datastoreItem xmlns:ds="http://schemas.openxmlformats.org/officeDocument/2006/customXml" ds:itemID="{04173099-DE12-4B7A-926E-95D74C6AF892}">
  <ds:schemaRefs/>
</ds:datastoreItem>
</file>

<file path=customXml/itemProps30.xml><?xml version="1.0" encoding="utf-8"?>
<ds:datastoreItem xmlns:ds="http://schemas.openxmlformats.org/officeDocument/2006/customXml" ds:itemID="{90B4E6B6-8A92-41C3-B39A-F6237BE6F6B0}">
  <ds:schemaRefs/>
</ds:datastoreItem>
</file>

<file path=customXml/itemProps31.xml><?xml version="1.0" encoding="utf-8"?>
<ds:datastoreItem xmlns:ds="http://schemas.openxmlformats.org/officeDocument/2006/customXml" ds:itemID="{CA30B1B7-CD71-40A7-B824-D7E60F6D9B85}">
  <ds:schemaRefs/>
</ds:datastoreItem>
</file>

<file path=customXml/itemProps32.xml><?xml version="1.0" encoding="utf-8"?>
<ds:datastoreItem xmlns:ds="http://schemas.openxmlformats.org/officeDocument/2006/customXml" ds:itemID="{EF20B291-EB4B-4F62-BC6D-E5467E2CB095}">
  <ds:schemaRefs/>
</ds:datastoreItem>
</file>

<file path=customXml/itemProps33.xml><?xml version="1.0" encoding="utf-8"?>
<ds:datastoreItem xmlns:ds="http://schemas.openxmlformats.org/officeDocument/2006/customXml" ds:itemID="{3A048268-F50E-4F30-BDBF-EC77D0C5A6E7}">
  <ds:schemaRefs/>
</ds:datastoreItem>
</file>

<file path=customXml/itemProps34.xml><?xml version="1.0" encoding="utf-8"?>
<ds:datastoreItem xmlns:ds="http://schemas.openxmlformats.org/officeDocument/2006/customXml" ds:itemID="{116DFD4D-A1A9-4CFD-9C42-245B1CD2245C}">
  <ds:schemaRefs/>
</ds:datastoreItem>
</file>

<file path=customXml/itemProps35.xml><?xml version="1.0" encoding="utf-8"?>
<ds:datastoreItem xmlns:ds="http://schemas.openxmlformats.org/officeDocument/2006/customXml" ds:itemID="{4F718424-0D97-4DD7-B238-5EB0E662187F}">
  <ds:schemaRefs/>
</ds:datastoreItem>
</file>

<file path=customXml/itemProps36.xml><?xml version="1.0" encoding="utf-8"?>
<ds:datastoreItem xmlns:ds="http://schemas.openxmlformats.org/officeDocument/2006/customXml" ds:itemID="{D8938719-AE55-475F-B240-282E5E7088A6}">
  <ds:schemaRefs/>
</ds:datastoreItem>
</file>

<file path=customXml/itemProps37.xml><?xml version="1.0" encoding="utf-8"?>
<ds:datastoreItem xmlns:ds="http://schemas.openxmlformats.org/officeDocument/2006/customXml" ds:itemID="{C04E56AE-9D78-4296-B72A-6DFAC388F6B6}">
  <ds:schemaRefs/>
</ds:datastoreItem>
</file>

<file path=customXml/itemProps38.xml><?xml version="1.0" encoding="utf-8"?>
<ds:datastoreItem xmlns:ds="http://schemas.openxmlformats.org/officeDocument/2006/customXml" ds:itemID="{5B0120F4-9DE2-429D-9C7C-9DC032CDE43C}">
  <ds:schemaRefs/>
</ds:datastoreItem>
</file>

<file path=customXml/itemProps39.xml><?xml version="1.0" encoding="utf-8"?>
<ds:datastoreItem xmlns:ds="http://schemas.openxmlformats.org/officeDocument/2006/customXml" ds:itemID="{9EE03EA2-F7F5-4309-93DE-14CDB5FAA90A}">
  <ds:schemaRefs/>
</ds:datastoreItem>
</file>

<file path=customXml/itemProps40.xml><?xml version="1.0" encoding="utf-8"?>
<ds:datastoreItem xmlns:ds="http://schemas.openxmlformats.org/officeDocument/2006/customXml" ds:itemID="{8873C796-00F7-4DE7-A6E4-E98470B09D20}">
  <ds:schemaRefs/>
</ds:datastoreItem>
</file>

<file path=customXml/itemProps41.xml><?xml version="1.0" encoding="utf-8"?>
<ds:datastoreItem xmlns:ds="http://schemas.openxmlformats.org/officeDocument/2006/customXml" ds:itemID="{EDD27974-6501-4E22-80D9-592E2A0BE2F8}">
  <ds:schemaRefs/>
</ds:datastoreItem>
</file>

<file path=customXml/itemProps42.xml><?xml version="1.0" encoding="utf-8"?>
<ds:datastoreItem xmlns:ds="http://schemas.openxmlformats.org/officeDocument/2006/customXml" ds:itemID="{E0650229-35CB-48D6-BBAF-7E7AA7FEA490}">
  <ds:schemaRefs/>
</ds:datastoreItem>
</file>

<file path=customXml/itemProps43.xml><?xml version="1.0" encoding="utf-8"?>
<ds:datastoreItem xmlns:ds="http://schemas.openxmlformats.org/officeDocument/2006/customXml" ds:itemID="{2A3AED11-1416-4D75-8762-BC7FB229211D}">
  <ds:schemaRefs/>
</ds:datastoreItem>
</file>

<file path=customXml/itemProps44.xml><?xml version="1.0" encoding="utf-8"?>
<ds:datastoreItem xmlns:ds="http://schemas.openxmlformats.org/officeDocument/2006/customXml" ds:itemID="{54C8F952-0B63-4877-96E5-B4145B8AE872}">
  <ds:schemaRefs/>
</ds:datastoreItem>
</file>

<file path=customXml/itemProps45.xml><?xml version="1.0" encoding="utf-8"?>
<ds:datastoreItem xmlns:ds="http://schemas.openxmlformats.org/officeDocument/2006/customXml" ds:itemID="{18D1963F-FE45-4479-B0C4-70DDDECA13A0}">
  <ds:schemaRefs/>
</ds:datastoreItem>
</file>

<file path=customXml/itemProps46.xml><?xml version="1.0" encoding="utf-8"?>
<ds:datastoreItem xmlns:ds="http://schemas.openxmlformats.org/officeDocument/2006/customXml" ds:itemID="{36931B89-F7A7-4D62-8D38-1B3C0B85A1F5}">
  <ds:schemaRefs/>
</ds:datastoreItem>
</file>

<file path=customXml/itemProps47.xml><?xml version="1.0" encoding="utf-8"?>
<ds:datastoreItem xmlns:ds="http://schemas.openxmlformats.org/officeDocument/2006/customXml" ds:itemID="{E1E2A5D3-2BB0-435B-A553-930818A4BC46}">
  <ds:schemaRefs/>
</ds:datastoreItem>
</file>

<file path=customXml/itemProps48.xml><?xml version="1.0" encoding="utf-8"?>
<ds:datastoreItem xmlns:ds="http://schemas.openxmlformats.org/officeDocument/2006/customXml" ds:itemID="{FFCBC4E3-5B77-4CDF-9CD9-19B370840ADC}">
  <ds:schemaRefs/>
</ds:datastoreItem>
</file>

<file path=customXml/itemProps49.xml><?xml version="1.0" encoding="utf-8"?>
<ds:datastoreItem xmlns:ds="http://schemas.openxmlformats.org/officeDocument/2006/customXml" ds:itemID="{ACBC19E5-C33A-4319-940C-12FFE71D20B9}">
  <ds:schemaRefs/>
</ds:datastoreItem>
</file>

<file path=customXml/itemProps50.xml><?xml version="1.0" encoding="utf-8"?>
<ds:datastoreItem xmlns:ds="http://schemas.openxmlformats.org/officeDocument/2006/customXml" ds:itemID="{9993D99D-9925-4E0C-AC7D-80DDBB1C2497}">
  <ds:schemaRefs/>
</ds:datastoreItem>
</file>

<file path=customXml/itemProps51.xml><?xml version="1.0" encoding="utf-8"?>
<ds:datastoreItem xmlns:ds="http://schemas.openxmlformats.org/officeDocument/2006/customXml" ds:itemID="{B7FFAD3D-6FF6-4E86-AE21-F5D3E4A6FE9C}">
  <ds:schemaRefs/>
</ds:datastoreItem>
</file>

<file path=customXml/itemProps52.xml><?xml version="1.0" encoding="utf-8"?>
<ds:datastoreItem xmlns:ds="http://schemas.openxmlformats.org/officeDocument/2006/customXml" ds:itemID="{5DEDC228-9E4D-4146-BFFB-83300A471F24}">
  <ds:schemaRefs/>
</ds:datastoreItem>
</file>

<file path=customXml/itemProps53.xml><?xml version="1.0" encoding="utf-8"?>
<ds:datastoreItem xmlns:ds="http://schemas.openxmlformats.org/officeDocument/2006/customXml" ds:itemID="{FA5FD9AB-AFD5-4DB8-8081-27392E33D3BB}">
  <ds:schemaRefs/>
</ds:datastoreItem>
</file>

<file path=customXml/itemProps54.xml><?xml version="1.0" encoding="utf-8"?>
<ds:datastoreItem xmlns:ds="http://schemas.openxmlformats.org/officeDocument/2006/customXml" ds:itemID="{90DA2F7B-84A2-470A-A428-2B9BE675E40B}">
  <ds:schemaRefs/>
</ds:datastoreItem>
</file>

<file path=customXml/itemProps55.xml><?xml version="1.0" encoding="utf-8"?>
<ds:datastoreItem xmlns:ds="http://schemas.openxmlformats.org/officeDocument/2006/customXml" ds:itemID="{FEED5CF3-69C1-4CF5-A309-DC80156E374C}">
  <ds:schemaRefs/>
</ds:datastoreItem>
</file>

<file path=customXml/itemProps56.xml><?xml version="1.0" encoding="utf-8"?>
<ds:datastoreItem xmlns:ds="http://schemas.openxmlformats.org/officeDocument/2006/customXml" ds:itemID="{1DD616DB-9330-4763-9BDF-703703A71CBC}">
  <ds:schemaRefs/>
</ds:datastoreItem>
</file>

<file path=customXml/itemProps57.xml><?xml version="1.0" encoding="utf-8"?>
<ds:datastoreItem xmlns:ds="http://schemas.openxmlformats.org/officeDocument/2006/customXml" ds:itemID="{0D7D13AA-7F34-488B-8A56-C4C2C1352135}">
  <ds:schemaRefs/>
</ds:datastoreItem>
</file>

<file path=customXml/itemProps58.xml><?xml version="1.0" encoding="utf-8"?>
<ds:datastoreItem xmlns:ds="http://schemas.openxmlformats.org/officeDocument/2006/customXml" ds:itemID="{5696842C-F875-4C87-A359-7C4F37EF5C00}">
  <ds:schemaRefs/>
</ds:datastoreItem>
</file>

<file path=customXml/itemProps59.xml><?xml version="1.0" encoding="utf-8"?>
<ds:datastoreItem xmlns:ds="http://schemas.openxmlformats.org/officeDocument/2006/customXml" ds:itemID="{E018F741-87F6-4D34-8194-2FA0DB16CA0D}">
  <ds:schemaRefs/>
</ds:datastoreItem>
</file>

<file path=customXml/itemProps60.xml><?xml version="1.0" encoding="utf-8"?>
<ds:datastoreItem xmlns:ds="http://schemas.openxmlformats.org/officeDocument/2006/customXml" ds:itemID="{F054BFF9-7942-4E89-B3D3-D5DDA51230A6}">
  <ds:schemaRefs/>
</ds:datastoreItem>
</file>

<file path=customXml/itemProps61.xml><?xml version="1.0" encoding="utf-8"?>
<ds:datastoreItem xmlns:ds="http://schemas.openxmlformats.org/officeDocument/2006/customXml" ds:itemID="{1EC86ECE-796A-4471-A870-D1502A92F71C}">
  <ds:schemaRefs/>
</ds:datastoreItem>
</file>

<file path=customXml/itemProps62.xml><?xml version="1.0" encoding="utf-8"?>
<ds:datastoreItem xmlns:ds="http://schemas.openxmlformats.org/officeDocument/2006/customXml" ds:itemID="{3C14A0F8-8818-4471-A858-C5770BB39E1D}">
  <ds:schemaRefs/>
</ds:datastoreItem>
</file>

<file path=customXml/itemProps63.xml><?xml version="1.0" encoding="utf-8"?>
<ds:datastoreItem xmlns:ds="http://schemas.openxmlformats.org/officeDocument/2006/customXml" ds:itemID="{A8BE2CBB-AA48-4097-B46B-0D0EFD1D7F41}">
  <ds:schemaRefs/>
</ds:datastoreItem>
</file>

<file path=customXml/itemProps64.xml><?xml version="1.0" encoding="utf-8"?>
<ds:datastoreItem xmlns:ds="http://schemas.openxmlformats.org/officeDocument/2006/customXml" ds:itemID="{62790688-61F2-45B4-A25A-A70DEA7C097A}">
  <ds:schemaRefs/>
</ds:datastoreItem>
</file>

<file path=customXml/itemProps65.xml><?xml version="1.0" encoding="utf-8"?>
<ds:datastoreItem xmlns:ds="http://schemas.openxmlformats.org/officeDocument/2006/customXml" ds:itemID="{C20EBF15-640B-4DF1-B843-7E9DAF1E5205}">
  <ds:schemaRefs>
    <ds:schemaRef ds:uri="http://schemas.microsoft.com/DataMashup"/>
  </ds:schemaRefs>
</ds:datastoreItem>
</file>

<file path=customXml/itemProps66.xml><?xml version="1.0" encoding="utf-8"?>
<ds:datastoreItem xmlns:ds="http://schemas.openxmlformats.org/officeDocument/2006/customXml" ds:itemID="{CC0BEF72-5248-4BA7-BD0B-26E33C7DC4EB}">
  <ds:schemaRefs/>
</ds:datastoreItem>
</file>

<file path=customXml/itemProps67.xml><?xml version="1.0" encoding="utf-8"?>
<ds:datastoreItem xmlns:ds="http://schemas.openxmlformats.org/officeDocument/2006/customXml" ds:itemID="{10CD287B-EA5D-4C7F-9084-CF8B73FE83FE}">
  <ds:schemaRefs/>
</ds:datastoreItem>
</file>

<file path=customXml/itemProps68.xml><?xml version="1.0" encoding="utf-8"?>
<ds:datastoreItem xmlns:ds="http://schemas.openxmlformats.org/officeDocument/2006/customXml" ds:itemID="{A55934A7-24BB-472B-972E-E0E4EFF02E4C}">
  <ds:schemaRefs/>
</ds:datastoreItem>
</file>

<file path=customXml/itemProps69.xml><?xml version="1.0" encoding="utf-8"?>
<ds:datastoreItem xmlns:ds="http://schemas.openxmlformats.org/officeDocument/2006/customXml" ds:itemID="{86855D39-5D0A-484F-9314-C2EA32ADD770}">
  <ds:schemaRefs/>
</ds:datastoreItem>
</file>

<file path=customXml/itemProps70.xml><?xml version="1.0" encoding="utf-8"?>
<ds:datastoreItem xmlns:ds="http://schemas.openxmlformats.org/officeDocument/2006/customXml" ds:itemID="{C768D7F9-75A9-4418-A31D-05AA21F2CA2C}">
  <ds:schemaRefs/>
</ds:datastoreItem>
</file>

<file path=customXml/itemProps71.xml><?xml version="1.0" encoding="utf-8"?>
<ds:datastoreItem xmlns:ds="http://schemas.openxmlformats.org/officeDocument/2006/customXml" ds:itemID="{41EFE607-EBFD-4C0A-9B12-741023B5DA32}">
  <ds:schemaRefs/>
</ds:datastoreItem>
</file>

<file path=customXml/itemProps72.xml><?xml version="1.0" encoding="utf-8"?>
<ds:datastoreItem xmlns:ds="http://schemas.openxmlformats.org/officeDocument/2006/customXml" ds:itemID="{A8B6C91A-71DB-4712-9EF4-268F373EC90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JPKA 12-2025</vt:lpstr>
      <vt:lpstr>data1</vt:lpstr>
      <vt:lpstr>List ptj T.light</vt:lpstr>
      <vt:lpstr>Kod Program</vt:lpstr>
      <vt:lpstr>P&amp;L</vt:lpstr>
      <vt:lpstr>BS</vt:lpstr>
      <vt:lpstr>CF</vt:lpstr>
      <vt:lpstr>NOTA</vt:lpstr>
      <vt:lpstr>All2</vt:lpstr>
    </vt:vector>
  </TitlesOfParts>
  <Company>CIDB</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adhamhadi</dc:creator>
  <cp:lastModifiedBy>c9257</cp:lastModifiedBy>
  <dcterms:created xsi:type="dcterms:W3CDTF">2025-06-08T12:47:44Z</dcterms:created>
  <dcterms:modified xsi:type="dcterms:W3CDTF">2026-07-27T06:06:45Z</dcterms:modified>
</cp:coreProperties>
</file>