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ferdy\"/>
    </mc:Choice>
  </mc:AlternateContent>
  <bookViews>
    <workbookView xWindow="0" yWindow="0" windowWidth="15345" windowHeight="4635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0" i="3" l="1"/>
  <c r="D160" i="3"/>
  <c r="J163" i="3" s="1"/>
  <c r="C160" i="3"/>
  <c r="E150" i="3"/>
  <c r="D150" i="3"/>
  <c r="J153" i="3" s="1"/>
  <c r="C150" i="3"/>
  <c r="E140" i="3"/>
  <c r="D140" i="3"/>
  <c r="C140" i="3"/>
  <c r="E166" i="3"/>
  <c r="J164" i="3"/>
  <c r="J162" i="3"/>
  <c r="E156" i="3"/>
  <c r="J154" i="3"/>
  <c r="J152" i="3"/>
  <c r="E146" i="3"/>
  <c r="J144" i="3"/>
  <c r="J143" i="3"/>
  <c r="K143" i="3" s="1"/>
  <c r="J142" i="3"/>
  <c r="E135" i="3"/>
  <c r="E134" i="3"/>
  <c r="D134" i="3"/>
  <c r="D133" i="3"/>
  <c r="D135" i="3"/>
  <c r="C135" i="3"/>
  <c r="B135" i="3"/>
  <c r="C134" i="3"/>
  <c r="B134" i="3"/>
  <c r="E133" i="3"/>
  <c r="C133" i="3"/>
  <c r="B133" i="3"/>
  <c r="E129" i="3"/>
  <c r="D129" i="3"/>
  <c r="C129" i="3"/>
  <c r="B129" i="3"/>
  <c r="E128" i="3"/>
  <c r="D128" i="3"/>
  <c r="C128" i="3"/>
  <c r="B128" i="3"/>
  <c r="E127" i="3"/>
  <c r="D127" i="3"/>
  <c r="C127" i="3"/>
  <c r="B127" i="3"/>
  <c r="C118" i="3"/>
  <c r="C117" i="3"/>
  <c r="E106" i="3"/>
  <c r="D106" i="3"/>
  <c r="C106" i="3"/>
  <c r="E95" i="3"/>
  <c r="D95" i="3"/>
  <c r="E94" i="3"/>
  <c r="D94" i="3"/>
  <c r="C95" i="3"/>
  <c r="C94" i="3"/>
  <c r="D91" i="3"/>
  <c r="D90" i="3"/>
  <c r="D89" i="3"/>
  <c r="E37" i="3"/>
  <c r="J41" i="3" s="1"/>
  <c r="K41" i="3" s="1"/>
  <c r="M41" i="3" s="1"/>
  <c r="N41" i="3" s="1"/>
  <c r="O41" i="3" s="1"/>
  <c r="D37" i="3"/>
  <c r="J40" i="3" s="1"/>
  <c r="K40" i="3" s="1"/>
  <c r="L40" i="3" s="1"/>
  <c r="C37" i="3"/>
  <c r="J39" i="3" s="1"/>
  <c r="K39" i="3" s="1"/>
  <c r="M39" i="3" s="1"/>
  <c r="N39" i="3" s="1"/>
  <c r="O39" i="3" s="1"/>
  <c r="E27" i="3"/>
  <c r="D27" i="3"/>
  <c r="J30" i="3" s="1"/>
  <c r="K30" i="3" s="1"/>
  <c r="L30" i="3" s="1"/>
  <c r="C27" i="3"/>
  <c r="E43" i="3"/>
  <c r="E33" i="3"/>
  <c r="K31" i="3"/>
  <c r="M31" i="3" s="1"/>
  <c r="N31" i="3" s="1"/>
  <c r="O31" i="3" s="1"/>
  <c r="J31" i="3"/>
  <c r="J29" i="3"/>
  <c r="K29" i="3" s="1"/>
  <c r="M29" i="3" s="1"/>
  <c r="N29" i="3" s="1"/>
  <c r="O29" i="3" s="1"/>
  <c r="E23" i="3"/>
  <c r="K19" i="3"/>
  <c r="L19" i="3" s="1"/>
  <c r="J21" i="3"/>
  <c r="K21" i="3" s="1"/>
  <c r="L21" i="3" s="1"/>
  <c r="J20" i="3"/>
  <c r="J19" i="3"/>
  <c r="M19" i="3" s="1"/>
  <c r="N19" i="3" s="1"/>
  <c r="O19" i="3" s="1"/>
  <c r="R9" i="3"/>
  <c r="R11" i="3"/>
  <c r="R10" i="3"/>
  <c r="K153" i="3" l="1"/>
  <c r="L153" i="3" s="1"/>
  <c r="M153" i="3"/>
  <c r="N153" i="3" s="1"/>
  <c r="O153" i="3" s="1"/>
  <c r="M143" i="3"/>
  <c r="N143" i="3" s="1"/>
  <c r="O143" i="3" s="1"/>
  <c r="L143" i="3"/>
  <c r="K163" i="3"/>
  <c r="L163" i="3" s="1"/>
  <c r="K142" i="3"/>
  <c r="L142" i="3" s="1"/>
  <c r="K144" i="3"/>
  <c r="L144" i="3" s="1"/>
  <c r="K152" i="3"/>
  <c r="L152" i="3" s="1"/>
  <c r="K154" i="3"/>
  <c r="L154" i="3" s="1"/>
  <c r="K162" i="3"/>
  <c r="L162" i="3" s="1"/>
  <c r="K164" i="3"/>
  <c r="L164" i="3" s="1"/>
  <c r="K20" i="3"/>
  <c r="L20" i="3" s="1"/>
  <c r="M21" i="3"/>
  <c r="N21" i="3" s="1"/>
  <c r="O21" i="3" s="1"/>
  <c r="L39" i="3"/>
  <c r="L41" i="3"/>
  <c r="M40" i="3"/>
  <c r="N40" i="3" s="1"/>
  <c r="O40" i="3" s="1"/>
  <c r="O43" i="3" s="1"/>
  <c r="C45" i="3" s="1"/>
  <c r="C52" i="3" s="1"/>
  <c r="L29" i="3"/>
  <c r="L31" i="3"/>
  <c r="M30" i="3"/>
  <c r="N30" i="3" s="1"/>
  <c r="O30" i="3" s="1"/>
  <c r="O33" i="3" s="1"/>
  <c r="C35" i="3" s="1"/>
  <c r="C51" i="3" s="1"/>
  <c r="D51" i="3" l="1"/>
  <c r="E51" i="3" s="1"/>
  <c r="C59" i="3" s="1"/>
  <c r="D50" i="3"/>
  <c r="D52" i="3"/>
  <c r="M163" i="3"/>
  <c r="N163" i="3" s="1"/>
  <c r="O163" i="3" s="1"/>
  <c r="M162" i="3"/>
  <c r="N162" i="3" s="1"/>
  <c r="O162" i="3" s="1"/>
  <c r="O166" i="3" s="1"/>
  <c r="M152" i="3"/>
  <c r="N152" i="3" s="1"/>
  <c r="O152" i="3" s="1"/>
  <c r="M154" i="3"/>
  <c r="N154" i="3" s="1"/>
  <c r="O154" i="3" s="1"/>
  <c r="M144" i="3"/>
  <c r="N144" i="3" s="1"/>
  <c r="O144" i="3" s="1"/>
  <c r="M164" i="3"/>
  <c r="N164" i="3" s="1"/>
  <c r="O164" i="3" s="1"/>
  <c r="M142" i="3"/>
  <c r="N142" i="3" s="1"/>
  <c r="O142" i="3" s="1"/>
  <c r="M20" i="3"/>
  <c r="N20" i="3" s="1"/>
  <c r="O20" i="3" s="1"/>
  <c r="O23" i="3" s="1"/>
  <c r="C25" i="3" s="1"/>
  <c r="C50" i="3" s="1"/>
  <c r="E52" i="3" l="1"/>
  <c r="C60" i="3" s="1"/>
  <c r="E50" i="3"/>
  <c r="O146" i="3"/>
  <c r="C148" i="3" s="1"/>
  <c r="O156" i="3"/>
  <c r="C158" i="3" s="1"/>
  <c r="C58" i="3" l="1"/>
  <c r="C55" i="3"/>
  <c r="D58" i="3" l="1"/>
  <c r="C64" i="3" s="1"/>
  <c r="D64" i="3" s="1"/>
  <c r="D60" i="3"/>
  <c r="C66" i="3" s="1"/>
  <c r="D59" i="3"/>
  <c r="C65" i="3" s="1"/>
  <c r="D65" i="3" l="1"/>
  <c r="D70" i="3"/>
  <c r="C75" i="3" s="1"/>
  <c r="C81" i="3" s="1"/>
  <c r="D71" i="3"/>
  <c r="C76" i="3" s="1"/>
  <c r="C82" i="3" s="1"/>
  <c r="D82" i="3" s="1"/>
  <c r="D66" i="3"/>
  <c r="D72" i="3" s="1"/>
  <c r="C77" i="3" s="1"/>
  <c r="C83" i="3" s="1"/>
  <c r="F83" i="3" s="1"/>
  <c r="E82" i="3" l="1"/>
  <c r="D83" i="3"/>
  <c r="F82" i="3"/>
  <c r="E83" i="3"/>
  <c r="F81" i="3"/>
  <c r="D81" i="3"/>
  <c r="E81" i="3"/>
</calcChain>
</file>

<file path=xl/sharedStrings.xml><?xml version="1.0" encoding="utf-8"?>
<sst xmlns="http://schemas.openxmlformats.org/spreadsheetml/2006/main" count="686" uniqueCount="157">
  <si>
    <t>Bidang</t>
  </si>
  <si>
    <t>Nama Mesin</t>
  </si>
  <si>
    <t>Tingkat Kerusakan</t>
  </si>
  <si>
    <t>PT. Sorini Agro Asia Corporindo Tbk</t>
  </si>
  <si>
    <t>Nama Perushaan</t>
  </si>
  <si>
    <t>No</t>
  </si>
  <si>
    <t>PT. Miwon Indonesia</t>
  </si>
  <si>
    <t xml:space="preserve">Industri </t>
  </si>
  <si>
    <t>Mesin Produksi Tepung</t>
  </si>
  <si>
    <t>Mesin Produksi Maltodextrin</t>
  </si>
  <si>
    <t>Mesin Produksi Glucose Syrup</t>
  </si>
  <si>
    <t>Mesin Produksi Bubuk Surbitol</t>
  </si>
  <si>
    <t>Mesin Produksi Starch</t>
  </si>
  <si>
    <t>Mesin Produksi bubuk Kosmetik</t>
  </si>
  <si>
    <t>Industri</t>
  </si>
  <si>
    <t>Mesin Produksi Pengolahan MSG</t>
  </si>
  <si>
    <t>Mesin Boiler</t>
  </si>
  <si>
    <t>Industri Kontruksi</t>
  </si>
  <si>
    <t>Mesin Boiler Basuki</t>
  </si>
  <si>
    <t xml:space="preserve">Mesin Boiler </t>
  </si>
  <si>
    <t>PT. Waskita Karya ( Persero ) Tbk</t>
  </si>
  <si>
    <t>PT. Brenntag</t>
  </si>
  <si>
    <t>Mesin Produksi Tekstil</t>
  </si>
  <si>
    <t>Mesin Penyulingan Air</t>
  </si>
  <si>
    <t>Mesin Produksi Minyak</t>
  </si>
  <si>
    <t xml:space="preserve">Tanki Minyak </t>
  </si>
  <si>
    <t>Tanki Pelumas (ExxonMobil)</t>
  </si>
  <si>
    <t>Mesin TZ-PQ-1200 (roll kertas)</t>
  </si>
  <si>
    <t>Mesin Pulp</t>
  </si>
  <si>
    <t>Mesin Pengolahan Kertas</t>
  </si>
  <si>
    <t>Sedang</t>
  </si>
  <si>
    <t>Ringan</t>
  </si>
  <si>
    <t>Pemeliharaan</t>
  </si>
  <si>
    <t>Kerusakan</t>
  </si>
  <si>
    <t>Estimasi Waktu</t>
  </si>
  <si>
    <t>Estimasi Biaya</t>
  </si>
  <si>
    <t>Transport</t>
  </si>
  <si>
    <t>Penginapan</t>
  </si>
  <si>
    <t>Pipa Bocor</t>
  </si>
  <si>
    <t>Sudah Karatan</t>
  </si>
  <si>
    <t>7 hari</t>
  </si>
  <si>
    <t>30 hari</t>
  </si>
  <si>
    <t>Berat</t>
  </si>
  <si>
    <t>Ducting</t>
  </si>
  <si>
    <t>Valve</t>
  </si>
  <si>
    <t>12 hari</t>
  </si>
  <si>
    <t>18 hari</t>
  </si>
  <si>
    <t xml:space="preserve">PT. Semen Padang </t>
  </si>
  <si>
    <t>Mesin Chiller</t>
  </si>
  <si>
    <t>Cleaning</t>
  </si>
  <si>
    <t>1 hari</t>
  </si>
  <si>
    <t>10 hari</t>
  </si>
  <si>
    <t>15 hari</t>
  </si>
  <si>
    <t>Tanki</t>
  </si>
  <si>
    <t>PT. Semen Baturaja</t>
  </si>
  <si>
    <t>Mesin Raw Meal Blending</t>
  </si>
  <si>
    <t>Mesin Crushing</t>
  </si>
  <si>
    <t>PT. Semen Gresik</t>
  </si>
  <si>
    <t>Mesin Clinker</t>
  </si>
  <si>
    <t>Mesin Dispatch</t>
  </si>
  <si>
    <t>PT. Semen Kupang</t>
  </si>
  <si>
    <t>Mesin Crusher</t>
  </si>
  <si>
    <t xml:space="preserve">  PT. Ultra Prima Abadi</t>
  </si>
  <si>
    <t>Mesin Penyulingan air</t>
  </si>
  <si>
    <t xml:space="preserve">Mesin Chiller </t>
  </si>
  <si>
    <t>Karyawan</t>
  </si>
  <si>
    <t>3 hari</t>
  </si>
  <si>
    <t>28 hari</t>
  </si>
  <si>
    <t>4 hari</t>
  </si>
  <si>
    <t>2 hari</t>
  </si>
  <si>
    <t>20 hari</t>
  </si>
  <si>
    <t>Karatan</t>
  </si>
  <si>
    <t xml:space="preserve">Ringan </t>
  </si>
  <si>
    <t>Tabung Bocor</t>
  </si>
  <si>
    <t>Mesin Katel Uap</t>
  </si>
  <si>
    <t>5 hari</t>
  </si>
  <si>
    <t>22 hari</t>
  </si>
  <si>
    <t>7 oramg</t>
  </si>
  <si>
    <t>20 orang</t>
  </si>
  <si>
    <t>10 orang</t>
  </si>
  <si>
    <t>7 orang</t>
  </si>
  <si>
    <t>-</t>
  </si>
  <si>
    <t>6 orang</t>
  </si>
  <si>
    <t>15 orang</t>
  </si>
  <si>
    <t>3 orang</t>
  </si>
  <si>
    <t>6 hari</t>
  </si>
  <si>
    <t>25 hari</t>
  </si>
  <si>
    <t xml:space="preserve">Valve </t>
  </si>
  <si>
    <t>PT. Indolakto</t>
  </si>
  <si>
    <t>Mesin pengolahan susu</t>
  </si>
  <si>
    <t>21 hari</t>
  </si>
  <si>
    <t>6hari</t>
  </si>
  <si>
    <t>8 orang</t>
  </si>
  <si>
    <t xml:space="preserve"> 3 orang</t>
  </si>
  <si>
    <t>18 orang</t>
  </si>
  <si>
    <t>4 orang</t>
  </si>
  <si>
    <t xml:space="preserve">8 orang </t>
  </si>
  <si>
    <t>PT. PG, Candi Baru</t>
  </si>
  <si>
    <t>PT. Pertamina Lubricants</t>
  </si>
  <si>
    <t>PT. Niramas Utama</t>
  </si>
  <si>
    <t>PT. Garudafood</t>
  </si>
  <si>
    <t>PT. Nesinac Industries</t>
  </si>
  <si>
    <t>PT. Keihin Indonesia</t>
  </si>
  <si>
    <t>PT. Taci TD Automotive Compressor</t>
  </si>
  <si>
    <t>PT. Pabrik Kertas Indonesia( PAKERIN )</t>
  </si>
  <si>
    <t>PT. Pabrik Kertas Indonesia ( PAKERIN )</t>
  </si>
  <si>
    <t>deadline</t>
  </si>
  <si>
    <t>tarif</t>
  </si>
  <si>
    <t>biaya hidup</t>
  </si>
  <si>
    <t>transport</t>
  </si>
  <si>
    <t>ringan</t>
  </si>
  <si>
    <t>berat</t>
  </si>
  <si>
    <t>sedang</t>
  </si>
  <si>
    <t>kinerja/pegawai</t>
  </si>
  <si>
    <t>c1</t>
  </si>
  <si>
    <t>c2</t>
  </si>
  <si>
    <t>c3</t>
  </si>
  <si>
    <t>p1</t>
  </si>
  <si>
    <t>p2</t>
  </si>
  <si>
    <t>p3</t>
  </si>
  <si>
    <t>evaluasi</t>
  </si>
  <si>
    <t>pegawai</t>
  </si>
  <si>
    <t>estimasi</t>
  </si>
  <si>
    <t>?</t>
  </si>
  <si>
    <t>T_hidup</t>
  </si>
  <si>
    <t>T_total</t>
  </si>
  <si>
    <t>keuntungan</t>
  </si>
  <si>
    <t>fitness</t>
  </si>
  <si>
    <t>total keuntungan</t>
  </si>
  <si>
    <t>pemilihan parent</t>
  </si>
  <si>
    <t>untung</t>
  </si>
  <si>
    <t>normalisasi keuntungan</t>
  </si>
  <si>
    <t>total fitness</t>
  </si>
  <si>
    <t>probabilitas</t>
  </si>
  <si>
    <t>komulatif probabilitas</t>
  </si>
  <si>
    <t>maka</t>
  </si>
  <si>
    <t>crossover</t>
  </si>
  <si>
    <t>crossover raet</t>
  </si>
  <si>
    <t>random</t>
  </si>
  <si>
    <t>crossing over menggunakan single</t>
  </si>
  <si>
    <t>Mutasi</t>
  </si>
  <si>
    <t xml:space="preserve">total gen = </t>
  </si>
  <si>
    <t>3*3</t>
  </si>
  <si>
    <t>=</t>
  </si>
  <si>
    <t>rate</t>
  </si>
  <si>
    <t>jumlah mutasi</t>
  </si>
  <si>
    <t>setelah proses mutasi</t>
  </si>
  <si>
    <t>posisi</t>
  </si>
  <si>
    <t>nilai baru</t>
  </si>
  <si>
    <t>iki gara2 pegawai e melebihi 10 orang</t>
  </si>
  <si>
    <t>Cromosom</t>
  </si>
  <si>
    <t>Dari Pihak Perusahaan</t>
  </si>
  <si>
    <t>jika</t>
  </si>
  <si>
    <t>x</t>
  </si>
  <si>
    <t>+</t>
  </si>
  <si>
    <t>keahlian</t>
  </si>
  <si>
    <t>penjadwalan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</si>
</sst>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p-3809]* #,##0.00_-;\-[$Rp-3809]* #,##0.00_-;_-[$Rp-3809]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2" fillId="0" borderId="1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" xfId="0" applyFill="1" applyBorder="1"/>
    <xf numFmtId="0" fontId="0" fillId="0" borderId="1" xfId="0" applyFon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zoomScale="55" zoomScaleNormal="55" workbookViewId="0">
      <selection activeCell="H1" sqref="H1"/>
    </sheetView>
  </sheetViews>
  <sheetFormatPr defaultRowHeight="15" x14ac:dyDescent="0.25"/>
  <cols>
    <col min="1" max="1" width="6" style="4" customWidth="1"/>
    <col min="2" max="2" width="38.5703125" customWidth="1"/>
    <col min="3" max="3" width="20.42578125" customWidth="1"/>
    <col min="4" max="4" width="41.7109375" customWidth="1"/>
    <col min="5" max="5" width="24.5703125" customWidth="1"/>
    <col min="6" max="6" width="17" customWidth="1"/>
    <col min="7" max="7" width="17.28515625" style="11" bestFit="1" customWidth="1"/>
    <col min="8" max="9" width="22.28515625" style="14" customWidth="1"/>
    <col min="10" max="10" width="21.140625" style="14" customWidth="1"/>
    <col min="11" max="11" width="10.85546875" style="11" customWidth="1"/>
  </cols>
  <sheetData>
    <row r="1" spans="1:11" x14ac:dyDescent="0.25">
      <c r="A1" s="3" t="s">
        <v>5</v>
      </c>
      <c r="B1" s="3" t="s">
        <v>4</v>
      </c>
      <c r="C1" s="3" t="s">
        <v>0</v>
      </c>
      <c r="D1" s="3" t="s">
        <v>1</v>
      </c>
      <c r="E1" s="8" t="s">
        <v>33</v>
      </c>
      <c r="F1" s="3" t="s">
        <v>2</v>
      </c>
      <c r="G1" s="12" t="s">
        <v>34</v>
      </c>
      <c r="H1" s="13" t="s">
        <v>35</v>
      </c>
      <c r="I1" s="13" t="s">
        <v>36</v>
      </c>
      <c r="J1" s="13" t="s">
        <v>37</v>
      </c>
      <c r="K1" s="9" t="s">
        <v>65</v>
      </c>
    </row>
    <row r="2" spans="1:11" x14ac:dyDescent="0.25">
      <c r="A2" s="46">
        <v>1</v>
      </c>
      <c r="B2" s="2" t="s">
        <v>3</v>
      </c>
      <c r="C2" s="46" t="s">
        <v>7</v>
      </c>
      <c r="D2" s="2" t="s">
        <v>13</v>
      </c>
      <c r="E2" s="5" t="s">
        <v>43</v>
      </c>
      <c r="F2" s="3" t="s">
        <v>31</v>
      </c>
      <c r="G2" s="48" t="s">
        <v>50</v>
      </c>
      <c r="H2" s="47">
        <v>22200000</v>
      </c>
      <c r="I2" s="47">
        <v>1400000</v>
      </c>
      <c r="J2" s="47">
        <v>700000</v>
      </c>
      <c r="K2" s="48" t="s">
        <v>77</v>
      </c>
    </row>
    <row r="3" spans="1:11" x14ac:dyDescent="0.25">
      <c r="A3" s="46">
        <v>2</v>
      </c>
      <c r="B3" s="2" t="s">
        <v>3</v>
      </c>
      <c r="C3" s="46" t="s">
        <v>7</v>
      </c>
      <c r="D3" s="2" t="s">
        <v>10</v>
      </c>
      <c r="E3" s="5" t="s">
        <v>39</v>
      </c>
      <c r="F3" s="3" t="s">
        <v>42</v>
      </c>
      <c r="G3" s="48" t="s">
        <v>41</v>
      </c>
      <c r="H3" s="47">
        <v>228290000</v>
      </c>
      <c r="I3" s="47">
        <v>4000000</v>
      </c>
      <c r="J3" s="47">
        <v>2500000</v>
      </c>
      <c r="K3" s="48" t="s">
        <v>78</v>
      </c>
    </row>
    <row r="4" spans="1:11" x14ac:dyDescent="0.25">
      <c r="A4" s="46">
        <v>3</v>
      </c>
      <c r="B4" s="2" t="s">
        <v>3</v>
      </c>
      <c r="C4" s="46" t="s">
        <v>7</v>
      </c>
      <c r="D4" s="2" t="s">
        <v>9</v>
      </c>
      <c r="E4" s="5" t="s">
        <v>43</v>
      </c>
      <c r="F4" s="3" t="s">
        <v>31</v>
      </c>
      <c r="G4" s="48" t="s">
        <v>66</v>
      </c>
      <c r="H4" s="47">
        <v>31150000</v>
      </c>
      <c r="I4" s="47">
        <v>2000000</v>
      </c>
      <c r="J4" s="47">
        <v>1000000</v>
      </c>
      <c r="K4" s="48" t="s">
        <v>79</v>
      </c>
    </row>
    <row r="5" spans="1:11" x14ac:dyDescent="0.25">
      <c r="A5" s="46">
        <v>4</v>
      </c>
      <c r="B5" s="2" t="s">
        <v>3</v>
      </c>
      <c r="C5" s="46" t="s">
        <v>7</v>
      </c>
      <c r="D5" s="2" t="s">
        <v>11</v>
      </c>
      <c r="E5" s="5" t="s">
        <v>43</v>
      </c>
      <c r="F5" s="3" t="s">
        <v>31</v>
      </c>
      <c r="G5" s="48" t="s">
        <v>50</v>
      </c>
      <c r="H5" s="47">
        <v>17650000</v>
      </c>
      <c r="I5" s="47">
        <v>1400000</v>
      </c>
      <c r="J5" s="47">
        <v>700000</v>
      </c>
      <c r="K5" s="48" t="s">
        <v>80</v>
      </c>
    </row>
    <row r="6" spans="1:11" x14ac:dyDescent="0.25">
      <c r="A6" s="46">
        <v>5</v>
      </c>
      <c r="B6" s="2" t="s">
        <v>3</v>
      </c>
      <c r="C6" s="46" t="s">
        <v>7</v>
      </c>
      <c r="D6" s="2" t="s">
        <v>12</v>
      </c>
      <c r="E6" s="5" t="s">
        <v>44</v>
      </c>
      <c r="F6" s="7" t="s">
        <v>30</v>
      </c>
      <c r="G6" s="48" t="s">
        <v>68</v>
      </c>
      <c r="H6" s="47">
        <v>78590000</v>
      </c>
      <c r="I6" s="47">
        <v>2000000</v>
      </c>
      <c r="J6" s="47">
        <v>1100000</v>
      </c>
      <c r="K6" s="48" t="s">
        <v>79</v>
      </c>
    </row>
    <row r="7" spans="1:11" x14ac:dyDescent="0.25">
      <c r="A7" s="46">
        <v>6</v>
      </c>
      <c r="B7" s="2" t="s">
        <v>3</v>
      </c>
      <c r="C7" s="46" t="s">
        <v>7</v>
      </c>
      <c r="D7" s="5" t="s">
        <v>18</v>
      </c>
      <c r="E7" s="5" t="s">
        <v>38</v>
      </c>
      <c r="F7" s="7" t="s">
        <v>42</v>
      </c>
      <c r="G7" s="48" t="s">
        <v>67</v>
      </c>
      <c r="H7" s="47">
        <v>198520000</v>
      </c>
      <c r="I7" s="47">
        <v>4000000</v>
      </c>
      <c r="J7" s="47">
        <v>2500000</v>
      </c>
      <c r="K7" s="48" t="s">
        <v>78</v>
      </c>
    </row>
    <row r="8" spans="1:11" x14ac:dyDescent="0.25">
      <c r="A8" s="2">
        <v>7</v>
      </c>
      <c r="B8" s="2" t="s">
        <v>6</v>
      </c>
      <c r="C8" s="2" t="s">
        <v>14</v>
      </c>
      <c r="D8" s="5" t="s">
        <v>15</v>
      </c>
      <c r="E8" s="5" t="s">
        <v>43</v>
      </c>
      <c r="F8" s="7" t="s">
        <v>31</v>
      </c>
      <c r="G8" s="48" t="s">
        <v>69</v>
      </c>
      <c r="H8" s="47">
        <v>20302000</v>
      </c>
      <c r="I8" s="47">
        <v>1600000</v>
      </c>
      <c r="J8" s="47">
        <v>800000</v>
      </c>
      <c r="K8" s="48" t="s">
        <v>92</v>
      </c>
    </row>
    <row r="9" spans="1:11" x14ac:dyDescent="0.25">
      <c r="A9" s="2">
        <v>8</v>
      </c>
      <c r="B9" s="2" t="s">
        <v>6</v>
      </c>
      <c r="C9" s="2" t="s">
        <v>14</v>
      </c>
      <c r="D9" s="1" t="s">
        <v>74</v>
      </c>
      <c r="E9" s="5" t="s">
        <v>44</v>
      </c>
      <c r="F9" s="7" t="s">
        <v>30</v>
      </c>
      <c r="G9" s="48" t="s">
        <v>40</v>
      </c>
      <c r="H9" s="47">
        <v>55900000</v>
      </c>
      <c r="I9" s="47">
        <v>2000000</v>
      </c>
      <c r="J9" s="47">
        <v>1000000</v>
      </c>
      <c r="K9" s="48" t="s">
        <v>79</v>
      </c>
    </row>
    <row r="10" spans="1:11" x14ac:dyDescent="0.25">
      <c r="A10" s="2">
        <v>9</v>
      </c>
      <c r="B10" s="2" t="s">
        <v>6</v>
      </c>
      <c r="C10" s="2" t="s">
        <v>14</v>
      </c>
      <c r="D10" s="1" t="s">
        <v>23</v>
      </c>
      <c r="E10" s="5" t="s">
        <v>43</v>
      </c>
      <c r="F10" s="7" t="s">
        <v>31</v>
      </c>
      <c r="G10" s="48" t="s">
        <v>50</v>
      </c>
      <c r="H10" s="47">
        <v>33850000</v>
      </c>
      <c r="I10" s="47">
        <v>1400000</v>
      </c>
      <c r="J10" s="47">
        <v>700000</v>
      </c>
      <c r="K10" s="48" t="s">
        <v>80</v>
      </c>
    </row>
    <row r="11" spans="1:11" x14ac:dyDescent="0.25">
      <c r="A11" s="2">
        <v>10</v>
      </c>
      <c r="B11" s="2" t="s">
        <v>6</v>
      </c>
      <c r="C11" s="2" t="s">
        <v>14</v>
      </c>
      <c r="D11" s="6" t="s">
        <v>19</v>
      </c>
      <c r="E11" s="5" t="s">
        <v>38</v>
      </c>
      <c r="F11" s="7" t="s">
        <v>42</v>
      </c>
      <c r="G11" s="48" t="s">
        <v>52</v>
      </c>
      <c r="H11" s="47">
        <v>129820000</v>
      </c>
      <c r="I11" s="47">
        <v>3000000</v>
      </c>
      <c r="J11" s="47">
        <v>1500000</v>
      </c>
      <c r="K11" s="48" t="s">
        <v>83</v>
      </c>
    </row>
    <row r="12" spans="1:11" x14ac:dyDescent="0.25">
      <c r="A12" s="2">
        <v>11</v>
      </c>
      <c r="B12" s="2" t="s">
        <v>20</v>
      </c>
      <c r="C12" s="2" t="s">
        <v>17</v>
      </c>
      <c r="D12" s="1" t="s">
        <v>25</v>
      </c>
      <c r="E12" s="5" t="s">
        <v>43</v>
      </c>
      <c r="F12" s="7" t="s">
        <v>31</v>
      </c>
      <c r="G12" s="48" t="s">
        <v>69</v>
      </c>
      <c r="H12" s="47">
        <v>35300000</v>
      </c>
      <c r="I12" s="47">
        <v>200000</v>
      </c>
      <c r="J12" s="47" t="s">
        <v>81</v>
      </c>
      <c r="K12" s="48" t="s">
        <v>82</v>
      </c>
    </row>
    <row r="13" spans="1:11" x14ac:dyDescent="0.25">
      <c r="A13" s="2">
        <v>12</v>
      </c>
      <c r="B13" s="2" t="s">
        <v>20</v>
      </c>
      <c r="C13" s="2" t="s">
        <v>17</v>
      </c>
      <c r="D13" s="1" t="s">
        <v>19</v>
      </c>
      <c r="E13" s="5" t="s">
        <v>38</v>
      </c>
      <c r="F13" s="7" t="s">
        <v>42</v>
      </c>
      <c r="G13" s="48" t="s">
        <v>46</v>
      </c>
      <c r="H13" s="47">
        <v>135020000</v>
      </c>
      <c r="I13" s="47">
        <v>200000</v>
      </c>
      <c r="J13" s="47" t="s">
        <v>81</v>
      </c>
      <c r="K13" s="48" t="s">
        <v>83</v>
      </c>
    </row>
    <row r="14" spans="1:11" x14ac:dyDescent="0.25">
      <c r="A14" s="2">
        <v>13</v>
      </c>
      <c r="B14" s="2" t="s">
        <v>21</v>
      </c>
      <c r="C14" s="2" t="s">
        <v>14</v>
      </c>
      <c r="D14" s="1" t="s">
        <v>22</v>
      </c>
      <c r="E14" s="5" t="s">
        <v>49</v>
      </c>
      <c r="F14" s="7" t="s">
        <v>32</v>
      </c>
      <c r="G14" s="48" t="s">
        <v>50</v>
      </c>
      <c r="H14" s="47">
        <v>11200000</v>
      </c>
      <c r="I14" s="47">
        <v>120000</v>
      </c>
      <c r="J14" s="47" t="s">
        <v>81</v>
      </c>
      <c r="K14" s="48" t="s">
        <v>93</v>
      </c>
    </row>
    <row r="15" spans="1:11" x14ac:dyDescent="0.25">
      <c r="A15" s="2">
        <v>14</v>
      </c>
      <c r="B15" s="2" t="s">
        <v>21</v>
      </c>
      <c r="C15" s="2" t="s">
        <v>14</v>
      </c>
      <c r="D15" s="1" t="s">
        <v>23</v>
      </c>
      <c r="E15" s="5" t="s">
        <v>44</v>
      </c>
      <c r="F15" s="7" t="s">
        <v>30</v>
      </c>
      <c r="G15" s="48" t="s">
        <v>75</v>
      </c>
      <c r="H15" s="47">
        <v>55670000</v>
      </c>
      <c r="I15" s="47">
        <v>220000</v>
      </c>
      <c r="J15" s="47" t="s">
        <v>81</v>
      </c>
      <c r="K15" s="48" t="s">
        <v>79</v>
      </c>
    </row>
    <row r="16" spans="1:11" x14ac:dyDescent="0.25">
      <c r="A16" s="2">
        <v>15</v>
      </c>
      <c r="B16" s="2" t="s">
        <v>21</v>
      </c>
      <c r="C16" s="2" t="s">
        <v>14</v>
      </c>
      <c r="D16" s="1" t="s">
        <v>8</v>
      </c>
      <c r="E16" s="5" t="s">
        <v>43</v>
      </c>
      <c r="F16" s="7" t="s">
        <v>31</v>
      </c>
      <c r="G16" s="48" t="s">
        <v>69</v>
      </c>
      <c r="H16" s="47">
        <v>24295000</v>
      </c>
      <c r="I16" s="47">
        <v>220000</v>
      </c>
      <c r="J16" s="47" t="s">
        <v>81</v>
      </c>
      <c r="K16" s="48" t="s">
        <v>92</v>
      </c>
    </row>
    <row r="17" spans="1:11" x14ac:dyDescent="0.25">
      <c r="A17" s="2">
        <v>16</v>
      </c>
      <c r="B17" s="2" t="s">
        <v>21</v>
      </c>
      <c r="C17" s="2" t="s">
        <v>14</v>
      </c>
      <c r="D17" s="1" t="s">
        <v>24</v>
      </c>
      <c r="E17" s="5" t="s">
        <v>73</v>
      </c>
      <c r="F17" s="7" t="s">
        <v>42</v>
      </c>
      <c r="G17" s="48" t="s">
        <v>52</v>
      </c>
      <c r="H17" s="47">
        <v>156700000</v>
      </c>
      <c r="I17" s="47">
        <v>220000</v>
      </c>
      <c r="J17" s="47" t="s">
        <v>81</v>
      </c>
      <c r="K17" s="48" t="s">
        <v>83</v>
      </c>
    </row>
    <row r="18" spans="1:11" x14ac:dyDescent="0.25">
      <c r="A18" s="2">
        <v>17</v>
      </c>
      <c r="B18" s="2" t="s">
        <v>21</v>
      </c>
      <c r="C18" s="2" t="s">
        <v>14</v>
      </c>
      <c r="D18" s="1" t="s">
        <v>26</v>
      </c>
      <c r="E18" s="5" t="s">
        <v>49</v>
      </c>
      <c r="F18" s="7" t="s">
        <v>32</v>
      </c>
      <c r="G18" s="48" t="s">
        <v>50</v>
      </c>
      <c r="H18" s="47">
        <v>10200000</v>
      </c>
      <c r="I18" s="47">
        <v>120000</v>
      </c>
      <c r="J18" s="47" t="s">
        <v>81</v>
      </c>
      <c r="K18" s="48" t="s">
        <v>84</v>
      </c>
    </row>
    <row r="19" spans="1:11" x14ac:dyDescent="0.25">
      <c r="A19" s="2">
        <v>18</v>
      </c>
      <c r="B19" s="2" t="s">
        <v>47</v>
      </c>
      <c r="C19" s="2" t="s">
        <v>14</v>
      </c>
      <c r="D19" s="1" t="s">
        <v>48</v>
      </c>
      <c r="E19" s="5" t="s">
        <v>43</v>
      </c>
      <c r="F19" s="10" t="s">
        <v>72</v>
      </c>
      <c r="G19" s="48" t="s">
        <v>66</v>
      </c>
      <c r="H19" s="47">
        <v>45870000</v>
      </c>
      <c r="I19" s="47">
        <v>2400000</v>
      </c>
      <c r="J19" s="47">
        <v>800000</v>
      </c>
      <c r="K19" s="48" t="s">
        <v>92</v>
      </c>
    </row>
    <row r="20" spans="1:11" x14ac:dyDescent="0.25">
      <c r="A20" s="2">
        <v>19</v>
      </c>
      <c r="B20" s="2" t="s">
        <v>47</v>
      </c>
      <c r="C20" s="2" t="s">
        <v>14</v>
      </c>
      <c r="D20" s="1" t="s">
        <v>16</v>
      </c>
      <c r="E20" s="5" t="s">
        <v>44</v>
      </c>
      <c r="F20" s="10" t="s">
        <v>30</v>
      </c>
      <c r="G20" s="48" t="s">
        <v>45</v>
      </c>
      <c r="H20" s="47">
        <v>89240000</v>
      </c>
      <c r="I20" s="47">
        <v>3000000</v>
      </c>
      <c r="J20" s="47">
        <v>1000000</v>
      </c>
      <c r="K20" s="48" t="s">
        <v>79</v>
      </c>
    </row>
    <row r="21" spans="1:11" x14ac:dyDescent="0.25">
      <c r="A21" s="2">
        <v>20</v>
      </c>
      <c r="B21" s="2" t="s">
        <v>47</v>
      </c>
      <c r="C21" s="2" t="s">
        <v>14</v>
      </c>
      <c r="D21" s="1" t="s">
        <v>56</v>
      </c>
      <c r="E21" s="5" t="s">
        <v>38</v>
      </c>
      <c r="F21" s="10" t="s">
        <v>42</v>
      </c>
      <c r="G21" s="48" t="s">
        <v>67</v>
      </c>
      <c r="H21" s="47">
        <v>245980000</v>
      </c>
      <c r="I21" s="47">
        <v>6000000</v>
      </c>
      <c r="J21" s="47">
        <v>3000000</v>
      </c>
      <c r="K21" s="48" t="s">
        <v>78</v>
      </c>
    </row>
    <row r="22" spans="1:11" x14ac:dyDescent="0.25">
      <c r="A22" s="2">
        <v>21</v>
      </c>
      <c r="B22" s="2" t="s">
        <v>54</v>
      </c>
      <c r="C22" s="2" t="s">
        <v>14</v>
      </c>
      <c r="D22" s="1" t="s">
        <v>16</v>
      </c>
      <c r="E22" s="5" t="s">
        <v>44</v>
      </c>
      <c r="F22" s="10" t="s">
        <v>30</v>
      </c>
      <c r="G22" s="48" t="s">
        <v>40</v>
      </c>
      <c r="H22" s="47">
        <v>55900000</v>
      </c>
      <c r="I22" s="47">
        <v>1600000</v>
      </c>
      <c r="J22" s="47">
        <v>800000</v>
      </c>
      <c r="K22" s="48" t="s">
        <v>92</v>
      </c>
    </row>
    <row r="23" spans="1:11" x14ac:dyDescent="0.25">
      <c r="A23" s="2">
        <v>22</v>
      </c>
      <c r="B23" s="2" t="s">
        <v>54</v>
      </c>
      <c r="C23" s="2" t="s">
        <v>14</v>
      </c>
      <c r="D23" s="1" t="s">
        <v>53</v>
      </c>
      <c r="E23" s="5" t="s">
        <v>49</v>
      </c>
      <c r="F23" s="10" t="s">
        <v>32</v>
      </c>
      <c r="G23" s="48" t="s">
        <v>50</v>
      </c>
      <c r="H23" s="47">
        <v>10790000</v>
      </c>
      <c r="I23" s="47">
        <v>800000</v>
      </c>
      <c r="J23" s="47">
        <v>400000</v>
      </c>
      <c r="K23" s="48" t="s">
        <v>95</v>
      </c>
    </row>
    <row r="24" spans="1:11" x14ac:dyDescent="0.25">
      <c r="A24" s="2">
        <v>23</v>
      </c>
      <c r="B24" s="2" t="s">
        <v>54</v>
      </c>
      <c r="C24" s="2" t="s">
        <v>14</v>
      </c>
      <c r="D24" s="1" t="s">
        <v>48</v>
      </c>
      <c r="E24" s="5" t="s">
        <v>44</v>
      </c>
      <c r="F24" s="10" t="s">
        <v>30</v>
      </c>
      <c r="G24" s="48" t="s">
        <v>51</v>
      </c>
      <c r="H24" s="47">
        <v>88006000</v>
      </c>
      <c r="I24" s="47">
        <v>2000000</v>
      </c>
      <c r="J24" s="47">
        <v>1000000</v>
      </c>
      <c r="K24" s="48" t="s">
        <v>79</v>
      </c>
    </row>
    <row r="25" spans="1:11" x14ac:dyDescent="0.25">
      <c r="A25" s="2">
        <v>24</v>
      </c>
      <c r="B25" s="2" t="s">
        <v>54</v>
      </c>
      <c r="C25" s="2" t="s">
        <v>14</v>
      </c>
      <c r="D25" s="1" t="s">
        <v>55</v>
      </c>
      <c r="E25" s="5" t="s">
        <v>38</v>
      </c>
      <c r="F25" s="10" t="s">
        <v>42</v>
      </c>
      <c r="G25" s="48" t="s">
        <v>76</v>
      </c>
      <c r="H25" s="47">
        <v>177900000</v>
      </c>
      <c r="I25" s="47">
        <v>3000000</v>
      </c>
      <c r="J25" s="47">
        <v>1500000</v>
      </c>
      <c r="K25" s="48" t="s">
        <v>83</v>
      </c>
    </row>
    <row r="26" spans="1:11" x14ac:dyDescent="0.25">
      <c r="A26" s="2">
        <v>25</v>
      </c>
      <c r="B26" s="2" t="s">
        <v>104</v>
      </c>
      <c r="C26" s="2" t="s">
        <v>14</v>
      </c>
      <c r="D26" s="1" t="s">
        <v>27</v>
      </c>
      <c r="E26" s="5" t="s">
        <v>43</v>
      </c>
      <c r="F26" s="7" t="s">
        <v>31</v>
      </c>
      <c r="G26" s="48" t="s">
        <v>69</v>
      </c>
      <c r="H26" s="47">
        <v>28920000</v>
      </c>
      <c r="I26" s="47">
        <v>1600000</v>
      </c>
      <c r="J26" s="47">
        <v>800000</v>
      </c>
      <c r="K26" s="48" t="s">
        <v>92</v>
      </c>
    </row>
    <row r="27" spans="1:11" x14ac:dyDescent="0.25">
      <c r="A27" s="2">
        <v>26</v>
      </c>
      <c r="B27" s="2" t="s">
        <v>104</v>
      </c>
      <c r="C27" s="2" t="s">
        <v>14</v>
      </c>
      <c r="D27" s="6" t="s">
        <v>29</v>
      </c>
      <c r="E27" s="5" t="s">
        <v>71</v>
      </c>
      <c r="F27" s="7" t="s">
        <v>42</v>
      </c>
      <c r="G27" s="48" t="s">
        <v>70</v>
      </c>
      <c r="H27" s="47">
        <v>119200000</v>
      </c>
      <c r="I27" s="47">
        <v>3000000</v>
      </c>
      <c r="J27" s="47">
        <v>1500000</v>
      </c>
      <c r="K27" s="48" t="s">
        <v>83</v>
      </c>
    </row>
    <row r="28" spans="1:11" x14ac:dyDescent="0.25">
      <c r="A28" s="2">
        <v>27</v>
      </c>
      <c r="B28" s="2" t="s">
        <v>104</v>
      </c>
      <c r="C28" s="2" t="s">
        <v>14</v>
      </c>
      <c r="D28" s="6" t="s">
        <v>28</v>
      </c>
      <c r="E28" s="5" t="s">
        <v>49</v>
      </c>
      <c r="F28" s="7" t="s">
        <v>32</v>
      </c>
      <c r="G28" s="48" t="s">
        <v>50</v>
      </c>
      <c r="H28" s="47">
        <v>10790000</v>
      </c>
      <c r="I28" s="47">
        <v>600000</v>
      </c>
      <c r="J28" s="47">
        <v>300000</v>
      </c>
      <c r="K28" s="48" t="s">
        <v>84</v>
      </c>
    </row>
    <row r="29" spans="1:11" x14ac:dyDescent="0.25">
      <c r="A29" s="2">
        <v>28</v>
      </c>
      <c r="B29" s="2" t="s">
        <v>104</v>
      </c>
      <c r="C29" s="2" t="s">
        <v>14</v>
      </c>
      <c r="D29" s="6" t="s">
        <v>16</v>
      </c>
      <c r="E29" s="5" t="s">
        <v>44</v>
      </c>
      <c r="F29" s="7" t="s">
        <v>30</v>
      </c>
      <c r="G29" s="48" t="s">
        <v>85</v>
      </c>
      <c r="H29" s="47">
        <v>55900000</v>
      </c>
      <c r="I29" s="47">
        <v>1600000</v>
      </c>
      <c r="J29" s="47">
        <v>800000</v>
      </c>
      <c r="K29" s="48" t="s">
        <v>92</v>
      </c>
    </row>
    <row r="30" spans="1:11" x14ac:dyDescent="0.25">
      <c r="A30" s="2">
        <v>29</v>
      </c>
      <c r="B30" s="2" t="s">
        <v>57</v>
      </c>
      <c r="C30" s="2" t="s">
        <v>14</v>
      </c>
      <c r="D30" s="1" t="s">
        <v>48</v>
      </c>
      <c r="E30" s="1" t="s">
        <v>44</v>
      </c>
      <c r="F30" s="12" t="s">
        <v>30</v>
      </c>
      <c r="G30" s="48" t="s">
        <v>45</v>
      </c>
      <c r="H30" s="47">
        <v>76820000</v>
      </c>
      <c r="I30" s="47">
        <v>1600000</v>
      </c>
      <c r="J30" s="47">
        <v>800000</v>
      </c>
      <c r="K30" s="48" t="s">
        <v>92</v>
      </c>
    </row>
    <row r="31" spans="1:11" x14ac:dyDescent="0.25">
      <c r="A31" s="2">
        <v>30</v>
      </c>
      <c r="B31" s="2" t="s">
        <v>57</v>
      </c>
      <c r="C31" s="2" t="s">
        <v>14</v>
      </c>
      <c r="D31" s="1" t="s">
        <v>56</v>
      </c>
      <c r="E31" s="1" t="s">
        <v>73</v>
      </c>
      <c r="F31" s="12" t="s">
        <v>42</v>
      </c>
      <c r="G31" s="48" t="s">
        <v>86</v>
      </c>
      <c r="H31" s="47">
        <v>123000000</v>
      </c>
      <c r="I31" s="47">
        <v>3600000</v>
      </c>
      <c r="J31" s="47">
        <v>1800000</v>
      </c>
      <c r="K31" s="48" t="s">
        <v>94</v>
      </c>
    </row>
    <row r="32" spans="1:11" x14ac:dyDescent="0.25">
      <c r="A32" s="2">
        <v>31</v>
      </c>
      <c r="B32" s="2" t="s">
        <v>57</v>
      </c>
      <c r="C32" s="2" t="s">
        <v>14</v>
      </c>
      <c r="D32" s="1" t="s">
        <v>16</v>
      </c>
      <c r="E32" s="1" t="s">
        <v>43</v>
      </c>
      <c r="F32" s="12" t="s">
        <v>31</v>
      </c>
      <c r="G32" s="48" t="s">
        <v>66</v>
      </c>
      <c r="H32" s="47">
        <v>42300000</v>
      </c>
      <c r="I32" s="47">
        <v>1600000</v>
      </c>
      <c r="J32" s="47">
        <v>800000</v>
      </c>
      <c r="K32" s="48" t="s">
        <v>92</v>
      </c>
    </row>
    <row r="33" spans="1:11" x14ac:dyDescent="0.25">
      <c r="A33" s="2">
        <v>32</v>
      </c>
      <c r="B33" s="2" t="s">
        <v>57</v>
      </c>
      <c r="C33" s="2" t="s">
        <v>14</v>
      </c>
      <c r="D33" s="1" t="s">
        <v>55</v>
      </c>
      <c r="E33" s="1" t="s">
        <v>49</v>
      </c>
      <c r="F33" s="12" t="s">
        <v>32</v>
      </c>
      <c r="G33" s="48" t="s">
        <v>50</v>
      </c>
      <c r="H33" s="47">
        <v>10790000</v>
      </c>
      <c r="I33" s="47">
        <v>800000</v>
      </c>
      <c r="J33" s="47">
        <v>400000</v>
      </c>
      <c r="K33" s="48" t="s">
        <v>95</v>
      </c>
    </row>
    <row r="34" spans="1:11" x14ac:dyDescent="0.25">
      <c r="A34" s="2">
        <v>33</v>
      </c>
      <c r="B34" s="2" t="s">
        <v>57</v>
      </c>
      <c r="C34" s="2" t="s">
        <v>14</v>
      </c>
      <c r="D34" s="1" t="s">
        <v>58</v>
      </c>
      <c r="E34" s="1" t="s">
        <v>49</v>
      </c>
      <c r="F34" s="12" t="s">
        <v>32</v>
      </c>
      <c r="G34" s="48" t="s">
        <v>69</v>
      </c>
      <c r="H34" s="47">
        <v>12300000</v>
      </c>
      <c r="I34" s="47">
        <v>800000</v>
      </c>
      <c r="J34" s="47">
        <v>400000</v>
      </c>
      <c r="K34" s="48" t="s">
        <v>95</v>
      </c>
    </row>
    <row r="35" spans="1:11" x14ac:dyDescent="0.25">
      <c r="A35" s="2">
        <v>34</v>
      </c>
      <c r="B35" s="2" t="s">
        <v>60</v>
      </c>
      <c r="C35" s="2" t="s">
        <v>14</v>
      </c>
      <c r="D35" s="1" t="s">
        <v>58</v>
      </c>
      <c r="E35" s="1" t="s">
        <v>44</v>
      </c>
      <c r="F35" s="12" t="s">
        <v>30</v>
      </c>
      <c r="G35" s="48" t="s">
        <v>75</v>
      </c>
      <c r="H35" s="47">
        <v>55900000</v>
      </c>
      <c r="I35" s="47">
        <v>2000000</v>
      </c>
      <c r="J35" s="47">
        <v>1000000</v>
      </c>
      <c r="K35" s="48" t="s">
        <v>79</v>
      </c>
    </row>
    <row r="36" spans="1:11" x14ac:dyDescent="0.25">
      <c r="A36" s="2">
        <v>35</v>
      </c>
      <c r="B36" s="2" t="s">
        <v>60</v>
      </c>
      <c r="C36" s="2" t="s">
        <v>14</v>
      </c>
      <c r="D36" s="1" t="s">
        <v>16</v>
      </c>
      <c r="E36" s="1" t="s">
        <v>73</v>
      </c>
      <c r="F36" s="12" t="s">
        <v>42</v>
      </c>
      <c r="G36" s="48" t="s">
        <v>46</v>
      </c>
      <c r="H36" s="47">
        <v>156700000</v>
      </c>
      <c r="I36" s="47">
        <v>3000000</v>
      </c>
      <c r="J36" s="47">
        <v>1500000</v>
      </c>
      <c r="K36" s="48" t="s">
        <v>83</v>
      </c>
    </row>
    <row r="37" spans="1:11" x14ac:dyDescent="0.25">
      <c r="A37" s="2">
        <v>36</v>
      </c>
      <c r="B37" s="2" t="s">
        <v>60</v>
      </c>
      <c r="C37" s="2" t="s">
        <v>14</v>
      </c>
      <c r="D37" s="1" t="s">
        <v>59</v>
      </c>
      <c r="E37" s="1" t="s">
        <v>43</v>
      </c>
      <c r="F37" s="12" t="s">
        <v>31</v>
      </c>
      <c r="G37" s="48" t="s">
        <v>69</v>
      </c>
      <c r="H37" s="47">
        <v>33850000</v>
      </c>
      <c r="I37" s="47">
        <v>1600000</v>
      </c>
      <c r="J37" s="47">
        <v>800000</v>
      </c>
      <c r="K37" s="48" t="s">
        <v>92</v>
      </c>
    </row>
    <row r="38" spans="1:11" x14ac:dyDescent="0.25">
      <c r="A38" s="2">
        <v>37</v>
      </c>
      <c r="B38" s="2" t="s">
        <v>60</v>
      </c>
      <c r="C38" s="2" t="s">
        <v>14</v>
      </c>
      <c r="D38" s="1" t="s">
        <v>53</v>
      </c>
      <c r="E38" s="1" t="s">
        <v>49</v>
      </c>
      <c r="F38" s="12" t="s">
        <v>32</v>
      </c>
      <c r="G38" s="48" t="s">
        <v>50</v>
      </c>
      <c r="H38" s="47">
        <v>12200000</v>
      </c>
      <c r="I38" s="47">
        <v>800000</v>
      </c>
      <c r="J38" s="47">
        <v>400000</v>
      </c>
      <c r="K38" s="48" t="s">
        <v>95</v>
      </c>
    </row>
    <row r="39" spans="1:11" x14ac:dyDescent="0.25">
      <c r="A39" s="2">
        <v>38</v>
      </c>
      <c r="B39" s="2" t="s">
        <v>60</v>
      </c>
      <c r="C39" s="2" t="s">
        <v>14</v>
      </c>
      <c r="D39" s="1" t="s">
        <v>61</v>
      </c>
      <c r="E39" s="1" t="s">
        <v>49</v>
      </c>
      <c r="F39" s="12" t="s">
        <v>32</v>
      </c>
      <c r="G39" s="48" t="s">
        <v>66</v>
      </c>
      <c r="H39" s="47">
        <v>15200000</v>
      </c>
      <c r="I39" s="47">
        <v>800000</v>
      </c>
      <c r="J39" s="47">
        <v>400000</v>
      </c>
      <c r="K39" s="48" t="s">
        <v>95</v>
      </c>
    </row>
    <row r="40" spans="1:11" x14ac:dyDescent="0.25">
      <c r="A40" s="2">
        <v>39</v>
      </c>
      <c r="B40" s="2" t="s">
        <v>62</v>
      </c>
      <c r="C40" s="2" t="s">
        <v>14</v>
      </c>
      <c r="D40" s="1" t="s">
        <v>63</v>
      </c>
      <c r="E40" s="5" t="s">
        <v>43</v>
      </c>
      <c r="F40" s="12" t="s">
        <v>31</v>
      </c>
      <c r="G40" s="48" t="s">
        <v>69</v>
      </c>
      <c r="H40" s="47">
        <v>16500000</v>
      </c>
      <c r="I40" s="47">
        <v>1600000</v>
      </c>
      <c r="J40" s="47">
        <v>800000</v>
      </c>
      <c r="K40" s="48" t="s">
        <v>92</v>
      </c>
    </row>
    <row r="41" spans="1:11" x14ac:dyDescent="0.25">
      <c r="A41" s="2">
        <v>40</v>
      </c>
      <c r="B41" s="2" t="s">
        <v>62</v>
      </c>
      <c r="C41" s="2" t="s">
        <v>14</v>
      </c>
      <c r="D41" s="1" t="s">
        <v>16</v>
      </c>
      <c r="E41" s="5" t="s">
        <v>44</v>
      </c>
      <c r="F41" s="12" t="s">
        <v>30</v>
      </c>
      <c r="G41" s="48" t="s">
        <v>40</v>
      </c>
      <c r="H41" s="47">
        <v>75800000</v>
      </c>
      <c r="I41" s="47">
        <v>2000000</v>
      </c>
      <c r="J41" s="47">
        <v>1000000</v>
      </c>
      <c r="K41" s="48" t="s">
        <v>79</v>
      </c>
    </row>
    <row r="42" spans="1:11" x14ac:dyDescent="0.25">
      <c r="A42" s="2">
        <v>41</v>
      </c>
      <c r="B42" s="2" t="s">
        <v>62</v>
      </c>
      <c r="C42" s="2" t="s">
        <v>14</v>
      </c>
      <c r="D42" s="1" t="s">
        <v>64</v>
      </c>
      <c r="E42" s="5" t="s">
        <v>38</v>
      </c>
      <c r="F42" s="12" t="s">
        <v>42</v>
      </c>
      <c r="G42" s="48" t="s">
        <v>90</v>
      </c>
      <c r="H42" s="47">
        <v>120000000</v>
      </c>
      <c r="I42" s="47">
        <v>3600000</v>
      </c>
      <c r="J42" s="47">
        <v>1800000</v>
      </c>
      <c r="K42" s="48" t="s">
        <v>94</v>
      </c>
    </row>
    <row r="43" spans="1:11" x14ac:dyDescent="0.25">
      <c r="A43" s="2">
        <v>42</v>
      </c>
      <c r="B43" s="2" t="s">
        <v>62</v>
      </c>
      <c r="C43" s="2" t="s">
        <v>14</v>
      </c>
      <c r="D43" s="1" t="s">
        <v>48</v>
      </c>
      <c r="E43" s="5" t="s">
        <v>44</v>
      </c>
      <c r="F43" s="12" t="s">
        <v>30</v>
      </c>
      <c r="G43" s="48" t="s">
        <v>68</v>
      </c>
      <c r="H43" s="47">
        <v>65200000</v>
      </c>
      <c r="I43" s="47">
        <v>1600000</v>
      </c>
      <c r="J43" s="47">
        <v>800000</v>
      </c>
      <c r="K43" s="48" t="s">
        <v>92</v>
      </c>
    </row>
    <row r="44" spans="1:11" x14ac:dyDescent="0.25">
      <c r="A44" s="2">
        <v>43</v>
      </c>
      <c r="B44" s="2" t="s">
        <v>62</v>
      </c>
      <c r="C44" s="2" t="s">
        <v>14</v>
      </c>
      <c r="D44" s="1" t="s">
        <v>61</v>
      </c>
      <c r="E44" s="5" t="s">
        <v>49</v>
      </c>
      <c r="F44" s="12" t="s">
        <v>32</v>
      </c>
      <c r="G44" s="48" t="s">
        <v>50</v>
      </c>
      <c r="H44" s="47">
        <v>12500000</v>
      </c>
      <c r="I44" s="47">
        <v>800000</v>
      </c>
      <c r="J44" s="47">
        <v>400000</v>
      </c>
      <c r="K44" s="48" t="s">
        <v>95</v>
      </c>
    </row>
    <row r="45" spans="1:11" x14ac:dyDescent="0.25">
      <c r="A45" s="2">
        <v>44</v>
      </c>
      <c r="B45" s="2" t="s">
        <v>62</v>
      </c>
      <c r="C45" s="2" t="s">
        <v>14</v>
      </c>
      <c r="D45" s="1" t="s">
        <v>23</v>
      </c>
      <c r="E45" s="5" t="s">
        <v>44</v>
      </c>
      <c r="F45" s="12" t="s">
        <v>30</v>
      </c>
      <c r="G45" s="48" t="s">
        <v>68</v>
      </c>
      <c r="H45" s="47">
        <v>88200000</v>
      </c>
      <c r="I45" s="47">
        <v>1600000</v>
      </c>
      <c r="J45" s="47">
        <v>800000</v>
      </c>
      <c r="K45" s="48" t="s">
        <v>92</v>
      </c>
    </row>
    <row r="46" spans="1:11" x14ac:dyDescent="0.25">
      <c r="A46" s="2">
        <v>45</v>
      </c>
      <c r="B46" s="2" t="s">
        <v>62</v>
      </c>
      <c r="C46" s="2" t="s">
        <v>14</v>
      </c>
      <c r="D46" s="1" t="s">
        <v>16</v>
      </c>
      <c r="E46" s="5" t="s">
        <v>49</v>
      </c>
      <c r="F46" s="12" t="s">
        <v>32</v>
      </c>
      <c r="G46" s="48" t="s">
        <v>50</v>
      </c>
      <c r="H46" s="47">
        <v>10200000</v>
      </c>
      <c r="I46" s="47">
        <v>800000</v>
      </c>
      <c r="J46" s="47">
        <v>400000</v>
      </c>
      <c r="K46" s="48" t="s">
        <v>95</v>
      </c>
    </row>
    <row r="47" spans="1:11" x14ac:dyDescent="0.25">
      <c r="A47" s="2">
        <v>46</v>
      </c>
      <c r="B47" s="2" t="s">
        <v>97</v>
      </c>
      <c r="C47" s="2" t="s">
        <v>14</v>
      </c>
      <c r="D47" s="1" t="s">
        <v>16</v>
      </c>
      <c r="E47" s="1" t="s">
        <v>43</v>
      </c>
      <c r="F47" s="12" t="s">
        <v>31</v>
      </c>
      <c r="G47" s="48" t="s">
        <v>69</v>
      </c>
      <c r="H47" s="47">
        <v>34800000</v>
      </c>
      <c r="I47" s="47">
        <v>1600000</v>
      </c>
      <c r="J47" s="47">
        <v>800000</v>
      </c>
      <c r="K47" s="48" t="s">
        <v>96</v>
      </c>
    </row>
    <row r="48" spans="1:11" x14ac:dyDescent="0.25">
      <c r="A48" s="2">
        <v>47</v>
      </c>
      <c r="B48" s="2" t="s">
        <v>97</v>
      </c>
      <c r="C48" s="2" t="s">
        <v>14</v>
      </c>
      <c r="D48" s="1" t="s">
        <v>48</v>
      </c>
      <c r="E48" s="1" t="s">
        <v>44</v>
      </c>
      <c r="F48" s="12" t="s">
        <v>30</v>
      </c>
      <c r="G48" s="48" t="s">
        <v>75</v>
      </c>
      <c r="H48" s="47">
        <v>65200000</v>
      </c>
      <c r="I48" s="47">
        <v>2000000</v>
      </c>
      <c r="J48" s="47">
        <v>1000000</v>
      </c>
      <c r="K48" s="48" t="s">
        <v>79</v>
      </c>
    </row>
    <row r="49" spans="1:11" x14ac:dyDescent="0.25">
      <c r="A49" s="2">
        <v>48</v>
      </c>
      <c r="B49" s="2" t="s">
        <v>88</v>
      </c>
      <c r="C49" s="2" t="s">
        <v>14</v>
      </c>
      <c r="D49" s="1" t="s">
        <v>48</v>
      </c>
      <c r="E49" s="1" t="s">
        <v>44</v>
      </c>
      <c r="F49" s="12" t="s">
        <v>30</v>
      </c>
      <c r="G49" s="48" t="s">
        <v>91</v>
      </c>
      <c r="H49" s="47">
        <v>55900000</v>
      </c>
      <c r="I49" s="47">
        <v>1600000</v>
      </c>
      <c r="J49" s="47">
        <v>800000</v>
      </c>
      <c r="K49" s="48" t="s">
        <v>92</v>
      </c>
    </row>
    <row r="50" spans="1:11" x14ac:dyDescent="0.25">
      <c r="A50" s="2">
        <v>49</v>
      </c>
      <c r="B50" s="2" t="s">
        <v>88</v>
      </c>
      <c r="C50" s="2" t="s">
        <v>14</v>
      </c>
      <c r="D50" s="1" t="s">
        <v>16</v>
      </c>
      <c r="E50" s="1" t="s">
        <v>43</v>
      </c>
      <c r="F50" s="12" t="s">
        <v>31</v>
      </c>
      <c r="G50" s="48" t="s">
        <v>50</v>
      </c>
      <c r="H50" s="47">
        <v>25800000</v>
      </c>
      <c r="I50" s="47">
        <v>1600000</v>
      </c>
      <c r="J50" s="47">
        <v>800000</v>
      </c>
      <c r="K50" s="48" t="s">
        <v>92</v>
      </c>
    </row>
    <row r="51" spans="1:11" x14ac:dyDescent="0.25">
      <c r="A51" s="2">
        <v>50</v>
      </c>
      <c r="B51" s="2" t="s">
        <v>100</v>
      </c>
      <c r="C51" s="2" t="s">
        <v>14</v>
      </c>
      <c r="D51" s="1" t="s">
        <v>48</v>
      </c>
      <c r="E51" s="1" t="s">
        <v>38</v>
      </c>
      <c r="F51" s="12" t="s">
        <v>42</v>
      </c>
      <c r="G51" s="48" t="s">
        <v>46</v>
      </c>
      <c r="H51" s="47">
        <v>120000000</v>
      </c>
      <c r="I51" s="47">
        <v>3000000</v>
      </c>
      <c r="J51" s="47">
        <v>1500000</v>
      </c>
      <c r="K51" s="48" t="s">
        <v>83</v>
      </c>
    </row>
    <row r="52" spans="1:11" x14ac:dyDescent="0.25">
      <c r="A52" s="2">
        <v>51</v>
      </c>
      <c r="B52" s="2" t="s">
        <v>100</v>
      </c>
      <c r="C52" s="2" t="s">
        <v>14</v>
      </c>
      <c r="D52" s="1" t="s">
        <v>16</v>
      </c>
      <c r="E52" s="1" t="s">
        <v>44</v>
      </c>
      <c r="F52" s="12" t="s">
        <v>30</v>
      </c>
      <c r="G52" s="48" t="s">
        <v>85</v>
      </c>
      <c r="H52" s="47">
        <v>50230000</v>
      </c>
      <c r="I52" s="47">
        <v>2000000</v>
      </c>
      <c r="J52" s="47">
        <v>1000000</v>
      </c>
      <c r="K52" s="48" t="s">
        <v>79</v>
      </c>
    </row>
    <row r="53" spans="1:11" x14ac:dyDescent="0.25">
      <c r="A53" s="2">
        <v>52</v>
      </c>
      <c r="B53" s="2" t="s">
        <v>99</v>
      </c>
      <c r="C53" s="2" t="s">
        <v>14</v>
      </c>
      <c r="D53" s="1" t="s">
        <v>48</v>
      </c>
      <c r="E53" s="1" t="s">
        <v>49</v>
      </c>
      <c r="F53" s="12" t="s">
        <v>32</v>
      </c>
      <c r="G53" s="48" t="s">
        <v>50</v>
      </c>
      <c r="H53" s="47">
        <v>10820000</v>
      </c>
      <c r="I53" s="47">
        <v>800000</v>
      </c>
      <c r="J53" s="47">
        <v>400000</v>
      </c>
      <c r="K53" s="48" t="s">
        <v>95</v>
      </c>
    </row>
    <row r="54" spans="1:11" x14ac:dyDescent="0.25">
      <c r="A54" s="2">
        <v>53</v>
      </c>
      <c r="B54" s="2" t="s">
        <v>99</v>
      </c>
      <c r="C54" s="2" t="s">
        <v>14</v>
      </c>
      <c r="D54" s="1" t="s">
        <v>16</v>
      </c>
      <c r="E54" s="1" t="s">
        <v>43</v>
      </c>
      <c r="F54" s="12" t="s">
        <v>31</v>
      </c>
      <c r="G54" s="48" t="s">
        <v>66</v>
      </c>
      <c r="H54" s="47">
        <v>45870000</v>
      </c>
      <c r="I54" s="47">
        <v>1600000</v>
      </c>
      <c r="J54" s="47">
        <v>800000</v>
      </c>
      <c r="K54" s="48" t="s">
        <v>92</v>
      </c>
    </row>
    <row r="55" spans="1:11" x14ac:dyDescent="0.25">
      <c r="A55" s="2">
        <v>54</v>
      </c>
      <c r="B55" s="2" t="s">
        <v>101</v>
      </c>
      <c r="C55" s="2" t="s">
        <v>14</v>
      </c>
      <c r="D55" s="1" t="s">
        <v>48</v>
      </c>
      <c r="E55" s="1" t="s">
        <v>49</v>
      </c>
      <c r="F55" s="12" t="s">
        <v>32</v>
      </c>
      <c r="G55" s="48" t="s">
        <v>50</v>
      </c>
      <c r="H55" s="47">
        <v>10790000</v>
      </c>
      <c r="I55" s="47">
        <v>800000</v>
      </c>
      <c r="J55" s="47" t="s">
        <v>81</v>
      </c>
      <c r="K55" s="48" t="s">
        <v>95</v>
      </c>
    </row>
    <row r="56" spans="1:11" x14ac:dyDescent="0.25">
      <c r="A56" s="2">
        <v>55</v>
      </c>
      <c r="B56" s="2" t="s">
        <v>101</v>
      </c>
      <c r="C56" s="2" t="s">
        <v>14</v>
      </c>
      <c r="D56" s="1" t="s">
        <v>16</v>
      </c>
      <c r="E56" s="1" t="s">
        <v>44</v>
      </c>
      <c r="F56" s="12" t="s">
        <v>30</v>
      </c>
      <c r="G56" s="48" t="s">
        <v>75</v>
      </c>
      <c r="H56" s="47">
        <v>55900000</v>
      </c>
      <c r="I56" s="47">
        <v>1600000</v>
      </c>
      <c r="J56" s="47" t="s">
        <v>81</v>
      </c>
      <c r="K56" s="48" t="s">
        <v>92</v>
      </c>
    </row>
    <row r="57" spans="1:11" x14ac:dyDescent="0.25">
      <c r="A57" s="2">
        <v>56</v>
      </c>
      <c r="B57" s="2" t="s">
        <v>98</v>
      </c>
      <c r="C57" s="2" t="s">
        <v>14</v>
      </c>
      <c r="D57" s="1" t="s">
        <v>48</v>
      </c>
      <c r="E57" s="1" t="s">
        <v>87</v>
      </c>
      <c r="F57" s="12" t="s">
        <v>30</v>
      </c>
      <c r="G57" s="48" t="s">
        <v>85</v>
      </c>
      <c r="H57" s="47">
        <v>65200000</v>
      </c>
      <c r="I57" s="47">
        <v>500000</v>
      </c>
      <c r="J57" s="47" t="s">
        <v>81</v>
      </c>
      <c r="K57" s="48" t="s">
        <v>79</v>
      </c>
    </row>
    <row r="58" spans="1:11" x14ac:dyDescent="0.25">
      <c r="A58" s="2">
        <v>57</v>
      </c>
      <c r="B58" s="2" t="s">
        <v>98</v>
      </c>
      <c r="C58" s="2" t="s">
        <v>14</v>
      </c>
      <c r="D58" s="1" t="s">
        <v>16</v>
      </c>
      <c r="E58" s="1" t="s">
        <v>43</v>
      </c>
      <c r="F58" s="12" t="s">
        <v>31</v>
      </c>
      <c r="G58" s="48" t="s">
        <v>69</v>
      </c>
      <c r="H58" s="47">
        <v>42300000</v>
      </c>
      <c r="I58" s="47">
        <v>300000</v>
      </c>
      <c r="J58" s="47" t="s">
        <v>81</v>
      </c>
      <c r="K58" s="48" t="s">
        <v>92</v>
      </c>
    </row>
    <row r="59" spans="1:11" x14ac:dyDescent="0.25">
      <c r="A59" s="2">
        <v>58</v>
      </c>
      <c r="B59" s="2" t="s">
        <v>102</v>
      </c>
      <c r="C59" s="2" t="s">
        <v>14</v>
      </c>
      <c r="D59" s="1" t="s">
        <v>16</v>
      </c>
      <c r="E59" s="1" t="s">
        <v>49</v>
      </c>
      <c r="F59" s="12" t="s">
        <v>32</v>
      </c>
      <c r="G59" s="48" t="s">
        <v>50</v>
      </c>
      <c r="H59" s="47">
        <v>12300000</v>
      </c>
      <c r="I59" s="47">
        <v>200000</v>
      </c>
      <c r="J59" s="47" t="s">
        <v>81</v>
      </c>
      <c r="K59" s="48" t="s">
        <v>95</v>
      </c>
    </row>
    <row r="60" spans="1:11" x14ac:dyDescent="0.25">
      <c r="A60" s="2">
        <v>59</v>
      </c>
      <c r="B60" s="2" t="s">
        <v>102</v>
      </c>
      <c r="C60" s="2" t="s">
        <v>14</v>
      </c>
      <c r="D60" s="1" t="s">
        <v>48</v>
      </c>
      <c r="E60" s="1" t="s">
        <v>43</v>
      </c>
      <c r="F60" s="12" t="s">
        <v>31</v>
      </c>
      <c r="G60" s="48" t="s">
        <v>50</v>
      </c>
      <c r="H60" s="47">
        <v>25800000</v>
      </c>
      <c r="I60" s="47">
        <v>200000</v>
      </c>
      <c r="J60" s="47" t="s">
        <v>81</v>
      </c>
      <c r="K60" s="48" t="s">
        <v>92</v>
      </c>
    </row>
    <row r="61" spans="1:11" x14ac:dyDescent="0.25">
      <c r="A61" s="2">
        <v>60</v>
      </c>
      <c r="B61" s="2" t="s">
        <v>103</v>
      </c>
      <c r="C61" s="2" t="s">
        <v>14</v>
      </c>
      <c r="D61" s="1" t="s">
        <v>23</v>
      </c>
      <c r="E61" s="5" t="s">
        <v>43</v>
      </c>
      <c r="F61" s="12" t="s">
        <v>31</v>
      </c>
      <c r="G61" s="48" t="s">
        <v>50</v>
      </c>
      <c r="H61" s="47">
        <v>25800000</v>
      </c>
      <c r="I61" s="47">
        <v>200000</v>
      </c>
      <c r="J61" s="47" t="s">
        <v>81</v>
      </c>
      <c r="K61" s="48" t="s">
        <v>96</v>
      </c>
    </row>
    <row r="62" spans="1:11" x14ac:dyDescent="0.25">
      <c r="A62" s="2">
        <v>61</v>
      </c>
      <c r="B62" s="2" t="s">
        <v>103</v>
      </c>
      <c r="C62" s="2" t="s">
        <v>14</v>
      </c>
      <c r="D62" s="1" t="s">
        <v>89</v>
      </c>
      <c r="E62" s="5" t="s">
        <v>44</v>
      </c>
      <c r="F62" s="12" t="s">
        <v>30</v>
      </c>
      <c r="G62" s="48" t="s">
        <v>68</v>
      </c>
      <c r="H62" s="47">
        <v>50230000</v>
      </c>
      <c r="I62" s="47">
        <v>300000</v>
      </c>
      <c r="J62" s="47" t="s">
        <v>81</v>
      </c>
      <c r="K62" s="48" t="s">
        <v>79</v>
      </c>
    </row>
    <row r="63" spans="1:11" x14ac:dyDescent="0.25">
      <c r="A63" s="2">
        <v>62</v>
      </c>
      <c r="B63" s="2" t="s">
        <v>103</v>
      </c>
      <c r="C63" s="2" t="s">
        <v>14</v>
      </c>
      <c r="D63" s="1" t="s">
        <v>48</v>
      </c>
      <c r="E63" s="5" t="s">
        <v>49</v>
      </c>
      <c r="F63" s="12" t="s">
        <v>32</v>
      </c>
      <c r="G63" s="48" t="s">
        <v>50</v>
      </c>
      <c r="H63" s="47">
        <v>10820000</v>
      </c>
      <c r="I63" s="47">
        <v>200000</v>
      </c>
      <c r="J63" s="47" t="s">
        <v>81</v>
      </c>
      <c r="K63" s="48" t="s">
        <v>95</v>
      </c>
    </row>
    <row r="64" spans="1:11" x14ac:dyDescent="0.25">
      <c r="A64" s="2">
        <v>63</v>
      </c>
      <c r="B64" s="2" t="s">
        <v>105</v>
      </c>
      <c r="C64" s="2" t="s">
        <v>14</v>
      </c>
      <c r="D64" s="1" t="s">
        <v>27</v>
      </c>
      <c r="E64" s="5" t="s">
        <v>43</v>
      </c>
      <c r="F64" s="10" t="s">
        <v>31</v>
      </c>
      <c r="G64" s="48" t="s">
        <v>69</v>
      </c>
      <c r="H64" s="47">
        <v>28920000</v>
      </c>
      <c r="I64" s="47">
        <v>1600000</v>
      </c>
      <c r="J64" s="47">
        <v>800000</v>
      </c>
      <c r="K64" s="48" t="s">
        <v>92</v>
      </c>
    </row>
    <row r="65" spans="1:11" x14ac:dyDescent="0.25">
      <c r="A65" s="2">
        <v>64</v>
      </c>
      <c r="B65" s="2" t="s">
        <v>105</v>
      </c>
      <c r="C65" s="2" t="s">
        <v>14</v>
      </c>
      <c r="D65" s="6" t="s">
        <v>29</v>
      </c>
      <c r="E65" s="5" t="s">
        <v>71</v>
      </c>
      <c r="F65" s="10" t="s">
        <v>42</v>
      </c>
      <c r="G65" s="48" t="s">
        <v>70</v>
      </c>
      <c r="H65" s="47">
        <v>188920000</v>
      </c>
      <c r="I65" s="47">
        <v>3000000</v>
      </c>
      <c r="J65" s="47">
        <v>1500000</v>
      </c>
      <c r="K65" s="48" t="s">
        <v>83</v>
      </c>
    </row>
    <row r="66" spans="1:11" x14ac:dyDescent="0.25">
      <c r="A66" s="2">
        <v>65</v>
      </c>
      <c r="B66" s="2" t="s">
        <v>105</v>
      </c>
      <c r="C66" s="2" t="s">
        <v>14</v>
      </c>
      <c r="D66" s="6" t="s">
        <v>28</v>
      </c>
      <c r="E66" s="5" t="s">
        <v>49</v>
      </c>
      <c r="F66" s="10" t="s">
        <v>32</v>
      </c>
      <c r="G66" s="48" t="s">
        <v>50</v>
      </c>
      <c r="H66" s="47">
        <v>10790000</v>
      </c>
      <c r="I66" s="47">
        <v>600000</v>
      </c>
      <c r="J66" s="47">
        <v>300000</v>
      </c>
      <c r="K66" s="48" t="s">
        <v>84</v>
      </c>
    </row>
    <row r="67" spans="1:11" x14ac:dyDescent="0.25">
      <c r="A67" s="2">
        <v>66</v>
      </c>
      <c r="B67" s="2" t="s">
        <v>105</v>
      </c>
      <c r="C67" s="2" t="s">
        <v>14</v>
      </c>
      <c r="D67" s="6" t="s">
        <v>16</v>
      </c>
      <c r="E67" s="5" t="s">
        <v>44</v>
      </c>
      <c r="F67" s="10" t="s">
        <v>30</v>
      </c>
      <c r="G67" s="48" t="s">
        <v>85</v>
      </c>
      <c r="H67" s="47">
        <v>55900000</v>
      </c>
      <c r="I67" s="47">
        <v>1600000</v>
      </c>
      <c r="J67" s="47">
        <v>800000</v>
      </c>
      <c r="K67" s="48" t="s">
        <v>92</v>
      </c>
    </row>
    <row r="68" spans="1:11" x14ac:dyDescent="0.25">
      <c r="B68" s="4"/>
      <c r="C68" s="4"/>
    </row>
    <row r="69" spans="1:11" x14ac:dyDescent="0.25">
      <c r="B69" s="4"/>
      <c r="C69" s="4"/>
    </row>
    <row r="70" spans="1:11" x14ac:dyDescent="0.25">
      <c r="B70" s="4"/>
      <c r="C70" s="4"/>
    </row>
    <row r="71" spans="1:11" x14ac:dyDescent="0.25">
      <c r="B71" s="4"/>
      <c r="C71" s="4"/>
    </row>
    <row r="72" spans="1:11" x14ac:dyDescent="0.25">
      <c r="B72" s="4"/>
      <c r="C72" s="4"/>
    </row>
    <row r="73" spans="1:11" x14ac:dyDescent="0.25">
      <c r="B73" s="4"/>
      <c r="C73" s="4"/>
    </row>
    <row r="74" spans="1:11" x14ac:dyDescent="0.25">
      <c r="B74" s="4"/>
      <c r="C74" s="4"/>
    </row>
    <row r="75" spans="1:11" x14ac:dyDescent="0.25">
      <c r="B75" s="4"/>
      <c r="C75" s="4"/>
    </row>
    <row r="76" spans="1:11" x14ac:dyDescent="0.25">
      <c r="B76" s="4"/>
      <c r="C76" s="4"/>
    </row>
    <row r="77" spans="1:11" x14ac:dyDescent="0.25">
      <c r="B77" s="4"/>
      <c r="C77" s="4"/>
    </row>
  </sheetData>
  <phoneticPr fontId="1" type="noConversion"/>
  <conditionalFormatting sqref="B2:B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{F77928F5-9569-4429-A492-E1DDC235EAD5}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7928F5-9569-4429-A492-E1DDC235E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66"/>
  <sheetViews>
    <sheetView topLeftCell="A87" workbookViewId="0">
      <selection activeCell="E104" sqref="E104"/>
    </sheetView>
  </sheetViews>
  <sheetFormatPr defaultRowHeight="15" x14ac:dyDescent="0.25"/>
  <sheetData>
    <row r="2" spans="2:23" x14ac:dyDescent="0.25">
      <c r="H2">
        <v>10</v>
      </c>
      <c r="M2" t="s">
        <v>152</v>
      </c>
    </row>
    <row r="3" spans="2:23" x14ac:dyDescent="0.25">
      <c r="M3" s="1"/>
      <c r="N3" s="1">
        <v>1</v>
      </c>
      <c r="O3" s="1">
        <v>2</v>
      </c>
      <c r="P3" s="1">
        <v>3</v>
      </c>
      <c r="Q3" s="1">
        <v>4</v>
      </c>
      <c r="R3" s="1">
        <v>5</v>
      </c>
      <c r="S3" s="1">
        <v>6</v>
      </c>
      <c r="T3" s="1">
        <v>7</v>
      </c>
      <c r="U3" s="1">
        <v>8</v>
      </c>
      <c r="V3" s="1">
        <v>9</v>
      </c>
      <c r="W3" s="1">
        <v>10</v>
      </c>
    </row>
    <row r="4" spans="2:23" x14ac:dyDescent="0.25">
      <c r="B4" s="1"/>
      <c r="C4" s="1"/>
      <c r="D4" s="1" t="s">
        <v>106</v>
      </c>
      <c r="E4" s="1" t="s">
        <v>107</v>
      </c>
      <c r="F4" s="1" t="s">
        <v>108</v>
      </c>
      <c r="G4" s="1" t="s">
        <v>109</v>
      </c>
      <c r="H4" s="1" t="s">
        <v>113</v>
      </c>
      <c r="I4" s="1"/>
      <c r="M4" s="1" t="s">
        <v>110</v>
      </c>
      <c r="N4" s="1"/>
      <c r="O4" s="1"/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2:23" x14ac:dyDescent="0.25">
      <c r="B5" s="1" t="s">
        <v>117</v>
      </c>
      <c r="C5" s="1" t="s">
        <v>110</v>
      </c>
      <c r="D5" s="1">
        <v>5</v>
      </c>
      <c r="E5" s="1">
        <v>1000</v>
      </c>
      <c r="F5" s="1">
        <v>100</v>
      </c>
      <c r="G5" s="1">
        <v>300</v>
      </c>
      <c r="H5" s="16">
        <v>0.5</v>
      </c>
      <c r="I5" s="17"/>
      <c r="M5" s="1" t="s">
        <v>112</v>
      </c>
      <c r="N5" s="1"/>
      <c r="O5" s="1"/>
      <c r="P5" s="1">
        <v>5</v>
      </c>
      <c r="Q5" s="1">
        <v>4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3</v>
      </c>
    </row>
    <row r="6" spans="2:23" x14ac:dyDescent="0.25">
      <c r="B6" s="1" t="s">
        <v>118</v>
      </c>
      <c r="C6" s="1" t="s">
        <v>112</v>
      </c>
      <c r="D6" s="1">
        <v>8</v>
      </c>
      <c r="E6" s="1">
        <v>1200</v>
      </c>
      <c r="F6" s="1">
        <v>100</v>
      </c>
      <c r="G6" s="1">
        <v>400</v>
      </c>
      <c r="H6" s="16">
        <v>1</v>
      </c>
      <c r="I6" s="17"/>
      <c r="M6" s="1" t="s">
        <v>111</v>
      </c>
      <c r="N6" s="1"/>
      <c r="O6" s="1"/>
      <c r="P6" s="1"/>
      <c r="Q6" s="1"/>
      <c r="R6" s="1"/>
      <c r="S6" s="1"/>
      <c r="T6" s="1"/>
      <c r="U6" s="1">
        <v>10</v>
      </c>
      <c r="V6" s="1">
        <v>9</v>
      </c>
      <c r="W6" s="1">
        <v>8</v>
      </c>
    </row>
    <row r="7" spans="2:23" x14ac:dyDescent="0.25">
      <c r="B7" s="1" t="s">
        <v>119</v>
      </c>
      <c r="C7" s="1" t="s">
        <v>111</v>
      </c>
      <c r="D7" s="1">
        <v>10</v>
      </c>
      <c r="E7" s="1">
        <v>1500</v>
      </c>
      <c r="F7" s="1">
        <v>100</v>
      </c>
      <c r="G7" s="1">
        <v>200</v>
      </c>
      <c r="H7" s="16">
        <v>1.5</v>
      </c>
      <c r="I7" s="17"/>
    </row>
    <row r="8" spans="2:23" x14ac:dyDescent="0.25">
      <c r="O8" t="s">
        <v>151</v>
      </c>
    </row>
    <row r="9" spans="2:23" x14ac:dyDescent="0.25">
      <c r="B9" t="s">
        <v>150</v>
      </c>
      <c r="G9" t="s">
        <v>153</v>
      </c>
      <c r="H9" t="s">
        <v>154</v>
      </c>
      <c r="O9" s="1" t="s">
        <v>110</v>
      </c>
      <c r="P9" s="1">
        <v>0.3</v>
      </c>
      <c r="Q9" s="1">
        <v>3</v>
      </c>
      <c r="R9" s="1">
        <f>P9*Q9</f>
        <v>0.89999999999999991</v>
      </c>
    </row>
    <row r="10" spans="2:23" x14ac:dyDescent="0.25">
      <c r="B10" s="1"/>
      <c r="C10" s="1" t="s">
        <v>117</v>
      </c>
      <c r="D10" s="1" t="s">
        <v>118</v>
      </c>
      <c r="E10" s="1" t="s">
        <v>119</v>
      </c>
      <c r="G10" t="s">
        <v>107</v>
      </c>
      <c r="H10" t="s">
        <v>155</v>
      </c>
      <c r="O10" s="1" t="s">
        <v>112</v>
      </c>
      <c r="P10" s="1">
        <v>0.5</v>
      </c>
      <c r="Q10" s="1">
        <v>8</v>
      </c>
      <c r="R10" s="1">
        <f>Q10*P10</f>
        <v>4</v>
      </c>
    </row>
    <row r="11" spans="2:23" x14ac:dyDescent="0.25">
      <c r="B11" s="1" t="s">
        <v>114</v>
      </c>
      <c r="C11" s="1">
        <v>3</v>
      </c>
      <c r="D11" s="1">
        <v>2</v>
      </c>
      <c r="E11" s="1">
        <v>5</v>
      </c>
      <c r="O11" s="1" t="s">
        <v>111</v>
      </c>
      <c r="P11" s="1">
        <v>1</v>
      </c>
      <c r="Q11" s="1">
        <v>5</v>
      </c>
      <c r="R11" s="1">
        <f>Q11*P11</f>
        <v>5</v>
      </c>
    </row>
    <row r="12" spans="2:23" x14ac:dyDescent="0.25">
      <c r="B12" s="1" t="s">
        <v>115</v>
      </c>
      <c r="C12" s="1">
        <v>1</v>
      </c>
      <c r="D12" s="1">
        <v>1</v>
      </c>
      <c r="E12" s="1">
        <v>8</v>
      </c>
    </row>
    <row r="13" spans="2:23" x14ac:dyDescent="0.25">
      <c r="B13" s="1" t="s">
        <v>116</v>
      </c>
      <c r="C13" s="1">
        <v>1</v>
      </c>
      <c r="D13" s="1">
        <v>5</v>
      </c>
      <c r="E13" s="1">
        <v>1</v>
      </c>
      <c r="G13" t="s">
        <v>156</v>
      </c>
    </row>
    <row r="16" spans="2:23" x14ac:dyDescent="0.25">
      <c r="C16" s="45"/>
      <c r="D16" s="45"/>
      <c r="E16" s="45"/>
    </row>
    <row r="17" spans="1:15" x14ac:dyDescent="0.25">
      <c r="B17" s="1" t="s">
        <v>114</v>
      </c>
      <c r="C17" s="1">
        <v>3</v>
      </c>
      <c r="D17" s="1">
        <v>2</v>
      </c>
      <c r="E17" s="1">
        <v>5</v>
      </c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B18" s="1"/>
      <c r="C18" s="1"/>
      <c r="D18" s="1" t="s">
        <v>106</v>
      </c>
      <c r="E18" s="1" t="s">
        <v>107</v>
      </c>
      <c r="F18" s="1" t="s">
        <v>108</v>
      </c>
      <c r="G18" s="1" t="s">
        <v>109</v>
      </c>
      <c r="H18" s="1" t="s">
        <v>113</v>
      </c>
      <c r="I18" s="1"/>
      <c r="J18" s="1" t="s">
        <v>121</v>
      </c>
      <c r="K18" s="1" t="s">
        <v>122</v>
      </c>
      <c r="L18" s="1" t="s">
        <v>123</v>
      </c>
      <c r="M18" s="1" t="s">
        <v>124</v>
      </c>
      <c r="N18" s="1" t="s">
        <v>125</v>
      </c>
      <c r="O18" s="1" t="s">
        <v>126</v>
      </c>
    </row>
    <row r="19" spans="1:15" x14ac:dyDescent="0.25">
      <c r="B19" s="1" t="s">
        <v>117</v>
      </c>
      <c r="C19" s="1" t="s">
        <v>110</v>
      </c>
      <c r="D19" s="1">
        <v>5</v>
      </c>
      <c r="E19" s="1">
        <v>1000</v>
      </c>
      <c r="F19" s="1">
        <v>100</v>
      </c>
      <c r="G19" s="1">
        <v>300</v>
      </c>
      <c r="H19" s="1">
        <v>0.5</v>
      </c>
      <c r="I19" s="1"/>
      <c r="J19" s="1">
        <f>C17</f>
        <v>3</v>
      </c>
      <c r="K19" s="1">
        <f>ROUNDUP(J19*H19,0)</f>
        <v>2</v>
      </c>
      <c r="L19" s="1" t="b">
        <f>K19&lt;=D19</f>
        <v>1</v>
      </c>
      <c r="M19" s="1">
        <f>J19*F19*K19</f>
        <v>600</v>
      </c>
      <c r="N19" s="1">
        <f>M19+G19</f>
        <v>900</v>
      </c>
      <c r="O19" s="1">
        <f>E19-N19</f>
        <v>100</v>
      </c>
    </row>
    <row r="20" spans="1:15" x14ac:dyDescent="0.25">
      <c r="B20" s="1" t="s">
        <v>118</v>
      </c>
      <c r="C20" s="1" t="s">
        <v>112</v>
      </c>
      <c r="D20" s="1">
        <v>8</v>
      </c>
      <c r="E20" s="1">
        <v>1200</v>
      </c>
      <c r="F20" s="1">
        <v>100</v>
      </c>
      <c r="G20" s="1">
        <v>400</v>
      </c>
      <c r="H20" s="1">
        <v>1</v>
      </c>
      <c r="I20" s="1"/>
      <c r="J20" s="1">
        <f>D17</f>
        <v>2</v>
      </c>
      <c r="K20" s="1">
        <f>ROUNDUP(J20*H20,0)</f>
        <v>2</v>
      </c>
      <c r="L20" s="1" t="b">
        <f>K20&lt;=D20</f>
        <v>1</v>
      </c>
      <c r="M20" s="1">
        <f>J20*F20*K20</f>
        <v>400</v>
      </c>
      <c r="N20" s="1">
        <f>M20+G20</f>
        <v>800</v>
      </c>
      <c r="O20" s="1">
        <f>E20-N20</f>
        <v>400</v>
      </c>
    </row>
    <row r="21" spans="1:15" x14ac:dyDescent="0.25">
      <c r="B21" s="1" t="s">
        <v>119</v>
      </c>
      <c r="C21" s="1" t="s">
        <v>111</v>
      </c>
      <c r="D21" s="1">
        <v>10</v>
      </c>
      <c r="E21" s="1">
        <v>1500</v>
      </c>
      <c r="F21" s="1">
        <v>100</v>
      </c>
      <c r="G21" s="1">
        <v>200</v>
      </c>
      <c r="H21" s="1">
        <v>1.5</v>
      </c>
      <c r="I21" s="1"/>
      <c r="J21" s="1">
        <f>E17</f>
        <v>5</v>
      </c>
      <c r="K21" s="1">
        <f>ROUNDUP(J21*H21,0)</f>
        <v>8</v>
      </c>
      <c r="L21" s="1" t="b">
        <f>K21&lt;=D21</f>
        <v>1</v>
      </c>
      <c r="M21" s="1">
        <f>J21*F21*K21</f>
        <v>4000</v>
      </c>
      <c r="N21" s="1">
        <f>M21+G21</f>
        <v>4200</v>
      </c>
      <c r="O21" s="1">
        <f>E21-N21</f>
        <v>-2700</v>
      </c>
    </row>
    <row r="22" spans="1:15" x14ac:dyDescent="0.25">
      <c r="B22" s="1"/>
      <c r="C22" s="21"/>
      <c r="D22" s="21"/>
      <c r="E22" s="2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/>
      <c r="C23" s="1"/>
      <c r="D23" s="1"/>
      <c r="E23" s="1">
        <f>SUM(E19:E21)</f>
        <v>3700</v>
      </c>
      <c r="F23" s="1"/>
      <c r="G23" s="1"/>
      <c r="H23" s="1"/>
      <c r="I23" s="1"/>
      <c r="J23" s="1"/>
      <c r="K23" s="1"/>
      <c r="L23" s="1"/>
      <c r="M23" s="1"/>
      <c r="N23" s="1"/>
      <c r="O23" s="1">
        <f>SUM(O19:O21)</f>
        <v>-2200</v>
      </c>
    </row>
    <row r="24" spans="1:15" x14ac:dyDescent="0.25">
      <c r="B24" s="1" t="s">
        <v>128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B25" s="1"/>
      <c r="C25" s="1">
        <f>O23</f>
        <v>-2200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7" spans="1:15" x14ac:dyDescent="0.25">
      <c r="A27" s="1"/>
      <c r="B27" s="1" t="s">
        <v>115</v>
      </c>
      <c r="C27" s="1">
        <f>C12</f>
        <v>1</v>
      </c>
      <c r="D27" s="1">
        <f>D12</f>
        <v>1</v>
      </c>
      <c r="E27" s="1">
        <f>E12</f>
        <v>8</v>
      </c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/>
      <c r="B28" s="1"/>
      <c r="C28" s="1"/>
      <c r="D28" s="1" t="s">
        <v>106</v>
      </c>
      <c r="E28" s="1" t="s">
        <v>107</v>
      </c>
      <c r="F28" s="1" t="s">
        <v>108</v>
      </c>
      <c r="G28" s="1" t="s">
        <v>109</v>
      </c>
      <c r="H28" s="1" t="s">
        <v>113</v>
      </c>
      <c r="I28" s="1"/>
      <c r="J28" s="1" t="s">
        <v>121</v>
      </c>
      <c r="K28" s="1" t="s">
        <v>122</v>
      </c>
      <c r="L28" s="1" t="s">
        <v>123</v>
      </c>
      <c r="M28" s="1" t="s">
        <v>124</v>
      </c>
      <c r="N28" s="1" t="s">
        <v>125</v>
      </c>
      <c r="O28" s="1" t="s">
        <v>126</v>
      </c>
    </row>
    <row r="29" spans="1:15" x14ac:dyDescent="0.25">
      <c r="A29" s="1"/>
      <c r="B29" s="1" t="s">
        <v>117</v>
      </c>
      <c r="C29" s="1" t="s">
        <v>110</v>
      </c>
      <c r="D29" s="1">
        <v>5</v>
      </c>
      <c r="E29" s="1">
        <v>1000</v>
      </c>
      <c r="F29" s="1">
        <v>100</v>
      </c>
      <c r="G29" s="1">
        <v>300</v>
      </c>
      <c r="H29" s="1">
        <v>0.5</v>
      </c>
      <c r="I29" s="1"/>
      <c r="J29" s="1">
        <f>C27</f>
        <v>1</v>
      </c>
      <c r="K29" s="1">
        <f>ROUNDUP(J29*H29,0)</f>
        <v>1</v>
      </c>
      <c r="L29" s="1" t="b">
        <f>K29&lt;=D29</f>
        <v>1</v>
      </c>
      <c r="M29" s="1">
        <f>J29*F29*K29</f>
        <v>100</v>
      </c>
      <c r="N29" s="1">
        <f>M29+G29</f>
        <v>400</v>
      </c>
      <c r="O29" s="1">
        <f>E29-N29</f>
        <v>600</v>
      </c>
    </row>
    <row r="30" spans="1:15" x14ac:dyDescent="0.25">
      <c r="A30" s="1"/>
      <c r="B30" s="1" t="s">
        <v>118</v>
      </c>
      <c r="C30" s="1" t="s">
        <v>112</v>
      </c>
      <c r="D30" s="1">
        <v>8</v>
      </c>
      <c r="E30" s="1">
        <v>1200</v>
      </c>
      <c r="F30" s="1">
        <v>100</v>
      </c>
      <c r="G30" s="1">
        <v>400</v>
      </c>
      <c r="H30" s="1">
        <v>1</v>
      </c>
      <c r="I30" s="1"/>
      <c r="J30" s="1">
        <f>D27</f>
        <v>1</v>
      </c>
      <c r="K30" s="1">
        <f>ROUNDUP(J30*H30,0)</f>
        <v>1</v>
      </c>
      <c r="L30" s="1" t="b">
        <f>K30&lt;=D30</f>
        <v>1</v>
      </c>
      <c r="M30" s="1">
        <f>J30*F30*K30</f>
        <v>100</v>
      </c>
      <c r="N30" s="1">
        <f>M30+G30</f>
        <v>500</v>
      </c>
      <c r="O30" s="1">
        <f>E30-N30</f>
        <v>700</v>
      </c>
    </row>
    <row r="31" spans="1:15" x14ac:dyDescent="0.25">
      <c r="A31" s="1"/>
      <c r="B31" s="1" t="s">
        <v>119</v>
      </c>
      <c r="C31" s="1" t="s">
        <v>111</v>
      </c>
      <c r="D31" s="1">
        <v>10</v>
      </c>
      <c r="E31" s="1">
        <v>1500</v>
      </c>
      <c r="F31" s="1">
        <v>100</v>
      </c>
      <c r="G31" s="1">
        <v>200</v>
      </c>
      <c r="H31" s="1">
        <v>1.5</v>
      </c>
      <c r="I31" s="1"/>
      <c r="J31" s="1">
        <f>E27</f>
        <v>8</v>
      </c>
      <c r="K31" s="1">
        <f>ROUNDUP(J31*H31,0)</f>
        <v>12</v>
      </c>
      <c r="L31" s="1" t="b">
        <f>K31&lt;=D31</f>
        <v>0</v>
      </c>
      <c r="M31" s="1">
        <f>J31*F31*K31</f>
        <v>9600</v>
      </c>
      <c r="N31" s="1">
        <f>M31+G31</f>
        <v>9800</v>
      </c>
      <c r="O31" s="1">
        <f>E31-N31</f>
        <v>-8300</v>
      </c>
    </row>
    <row r="32" spans="1:15" x14ac:dyDescent="0.25">
      <c r="A32" s="1"/>
      <c r="B32" s="1"/>
      <c r="C32" s="21"/>
      <c r="D32" s="21"/>
      <c r="E32" s="2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1"/>
      <c r="C33" s="1"/>
      <c r="D33" s="1"/>
      <c r="E33" s="1">
        <f>SUM(E29:E31)</f>
        <v>3700</v>
      </c>
      <c r="F33" s="1"/>
      <c r="G33" s="1"/>
      <c r="H33" s="1"/>
      <c r="I33" s="1"/>
      <c r="J33" s="1"/>
      <c r="K33" s="1"/>
      <c r="L33" s="1"/>
      <c r="M33" s="1"/>
      <c r="N33" s="1"/>
      <c r="O33" s="1">
        <f>SUM(O29:O31)</f>
        <v>-7000</v>
      </c>
    </row>
    <row r="34" spans="1:15" x14ac:dyDescent="0.25">
      <c r="A34" s="1"/>
      <c r="B34" s="1" t="s">
        <v>128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1"/>
      <c r="C35" s="1">
        <f>O33</f>
        <v>-7000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7" spans="1:15" x14ac:dyDescent="0.25">
      <c r="B37" s="1" t="s">
        <v>116</v>
      </c>
      <c r="C37" s="1">
        <f>C13</f>
        <v>1</v>
      </c>
      <c r="D37" s="1">
        <f>D13</f>
        <v>5</v>
      </c>
      <c r="E37" s="1">
        <f>E13</f>
        <v>1</v>
      </c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B38" s="1"/>
      <c r="C38" s="1"/>
      <c r="D38" s="1" t="s">
        <v>106</v>
      </c>
      <c r="E38" s="1" t="s">
        <v>107</v>
      </c>
      <c r="F38" s="1" t="s">
        <v>108</v>
      </c>
      <c r="G38" s="1" t="s">
        <v>109</v>
      </c>
      <c r="H38" s="28" t="s">
        <v>113</v>
      </c>
      <c r="I38" s="30"/>
      <c r="J38" s="1" t="s">
        <v>121</v>
      </c>
      <c r="K38" s="1" t="s">
        <v>122</v>
      </c>
      <c r="L38" s="1" t="s">
        <v>123</v>
      </c>
      <c r="M38" s="1" t="s">
        <v>124</v>
      </c>
      <c r="N38" s="1" t="s">
        <v>125</v>
      </c>
      <c r="O38" s="1" t="s">
        <v>126</v>
      </c>
    </row>
    <row r="39" spans="1:15" x14ac:dyDescent="0.25">
      <c r="B39" s="1" t="s">
        <v>117</v>
      </c>
      <c r="C39" s="1" t="s">
        <v>110</v>
      </c>
      <c r="D39" s="1">
        <v>5</v>
      </c>
      <c r="E39" s="1">
        <v>1000</v>
      </c>
      <c r="F39" s="1">
        <v>100</v>
      </c>
      <c r="G39" s="1">
        <v>300</v>
      </c>
      <c r="H39" s="28">
        <v>0.5</v>
      </c>
      <c r="I39" s="30"/>
      <c r="J39" s="1">
        <f>C37</f>
        <v>1</v>
      </c>
      <c r="K39" s="1">
        <f>ROUNDUP(J39*H39,0)</f>
        <v>1</v>
      </c>
      <c r="L39" s="1" t="b">
        <f>K39&lt;=D39</f>
        <v>1</v>
      </c>
      <c r="M39" s="1">
        <f>J39*F39*K39</f>
        <v>100</v>
      </c>
      <c r="N39" s="1">
        <f>M39+G39</f>
        <v>400</v>
      </c>
      <c r="O39" s="1">
        <f>E39-N39</f>
        <v>600</v>
      </c>
    </row>
    <row r="40" spans="1:15" x14ac:dyDescent="0.25">
      <c r="B40" s="1" t="s">
        <v>118</v>
      </c>
      <c r="C40" s="1" t="s">
        <v>112</v>
      </c>
      <c r="D40" s="1">
        <v>8</v>
      </c>
      <c r="E40" s="1">
        <v>1200</v>
      </c>
      <c r="F40" s="1">
        <v>100</v>
      </c>
      <c r="G40" s="1">
        <v>400</v>
      </c>
      <c r="H40" s="28">
        <v>1</v>
      </c>
      <c r="I40" s="30"/>
      <c r="J40" s="1">
        <f>D37</f>
        <v>5</v>
      </c>
      <c r="K40" s="1">
        <f>ROUNDUP(J40*H40,0)</f>
        <v>5</v>
      </c>
      <c r="L40" s="1" t="b">
        <f>K40&lt;=D40</f>
        <v>1</v>
      </c>
      <c r="M40" s="1">
        <f>J40*F40*K40</f>
        <v>2500</v>
      </c>
      <c r="N40" s="1">
        <f>M40+G40</f>
        <v>2900</v>
      </c>
      <c r="O40" s="1">
        <f>E40-N40</f>
        <v>-1700</v>
      </c>
    </row>
    <row r="41" spans="1:15" x14ac:dyDescent="0.25">
      <c r="B41" s="1" t="s">
        <v>119</v>
      </c>
      <c r="C41" s="1" t="s">
        <v>111</v>
      </c>
      <c r="D41" s="1">
        <v>10</v>
      </c>
      <c r="E41" s="1">
        <v>1500</v>
      </c>
      <c r="F41" s="1">
        <v>100</v>
      </c>
      <c r="G41" s="1">
        <v>200</v>
      </c>
      <c r="H41" s="28">
        <v>1.5</v>
      </c>
      <c r="I41" s="30"/>
      <c r="J41" s="1">
        <f>E37</f>
        <v>1</v>
      </c>
      <c r="K41" s="1">
        <f>ROUNDUP(J41*H41,0)</f>
        <v>2</v>
      </c>
      <c r="L41" s="1" t="b">
        <f>K41&lt;=D41</f>
        <v>1</v>
      </c>
      <c r="M41" s="1">
        <f>J41*F41*K41</f>
        <v>200</v>
      </c>
      <c r="N41" s="1">
        <f>M41+G41</f>
        <v>400</v>
      </c>
      <c r="O41" s="1">
        <f>E41-N41</f>
        <v>1100</v>
      </c>
    </row>
    <row r="42" spans="1:15" x14ac:dyDescent="0.25">
      <c r="B42" s="1"/>
      <c r="C42" s="20"/>
      <c r="D42" s="20"/>
      <c r="E42" s="20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B43" s="1"/>
      <c r="C43" s="1"/>
      <c r="D43" s="1"/>
      <c r="E43" s="1">
        <f>SUM(E39:E41)</f>
        <v>3700</v>
      </c>
      <c r="F43" s="1"/>
      <c r="G43" s="1"/>
      <c r="H43" s="1"/>
      <c r="I43" s="1"/>
      <c r="J43" s="1"/>
      <c r="K43" s="1"/>
      <c r="L43" s="1"/>
      <c r="M43" s="1"/>
      <c r="N43" s="1"/>
      <c r="O43" s="1">
        <f>SUM(O39:O41)</f>
        <v>0</v>
      </c>
    </row>
    <row r="44" spans="1:15" x14ac:dyDescent="0.25">
      <c r="B44" s="1" t="s">
        <v>128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B45" s="1"/>
      <c r="C45" s="1">
        <f>O43</f>
        <v>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8" spans="1:15" x14ac:dyDescent="0.25">
      <c r="B48" s="31" t="s">
        <v>129</v>
      </c>
      <c r="C48" s="32"/>
      <c r="D48" s="32"/>
      <c r="E48" s="33"/>
    </row>
    <row r="49" spans="2:5" x14ac:dyDescent="0.25">
      <c r="B49" s="1"/>
      <c r="C49" s="1" t="s">
        <v>130</v>
      </c>
      <c r="D49" s="1" t="s">
        <v>131</v>
      </c>
      <c r="E49" s="1" t="s">
        <v>127</v>
      </c>
    </row>
    <row r="50" spans="2:5" x14ac:dyDescent="0.25">
      <c r="B50" s="1" t="s">
        <v>114</v>
      </c>
      <c r="C50" s="1">
        <f>C25</f>
        <v>-2200</v>
      </c>
      <c r="D50" s="1">
        <f>C50+ABS(MIN($C$50:$C$52))+100</f>
        <v>4900</v>
      </c>
      <c r="E50" s="1">
        <f>D50/(MAX($D$50:$D$52))</f>
        <v>0.6901408450704225</v>
      </c>
    </row>
    <row r="51" spans="2:5" x14ac:dyDescent="0.25">
      <c r="B51" s="1" t="s">
        <v>115</v>
      </c>
      <c r="C51" s="1">
        <f>C35</f>
        <v>-7000</v>
      </c>
      <c r="D51" s="1">
        <f>C51+ABS(MIN($C$50:$C$52))+100</f>
        <v>100</v>
      </c>
      <c r="E51" s="1">
        <f>D51/(MAX($D$50:$D$52))</f>
        <v>1.4084507042253521E-2</v>
      </c>
    </row>
    <row r="52" spans="2:5" x14ac:dyDescent="0.25">
      <c r="B52" s="1" t="s">
        <v>116</v>
      </c>
      <c r="C52" s="1">
        <f>C45</f>
        <v>0</v>
      </c>
      <c r="D52" s="1">
        <f>C52+ABS(MIN($C$50:$C$52))+100</f>
        <v>7100</v>
      </c>
      <c r="E52" s="1">
        <f>D52/(MAX($D$50:$D$52))</f>
        <v>1</v>
      </c>
    </row>
    <row r="53" spans="2:5" x14ac:dyDescent="0.25">
      <c r="B53" s="1"/>
      <c r="C53" s="1"/>
      <c r="D53" s="1"/>
      <c r="E53" s="1"/>
    </row>
    <row r="54" spans="2:5" x14ac:dyDescent="0.25">
      <c r="B54" s="28" t="s">
        <v>132</v>
      </c>
      <c r="C54" s="29"/>
      <c r="D54" s="29"/>
      <c r="E54" s="30"/>
    </row>
    <row r="55" spans="2:5" x14ac:dyDescent="0.25">
      <c r="B55" s="1"/>
      <c r="C55" s="1">
        <f>SUM(E50:E52)</f>
        <v>1.704225352112676</v>
      </c>
      <c r="D55" s="1"/>
      <c r="E55" s="1"/>
    </row>
    <row r="57" spans="2:5" x14ac:dyDescent="0.25">
      <c r="B57" s="28" t="s">
        <v>133</v>
      </c>
      <c r="C57" s="29"/>
      <c r="D57" s="30"/>
    </row>
    <row r="58" spans="2:5" x14ac:dyDescent="0.25">
      <c r="B58" s="1" t="s">
        <v>114</v>
      </c>
      <c r="C58" s="1">
        <f>E50</f>
        <v>0.6901408450704225</v>
      </c>
      <c r="D58" s="1">
        <f>C58/$C$55</f>
        <v>0.4049586776859504</v>
      </c>
    </row>
    <row r="59" spans="2:5" x14ac:dyDescent="0.25">
      <c r="B59" s="1" t="s">
        <v>115</v>
      </c>
      <c r="C59" s="1">
        <f>E51</f>
        <v>1.4084507042253521E-2</v>
      </c>
      <c r="D59" s="1">
        <f>C59/$C$55</f>
        <v>8.2644628099173556E-3</v>
      </c>
    </row>
    <row r="60" spans="2:5" x14ac:dyDescent="0.25">
      <c r="B60" s="1" t="s">
        <v>116</v>
      </c>
      <c r="C60" s="1">
        <f>E52</f>
        <v>1</v>
      </c>
      <c r="D60" s="1">
        <f>C60/$C$55</f>
        <v>0.58677685950413228</v>
      </c>
    </row>
    <row r="62" spans="2:5" x14ac:dyDescent="0.25">
      <c r="B62" s="22" t="s">
        <v>134</v>
      </c>
      <c r="C62" s="23"/>
      <c r="D62" s="24"/>
    </row>
    <row r="63" spans="2:5" x14ac:dyDescent="0.25">
      <c r="B63" s="25"/>
      <c r="C63" s="26"/>
      <c r="D63" s="27"/>
    </row>
    <row r="64" spans="2:5" x14ac:dyDescent="0.25">
      <c r="B64" s="1" t="s">
        <v>114</v>
      </c>
      <c r="C64" s="1">
        <f>D58</f>
        <v>0.4049586776859504</v>
      </c>
      <c r="D64" s="1">
        <f>C64</f>
        <v>0.4049586776859504</v>
      </c>
    </row>
    <row r="65" spans="2:6" x14ac:dyDescent="0.25">
      <c r="B65" s="1" t="s">
        <v>115</v>
      </c>
      <c r="C65" s="1">
        <f>D59</f>
        <v>8.2644628099173556E-3</v>
      </c>
      <c r="D65" s="1">
        <f>D64+C65</f>
        <v>0.41322314049586772</v>
      </c>
    </row>
    <row r="66" spans="2:6" x14ac:dyDescent="0.25">
      <c r="B66" s="1" t="s">
        <v>116</v>
      </c>
      <c r="C66" s="1">
        <f>D60</f>
        <v>0.58677685950413228</v>
      </c>
      <c r="D66" s="1">
        <f>D65+C66</f>
        <v>1</v>
      </c>
    </row>
    <row r="68" spans="2:6" x14ac:dyDescent="0.25">
      <c r="B68" s="22" t="s">
        <v>138</v>
      </c>
      <c r="C68" s="23"/>
      <c r="D68" s="24"/>
    </row>
    <row r="69" spans="2:6" x14ac:dyDescent="0.25">
      <c r="B69" s="25"/>
      <c r="C69" s="26"/>
      <c r="D69" s="27"/>
    </row>
    <row r="70" spans="2:6" x14ac:dyDescent="0.25">
      <c r="B70" s="1" t="s">
        <v>114</v>
      </c>
      <c r="C70" s="1">
        <v>0.52132130479124961</v>
      </c>
      <c r="D70" s="1" t="str">
        <f>IF(C70&lt;=D64,"c1",IF(C70&lt;=D65,"c2","c3"))</f>
        <v>c3</v>
      </c>
    </row>
    <row r="71" spans="2:6" x14ac:dyDescent="0.25">
      <c r="B71" s="1" t="s">
        <v>115</v>
      </c>
      <c r="C71" s="1">
        <v>0.15943472762859023</v>
      </c>
      <c r="D71" s="1" t="str">
        <f>IF(C71&lt;=D65,"c1",IF(C71&lt;=D66,"c2","c3"))</f>
        <v>c1</v>
      </c>
    </row>
    <row r="72" spans="2:6" x14ac:dyDescent="0.25">
      <c r="B72" s="1" t="s">
        <v>116</v>
      </c>
      <c r="C72" s="1">
        <v>0.18285015496127777</v>
      </c>
      <c r="D72" s="1" t="str">
        <f>IF(C72&lt;=D66,"c1",IF(C72&lt;=D67,"c2","c3"))</f>
        <v>c1</v>
      </c>
    </row>
    <row r="74" spans="2:6" x14ac:dyDescent="0.25">
      <c r="B74" s="28" t="s">
        <v>135</v>
      </c>
      <c r="C74" s="30"/>
    </row>
    <row r="75" spans="2:6" x14ac:dyDescent="0.25">
      <c r="B75" s="1" t="s">
        <v>114</v>
      </c>
      <c r="C75" s="1" t="str">
        <f>D70</f>
        <v>c3</v>
      </c>
    </row>
    <row r="76" spans="2:6" x14ac:dyDescent="0.25">
      <c r="B76" s="1" t="s">
        <v>115</v>
      </c>
      <c r="C76" s="1" t="str">
        <f>D71</f>
        <v>c1</v>
      </c>
    </row>
    <row r="77" spans="2:6" x14ac:dyDescent="0.25">
      <c r="B77" s="1" t="s">
        <v>116</v>
      </c>
      <c r="C77" s="1" t="str">
        <f>D72</f>
        <v>c1</v>
      </c>
    </row>
    <row r="79" spans="2:6" x14ac:dyDescent="0.25">
      <c r="B79" s="44" t="s">
        <v>136</v>
      </c>
      <c r="C79" s="44"/>
      <c r="D79" s="44"/>
      <c r="E79" s="44"/>
      <c r="F79" s="44"/>
    </row>
    <row r="80" spans="2:6" x14ac:dyDescent="0.25">
      <c r="B80" s="15"/>
      <c r="C80" s="1"/>
      <c r="D80" s="1"/>
      <c r="E80" s="1"/>
      <c r="F80" s="1"/>
    </row>
    <row r="81" spans="1:6" x14ac:dyDescent="0.25">
      <c r="B81" s="1" t="s">
        <v>114</v>
      </c>
      <c r="C81" s="1" t="str">
        <f>C75</f>
        <v>c3</v>
      </c>
      <c r="D81" s="1">
        <f>VLOOKUP($C81,$B$11:$E$13,2,FALSE)</f>
        <v>1</v>
      </c>
      <c r="E81" s="1">
        <f>VLOOKUP($C81,$B$11:$E$13,3,FALSE)</f>
        <v>5</v>
      </c>
      <c r="F81" s="1">
        <f>VLOOKUP($C81,$B$11:$E$13,4,FALSE)</f>
        <v>1</v>
      </c>
    </row>
    <row r="82" spans="1:6" x14ac:dyDescent="0.25">
      <c r="B82" s="1" t="s">
        <v>115</v>
      </c>
      <c r="C82" s="1" t="str">
        <f>C76</f>
        <v>c1</v>
      </c>
      <c r="D82" s="1">
        <f>VLOOKUP($C82,$B$11:$E$13,2,FALSE)</f>
        <v>3</v>
      </c>
      <c r="E82" s="1">
        <f>VLOOKUP($C82,$B$11:$E$13,3,FALSE)</f>
        <v>2</v>
      </c>
      <c r="F82" s="1">
        <f>VLOOKUP($C82,$B$11:$E$13,4,FALSE)</f>
        <v>5</v>
      </c>
    </row>
    <row r="83" spans="1:6" x14ac:dyDescent="0.25">
      <c r="B83" s="1" t="s">
        <v>116</v>
      </c>
      <c r="C83" s="1" t="str">
        <f>C77</f>
        <v>c1</v>
      </c>
      <c r="D83" s="1">
        <f>VLOOKUP($C83,$B$11:$E$13,2,FALSE)</f>
        <v>3</v>
      </c>
      <c r="E83" s="1">
        <f>VLOOKUP($C83,$B$11:$E$13,3,FALSE)</f>
        <v>2</v>
      </c>
      <c r="F83" s="1">
        <f>VLOOKUP($C83,$B$11:$E$13,4,FALSE)</f>
        <v>5</v>
      </c>
    </row>
    <row r="86" spans="1:6" x14ac:dyDescent="0.25">
      <c r="B86" s="21" t="s">
        <v>137</v>
      </c>
      <c r="C86" s="21"/>
      <c r="D86" s="1">
        <v>0.25</v>
      </c>
    </row>
    <row r="87" spans="1:6" x14ac:dyDescent="0.25">
      <c r="B87" s="1"/>
      <c r="C87" s="1"/>
      <c r="D87" s="1"/>
    </row>
    <row r="88" spans="1:6" x14ac:dyDescent="0.25">
      <c r="B88" s="1" t="s">
        <v>138</v>
      </c>
      <c r="C88" s="1"/>
      <c r="D88" s="1"/>
    </row>
    <row r="89" spans="1:6" x14ac:dyDescent="0.25">
      <c r="B89" s="1" t="s">
        <v>114</v>
      </c>
      <c r="C89" s="1">
        <v>0.23521097657930101</v>
      </c>
      <c r="D89" s="1" t="str">
        <f>IF(C89&lt;$D$86,"parent","")</f>
        <v>parent</v>
      </c>
    </row>
    <row r="90" spans="1:6" x14ac:dyDescent="0.25">
      <c r="B90" s="1" t="s">
        <v>115</v>
      </c>
      <c r="C90" s="1">
        <v>0.44507206134163768</v>
      </c>
      <c r="D90" s="1" t="str">
        <f>IF(C90&lt;$D$86,"parent","")</f>
        <v/>
      </c>
    </row>
    <row r="91" spans="1:6" x14ac:dyDescent="0.25">
      <c r="B91" s="1" t="s">
        <v>116</v>
      </c>
      <c r="C91" s="1">
        <v>7.7923741205586428E-2</v>
      </c>
      <c r="D91" s="1" t="str">
        <f>IF(C91&lt;$D$86,"parent","")</f>
        <v>parent</v>
      </c>
    </row>
    <row r="94" spans="1:6" x14ac:dyDescent="0.25">
      <c r="A94" s="18"/>
      <c r="B94" s="1" t="s">
        <v>114</v>
      </c>
      <c r="C94" s="1">
        <f>VLOOKUP($B94,$B$11:$E$13,2,FALSE)</f>
        <v>3</v>
      </c>
      <c r="D94" s="1">
        <f>VLOOKUP($B94,$B$11:$E$13,3,FALSE)</f>
        <v>2</v>
      </c>
      <c r="E94" s="1">
        <f>VLOOKUP($B94,$B$11:$E$13,4,FALSE)</f>
        <v>5</v>
      </c>
    </row>
    <row r="95" spans="1:6" x14ac:dyDescent="0.25">
      <c r="A95" s="18"/>
      <c r="B95" s="1" t="s">
        <v>116</v>
      </c>
      <c r="C95" s="1">
        <f>VLOOKUP($B95,$B$11:$E$13,2,FALSE)</f>
        <v>1</v>
      </c>
      <c r="D95" s="1">
        <f>VLOOKUP($B95,$B$11:$E$13,3,FALSE)</f>
        <v>5</v>
      </c>
      <c r="E95" s="1">
        <f>VLOOKUP($B95,$B$11:$E$13,4,FALSE)</f>
        <v>1</v>
      </c>
    </row>
    <row r="98" spans="1:6" x14ac:dyDescent="0.25">
      <c r="A98" s="1"/>
      <c r="B98" s="21" t="s">
        <v>139</v>
      </c>
      <c r="C98" s="21"/>
      <c r="D98" s="21"/>
      <c r="E98" s="21"/>
    </row>
    <row r="99" spans="1:6" x14ac:dyDescent="0.25">
      <c r="A99" s="1"/>
      <c r="B99" s="1"/>
      <c r="C99" s="1"/>
      <c r="D99" s="1"/>
      <c r="E99" s="1"/>
    </row>
    <row r="100" spans="1:6" x14ac:dyDescent="0.25">
      <c r="A100" s="18"/>
      <c r="B100" s="1" t="s">
        <v>114</v>
      </c>
      <c r="C100" s="1">
        <v>3</v>
      </c>
      <c r="D100" s="1">
        <v>5</v>
      </c>
      <c r="E100" s="1">
        <v>5</v>
      </c>
    </row>
    <row r="101" spans="1:6" x14ac:dyDescent="0.25">
      <c r="A101" s="18"/>
      <c r="B101" s="1" t="s">
        <v>116</v>
      </c>
      <c r="C101" s="1">
        <v>1</v>
      </c>
      <c r="D101" s="1">
        <v>2</v>
      </c>
      <c r="E101" s="1">
        <v>1</v>
      </c>
    </row>
    <row r="105" spans="1:6" x14ac:dyDescent="0.25">
      <c r="B105" s="1" t="s">
        <v>114</v>
      </c>
      <c r="C105" s="1">
        <v>3</v>
      </c>
      <c r="D105" s="1">
        <v>5</v>
      </c>
      <c r="E105" s="1">
        <v>5</v>
      </c>
    </row>
    <row r="106" spans="1:6" x14ac:dyDescent="0.25">
      <c r="B106" s="1" t="s">
        <v>115</v>
      </c>
      <c r="C106" s="1">
        <f>C12</f>
        <v>1</v>
      </c>
      <c r="D106" s="1">
        <f>D12</f>
        <v>1</v>
      </c>
      <c r="E106" s="1">
        <f>E12</f>
        <v>8</v>
      </c>
    </row>
    <row r="107" spans="1:6" x14ac:dyDescent="0.25">
      <c r="B107" s="1" t="s">
        <v>116</v>
      </c>
      <c r="C107" s="1">
        <v>1</v>
      </c>
      <c r="D107" s="1">
        <v>2</v>
      </c>
      <c r="E107" s="1">
        <v>1</v>
      </c>
    </row>
    <row r="110" spans="1:6" x14ac:dyDescent="0.25">
      <c r="B110" s="34" t="s">
        <v>140</v>
      </c>
      <c r="C110" s="35"/>
      <c r="D110" s="35"/>
      <c r="E110" s="35"/>
      <c r="F110" s="36"/>
    </row>
    <row r="111" spans="1:6" x14ac:dyDescent="0.25">
      <c r="B111" s="37"/>
      <c r="C111" s="38"/>
      <c r="D111" s="38"/>
      <c r="E111" s="38"/>
      <c r="F111" s="39"/>
    </row>
    <row r="112" spans="1:6" x14ac:dyDescent="0.25">
      <c r="B112" s="1" t="s">
        <v>141</v>
      </c>
      <c r="C112" s="1"/>
      <c r="D112" s="1" t="s">
        <v>142</v>
      </c>
      <c r="E112" s="1"/>
      <c r="F112" s="1"/>
    </row>
    <row r="113" spans="2:6" x14ac:dyDescent="0.25">
      <c r="B113" s="1"/>
      <c r="C113" s="1" t="s">
        <v>143</v>
      </c>
      <c r="D113" s="1">
        <v>9</v>
      </c>
      <c r="E113" s="1"/>
      <c r="F113" s="1"/>
    </row>
    <row r="114" spans="2:6" x14ac:dyDescent="0.25">
      <c r="B114" s="1" t="s">
        <v>144</v>
      </c>
      <c r="C114" s="1">
        <v>0.4</v>
      </c>
      <c r="D114" s="1"/>
      <c r="E114" s="1"/>
      <c r="F114" s="1"/>
    </row>
    <row r="115" spans="2:6" x14ac:dyDescent="0.25">
      <c r="B115" s="1"/>
      <c r="C115" s="1"/>
      <c r="D115" s="1"/>
      <c r="E115" s="1"/>
      <c r="F115" s="1"/>
    </row>
    <row r="116" spans="2:6" x14ac:dyDescent="0.25">
      <c r="B116" s="1" t="s">
        <v>145</v>
      </c>
      <c r="C116" s="1"/>
      <c r="D116" s="1"/>
      <c r="E116" s="1"/>
      <c r="F116" s="1"/>
    </row>
    <row r="117" spans="2:6" x14ac:dyDescent="0.25">
      <c r="B117" s="1"/>
      <c r="C117" s="1">
        <f>D113*C114</f>
        <v>3.6</v>
      </c>
      <c r="D117" s="1"/>
      <c r="E117" s="1"/>
      <c r="F117" s="1"/>
    </row>
    <row r="118" spans="2:6" x14ac:dyDescent="0.25">
      <c r="B118" s="1"/>
      <c r="C118" s="1">
        <f>ROUNDUP(C117,0)</f>
        <v>4</v>
      </c>
      <c r="D118" s="1"/>
      <c r="E118" s="1"/>
      <c r="F118" s="1"/>
    </row>
    <row r="119" spans="2:6" x14ac:dyDescent="0.25">
      <c r="B119" s="1"/>
      <c r="C119" s="1"/>
      <c r="D119" s="1"/>
      <c r="E119" s="1"/>
      <c r="F119" s="1"/>
    </row>
    <row r="120" spans="2:6" x14ac:dyDescent="0.25">
      <c r="B120" s="1" t="s">
        <v>138</v>
      </c>
      <c r="C120" s="1"/>
      <c r="D120" s="1" t="s">
        <v>147</v>
      </c>
      <c r="E120" s="1"/>
      <c r="F120" s="1" t="s">
        <v>148</v>
      </c>
    </row>
    <row r="121" spans="2:6" x14ac:dyDescent="0.25">
      <c r="B121" s="1">
        <v>1</v>
      </c>
      <c r="C121" s="1"/>
      <c r="D121" s="1">
        <v>2</v>
      </c>
      <c r="E121" s="1"/>
      <c r="F121" s="1">
        <v>2</v>
      </c>
    </row>
    <row r="122" spans="2:6" x14ac:dyDescent="0.25">
      <c r="B122" s="1">
        <v>2</v>
      </c>
      <c r="C122" s="1"/>
      <c r="D122" s="1">
        <v>9</v>
      </c>
      <c r="E122" s="1"/>
      <c r="F122" s="1">
        <v>2</v>
      </c>
    </row>
    <row r="123" spans="2:6" x14ac:dyDescent="0.25">
      <c r="B123" s="1">
        <v>3</v>
      </c>
      <c r="C123" s="1"/>
      <c r="D123" s="1">
        <v>5</v>
      </c>
      <c r="E123" s="1"/>
      <c r="F123" s="1">
        <v>1</v>
      </c>
    </row>
    <row r="124" spans="2:6" x14ac:dyDescent="0.25">
      <c r="B124" s="1">
        <v>4</v>
      </c>
      <c r="C124" s="1"/>
      <c r="D124" s="1">
        <v>6</v>
      </c>
      <c r="E124" s="1"/>
      <c r="F124" s="1">
        <v>9</v>
      </c>
    </row>
    <row r="125" spans="2:6" x14ac:dyDescent="0.25">
      <c r="B125" s="1"/>
      <c r="C125" s="1"/>
      <c r="D125" s="1"/>
      <c r="E125" s="1"/>
      <c r="F125" s="1"/>
    </row>
    <row r="126" spans="2:6" x14ac:dyDescent="0.25">
      <c r="B126" s="1"/>
      <c r="C126" s="1"/>
      <c r="D126" s="1"/>
      <c r="E126" s="1"/>
      <c r="F126" s="1"/>
    </row>
    <row r="127" spans="2:6" x14ac:dyDescent="0.25">
      <c r="B127" s="1" t="str">
        <f t="shared" ref="B127:E129" si="0">B105</f>
        <v>c1</v>
      </c>
      <c r="C127" s="1">
        <f t="shared" si="0"/>
        <v>3</v>
      </c>
      <c r="D127" s="15">
        <f t="shared" si="0"/>
        <v>5</v>
      </c>
      <c r="E127" s="1">
        <f t="shared" si="0"/>
        <v>5</v>
      </c>
      <c r="F127" s="1"/>
    </row>
    <row r="128" spans="2:6" x14ac:dyDescent="0.25">
      <c r="B128" s="1" t="str">
        <f t="shared" si="0"/>
        <v>c2</v>
      </c>
      <c r="C128" s="1">
        <f t="shared" si="0"/>
        <v>1</v>
      </c>
      <c r="D128" s="15">
        <f t="shared" si="0"/>
        <v>1</v>
      </c>
      <c r="E128" s="15">
        <f t="shared" si="0"/>
        <v>8</v>
      </c>
      <c r="F128" s="1"/>
    </row>
    <row r="129" spans="2:16" x14ac:dyDescent="0.25">
      <c r="B129" s="1" t="str">
        <f t="shared" si="0"/>
        <v>c3</v>
      </c>
      <c r="C129" s="1">
        <f t="shared" si="0"/>
        <v>1</v>
      </c>
      <c r="D129" s="1">
        <f t="shared" si="0"/>
        <v>2</v>
      </c>
      <c r="E129" s="15">
        <f t="shared" si="0"/>
        <v>1</v>
      </c>
      <c r="F129" s="1"/>
    </row>
    <row r="131" spans="2:16" x14ac:dyDescent="0.25">
      <c r="B131" s="22" t="s">
        <v>146</v>
      </c>
      <c r="C131" s="23"/>
      <c r="D131" s="23"/>
      <c r="E131" s="24"/>
    </row>
    <row r="132" spans="2:16" x14ac:dyDescent="0.25">
      <c r="B132" s="25"/>
      <c r="C132" s="26"/>
      <c r="D132" s="26"/>
      <c r="E132" s="27"/>
    </row>
    <row r="133" spans="2:16" x14ac:dyDescent="0.25">
      <c r="B133" s="1" t="str">
        <f t="shared" ref="B133:C135" si="1">B127</f>
        <v>c1</v>
      </c>
      <c r="C133" s="1">
        <f t="shared" si="1"/>
        <v>3</v>
      </c>
      <c r="D133" s="1">
        <f>F121</f>
        <v>2</v>
      </c>
      <c r="E133" s="1">
        <f>E127</f>
        <v>5</v>
      </c>
    </row>
    <row r="134" spans="2:16" x14ac:dyDescent="0.25">
      <c r="B134" s="1" t="str">
        <f t="shared" si="1"/>
        <v>c2</v>
      </c>
      <c r="C134" s="1">
        <f t="shared" si="1"/>
        <v>1</v>
      </c>
      <c r="D134" s="1">
        <f>F123</f>
        <v>1</v>
      </c>
      <c r="E134" s="1">
        <f>F124</f>
        <v>9</v>
      </c>
    </row>
    <row r="135" spans="2:16" x14ac:dyDescent="0.25">
      <c r="B135" s="1" t="str">
        <f t="shared" si="1"/>
        <v>c3</v>
      </c>
      <c r="C135" s="1">
        <f t="shared" si="1"/>
        <v>1</v>
      </c>
      <c r="D135" s="1">
        <f>D129</f>
        <v>2</v>
      </c>
      <c r="E135" s="1">
        <f>F122</f>
        <v>2</v>
      </c>
    </row>
    <row r="138" spans="2:16" x14ac:dyDescent="0.25">
      <c r="B138" s="28" t="s">
        <v>120</v>
      </c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30"/>
    </row>
    <row r="139" spans="2:16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2:16" x14ac:dyDescent="0.25">
      <c r="B140" s="1" t="s">
        <v>114</v>
      </c>
      <c r="C140" s="1">
        <f>C133</f>
        <v>3</v>
      </c>
      <c r="D140" s="1">
        <f>D133</f>
        <v>2</v>
      </c>
      <c r="E140" s="1">
        <f>E133</f>
        <v>5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2:16" x14ac:dyDescent="0.25">
      <c r="B141" s="1"/>
      <c r="C141" s="1"/>
      <c r="D141" s="1" t="s">
        <v>106</v>
      </c>
      <c r="E141" s="1" t="s">
        <v>107</v>
      </c>
      <c r="F141" s="1" t="s">
        <v>108</v>
      </c>
      <c r="G141" s="1" t="s">
        <v>109</v>
      </c>
      <c r="H141" s="1" t="s">
        <v>113</v>
      </c>
      <c r="I141" s="1"/>
      <c r="J141" s="1" t="s">
        <v>121</v>
      </c>
      <c r="K141" s="1" t="s">
        <v>122</v>
      </c>
      <c r="L141" s="1" t="s">
        <v>123</v>
      </c>
      <c r="M141" s="1" t="s">
        <v>124</v>
      </c>
      <c r="N141" s="1" t="s">
        <v>125</v>
      </c>
      <c r="O141" s="1" t="s">
        <v>126</v>
      </c>
      <c r="P141" s="1"/>
    </row>
    <row r="142" spans="2:16" x14ac:dyDescent="0.25">
      <c r="B142" s="1" t="s">
        <v>117</v>
      </c>
      <c r="C142" s="1" t="s">
        <v>110</v>
      </c>
      <c r="D142" s="1">
        <v>5</v>
      </c>
      <c r="E142" s="1">
        <v>1000</v>
      </c>
      <c r="F142" s="1">
        <v>100</v>
      </c>
      <c r="G142" s="1">
        <v>300</v>
      </c>
      <c r="H142" s="1">
        <v>0.5</v>
      </c>
      <c r="I142" s="1"/>
      <c r="J142" s="1">
        <f>C140</f>
        <v>3</v>
      </c>
      <c r="K142" s="1">
        <f>ROUNDUP(J142*H142,0)</f>
        <v>2</v>
      </c>
      <c r="L142" s="1" t="b">
        <f>K142&lt;=D142</f>
        <v>1</v>
      </c>
      <c r="M142" s="1">
        <f>J142*F142*K142</f>
        <v>600</v>
      </c>
      <c r="N142" s="1">
        <f>M142+G142</f>
        <v>900</v>
      </c>
      <c r="O142" s="1">
        <f>E142-N142</f>
        <v>100</v>
      </c>
      <c r="P142" s="1"/>
    </row>
    <row r="143" spans="2:16" x14ac:dyDescent="0.25">
      <c r="B143" s="1" t="s">
        <v>118</v>
      </c>
      <c r="C143" s="1" t="s">
        <v>112</v>
      </c>
      <c r="D143" s="1">
        <v>8</v>
      </c>
      <c r="E143" s="1">
        <v>1200</v>
      </c>
      <c r="F143" s="1">
        <v>100</v>
      </c>
      <c r="G143" s="1">
        <v>400</v>
      </c>
      <c r="H143" s="1">
        <v>1</v>
      </c>
      <c r="I143" s="1"/>
      <c r="J143" s="1">
        <f>D140</f>
        <v>2</v>
      </c>
      <c r="K143" s="1">
        <f>ROUNDUP(J143*H143,0)</f>
        <v>2</v>
      </c>
      <c r="L143" s="1" t="b">
        <f>K143&lt;=D143</f>
        <v>1</v>
      </c>
      <c r="M143" s="1">
        <f>J143*F143*K143</f>
        <v>400</v>
      </c>
      <c r="N143" s="1">
        <f>M143+G143</f>
        <v>800</v>
      </c>
      <c r="O143" s="1">
        <f>E143-N143</f>
        <v>400</v>
      </c>
      <c r="P143" s="1"/>
    </row>
    <row r="144" spans="2:16" x14ac:dyDescent="0.25">
      <c r="B144" s="1" t="s">
        <v>119</v>
      </c>
      <c r="C144" s="1" t="s">
        <v>111</v>
      </c>
      <c r="D144" s="1">
        <v>10</v>
      </c>
      <c r="E144" s="1">
        <v>1500</v>
      </c>
      <c r="F144" s="1">
        <v>100</v>
      </c>
      <c r="G144" s="1">
        <v>200</v>
      </c>
      <c r="H144" s="1">
        <v>1.5</v>
      </c>
      <c r="I144" s="1"/>
      <c r="J144" s="1">
        <f>E140</f>
        <v>5</v>
      </c>
      <c r="K144" s="1">
        <f>ROUNDUP(J144*H144,0)</f>
        <v>8</v>
      </c>
      <c r="L144" s="1" t="b">
        <f>K144&lt;=D144</f>
        <v>1</v>
      </c>
      <c r="M144" s="1">
        <f>J144*F144*K144</f>
        <v>4000</v>
      </c>
      <c r="N144" s="1">
        <f>M144+G144</f>
        <v>4200</v>
      </c>
      <c r="O144" s="1">
        <f>E144-N144</f>
        <v>-2700</v>
      </c>
      <c r="P144" s="1"/>
    </row>
    <row r="145" spans="2:17" x14ac:dyDescent="0.25">
      <c r="B145" s="1"/>
      <c r="C145" s="21"/>
      <c r="D145" s="21"/>
      <c r="E145" s="2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2:17" x14ac:dyDescent="0.25">
      <c r="B146" s="1"/>
      <c r="C146" s="1"/>
      <c r="D146" s="1"/>
      <c r="E146" s="1">
        <f>SUM(E142:E144)</f>
        <v>3700</v>
      </c>
      <c r="F146" s="1"/>
      <c r="G146" s="1"/>
      <c r="H146" s="1"/>
      <c r="I146" s="1"/>
      <c r="J146" s="1"/>
      <c r="K146" s="1"/>
      <c r="L146" s="1"/>
      <c r="M146" s="1"/>
      <c r="N146" s="1"/>
      <c r="O146" s="1">
        <f>SUM(O142:O144)</f>
        <v>-2200</v>
      </c>
      <c r="P146" s="1"/>
    </row>
    <row r="147" spans="2:17" x14ac:dyDescent="0.25">
      <c r="B147" s="1" t="s">
        <v>128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2:17" x14ac:dyDescent="0.25">
      <c r="B148" s="1"/>
      <c r="C148" s="1">
        <f>O146</f>
        <v>-2200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2:17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2:17" x14ac:dyDescent="0.25">
      <c r="B150" s="19" t="s">
        <v>115</v>
      </c>
      <c r="C150" s="19">
        <f>C134</f>
        <v>1</v>
      </c>
      <c r="D150" s="19">
        <f>D134</f>
        <v>1</v>
      </c>
      <c r="E150" s="19">
        <f>E134</f>
        <v>9</v>
      </c>
      <c r="F150" s="41"/>
      <c r="G150" s="42"/>
      <c r="H150" s="42"/>
      <c r="I150" s="42"/>
      <c r="J150" s="42"/>
      <c r="K150" s="42"/>
      <c r="L150" s="42"/>
      <c r="M150" s="42"/>
      <c r="N150" s="42"/>
      <c r="O150" s="42"/>
      <c r="P150" s="43"/>
    </row>
    <row r="151" spans="2:17" x14ac:dyDescent="0.25">
      <c r="B151" s="19"/>
      <c r="C151" s="19"/>
      <c r="D151" s="19" t="s">
        <v>106</v>
      </c>
      <c r="E151" s="19" t="s">
        <v>107</v>
      </c>
      <c r="F151" s="19" t="s">
        <v>108</v>
      </c>
      <c r="G151" s="19" t="s">
        <v>109</v>
      </c>
      <c r="H151" s="19" t="s">
        <v>113</v>
      </c>
      <c r="I151" s="19"/>
      <c r="J151" s="19" t="s">
        <v>121</v>
      </c>
      <c r="K151" s="19" t="s">
        <v>122</v>
      </c>
      <c r="L151" s="19" t="s">
        <v>123</v>
      </c>
      <c r="M151" s="19" t="s">
        <v>124</v>
      </c>
      <c r="N151" s="19" t="s">
        <v>125</v>
      </c>
      <c r="O151" s="19" t="s">
        <v>126</v>
      </c>
      <c r="P151" s="19"/>
    </row>
    <row r="152" spans="2:17" x14ac:dyDescent="0.25">
      <c r="B152" s="19" t="s">
        <v>117</v>
      </c>
      <c r="C152" s="19" t="s">
        <v>110</v>
      </c>
      <c r="D152" s="19">
        <v>5</v>
      </c>
      <c r="E152" s="19">
        <v>1000</v>
      </c>
      <c r="F152" s="19">
        <v>100</v>
      </c>
      <c r="G152" s="19">
        <v>300</v>
      </c>
      <c r="H152" s="19">
        <v>0.5</v>
      </c>
      <c r="I152" s="19"/>
      <c r="J152" s="19">
        <f>C150</f>
        <v>1</v>
      </c>
      <c r="K152" s="19">
        <f>ROUNDUP(J152*H152,0)</f>
        <v>1</v>
      </c>
      <c r="L152" s="19" t="b">
        <f>K152&lt;=D152</f>
        <v>1</v>
      </c>
      <c r="M152" s="19">
        <f>J152*F152*K152</f>
        <v>100</v>
      </c>
      <c r="N152" s="19">
        <f>M152+G152</f>
        <v>400</v>
      </c>
      <c r="O152" s="19">
        <f>E152-N152</f>
        <v>600</v>
      </c>
      <c r="P152" s="19"/>
    </row>
    <row r="153" spans="2:17" x14ac:dyDescent="0.25">
      <c r="B153" s="19" t="s">
        <v>118</v>
      </c>
      <c r="C153" s="19" t="s">
        <v>112</v>
      </c>
      <c r="D153" s="19">
        <v>8</v>
      </c>
      <c r="E153" s="19">
        <v>1200</v>
      </c>
      <c r="F153" s="19">
        <v>100</v>
      </c>
      <c r="G153" s="19">
        <v>400</v>
      </c>
      <c r="H153" s="19">
        <v>1</v>
      </c>
      <c r="I153" s="19"/>
      <c r="J153" s="19">
        <f>D150</f>
        <v>1</v>
      </c>
      <c r="K153" s="19">
        <f>ROUNDUP(J153*H153,0)</f>
        <v>1</v>
      </c>
      <c r="L153" s="19" t="b">
        <f>K153&lt;=D153</f>
        <v>1</v>
      </c>
      <c r="M153" s="19">
        <f>J153*F153*K153</f>
        <v>100</v>
      </c>
      <c r="N153" s="19">
        <f>M153+G153</f>
        <v>500</v>
      </c>
      <c r="O153" s="19">
        <f>E153-N153</f>
        <v>700</v>
      </c>
      <c r="P153" s="19"/>
      <c r="Q153" t="s">
        <v>149</v>
      </c>
    </row>
    <row r="154" spans="2:17" x14ac:dyDescent="0.25">
      <c r="B154" s="19" t="s">
        <v>119</v>
      </c>
      <c r="C154" s="19" t="s">
        <v>111</v>
      </c>
      <c r="D154" s="19">
        <v>10</v>
      </c>
      <c r="E154" s="19">
        <v>1500</v>
      </c>
      <c r="F154" s="19">
        <v>100</v>
      </c>
      <c r="G154" s="19">
        <v>200</v>
      </c>
      <c r="H154" s="19">
        <v>1.5</v>
      </c>
      <c r="I154" s="19"/>
      <c r="J154" s="19">
        <f>E150</f>
        <v>9</v>
      </c>
      <c r="K154" s="19">
        <f>ROUNDUP(J154*H154,0)</f>
        <v>14</v>
      </c>
      <c r="L154" s="19" t="b">
        <f>K154&lt;=D154</f>
        <v>0</v>
      </c>
      <c r="M154" s="19">
        <f>J154*F154*K154</f>
        <v>12600</v>
      </c>
      <c r="N154" s="19">
        <f>M154+G154</f>
        <v>12800</v>
      </c>
      <c r="O154" s="19">
        <f>E154-N154</f>
        <v>-11300</v>
      </c>
      <c r="P154" s="19"/>
    </row>
    <row r="155" spans="2:17" x14ac:dyDescent="0.25">
      <c r="B155" s="19"/>
      <c r="C155" s="40"/>
      <c r="D155" s="40"/>
      <c r="E155" s="40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</row>
    <row r="156" spans="2:17" x14ac:dyDescent="0.25">
      <c r="B156" s="19"/>
      <c r="C156" s="19"/>
      <c r="D156" s="19"/>
      <c r="E156" s="19">
        <f>SUM(E152:E154)</f>
        <v>3700</v>
      </c>
      <c r="F156" s="19"/>
      <c r="G156" s="19"/>
      <c r="H156" s="19"/>
      <c r="I156" s="19"/>
      <c r="J156" s="19"/>
      <c r="K156" s="19"/>
      <c r="L156" s="19"/>
      <c r="M156" s="19"/>
      <c r="N156" s="19"/>
      <c r="O156" s="19">
        <f>SUM(O152:O154)</f>
        <v>-10000</v>
      </c>
      <c r="P156" s="19"/>
    </row>
    <row r="157" spans="2:17" x14ac:dyDescent="0.25">
      <c r="B157" s="1" t="s">
        <v>128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2:17" x14ac:dyDescent="0.25">
      <c r="B158" s="1"/>
      <c r="C158" s="1">
        <f>O156</f>
        <v>-10000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2:17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2:17" x14ac:dyDescent="0.25">
      <c r="B160" s="1" t="s">
        <v>116</v>
      </c>
      <c r="C160" s="1">
        <f>C135</f>
        <v>1</v>
      </c>
      <c r="D160" s="1">
        <f>D135</f>
        <v>2</v>
      </c>
      <c r="E160" s="1">
        <f>E135</f>
        <v>2</v>
      </c>
      <c r="F160" s="28"/>
      <c r="G160" s="29"/>
      <c r="H160" s="29"/>
      <c r="I160" s="29"/>
      <c r="J160" s="29"/>
      <c r="K160" s="29"/>
      <c r="L160" s="29"/>
      <c r="M160" s="29"/>
      <c r="N160" s="29"/>
      <c r="O160" s="29"/>
      <c r="P160" s="30"/>
    </row>
    <row r="161" spans="2:16" x14ac:dyDescent="0.25">
      <c r="B161" s="1"/>
      <c r="C161" s="1"/>
      <c r="D161" s="1" t="s">
        <v>106</v>
      </c>
      <c r="E161" s="1" t="s">
        <v>107</v>
      </c>
      <c r="F161" s="1" t="s">
        <v>108</v>
      </c>
      <c r="G161" s="1" t="s">
        <v>109</v>
      </c>
      <c r="H161" s="1" t="s">
        <v>113</v>
      </c>
      <c r="I161" s="1"/>
      <c r="J161" s="1" t="s">
        <v>121</v>
      </c>
      <c r="K161" s="1" t="s">
        <v>122</v>
      </c>
      <c r="L161" s="1" t="s">
        <v>123</v>
      </c>
      <c r="M161" s="1" t="s">
        <v>124</v>
      </c>
      <c r="N161" s="1" t="s">
        <v>125</v>
      </c>
      <c r="O161" s="1" t="s">
        <v>126</v>
      </c>
      <c r="P161" s="1"/>
    </row>
    <row r="162" spans="2:16" x14ac:dyDescent="0.25">
      <c r="B162" s="1" t="s">
        <v>117</v>
      </c>
      <c r="C162" s="1" t="s">
        <v>110</v>
      </c>
      <c r="D162" s="1">
        <v>5</v>
      </c>
      <c r="E162" s="1">
        <v>1000</v>
      </c>
      <c r="F162" s="1">
        <v>100</v>
      </c>
      <c r="G162" s="1">
        <v>300</v>
      </c>
      <c r="H162" s="1">
        <v>0.5</v>
      </c>
      <c r="I162" s="1"/>
      <c r="J162" s="1">
        <f>C160</f>
        <v>1</v>
      </c>
      <c r="K162" s="1">
        <f>ROUNDUP(J162*H162,0)</f>
        <v>1</v>
      </c>
      <c r="L162" s="1" t="b">
        <f>K162&lt;=D162</f>
        <v>1</v>
      </c>
      <c r="M162" s="1">
        <f>J162*F162*K162</f>
        <v>100</v>
      </c>
      <c r="N162" s="1">
        <f>M162+G162</f>
        <v>400</v>
      </c>
      <c r="O162" s="1">
        <f>E162-N162</f>
        <v>600</v>
      </c>
      <c r="P162" s="1"/>
    </row>
    <row r="163" spans="2:16" x14ac:dyDescent="0.25">
      <c r="B163" s="1" t="s">
        <v>118</v>
      </c>
      <c r="C163" s="1" t="s">
        <v>112</v>
      </c>
      <c r="D163" s="1">
        <v>8</v>
      </c>
      <c r="E163" s="1">
        <v>1200</v>
      </c>
      <c r="F163" s="1">
        <v>100</v>
      </c>
      <c r="G163" s="1">
        <v>400</v>
      </c>
      <c r="H163" s="1">
        <v>1</v>
      </c>
      <c r="I163" s="1"/>
      <c r="J163" s="1">
        <f>D160</f>
        <v>2</v>
      </c>
      <c r="K163" s="1">
        <f>ROUNDUP(J163*H163,0)</f>
        <v>2</v>
      </c>
      <c r="L163" s="1" t="b">
        <f>K163&lt;=D163</f>
        <v>1</v>
      </c>
      <c r="M163" s="1">
        <f>J163*F163*K163</f>
        <v>400</v>
      </c>
      <c r="N163" s="1">
        <f>M163+G163</f>
        <v>800</v>
      </c>
      <c r="O163" s="1">
        <f>E163-N163</f>
        <v>400</v>
      </c>
      <c r="P163" s="1"/>
    </row>
    <row r="164" spans="2:16" x14ac:dyDescent="0.25">
      <c r="B164" s="1" t="s">
        <v>119</v>
      </c>
      <c r="C164" s="1" t="s">
        <v>111</v>
      </c>
      <c r="D164" s="1">
        <v>10</v>
      </c>
      <c r="E164" s="1">
        <v>1500</v>
      </c>
      <c r="F164" s="1">
        <v>100</v>
      </c>
      <c r="G164" s="1">
        <v>200</v>
      </c>
      <c r="H164" s="1">
        <v>1.5</v>
      </c>
      <c r="I164" s="1"/>
      <c r="J164" s="1">
        <f>E160</f>
        <v>2</v>
      </c>
      <c r="K164" s="1">
        <f>ROUNDUP(J164*H164,0)</f>
        <v>3</v>
      </c>
      <c r="L164" s="1" t="b">
        <f>K164&lt;=D164</f>
        <v>1</v>
      </c>
      <c r="M164" s="1">
        <f>J164*F164*K164</f>
        <v>600</v>
      </c>
      <c r="N164" s="1">
        <f>M164+G164</f>
        <v>800</v>
      </c>
      <c r="O164" s="1">
        <f>E164-N164</f>
        <v>700</v>
      </c>
      <c r="P164" s="1"/>
    </row>
    <row r="165" spans="2:16" x14ac:dyDescent="0.25">
      <c r="B165" s="1"/>
      <c r="C165" s="21"/>
      <c r="D165" s="21"/>
      <c r="E165" s="2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2:16" x14ac:dyDescent="0.25">
      <c r="B166" s="1"/>
      <c r="C166" s="1"/>
      <c r="D166" s="1"/>
      <c r="E166" s="1">
        <f>SUM(E162:E164)</f>
        <v>3700</v>
      </c>
      <c r="F166" s="1"/>
      <c r="G166" s="1"/>
      <c r="H166" s="1"/>
      <c r="I166" s="1"/>
      <c r="J166" s="1"/>
      <c r="K166" s="1"/>
      <c r="L166" s="1"/>
      <c r="M166" s="1"/>
      <c r="N166" s="1"/>
      <c r="O166" s="1">
        <f>SUM(O162:O164)</f>
        <v>1700</v>
      </c>
      <c r="P166" s="1"/>
    </row>
  </sheetData>
  <mergeCells count="24">
    <mergeCell ref="C16:E16"/>
    <mergeCell ref="C22:E22"/>
    <mergeCell ref="C32:E32"/>
    <mergeCell ref="C145:E145"/>
    <mergeCell ref="B86:C86"/>
    <mergeCell ref="C155:E155"/>
    <mergeCell ref="C165:E165"/>
    <mergeCell ref="B138:P138"/>
    <mergeCell ref="F150:P150"/>
    <mergeCell ref="F160:P160"/>
    <mergeCell ref="B98:E98"/>
    <mergeCell ref="B131:E132"/>
    <mergeCell ref="B110:F111"/>
    <mergeCell ref="B74:C74"/>
    <mergeCell ref="B68:D69"/>
    <mergeCell ref="B79:F79"/>
    <mergeCell ref="B62:D63"/>
    <mergeCell ref="B57:D57"/>
    <mergeCell ref="B54:E54"/>
    <mergeCell ref="B48:E48"/>
    <mergeCell ref="H38:I38"/>
    <mergeCell ref="H39:I39"/>
    <mergeCell ref="H40:I40"/>
    <mergeCell ref="H41:I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 P H</dc:creator>
  <cp:lastModifiedBy>imron rozikin</cp:lastModifiedBy>
  <dcterms:created xsi:type="dcterms:W3CDTF">2020-01-16T08:37:22Z</dcterms:created>
  <dcterms:modified xsi:type="dcterms:W3CDTF">2020-05-22T12:59:58Z</dcterms:modified>
</cp:coreProperties>
</file>