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b21cf48d30a961fd/Desktop/INMT5518/"/>
    </mc:Choice>
  </mc:AlternateContent>
  <xr:revisionPtr revIDLastSave="3" documentId="13_ncr:1_{590BCD70-4E6C-4847-A28A-785E0487581C}" xr6:coauthVersionLast="47" xr6:coauthVersionMax="47" xr10:uidLastSave="{52AA79ED-C7CC-4607-88BA-968B5026CB37}"/>
  <bookViews>
    <workbookView xWindow="-86" yWindow="0" windowWidth="11143" windowHeight="13080" activeTab="2" xr2:uid="{00D0E6D8-4445-4999-8FEA-A30B37242E85}"/>
  </bookViews>
  <sheets>
    <sheet name="Lab Q1" sheetId="1" r:id="rId1"/>
    <sheet name="Lab Q2" sheetId="2" r:id="rId2"/>
    <sheet name="Lab Q3" sheetId="3" r:id="rId3"/>
    <sheet name="Lab Q1 (2)" sheetId="4" r:id="rId4"/>
  </sheets>
  <definedNames>
    <definedName name="AnHolding" localSheetId="3">'Lab Q1 (2)'!$C$18</definedName>
    <definedName name="AnHolding">'Lab Q1'!$C$18</definedName>
    <definedName name="AnOrdering" localSheetId="3">'Lab Q1 (2)'!$C$19</definedName>
    <definedName name="AnOrdering">'Lab Q1'!$C$19</definedName>
    <definedName name="Ch" localSheetId="3">'Lab Q1 (2)'!$C$9</definedName>
    <definedName name="Ch">'Lab Q1'!$C$9</definedName>
    <definedName name="Ch2_">'Lab Q2'!$C$9</definedName>
    <definedName name="Co" localSheetId="3">'Lab Q1 (2)'!$C$10</definedName>
    <definedName name="Co">'Lab Q1'!$C$10</definedName>
    <definedName name="Co2_">'Lab Q2'!$C$10</definedName>
    <definedName name="CycleTime" localSheetId="3">'Lab Q1 (2)'!$C$22</definedName>
    <definedName name="CycleTime">'Lab Q1'!$C$22</definedName>
    <definedName name="dailyDemand" localSheetId="3">'Lab Q1 (2)'!$C$11</definedName>
    <definedName name="dailyDemand">'Lab Q1'!$C$11</definedName>
    <definedName name="dailyDemand2">'Lab Q2'!$C$11</definedName>
    <definedName name="days" localSheetId="3">'Lab Q1 (2)'!$C$5</definedName>
    <definedName name="days">'Lab Q1'!$C$5</definedName>
    <definedName name="days2">'Lab Q2'!$C$5</definedName>
    <definedName name="Demand" localSheetId="3">'Lab Q1 (2)'!$C$2</definedName>
    <definedName name="Demand">'Lab Q1'!$C$2</definedName>
    <definedName name="Demand2">'Lab Q2'!$C$2</definedName>
    <definedName name="EOQ" localSheetId="3">'Lab Q1 (2)'!$C$15</definedName>
    <definedName name="EOQ" localSheetId="1">'Lab Q2'!$C$15</definedName>
    <definedName name="EOQ">'Lab Q1'!$C$15</definedName>
    <definedName name="EOQ2_">'Lab Q2'!$C$15</definedName>
    <definedName name="Inv_rate" localSheetId="3">'Lab Q1 (2)'!$C$4</definedName>
    <definedName name="Inv_rate">'Lab Q1'!$C$4</definedName>
    <definedName name="Inv_rate2">'Lab Q2'!$C$4</definedName>
    <definedName name="Lead_Time" localSheetId="3">'Lab Q1 (2)'!$C$6</definedName>
    <definedName name="Lead_Time">'Lab Q1'!$C$6</definedName>
    <definedName name="Lead_Time2">'Lab Q2'!$C$6</definedName>
    <definedName name="NumCycles" localSheetId="3">'Lab Q1 (2)'!$C$21</definedName>
    <definedName name="NumCycles">'Lab Q1'!$C$21</definedName>
    <definedName name="Reorderpoint" localSheetId="3">'Lab Q1 (2)'!$C$12</definedName>
    <definedName name="Reorderpoint">'Lab Q1'!$C$12</definedName>
    <definedName name="Reorderpoint2">'Lab Q2'!$C$12</definedName>
    <definedName name="TotalCost" localSheetId="3">'Lab Q1 (2)'!$C$20</definedName>
    <definedName name="TotalCost">'Lab Q1'!$C$20</definedName>
    <definedName name="Unit_Cost" localSheetId="3">'Lab Q1 (2)'!$C$3</definedName>
    <definedName name="Unit_Cost">'Lab Q1'!$C$3</definedName>
    <definedName name="Unit_Cost2">'Lab Q2'!$C$3</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1" l="1"/>
  <c r="D23" i="4" l="1"/>
  <c r="C22" i="4"/>
  <c r="C21" i="4"/>
  <c r="C2" i="4"/>
  <c r="C11" i="4" s="1"/>
  <c r="C12" i="4" s="1"/>
  <c r="C9" i="4"/>
  <c r="B19" i="3"/>
  <c r="B12" i="3"/>
  <c r="B18" i="3"/>
  <c r="B17" i="3"/>
  <c r="B10" i="3"/>
  <c r="B16" i="3"/>
  <c r="B9" i="3"/>
  <c r="B15" i="3"/>
  <c r="C15" i="2"/>
  <c r="C21" i="2" s="1"/>
  <c r="C22" i="2" s="1"/>
  <c r="C11" i="2"/>
  <c r="C12" i="2"/>
  <c r="C15" i="4" l="1"/>
  <c r="C18" i="4" s="1"/>
  <c r="B11" i="3"/>
  <c r="C19" i="2"/>
  <c r="C15" i="1"/>
  <c r="C18" i="1" s="1"/>
  <c r="C11" i="1"/>
  <c r="C12" i="1" s="1"/>
  <c r="C18" i="2"/>
  <c r="C19" i="4" l="1"/>
  <c r="C21" i="1"/>
  <c r="C22" i="1" s="1"/>
  <c r="C19" i="1"/>
  <c r="C20" i="2" s="1"/>
  <c r="C20" i="4"/>
  <c r="C20" i="1"/>
</calcChain>
</file>

<file path=xl/sharedStrings.xml><?xml version="1.0" encoding="utf-8"?>
<sst xmlns="http://schemas.openxmlformats.org/spreadsheetml/2006/main" count="130" uniqueCount="62">
  <si>
    <t>Holding cost rate (I)</t>
  </si>
  <si>
    <t>Unit Cost (C)</t>
  </si>
  <si>
    <t>Unit Hoding Cost (Ch)</t>
  </si>
  <si>
    <t>Days per year</t>
  </si>
  <si>
    <t>lead time</t>
  </si>
  <si>
    <t>Unit Ordering Cost (Co)</t>
  </si>
  <si>
    <t xml:space="preserve">EOQ Model Inputs </t>
  </si>
  <si>
    <t>Value</t>
  </si>
  <si>
    <t>demand per day (d)</t>
  </si>
  <si>
    <t>reorder point</t>
  </si>
  <si>
    <t>Intermediate Calculations</t>
  </si>
  <si>
    <t>Economic ordering Quanity</t>
  </si>
  <si>
    <t>Solution (Q*)</t>
  </si>
  <si>
    <t>Model outputs</t>
  </si>
  <si>
    <t>Total Annual Cost</t>
  </si>
  <si>
    <t>Annual Hodling Cost</t>
  </si>
  <si>
    <t>Annual Ordering Cost</t>
  </si>
  <si>
    <t>Number of Cycles per Year</t>
  </si>
  <si>
    <t xml:space="preserve">Cycle time </t>
  </si>
  <si>
    <t>Annual Demand (D)</t>
  </si>
  <si>
    <t xml:space="preserve">     Annual Production Rate</t>
  </si>
  <si>
    <t xml:space="preserve">     Setup Cost</t>
  </si>
  <si>
    <t>Prod Lot Size Inputs</t>
  </si>
  <si>
    <t xml:space="preserve">    Annual Holding Cost per unit (Ch)</t>
  </si>
  <si>
    <t xml:space="preserve">     Annual Demand (D)</t>
  </si>
  <si>
    <t>Current Solution with lot size = 500</t>
  </si>
  <si>
    <t>Annual Holding Cost</t>
  </si>
  <si>
    <t>Annual Set up Cost</t>
  </si>
  <si>
    <t>Annual Total Cost</t>
  </si>
  <si>
    <t># production runs per year</t>
  </si>
  <si>
    <t>cycle time</t>
  </si>
  <si>
    <t>Economic Prod Lot Size</t>
  </si>
  <si>
    <t>days</t>
  </si>
  <si>
    <t>orders per year</t>
  </si>
  <si>
    <t>Demand</t>
  </si>
  <si>
    <t>Unit_Cost</t>
  </si>
  <si>
    <t>Inv_rate</t>
  </si>
  <si>
    <t>Lead_Time</t>
  </si>
  <si>
    <t>Ch</t>
  </si>
  <si>
    <t>Co</t>
  </si>
  <si>
    <t>dailyDemand</t>
  </si>
  <si>
    <t>Reorderpoint</t>
  </si>
  <si>
    <t>AnHolding</t>
  </si>
  <si>
    <t>AnOrdering</t>
  </si>
  <si>
    <t>TotalCost</t>
  </si>
  <si>
    <t>NumCycles</t>
  </si>
  <si>
    <t>CycleTime</t>
  </si>
  <si>
    <t>EOQ</t>
  </si>
  <si>
    <t>Demand2</t>
  </si>
  <si>
    <t>Unit_Cost2</t>
  </si>
  <si>
    <t>Inv_rate2</t>
  </si>
  <si>
    <t>days2</t>
  </si>
  <si>
    <t>Lead_Time2</t>
  </si>
  <si>
    <t>Ch2</t>
  </si>
  <si>
    <t>Co2</t>
  </si>
  <si>
    <t>dailyDemand2</t>
  </si>
  <si>
    <t>Reorderpoint2</t>
  </si>
  <si>
    <t>EOQ2</t>
  </si>
  <si>
    <t>1 month</t>
  </si>
  <si>
    <t>3 month</t>
  </si>
  <si>
    <t>weeks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</si>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</sst>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0.0"/>
  </numFmts>
  <fonts count="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4" tint="0.39997558519241921"/>
        <bgColor indexed="64"/>
      </patternFill>
    </fill>
  </fills>
  <borders count="5">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4" fontId="4" fillId="0" borderId="0" applyFont="0" applyFill="0" applyBorder="0" applyAlignment="0" applyProtection="0"/>
  </cellStyleXfs>
  <cellXfs count="30">
    <xf numFmtId="0" fontId="0" fillId="0" borderId="0" xfId="0"/>
    <xf numFmtId="0" fontId="1" fillId="0" borderId="0" xfId="0" applyFont="1"/>
    <xf numFmtId="0" fontId="2" fillId="0" borderId="0" xfId="0" applyFont="1"/>
    <xf numFmtId="0" fontId="3" fillId="0" borderId="0" xfId="0" applyFont="1"/>
    <xf numFmtId="0" fontId="3" fillId="0" borderId="2" xfId="0" applyFont="1" applyBorder="1"/>
    <xf numFmtId="0" fontId="3" fillId="0" borderId="3" xfId="0" applyFont="1" applyBorder="1"/>
    <xf numFmtId="0" fontId="0" fillId="2" borderId="1" xfId="0" applyFill="1" applyBorder="1"/>
    <xf numFmtId="0" fontId="0" fillId="2" borderId="2" xfId="0" applyFill="1" applyBorder="1"/>
    <xf numFmtId="0" fontId="0" fillId="2" borderId="3" xfId="0" applyFill="1" applyBorder="1"/>
    <xf numFmtId="0" fontId="0" fillId="0" borderId="1" xfId="0" applyBorder="1"/>
    <xf numFmtId="0" fontId="0" fillId="0" borderId="2" xfId="0" applyBorder="1"/>
    <xf numFmtId="0" fontId="0" fillId="0" borderId="3" xfId="0" applyBorder="1"/>
    <xf numFmtId="0" fontId="0" fillId="3" borderId="1" xfId="0" applyFill="1" applyBorder="1"/>
    <xf numFmtId="0" fontId="0" fillId="3" borderId="2" xfId="0" applyFill="1" applyBorder="1"/>
    <xf numFmtId="0" fontId="0" fillId="3" borderId="3" xfId="0" applyFill="1" applyBorder="1"/>
    <xf numFmtId="0" fontId="0" fillId="0" borderId="4" xfId="0" applyBorder="1"/>
    <xf numFmtId="0" fontId="0" fillId="4" borderId="1" xfId="0" applyFill="1" applyBorder="1"/>
    <xf numFmtId="0" fontId="0" fillId="4" borderId="2" xfId="0" applyFill="1" applyBorder="1"/>
    <xf numFmtId="0" fontId="0" fillId="4" borderId="3" xfId="0" applyFill="1" applyBorder="1"/>
    <xf numFmtId="0" fontId="3" fillId="0" borderId="1" xfId="0" applyFont="1" applyBorder="1"/>
    <xf numFmtId="0" fontId="0" fillId="5" borderId="1" xfId="0" applyFill="1" applyBorder="1"/>
    <xf numFmtId="0" fontId="0" fillId="5" borderId="2" xfId="0" applyFill="1" applyBorder="1"/>
    <xf numFmtId="0" fontId="0" fillId="5" borderId="3" xfId="0" applyFill="1" applyBorder="1"/>
    <xf numFmtId="164" fontId="0" fillId="4" borderId="4" xfId="0" applyNumberFormat="1" applyFill="1" applyBorder="1"/>
    <xf numFmtId="44" fontId="0" fillId="4" borderId="1" xfId="1" applyFont="1" applyFill="1" applyBorder="1"/>
    <xf numFmtId="44" fontId="0" fillId="4" borderId="2" xfId="1" applyFont="1" applyFill="1" applyBorder="1"/>
    <xf numFmtId="44" fontId="0" fillId="4" borderId="2" xfId="0" applyNumberFormat="1" applyFill="1" applyBorder="1"/>
    <xf numFmtId="164" fontId="0" fillId="4" borderId="2" xfId="0" applyNumberFormat="1" applyFill="1" applyBorder="1"/>
    <xf numFmtId="164" fontId="0" fillId="4" borderId="3" xfId="0" applyNumberFormat="1" applyFill="1" applyBorder="1"/>
    <xf numFmtId="0" fontId="0" fillId="5" borderId="0" xfId="0"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590550</xdr:colOff>
      <xdr:row>0</xdr:row>
      <xdr:rowOff>28575</xdr:rowOff>
    </xdr:from>
    <xdr:to>
      <xdr:col>14</xdr:col>
      <xdr:colOff>180975</xdr:colOff>
      <xdr:row>13</xdr:row>
      <xdr:rowOff>180975</xdr:rowOff>
    </xdr:to>
    <xdr:sp macro="" textlink="">
      <xdr:nvSpPr>
        <xdr:cNvPr id="2" name="TextBox 1">
          <a:extLst>
            <a:ext uri="{FF2B5EF4-FFF2-40B4-BE49-F238E27FC236}">
              <a16:creationId xmlns:a16="http://schemas.microsoft.com/office/drawing/2014/main" id="{3808899D-BF00-4635-B641-F22232E8169F}"/>
            </a:ext>
          </a:extLst>
        </xdr:cNvPr>
        <xdr:cNvSpPr txBox="1"/>
      </xdr:nvSpPr>
      <xdr:spPr>
        <a:xfrm>
          <a:off x="3476625" y="28575"/>
          <a:ext cx="7381875" cy="266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Automobile Generators. </a:t>
          </a:r>
          <a:r>
            <a:rPr lang="en-IN" sz="1100">
              <a:solidFill>
                <a:schemeClr val="dk1"/>
              </a:solidFill>
              <a:effectLst/>
              <a:latin typeface="+mn-lt"/>
              <a:ea typeface="+mn-ea"/>
              <a:cs typeface="+mn-cs"/>
            </a:rPr>
            <a:t>Westside Auto purchases a component used in the manufacture of automobile generators directly from the supplier. Westside’s generator production operation, which is operated at a constant rate, will require 1000 components per month throughout the year (12,000 units annually). Assume that the ordering costs are $25 per order, the unit cost is $2.50 per component, and annual holding costs are 20% of the value of the inventory. Westside has 250 working days per year and a lead time of 5 days. </a:t>
          </a:r>
          <a:r>
            <a:rPr lang="en-AU" sz="1100" b="1">
              <a:solidFill>
                <a:schemeClr val="accent2">
                  <a:lumMod val="75000"/>
                </a:schemeClr>
              </a:solidFill>
              <a:effectLst/>
              <a:latin typeface="+mn-lt"/>
              <a:ea typeface="+mn-ea"/>
              <a:cs typeface="+mn-cs"/>
            </a:rPr>
            <a:t>EOQ</a:t>
          </a:r>
          <a:endParaRPr lang="en-AU" sz="1100">
            <a:solidFill>
              <a:schemeClr val="accent2">
                <a:lumMod val="75000"/>
              </a:schemeClr>
            </a:solidFill>
            <a:effectLst/>
            <a:latin typeface="+mn-lt"/>
            <a:ea typeface="+mn-ea"/>
            <a:cs typeface="+mn-cs"/>
          </a:endParaRPr>
        </a:p>
        <a:p>
          <a:pPr lvl="0"/>
          <a:r>
            <a:rPr lang="en-IN" sz="1100">
              <a:solidFill>
                <a:schemeClr val="dk1"/>
              </a:solidFill>
              <a:effectLst/>
              <a:latin typeface="+mn-lt"/>
              <a:ea typeface="+mn-ea"/>
              <a:cs typeface="+mn-cs"/>
            </a:rPr>
            <a:t>1. What is the EOQ for this component? </a:t>
          </a:r>
          <a:r>
            <a:rPr lang="en-AU" sz="1100" b="0" i="0" u="none" strike="noStrike">
              <a:solidFill>
                <a:schemeClr val="accent2">
                  <a:lumMod val="75000"/>
                </a:schemeClr>
              </a:solidFill>
              <a:effectLst/>
              <a:latin typeface="+mn-lt"/>
              <a:ea typeface="+mn-ea"/>
              <a:cs typeface="+mn-cs"/>
            </a:rPr>
            <a:t>1095.4</a:t>
          </a:r>
          <a:r>
            <a:rPr lang="en-AU"/>
            <a:t> </a:t>
          </a:r>
          <a:endParaRPr lang="en-AU" sz="1100">
            <a:solidFill>
              <a:schemeClr val="dk1"/>
            </a:solidFill>
            <a:effectLst/>
            <a:latin typeface="+mn-lt"/>
            <a:ea typeface="+mn-ea"/>
            <a:cs typeface="+mn-cs"/>
          </a:endParaRPr>
        </a:p>
        <a:p>
          <a:pPr lvl="0"/>
          <a:r>
            <a:rPr lang="en-IN" sz="1100">
              <a:solidFill>
                <a:schemeClr val="dk1"/>
              </a:solidFill>
              <a:effectLst/>
              <a:latin typeface="+mn-lt"/>
              <a:ea typeface="+mn-ea"/>
              <a:cs typeface="+mn-cs"/>
            </a:rPr>
            <a:t>2. What is the reorder point?  </a:t>
          </a:r>
          <a:r>
            <a:rPr lang="en-AU" sz="1100" b="0" i="0" u="none" strike="noStrike">
              <a:solidFill>
                <a:schemeClr val="accent2">
                  <a:lumMod val="75000"/>
                </a:schemeClr>
              </a:solidFill>
              <a:effectLst/>
              <a:latin typeface="+mn-lt"/>
              <a:ea typeface="+mn-ea"/>
              <a:cs typeface="+mn-cs"/>
            </a:rPr>
            <a:t>240</a:t>
          </a:r>
          <a:r>
            <a:rPr lang="en-AU"/>
            <a:t> </a:t>
          </a:r>
          <a:endParaRPr lang="en-AU" sz="1100">
            <a:solidFill>
              <a:schemeClr val="dk1"/>
            </a:solidFill>
            <a:effectLst/>
            <a:latin typeface="+mn-lt"/>
            <a:ea typeface="+mn-ea"/>
            <a:cs typeface="+mn-cs"/>
          </a:endParaRPr>
        </a:p>
        <a:p>
          <a:pPr lvl="0"/>
          <a:r>
            <a:rPr lang="en-IN" sz="1100">
              <a:solidFill>
                <a:schemeClr val="dk1"/>
              </a:solidFill>
              <a:effectLst/>
              <a:latin typeface="+mn-lt"/>
              <a:ea typeface="+mn-ea"/>
              <a:cs typeface="+mn-cs"/>
            </a:rPr>
            <a:t>3.</a:t>
          </a:r>
          <a:r>
            <a:rPr lang="en-IN" sz="1100" baseline="0">
              <a:solidFill>
                <a:schemeClr val="dk1"/>
              </a:solidFill>
              <a:effectLst/>
              <a:latin typeface="+mn-lt"/>
              <a:ea typeface="+mn-ea"/>
              <a:cs typeface="+mn-cs"/>
            </a:rPr>
            <a:t> </a:t>
          </a:r>
          <a:r>
            <a:rPr lang="en-IN" sz="1100">
              <a:solidFill>
                <a:schemeClr val="dk1"/>
              </a:solidFill>
              <a:effectLst/>
              <a:latin typeface="+mn-lt"/>
              <a:ea typeface="+mn-ea"/>
              <a:cs typeface="+mn-cs"/>
            </a:rPr>
            <a:t>What is the cycle time?  </a:t>
          </a:r>
          <a:r>
            <a:rPr lang="en-AU" sz="1100" b="0" i="0" u="none" strike="noStrike">
              <a:solidFill>
                <a:schemeClr val="accent2">
                  <a:lumMod val="75000"/>
                </a:schemeClr>
              </a:solidFill>
              <a:effectLst/>
              <a:latin typeface="+mn-lt"/>
              <a:ea typeface="+mn-ea"/>
              <a:cs typeface="+mn-cs"/>
            </a:rPr>
            <a:t>23.8</a:t>
          </a:r>
          <a:r>
            <a:rPr lang="en-AU">
              <a:solidFill>
                <a:schemeClr val="accent2">
                  <a:lumMod val="75000"/>
                </a:schemeClr>
              </a:solidFill>
            </a:rPr>
            <a:t>  days</a:t>
          </a:r>
          <a:endParaRPr lang="en-AU" sz="1100">
            <a:solidFill>
              <a:schemeClr val="accent2">
                <a:lumMod val="75000"/>
              </a:schemeClr>
            </a:solidFill>
            <a:effectLst/>
            <a:latin typeface="+mn-lt"/>
            <a:ea typeface="+mn-ea"/>
            <a:cs typeface="+mn-cs"/>
          </a:endParaRPr>
        </a:p>
        <a:p>
          <a:pPr lvl="0"/>
          <a:r>
            <a:rPr lang="en-IN" sz="1100">
              <a:solidFill>
                <a:schemeClr val="dk1"/>
              </a:solidFill>
              <a:effectLst/>
              <a:latin typeface="+mn-lt"/>
              <a:ea typeface="+mn-ea"/>
              <a:cs typeface="+mn-cs"/>
            </a:rPr>
            <a:t>4. What are the total annual holding and ordering costs associated with your recommended EOQ?</a:t>
          </a:r>
        </a:p>
        <a:p>
          <a:pPr lvl="0"/>
          <a:r>
            <a:rPr lang="en-AU" sz="1100" b="0" i="0" u="none" strike="noStrike">
              <a:solidFill>
                <a:schemeClr val="dk1"/>
              </a:solidFill>
              <a:effectLst/>
              <a:latin typeface="+mn-lt"/>
              <a:ea typeface="+mn-ea"/>
              <a:cs typeface="+mn-cs"/>
            </a:rPr>
            <a:t>Annual Hodling Cost</a:t>
          </a:r>
          <a:r>
            <a:rPr lang="en-AU"/>
            <a:t> </a:t>
          </a:r>
          <a:r>
            <a:rPr lang="en-AU" sz="1100" b="0" i="0" u="none" strike="noStrike">
              <a:solidFill>
                <a:schemeClr val="dk1"/>
              </a:solidFill>
              <a:effectLst/>
              <a:latin typeface="+mn-lt"/>
              <a:ea typeface="+mn-ea"/>
              <a:cs typeface="+mn-cs"/>
            </a:rPr>
            <a:t> </a:t>
          </a:r>
          <a:r>
            <a:rPr lang="en-AU" sz="1100" b="0" i="0" u="none" strike="noStrike">
              <a:solidFill>
                <a:schemeClr val="accent2">
                  <a:lumMod val="75000"/>
                </a:schemeClr>
              </a:solidFill>
              <a:effectLst/>
              <a:latin typeface="+mn-lt"/>
              <a:ea typeface="+mn-ea"/>
              <a:cs typeface="+mn-cs"/>
            </a:rPr>
            <a:t>$ 273.86 </a:t>
          </a:r>
        </a:p>
        <a:p>
          <a:pPr lvl="0"/>
          <a:r>
            <a:rPr lang="en-AU" sz="1100" b="0" i="0" u="none" strike="noStrike">
              <a:solidFill>
                <a:schemeClr val="dk1"/>
              </a:solidFill>
              <a:effectLst/>
              <a:latin typeface="+mn-lt"/>
              <a:ea typeface="+mn-ea"/>
              <a:cs typeface="+mn-cs"/>
            </a:rPr>
            <a:t>Annual Ordering Cost</a:t>
          </a:r>
          <a:r>
            <a:rPr lang="en-AU"/>
            <a:t> </a:t>
          </a:r>
          <a:r>
            <a:rPr lang="en-AU" sz="1100" b="0" i="0" u="none" strike="noStrike">
              <a:solidFill>
                <a:schemeClr val="dk1"/>
              </a:solidFill>
              <a:effectLst/>
              <a:latin typeface="+mn-lt"/>
              <a:ea typeface="+mn-ea"/>
              <a:cs typeface="+mn-cs"/>
            </a:rPr>
            <a:t> </a:t>
          </a:r>
          <a:r>
            <a:rPr lang="en-AU" sz="1100" b="0" i="0" u="none" strike="noStrike">
              <a:solidFill>
                <a:schemeClr val="accent2">
                  <a:lumMod val="75000"/>
                </a:schemeClr>
              </a:solidFill>
              <a:effectLst/>
              <a:latin typeface="+mn-lt"/>
              <a:ea typeface="+mn-ea"/>
              <a:cs typeface="+mn-cs"/>
            </a:rPr>
            <a:t>$273.86 </a:t>
          </a:r>
        </a:p>
        <a:p>
          <a:pPr lvl="0"/>
          <a:r>
            <a:rPr lang="en-AU" sz="1100" b="0" i="0" u="none" strike="noStrike">
              <a:solidFill>
                <a:schemeClr val="dk1"/>
              </a:solidFill>
              <a:effectLst/>
              <a:latin typeface="+mn-lt"/>
              <a:ea typeface="+mn-ea"/>
              <a:cs typeface="+mn-cs"/>
            </a:rPr>
            <a:t>Total Annual Cost</a:t>
          </a:r>
          <a:r>
            <a:rPr lang="en-AU"/>
            <a:t> </a:t>
          </a:r>
          <a:r>
            <a:rPr lang="en-AU" sz="1100" b="0" i="0" u="none" strike="noStrike">
              <a:solidFill>
                <a:schemeClr val="dk1"/>
              </a:solidFill>
              <a:effectLst/>
              <a:latin typeface="+mn-lt"/>
              <a:ea typeface="+mn-ea"/>
              <a:cs typeface="+mn-cs"/>
            </a:rPr>
            <a:t> </a:t>
          </a:r>
          <a:r>
            <a:rPr lang="en-AU" sz="1100" b="0" i="0" u="none" strike="noStrike">
              <a:solidFill>
                <a:schemeClr val="accent2">
                  <a:lumMod val="75000"/>
                </a:schemeClr>
              </a:solidFill>
              <a:effectLst/>
              <a:latin typeface="+mn-lt"/>
              <a:ea typeface="+mn-ea"/>
              <a:cs typeface="+mn-cs"/>
            </a:rPr>
            <a:t>$ 547.72 </a:t>
          </a:r>
          <a:endParaRPr lang="en-AU" sz="1100">
            <a:solidFill>
              <a:schemeClr val="accent2">
                <a:lumMod val="75000"/>
              </a:schemeClr>
            </a:solidFill>
            <a:effectLst/>
            <a:latin typeface="+mn-lt"/>
            <a:ea typeface="+mn-ea"/>
            <a:cs typeface="+mn-cs"/>
          </a:endParaRPr>
        </a:p>
        <a:p>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0</xdr:rowOff>
    </xdr:from>
    <xdr:to>
      <xdr:col>21</xdr:col>
      <xdr:colOff>66675</xdr:colOff>
      <xdr:row>36</xdr:row>
      <xdr:rowOff>104774</xdr:rowOff>
    </xdr:to>
    <xdr:sp macro="" textlink="">
      <xdr:nvSpPr>
        <xdr:cNvPr id="2" name="TextBox 1">
          <a:extLst>
            <a:ext uri="{FF2B5EF4-FFF2-40B4-BE49-F238E27FC236}">
              <a16:creationId xmlns:a16="http://schemas.microsoft.com/office/drawing/2014/main" id="{3A243E95-68CD-40D9-AA87-0DA6D52B9464}"/>
            </a:ext>
          </a:extLst>
        </xdr:cNvPr>
        <xdr:cNvSpPr txBox="1"/>
      </xdr:nvSpPr>
      <xdr:spPr>
        <a:xfrm>
          <a:off x="6019800" y="0"/>
          <a:ext cx="7381875" cy="7038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Diesel Fuel. </a:t>
          </a:r>
          <a:r>
            <a:rPr lang="en-IN" sz="1100">
              <a:solidFill>
                <a:schemeClr val="dk1"/>
              </a:solidFill>
              <a:effectLst/>
              <a:latin typeface="+mn-lt"/>
              <a:ea typeface="+mn-ea"/>
              <a:cs typeface="+mn-cs"/>
            </a:rPr>
            <a:t>The Metropolitan Bus Company (MBC) purchases diesel fuel from American Petroleum Supply. In addition to the fuel cost, American Petroleum Supply charges MBC $250 per order to cover the expenses of delivering and transferring the fuel to MBC’s storage tanks. The lead time for a new shipment from American Petroleum is 10 days; the cost of holding a gallon of fuel in the storage tanks is $0.04 per month, or $0.48 per year; and annual fuel usage is 150,000 gallons. MBC buses operate 300 days a year. </a:t>
          </a:r>
          <a:r>
            <a:rPr lang="en-AU" sz="1100" b="1">
              <a:solidFill>
                <a:schemeClr val="dk1"/>
              </a:solidFill>
              <a:effectLst/>
              <a:latin typeface="+mn-lt"/>
              <a:ea typeface="+mn-ea"/>
              <a:cs typeface="+mn-cs"/>
            </a:rPr>
            <a:t>EOQ</a:t>
          </a:r>
          <a:endParaRPr lang="en-AU" sz="1100">
            <a:solidFill>
              <a:schemeClr val="dk1"/>
            </a:solidFill>
            <a:effectLst/>
            <a:latin typeface="+mn-lt"/>
            <a:ea typeface="+mn-ea"/>
            <a:cs typeface="+mn-cs"/>
          </a:endParaRPr>
        </a:p>
        <a:p>
          <a:pPr lvl="0"/>
          <a:r>
            <a:rPr lang="en-IN" sz="1100">
              <a:solidFill>
                <a:schemeClr val="dk1"/>
              </a:solidFill>
              <a:effectLst/>
              <a:latin typeface="+mn-lt"/>
              <a:ea typeface="+mn-ea"/>
              <a:cs typeface="+mn-cs"/>
            </a:rPr>
            <a:t>1. What is the optimal order quantity for MBC?</a:t>
          </a:r>
          <a:endParaRPr lang="en-AU" sz="1100">
            <a:solidFill>
              <a:schemeClr val="dk1"/>
            </a:solidFill>
            <a:effectLst/>
            <a:latin typeface="+mn-lt"/>
            <a:ea typeface="+mn-ea"/>
            <a:cs typeface="+mn-cs"/>
          </a:endParaRPr>
        </a:p>
        <a:p>
          <a:pPr lvl="0"/>
          <a:r>
            <a:rPr lang="en-IN" sz="1100">
              <a:solidFill>
                <a:schemeClr val="dk1"/>
              </a:solidFill>
              <a:effectLst/>
              <a:latin typeface="+mn-lt"/>
              <a:ea typeface="+mn-ea"/>
              <a:cs typeface="+mn-cs"/>
            </a:rPr>
            <a:t>2. How frequently should MBC order to replenish the gasoline supply?</a:t>
          </a:r>
          <a:endParaRPr lang="en-AU" sz="1100">
            <a:solidFill>
              <a:schemeClr val="dk1"/>
            </a:solidFill>
            <a:effectLst/>
            <a:latin typeface="+mn-lt"/>
            <a:ea typeface="+mn-ea"/>
            <a:cs typeface="+mn-cs"/>
          </a:endParaRPr>
        </a:p>
        <a:p>
          <a:pPr lvl="0"/>
          <a:r>
            <a:rPr lang="en-IN" sz="1100">
              <a:solidFill>
                <a:schemeClr val="dk1"/>
              </a:solidFill>
              <a:effectLst/>
              <a:latin typeface="+mn-lt"/>
              <a:ea typeface="+mn-ea"/>
              <a:cs typeface="+mn-cs"/>
            </a:rPr>
            <a:t>3. The MBC storage tanks have a capacity of 15,000 gallons. Should MBC consider expanding the capacity of its storage tanks?</a:t>
          </a:r>
          <a:endParaRPr lang="en-AU" sz="1100">
            <a:solidFill>
              <a:schemeClr val="dk1"/>
            </a:solidFill>
            <a:effectLst/>
            <a:latin typeface="+mn-lt"/>
            <a:ea typeface="+mn-ea"/>
            <a:cs typeface="+mn-cs"/>
          </a:endParaRPr>
        </a:p>
        <a:p>
          <a:pPr lvl="0"/>
          <a:r>
            <a:rPr lang="en-IN" sz="1100">
              <a:solidFill>
                <a:schemeClr val="dk1"/>
              </a:solidFill>
              <a:effectLst/>
              <a:latin typeface="+mn-lt"/>
              <a:ea typeface="+mn-ea"/>
              <a:cs typeface="+mn-cs"/>
            </a:rPr>
            <a:t>4. What is the reorder point?</a:t>
          </a:r>
          <a:endParaRPr lang="en-AU" sz="1100">
            <a:solidFill>
              <a:schemeClr val="dk1"/>
            </a:solidFill>
            <a:effectLst/>
            <a:latin typeface="+mn-lt"/>
            <a:ea typeface="+mn-ea"/>
            <a:cs typeface="+mn-cs"/>
          </a:endParaRPr>
        </a:p>
        <a:p>
          <a:endParaRPr lang="en-AU" sz="1100"/>
        </a:p>
        <a:p>
          <a:endParaRPr lang="en-AU" sz="1100"/>
        </a:p>
      </xdr:txBody>
    </xdr:sp>
    <xdr:clientData/>
  </xdr:twoCellAnchor>
  <xdr:twoCellAnchor editAs="oneCell">
    <xdr:from>
      <xdr:col>9</xdr:col>
      <xdr:colOff>47625</xdr:colOff>
      <xdr:row>8</xdr:row>
      <xdr:rowOff>161925</xdr:rowOff>
    </xdr:from>
    <xdr:to>
      <xdr:col>19</xdr:col>
      <xdr:colOff>94482</xdr:colOff>
      <xdr:row>26</xdr:row>
      <xdr:rowOff>37681</xdr:rowOff>
    </xdr:to>
    <xdr:pic>
      <xdr:nvPicPr>
        <xdr:cNvPr id="3" name="Picture 2">
          <a:extLst>
            <a:ext uri="{FF2B5EF4-FFF2-40B4-BE49-F238E27FC236}">
              <a16:creationId xmlns:a16="http://schemas.microsoft.com/office/drawing/2014/main" id="{51BB121E-C61E-42E6-8400-C20F4ED334C5}"/>
            </a:ext>
          </a:extLst>
        </xdr:cNvPr>
        <xdr:cNvPicPr>
          <a:picLocks noChangeAspect="1"/>
        </xdr:cNvPicPr>
      </xdr:nvPicPr>
      <xdr:blipFill>
        <a:blip xmlns:r="http://schemas.openxmlformats.org/officeDocument/2006/relationships" r:embed="rId1"/>
        <a:stretch>
          <a:fillRect/>
        </a:stretch>
      </xdr:blipFill>
      <xdr:spPr>
        <a:xfrm>
          <a:off x="6067425" y="1714500"/>
          <a:ext cx="6142857" cy="33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0</xdr:colOff>
      <xdr:row>0</xdr:row>
      <xdr:rowOff>0</xdr:rowOff>
    </xdr:from>
    <xdr:to>
      <xdr:col>22</xdr:col>
      <xdr:colOff>9525</xdr:colOff>
      <xdr:row>31</xdr:row>
      <xdr:rowOff>95250</xdr:rowOff>
    </xdr:to>
    <xdr:sp macro="" textlink="">
      <xdr:nvSpPr>
        <xdr:cNvPr id="2" name="TextBox 1">
          <a:extLst>
            <a:ext uri="{FF2B5EF4-FFF2-40B4-BE49-F238E27FC236}">
              <a16:creationId xmlns:a16="http://schemas.microsoft.com/office/drawing/2014/main" id="{79C11B23-2A3E-43BA-8E64-F86AF0845568}"/>
            </a:ext>
          </a:extLst>
        </xdr:cNvPr>
        <xdr:cNvSpPr txBox="1"/>
      </xdr:nvSpPr>
      <xdr:spPr>
        <a:xfrm>
          <a:off x="9182100" y="0"/>
          <a:ext cx="6105525" cy="605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Notebook Computers. </a:t>
          </a:r>
          <a:r>
            <a:rPr lang="en-IN" sz="1100">
              <a:solidFill>
                <a:schemeClr val="dk1"/>
              </a:solidFill>
              <a:effectLst/>
              <a:latin typeface="+mn-lt"/>
              <a:ea typeface="+mn-ea"/>
              <a:cs typeface="+mn-cs"/>
            </a:rPr>
            <a:t>EL Computer produces its multimedia notebook computer on a production line that has an annual capacity of 16,000 units. EL Computer estimates the annual demand for this model at 6000 units. The cost to set up the production line is $2345, and the annual holding cost is $20 per unit. Current practice calls for production runs of 500 notebook computers each month. </a:t>
          </a:r>
          <a:r>
            <a:rPr lang="en-AU" sz="1100" b="1">
              <a:solidFill>
                <a:schemeClr val="dk1"/>
              </a:solidFill>
              <a:effectLst/>
              <a:latin typeface="+mn-lt"/>
              <a:ea typeface="+mn-ea"/>
              <a:cs typeface="+mn-cs"/>
            </a:rPr>
            <a:t>Lot Size</a:t>
          </a:r>
          <a:endParaRPr lang="en-AU" sz="1100">
            <a:solidFill>
              <a:schemeClr val="dk1"/>
            </a:solidFill>
            <a:effectLst/>
            <a:latin typeface="+mn-lt"/>
            <a:ea typeface="+mn-ea"/>
            <a:cs typeface="+mn-cs"/>
          </a:endParaRPr>
        </a:p>
        <a:p>
          <a:pPr lvl="0"/>
          <a:r>
            <a:rPr lang="en-IN" sz="1100">
              <a:solidFill>
                <a:schemeClr val="dk1"/>
              </a:solidFill>
              <a:effectLst/>
              <a:latin typeface="+mn-lt"/>
              <a:ea typeface="+mn-ea"/>
              <a:cs typeface="+mn-cs"/>
            </a:rPr>
            <a:t>What is the optimal production lot size?</a:t>
          </a:r>
          <a:endParaRPr lang="en-AU" sz="1100">
            <a:solidFill>
              <a:schemeClr val="dk1"/>
            </a:solidFill>
            <a:effectLst/>
            <a:latin typeface="+mn-lt"/>
            <a:ea typeface="+mn-ea"/>
            <a:cs typeface="+mn-cs"/>
          </a:endParaRPr>
        </a:p>
        <a:p>
          <a:pPr lvl="0"/>
          <a:r>
            <a:rPr lang="en-IN" sz="1100">
              <a:solidFill>
                <a:schemeClr val="dk1"/>
              </a:solidFill>
              <a:effectLst/>
              <a:latin typeface="+mn-lt"/>
              <a:ea typeface="+mn-ea"/>
              <a:cs typeface="+mn-cs"/>
            </a:rPr>
            <a:t>How many production runs should be made each year? </a:t>
          </a:r>
        </a:p>
        <a:p>
          <a:pPr lvl="0"/>
          <a:r>
            <a:rPr lang="en-IN" sz="1100">
              <a:solidFill>
                <a:schemeClr val="dk1"/>
              </a:solidFill>
              <a:effectLst/>
              <a:latin typeface="+mn-lt"/>
              <a:ea typeface="+mn-ea"/>
              <a:cs typeface="+mn-cs"/>
            </a:rPr>
            <a:t>What is the recommended cycle time?</a:t>
          </a:r>
          <a:endParaRPr lang="en-AU" sz="1100">
            <a:solidFill>
              <a:schemeClr val="dk1"/>
            </a:solidFill>
            <a:effectLst/>
            <a:latin typeface="+mn-lt"/>
            <a:ea typeface="+mn-ea"/>
            <a:cs typeface="+mn-cs"/>
          </a:endParaRPr>
        </a:p>
        <a:p>
          <a:pPr lvl="0"/>
          <a:r>
            <a:rPr lang="en-IN" sz="1100">
              <a:solidFill>
                <a:schemeClr val="dk1"/>
              </a:solidFill>
              <a:effectLst/>
              <a:latin typeface="+mn-lt"/>
              <a:ea typeface="+mn-ea"/>
              <a:cs typeface="+mn-cs"/>
            </a:rPr>
            <a:t>Would you recommend changing the current production lot size policy from the monthly 500-unit production runs? Why or why not? What is the projected savings of your recommendation?</a:t>
          </a:r>
          <a:endParaRPr lang="en-AU" sz="1100">
            <a:solidFill>
              <a:schemeClr val="dk1"/>
            </a:solidFill>
            <a:effectLst/>
            <a:latin typeface="+mn-lt"/>
            <a:ea typeface="+mn-ea"/>
            <a:cs typeface="+mn-cs"/>
          </a:endParaRPr>
        </a:p>
        <a:p>
          <a:r>
            <a:rPr lang="en-AU" sz="1100" b="1">
              <a:solidFill>
                <a:schemeClr val="dk1"/>
              </a:solidFill>
              <a:effectLst/>
              <a:latin typeface="+mn-lt"/>
              <a:ea typeface="+mn-ea"/>
              <a:cs typeface="+mn-cs"/>
            </a:rPr>
            <a:t> </a:t>
          </a:r>
        </a:p>
        <a:p>
          <a:endParaRPr lang="en-AU" sz="1100"/>
        </a:p>
      </xdr:txBody>
    </xdr:sp>
    <xdr:clientData/>
  </xdr:twoCellAnchor>
  <xdr:twoCellAnchor>
    <xdr:from>
      <xdr:col>0</xdr:col>
      <xdr:colOff>0</xdr:colOff>
      <xdr:row>24</xdr:row>
      <xdr:rowOff>9525</xdr:rowOff>
    </xdr:from>
    <xdr:to>
      <xdr:col>5</xdr:col>
      <xdr:colOff>571500</xdr:colOff>
      <xdr:row>35</xdr:row>
      <xdr:rowOff>142875</xdr:rowOff>
    </xdr:to>
    <xdr:sp macro="" textlink="">
      <xdr:nvSpPr>
        <xdr:cNvPr id="3" name="TextBox 2">
          <a:extLst>
            <a:ext uri="{FF2B5EF4-FFF2-40B4-BE49-F238E27FC236}">
              <a16:creationId xmlns:a16="http://schemas.microsoft.com/office/drawing/2014/main" id="{A5B592B2-8DCB-4C9D-AB23-A16C23E40EC3}"/>
            </a:ext>
          </a:extLst>
        </xdr:cNvPr>
        <xdr:cNvSpPr txBox="1"/>
      </xdr:nvSpPr>
      <xdr:spPr>
        <a:xfrm>
          <a:off x="0" y="4581525"/>
          <a:ext cx="5486400" cy="2228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0" i="0" u="none" strike="noStrike">
              <a:solidFill>
                <a:schemeClr val="dk1"/>
              </a:solidFill>
              <a:effectLst/>
              <a:latin typeface="+mn-lt"/>
              <a:ea typeface="+mn-ea"/>
              <a:cs typeface="+mn-cs"/>
            </a:rPr>
            <a:t>Discuss results and recommmend a course of action </a:t>
          </a:r>
          <a:r>
            <a:rPr lang="en-AU"/>
            <a:t> </a:t>
          </a:r>
          <a:endParaRPr lang="en-AU" sz="1100"/>
        </a:p>
      </xdr:txBody>
    </xdr:sp>
    <xdr:clientData/>
  </xdr:twoCellAnchor>
  <xdr:twoCellAnchor editAs="oneCell">
    <xdr:from>
      <xdr:col>11</xdr:col>
      <xdr:colOff>504825</xdr:colOff>
      <xdr:row>8</xdr:row>
      <xdr:rowOff>66675</xdr:rowOff>
    </xdr:from>
    <xdr:to>
      <xdr:col>24</xdr:col>
      <xdr:colOff>170501</xdr:colOff>
      <xdr:row>32</xdr:row>
      <xdr:rowOff>66100</xdr:rowOff>
    </xdr:to>
    <xdr:pic>
      <xdr:nvPicPr>
        <xdr:cNvPr id="4" name="Picture 3">
          <a:extLst>
            <a:ext uri="{FF2B5EF4-FFF2-40B4-BE49-F238E27FC236}">
              <a16:creationId xmlns:a16="http://schemas.microsoft.com/office/drawing/2014/main" id="{B003C4F9-2F3E-4600-80B5-154D38921B7D}"/>
            </a:ext>
          </a:extLst>
        </xdr:cNvPr>
        <xdr:cNvPicPr>
          <a:picLocks noChangeAspect="1"/>
        </xdr:cNvPicPr>
      </xdr:nvPicPr>
      <xdr:blipFill>
        <a:blip xmlns:r="http://schemas.openxmlformats.org/officeDocument/2006/relationships" r:embed="rId1"/>
        <a:stretch>
          <a:fillRect/>
        </a:stretch>
      </xdr:blipFill>
      <xdr:spPr>
        <a:xfrm>
          <a:off x="9077325" y="1619250"/>
          <a:ext cx="7590476" cy="460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590550</xdr:colOff>
      <xdr:row>0</xdr:row>
      <xdr:rowOff>28575</xdr:rowOff>
    </xdr:from>
    <xdr:to>
      <xdr:col>14</xdr:col>
      <xdr:colOff>180975</xdr:colOff>
      <xdr:row>13</xdr:row>
      <xdr:rowOff>180975</xdr:rowOff>
    </xdr:to>
    <xdr:sp macro="" textlink="">
      <xdr:nvSpPr>
        <xdr:cNvPr id="2" name="TextBox 1">
          <a:extLst>
            <a:ext uri="{FF2B5EF4-FFF2-40B4-BE49-F238E27FC236}">
              <a16:creationId xmlns:a16="http://schemas.microsoft.com/office/drawing/2014/main" id="{E1595738-6B9D-4A03-9503-4194EA99AD35}"/>
            </a:ext>
          </a:extLst>
        </xdr:cNvPr>
        <xdr:cNvSpPr txBox="1"/>
      </xdr:nvSpPr>
      <xdr:spPr>
        <a:xfrm>
          <a:off x="4038600" y="28575"/>
          <a:ext cx="7381875" cy="266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0" i="0">
              <a:solidFill>
                <a:schemeClr val="dk1"/>
              </a:solidFill>
              <a:effectLst/>
              <a:latin typeface="+mn-lt"/>
              <a:ea typeface="+mn-ea"/>
              <a:cs typeface="+mn-cs"/>
            </a:rPr>
            <a:t>Demand for a popular athletic shoe is nearly constant at 800 pairs per week for a regional division of a national retailer. The cost per pair is $54. It costs $72 to place an order, and annual holding costs are charged at 22% of the cost per unit. The lead time is two weeks.</a:t>
          </a:r>
        </a:p>
        <a:p>
          <a:r>
            <a:rPr lang="en-AU" sz="1100">
              <a:solidFill>
                <a:schemeClr val="dk1"/>
              </a:solidFill>
              <a:effectLst/>
              <a:latin typeface="+mn-lt"/>
              <a:ea typeface="+mn-ea"/>
              <a:cs typeface="+mn-cs"/>
            </a:rPr>
            <a:t>a.What is the EOQ?</a:t>
          </a:r>
        </a:p>
        <a:p>
          <a:r>
            <a:rPr lang="en-AU" sz="1100">
              <a:solidFill>
                <a:schemeClr val="dk1"/>
              </a:solidFill>
              <a:effectLst/>
              <a:latin typeface="+mn-lt"/>
              <a:ea typeface="+mn-ea"/>
              <a:cs typeface="+mn-cs"/>
            </a:rPr>
            <a:t>b.What is the reorder point?</a:t>
          </a:r>
        </a:p>
        <a:p>
          <a:r>
            <a:rPr lang="en-AU" sz="1100">
              <a:solidFill>
                <a:schemeClr val="dk1"/>
              </a:solidFill>
              <a:effectLst/>
              <a:latin typeface="+mn-lt"/>
              <a:ea typeface="+mn-ea"/>
              <a:cs typeface="+mn-cs"/>
            </a:rPr>
            <a:t>c.What is the cycle time?</a:t>
          </a:r>
        </a:p>
        <a:p>
          <a:r>
            <a:rPr lang="en-AU" sz="1100">
              <a:solidFill>
                <a:schemeClr val="dk1"/>
              </a:solidFill>
              <a:effectLst/>
              <a:latin typeface="+mn-lt"/>
              <a:ea typeface="+mn-ea"/>
              <a:cs typeface="+mn-cs"/>
            </a:rPr>
            <a:t>d.What is the total annual cost?</a:t>
          </a:r>
          <a:endParaRPr lang="en-AU"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9C19C-FFFB-4C92-8A22-2DF4908F1FE0}">
  <dimension ref="A1:I32"/>
  <sheetViews>
    <sheetView workbookViewId="0">
      <selection activeCell="C9" sqref="C9"/>
    </sheetView>
  </sheetViews>
  <sheetFormatPr defaultRowHeight="14.6" x14ac:dyDescent="0.4"/>
  <cols>
    <col min="1" max="1" width="26.84375" customWidth="1"/>
    <col min="2" max="2" width="8.3828125" customWidth="1"/>
    <col min="3" max="3" width="16.3828125" customWidth="1"/>
    <col min="8" max="8" width="25.3828125" customWidth="1"/>
  </cols>
  <sheetData>
    <row r="1" spans="1:9" ht="15" thickBot="1" x14ac:dyDescent="0.45">
      <c r="A1" s="1" t="s">
        <v>6</v>
      </c>
      <c r="B1" s="1"/>
      <c r="C1" t="s">
        <v>7</v>
      </c>
    </row>
    <row r="2" spans="1:9" x14ac:dyDescent="0.4">
      <c r="A2" s="9" t="s">
        <v>19</v>
      </c>
      <c r="B2" s="9" t="s">
        <v>34</v>
      </c>
      <c r="C2" s="6">
        <v>12000</v>
      </c>
    </row>
    <row r="3" spans="1:9" x14ac:dyDescent="0.4">
      <c r="A3" s="10" t="s">
        <v>1</v>
      </c>
      <c r="B3" s="10" t="s">
        <v>35</v>
      </c>
      <c r="C3" s="7">
        <v>2.5</v>
      </c>
    </row>
    <row r="4" spans="1:9" x14ac:dyDescent="0.4">
      <c r="A4" s="10" t="s">
        <v>0</v>
      </c>
      <c r="B4" s="10" t="s">
        <v>36</v>
      </c>
      <c r="C4" s="7">
        <v>0.2</v>
      </c>
    </row>
    <row r="5" spans="1:9" x14ac:dyDescent="0.4">
      <c r="A5" s="10" t="s">
        <v>3</v>
      </c>
      <c r="B5" s="10" t="s">
        <v>32</v>
      </c>
      <c r="C5" s="7">
        <v>250</v>
      </c>
    </row>
    <row r="6" spans="1:9" ht="15" thickBot="1" x14ac:dyDescent="0.45">
      <c r="A6" s="11" t="s">
        <v>4</v>
      </c>
      <c r="B6" s="11" t="s">
        <v>37</v>
      </c>
      <c r="C6" s="8">
        <v>5</v>
      </c>
    </row>
    <row r="8" spans="1:9" ht="15" thickBot="1" x14ac:dyDescent="0.45">
      <c r="A8" s="1" t="s">
        <v>10</v>
      </c>
      <c r="B8" s="1"/>
    </row>
    <row r="9" spans="1:9" x14ac:dyDescent="0.4">
      <c r="A9" s="9" t="s">
        <v>2</v>
      </c>
      <c r="B9" s="9" t="s">
        <v>38</v>
      </c>
      <c r="C9" s="12">
        <f>Unit_Cost*Inv_rate</f>
        <v>0.5</v>
      </c>
    </row>
    <row r="10" spans="1:9" x14ac:dyDescent="0.4">
      <c r="A10" s="10" t="s">
        <v>5</v>
      </c>
      <c r="B10" s="10" t="s">
        <v>39</v>
      </c>
      <c r="C10" s="7">
        <v>25</v>
      </c>
    </row>
    <row r="11" spans="1:9" x14ac:dyDescent="0.4">
      <c r="A11" s="10" t="s">
        <v>8</v>
      </c>
      <c r="B11" s="10" t="s">
        <v>40</v>
      </c>
      <c r="C11" s="13">
        <f>Demand/days</f>
        <v>48</v>
      </c>
      <c r="H11" s="2"/>
      <c r="I11" s="3"/>
    </row>
    <row r="12" spans="1:9" ht="15" thickBot="1" x14ac:dyDescent="0.45">
      <c r="A12" s="11" t="s">
        <v>9</v>
      </c>
      <c r="B12" s="11" t="s">
        <v>41</v>
      </c>
      <c r="C12" s="14">
        <f>dailyDemand*Lead_Time</f>
        <v>240</v>
      </c>
      <c r="H12" s="3"/>
      <c r="I12" s="3"/>
    </row>
    <row r="13" spans="1:9" x14ac:dyDescent="0.4">
      <c r="H13" s="3"/>
      <c r="I13" s="3"/>
    </row>
    <row r="14" spans="1:9" ht="15" thickBot="1" x14ac:dyDescent="0.45">
      <c r="A14" s="1" t="s">
        <v>11</v>
      </c>
      <c r="B14" s="1"/>
      <c r="H14" s="3"/>
      <c r="I14" s="3"/>
    </row>
    <row r="15" spans="1:9" ht="15" thickBot="1" x14ac:dyDescent="0.45">
      <c r="A15" s="15" t="s">
        <v>12</v>
      </c>
      <c r="B15" s="15" t="s">
        <v>47</v>
      </c>
      <c r="C15" s="23">
        <f>SQRT(2*Demand*Co/Ch)</f>
        <v>1095.4451150103323</v>
      </c>
      <c r="H15" s="3"/>
      <c r="I15" s="3"/>
    </row>
    <row r="16" spans="1:9" x14ac:dyDescent="0.4">
      <c r="H16" s="3"/>
      <c r="I16" s="3"/>
    </row>
    <row r="17" spans="1:9" ht="15" thickBot="1" x14ac:dyDescent="0.45">
      <c r="A17" s="1" t="s">
        <v>13</v>
      </c>
      <c r="B17" s="1"/>
      <c r="H17" s="3"/>
      <c r="I17" s="3"/>
    </row>
    <row r="18" spans="1:9" x14ac:dyDescent="0.4">
      <c r="A18" s="9" t="s">
        <v>15</v>
      </c>
      <c r="B18" s="9" t="s">
        <v>42</v>
      </c>
      <c r="C18" s="24">
        <f>0.5*EOQ*Ch</f>
        <v>273.86127875258308</v>
      </c>
      <c r="H18" s="3"/>
      <c r="I18" s="3"/>
    </row>
    <row r="19" spans="1:9" x14ac:dyDescent="0.4">
      <c r="A19" s="10" t="s">
        <v>16</v>
      </c>
      <c r="B19" s="10" t="s">
        <v>43</v>
      </c>
      <c r="C19" s="25">
        <f>Demand/EOQ*Co</f>
        <v>273.86127875258308</v>
      </c>
      <c r="H19" s="3"/>
      <c r="I19" s="3"/>
    </row>
    <row r="20" spans="1:9" x14ac:dyDescent="0.4">
      <c r="A20" s="10" t="s">
        <v>14</v>
      </c>
      <c r="B20" s="10" t="s">
        <v>44</v>
      </c>
      <c r="C20" s="26">
        <f>AnHolding+AnOrdering</f>
        <v>547.72255750516615</v>
      </c>
      <c r="H20" s="3"/>
      <c r="I20" s="3"/>
    </row>
    <row r="21" spans="1:9" x14ac:dyDescent="0.4">
      <c r="A21" s="10" t="s">
        <v>17</v>
      </c>
      <c r="B21" s="10" t="s">
        <v>45</v>
      </c>
      <c r="C21" s="27">
        <f>ROUND(Demand/EOQ,0)</f>
        <v>11</v>
      </c>
      <c r="D21" t="s">
        <v>33</v>
      </c>
      <c r="H21" s="2"/>
      <c r="I21" s="3"/>
    </row>
    <row r="22" spans="1:9" ht="15" thickBot="1" x14ac:dyDescent="0.45">
      <c r="A22" s="11" t="s">
        <v>18</v>
      </c>
      <c r="B22" s="11" t="s">
        <v>46</v>
      </c>
      <c r="C22" s="28">
        <f>ROUND(days/NumCycles,0)</f>
        <v>23</v>
      </c>
      <c r="D22" t="s">
        <v>32</v>
      </c>
      <c r="H22" s="3"/>
      <c r="I22" s="3"/>
    </row>
    <row r="23" spans="1:9" x14ac:dyDescent="0.4">
      <c r="H23" s="3"/>
      <c r="I23" s="3"/>
    </row>
    <row r="24" spans="1:9" x14ac:dyDescent="0.4">
      <c r="H24" s="3"/>
      <c r="I24" s="3"/>
    </row>
    <row r="25" spans="1:9" x14ac:dyDescent="0.4">
      <c r="H25" s="3"/>
      <c r="I25" s="3"/>
    </row>
    <row r="26" spans="1:9" x14ac:dyDescent="0.4">
      <c r="H26" s="3"/>
      <c r="I26" s="3"/>
    </row>
    <row r="27" spans="1:9" x14ac:dyDescent="0.4">
      <c r="H27" s="3"/>
      <c r="I27" s="3"/>
    </row>
    <row r="28" spans="1:9" x14ac:dyDescent="0.4">
      <c r="H28" s="3"/>
      <c r="I28" s="3"/>
    </row>
    <row r="29" spans="1:9" x14ac:dyDescent="0.4">
      <c r="H29" s="3"/>
      <c r="I29" s="3"/>
    </row>
    <row r="30" spans="1:9" x14ac:dyDescent="0.4">
      <c r="H30" s="3"/>
      <c r="I30" s="3"/>
    </row>
    <row r="31" spans="1:9" x14ac:dyDescent="0.4">
      <c r="H31" s="3"/>
      <c r="I31" s="3"/>
    </row>
    <row r="32" spans="1:9" x14ac:dyDescent="0.4">
      <c r="H32" s="3"/>
      <c r="I32" s="3"/>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8461B-9500-48F6-A164-CABAA4C35477}">
  <dimension ref="A1:C22"/>
  <sheetViews>
    <sheetView workbookViewId="0">
      <selection activeCell="C18" sqref="C18"/>
    </sheetView>
  </sheetViews>
  <sheetFormatPr defaultRowHeight="14.6" x14ac:dyDescent="0.4"/>
  <cols>
    <col min="1" max="1" width="13" customWidth="1"/>
    <col min="2" max="2" width="17.15234375" customWidth="1"/>
    <col min="3" max="3" width="13.84375" customWidth="1"/>
  </cols>
  <sheetData>
    <row r="1" spans="1:3" ht="15" thickBot="1" x14ac:dyDescent="0.45">
      <c r="A1" s="1" t="s">
        <v>6</v>
      </c>
      <c r="B1" s="1"/>
      <c r="C1" t="s">
        <v>7</v>
      </c>
    </row>
    <row r="2" spans="1:3" x14ac:dyDescent="0.4">
      <c r="A2" s="9" t="s">
        <v>19</v>
      </c>
      <c r="B2" s="9" t="s">
        <v>48</v>
      </c>
      <c r="C2" s="6">
        <v>150000</v>
      </c>
    </row>
    <row r="3" spans="1:3" x14ac:dyDescent="0.4">
      <c r="A3" s="10" t="s">
        <v>1</v>
      </c>
      <c r="B3" s="10" t="s">
        <v>49</v>
      </c>
      <c r="C3" s="7"/>
    </row>
    <row r="4" spans="1:3" x14ac:dyDescent="0.4">
      <c r="A4" s="10" t="s">
        <v>0</v>
      </c>
      <c r="B4" s="10" t="s">
        <v>50</v>
      </c>
      <c r="C4" s="7"/>
    </row>
    <row r="5" spans="1:3" x14ac:dyDescent="0.4">
      <c r="A5" s="10" t="s">
        <v>3</v>
      </c>
      <c r="B5" s="10" t="s">
        <v>51</v>
      </c>
      <c r="C5" s="7">
        <v>300</v>
      </c>
    </row>
    <row r="6" spans="1:3" ht="15" thickBot="1" x14ac:dyDescent="0.45">
      <c r="A6" s="11" t="s">
        <v>4</v>
      </c>
      <c r="B6" s="11" t="s">
        <v>52</v>
      </c>
      <c r="C6" s="8">
        <v>10</v>
      </c>
    </row>
    <row r="8" spans="1:3" ht="15" thickBot="1" x14ac:dyDescent="0.45">
      <c r="A8" s="1" t="s">
        <v>10</v>
      </c>
      <c r="B8" s="1"/>
    </row>
    <row r="9" spans="1:3" x14ac:dyDescent="0.4">
      <c r="A9" s="9" t="s">
        <v>2</v>
      </c>
      <c r="B9" s="9" t="s">
        <v>53</v>
      </c>
      <c r="C9" s="6">
        <v>0.48</v>
      </c>
    </row>
    <row r="10" spans="1:3" x14ac:dyDescent="0.4">
      <c r="A10" s="10" t="s">
        <v>5</v>
      </c>
      <c r="B10" s="10" t="s">
        <v>54</v>
      </c>
      <c r="C10" s="7">
        <v>250</v>
      </c>
    </row>
    <row r="11" spans="1:3" x14ac:dyDescent="0.4">
      <c r="A11" s="10" t="s">
        <v>8</v>
      </c>
      <c r="B11" s="10" t="s">
        <v>55</v>
      </c>
      <c r="C11" s="13">
        <f>Demand2/days2</f>
        <v>500</v>
      </c>
    </row>
    <row r="12" spans="1:3" ht="15" thickBot="1" x14ac:dyDescent="0.45">
      <c r="A12" s="11" t="s">
        <v>9</v>
      </c>
      <c r="B12" s="11" t="s">
        <v>56</v>
      </c>
      <c r="C12" s="14">
        <f>dailyDemand2*Lead_Time2</f>
        <v>5000</v>
      </c>
    </row>
    <row r="14" spans="1:3" ht="15" thickBot="1" x14ac:dyDescent="0.45">
      <c r="A14" s="1" t="s">
        <v>11</v>
      </c>
      <c r="B14" s="1"/>
    </row>
    <row r="15" spans="1:3" ht="15" thickBot="1" x14ac:dyDescent="0.45">
      <c r="A15" s="15" t="s">
        <v>12</v>
      </c>
      <c r="B15" s="15" t="s">
        <v>57</v>
      </c>
      <c r="C15" s="23">
        <f>SQRT(2*Demand2*Co2_/Ch2_)</f>
        <v>12500</v>
      </c>
    </row>
    <row r="17" spans="1:3" ht="15" thickBot="1" x14ac:dyDescent="0.45">
      <c r="A17" s="1" t="s">
        <v>13</v>
      </c>
      <c r="B17" s="1"/>
    </row>
    <row r="18" spans="1:3" x14ac:dyDescent="0.4">
      <c r="A18" s="9" t="s">
        <v>15</v>
      </c>
      <c r="B18" s="9" t="s">
        <v>42</v>
      </c>
      <c r="C18" s="24">
        <f>0.5*EOQ*Ch</f>
        <v>3125</v>
      </c>
    </row>
    <row r="19" spans="1:3" x14ac:dyDescent="0.4">
      <c r="A19" s="10" t="s">
        <v>16</v>
      </c>
      <c r="B19" s="10" t="s">
        <v>43</v>
      </c>
      <c r="C19" s="25">
        <f>Demand/EOQ*Co</f>
        <v>24</v>
      </c>
    </row>
    <row r="20" spans="1:3" x14ac:dyDescent="0.4">
      <c r="A20" s="10" t="s">
        <v>14</v>
      </c>
      <c r="B20" s="10" t="s">
        <v>44</v>
      </c>
      <c r="C20" s="26">
        <f>AnHolding+AnOrdering</f>
        <v>547.72255750516615</v>
      </c>
    </row>
    <row r="21" spans="1:3" x14ac:dyDescent="0.4">
      <c r="A21" s="10" t="s">
        <v>17</v>
      </c>
      <c r="B21" s="10" t="s">
        <v>45</v>
      </c>
      <c r="C21" s="27">
        <f>ROUND(Demand2/EOQ2_,0)</f>
        <v>12</v>
      </c>
    </row>
    <row r="22" spans="1:3" ht="15" thickBot="1" x14ac:dyDescent="0.45">
      <c r="A22" s="11" t="s">
        <v>18</v>
      </c>
      <c r="B22" s="11" t="s">
        <v>46</v>
      </c>
      <c r="C22" s="28">
        <f>ROUND(days2/C21,0)</f>
        <v>25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99F8C-4422-4BE1-858F-2535C805FA96}">
  <dimension ref="A1:I28"/>
  <sheetViews>
    <sheetView tabSelected="1" topLeftCell="I1" workbookViewId="0">
      <selection activeCell="I28" sqref="I28"/>
    </sheetView>
  </sheetViews>
  <sheetFormatPr defaultRowHeight="14.6" x14ac:dyDescent="0.4"/>
  <cols>
    <col min="1" max="1" width="37.15234375" customWidth="1"/>
  </cols>
  <sheetData>
    <row r="1" spans="1:2" ht="15" thickBot="1" x14ac:dyDescent="0.45">
      <c r="A1" s="1" t="s">
        <v>22</v>
      </c>
    </row>
    <row r="2" spans="1:2" x14ac:dyDescent="0.4">
      <c r="A2" s="19" t="s">
        <v>24</v>
      </c>
      <c r="B2" s="20">
        <v>6000</v>
      </c>
    </row>
    <row r="3" spans="1:2" x14ac:dyDescent="0.4">
      <c r="A3" s="4" t="s">
        <v>20</v>
      </c>
      <c r="B3" s="21">
        <v>16000</v>
      </c>
    </row>
    <row r="4" spans="1:2" x14ac:dyDescent="0.4">
      <c r="A4" s="4" t="s">
        <v>21</v>
      </c>
      <c r="B4" s="21">
        <v>2345</v>
      </c>
    </row>
    <row r="5" spans="1:2" ht="15" thickBot="1" x14ac:dyDescent="0.45">
      <c r="A5" s="5" t="s">
        <v>23</v>
      </c>
      <c r="B5" s="22">
        <v>20</v>
      </c>
    </row>
    <row r="7" spans="1:2" x14ac:dyDescent="0.4">
      <c r="A7" s="2" t="s">
        <v>25</v>
      </c>
    </row>
    <row r="8" spans="1:2" ht="15" thickBot="1" x14ac:dyDescent="0.45">
      <c r="B8" s="29">
        <v>500</v>
      </c>
    </row>
    <row r="9" spans="1:2" x14ac:dyDescent="0.4">
      <c r="A9" s="19" t="s">
        <v>26</v>
      </c>
      <c r="B9" s="16">
        <f>0.5*(1-B$2/B$3)*B8*B$5</f>
        <v>3125</v>
      </c>
    </row>
    <row r="10" spans="1:2" x14ac:dyDescent="0.4">
      <c r="A10" s="4" t="s">
        <v>27</v>
      </c>
      <c r="B10" s="17">
        <f>B$2/B8*B$4</f>
        <v>28140</v>
      </c>
    </row>
    <row r="11" spans="1:2" x14ac:dyDescent="0.4">
      <c r="A11" s="4" t="s">
        <v>28</v>
      </c>
      <c r="B11" s="17">
        <f>SUM(B9:B10)</f>
        <v>31265</v>
      </c>
    </row>
    <row r="12" spans="1:2" x14ac:dyDescent="0.4">
      <c r="A12" s="4" t="s">
        <v>29</v>
      </c>
      <c r="B12" s="17">
        <f>B$2/B8</f>
        <v>12</v>
      </c>
    </row>
    <row r="13" spans="1:2" ht="15" thickBot="1" x14ac:dyDescent="0.45">
      <c r="A13" s="5" t="s">
        <v>30</v>
      </c>
      <c r="B13" s="18" t="s">
        <v>58</v>
      </c>
    </row>
    <row r="14" spans="1:2" x14ac:dyDescent="0.4">
      <c r="A14" s="2" t="s">
        <v>31</v>
      </c>
    </row>
    <row r="15" spans="1:2" ht="15" thickBot="1" x14ac:dyDescent="0.45">
      <c r="A15" s="3" t="s">
        <v>47</v>
      </c>
      <c r="B15">
        <f>SQRT((2*B2*B4)/((1-B2/B3)*B5))</f>
        <v>1500.3999466808841</v>
      </c>
    </row>
    <row r="16" spans="1:2" x14ac:dyDescent="0.4">
      <c r="A16" s="19" t="s">
        <v>26</v>
      </c>
      <c r="B16" s="16">
        <f>0.5*(1-B$2/B$3)*B15*B$5</f>
        <v>9377.4996667555242</v>
      </c>
    </row>
    <row r="17" spans="1:9" x14ac:dyDescent="0.4">
      <c r="A17" s="4" t="s">
        <v>27</v>
      </c>
      <c r="B17" s="17">
        <f>B$2/B15*B$4</f>
        <v>9377.4996667555261</v>
      </c>
    </row>
    <row r="18" spans="1:9" x14ac:dyDescent="0.4">
      <c r="A18" s="4" t="s">
        <v>28</v>
      </c>
      <c r="B18" s="17">
        <f>SUM(B16:B17)</f>
        <v>18754.999333511048</v>
      </c>
    </row>
    <row r="19" spans="1:9" x14ac:dyDescent="0.4">
      <c r="A19" s="4" t="s">
        <v>29</v>
      </c>
      <c r="B19" s="27">
        <f>B$2/B15</f>
        <v>3.9989337598104591</v>
      </c>
    </row>
    <row r="20" spans="1:9" ht="15" thickBot="1" x14ac:dyDescent="0.45">
      <c r="A20" s="5" t="s">
        <v>30</v>
      </c>
      <c r="B20" s="18" t="s">
        <v>59</v>
      </c>
    </row>
    <row r="28" spans="1:9" x14ac:dyDescent="0.4">
      <c r="I28" t="s">
        <v>61</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D2D9A-E784-41B1-9C1B-D2FEFF192DC3}">
  <dimension ref="A1:I32"/>
  <sheetViews>
    <sheetView workbookViewId="0">
      <selection activeCell="C20" sqref="C20"/>
    </sheetView>
  </sheetViews>
  <sheetFormatPr defaultRowHeight="14.6" x14ac:dyDescent="0.4"/>
  <cols>
    <col min="1" max="1" width="26.84375" customWidth="1"/>
    <col min="2" max="2" width="8.3828125" customWidth="1"/>
    <col min="3" max="3" width="16.3828125" customWidth="1"/>
    <col min="8" max="8" width="25.3828125" customWidth="1"/>
  </cols>
  <sheetData>
    <row r="1" spans="1:9" ht="15" thickBot="1" x14ac:dyDescent="0.45">
      <c r="A1" s="1" t="s">
        <v>6</v>
      </c>
      <c r="B1" s="1"/>
      <c r="C1" t="s">
        <v>7</v>
      </c>
    </row>
    <row r="2" spans="1:9" x14ac:dyDescent="0.4">
      <c r="A2" s="9" t="s">
        <v>19</v>
      </c>
      <c r="B2" s="9" t="s">
        <v>34</v>
      </c>
      <c r="C2" s="6">
        <f>800*52</f>
        <v>41600</v>
      </c>
    </row>
    <row r="3" spans="1:9" x14ac:dyDescent="0.4">
      <c r="A3" s="10" t="s">
        <v>1</v>
      </c>
      <c r="B3" s="10" t="s">
        <v>35</v>
      </c>
      <c r="C3" s="7">
        <v>54</v>
      </c>
    </row>
    <row r="4" spans="1:9" x14ac:dyDescent="0.4">
      <c r="A4" s="10" t="s">
        <v>0</v>
      </c>
      <c r="B4" s="10" t="s">
        <v>36</v>
      </c>
      <c r="C4" s="7">
        <v>0.22</v>
      </c>
    </row>
    <row r="5" spans="1:9" x14ac:dyDescent="0.4">
      <c r="A5" s="10" t="s">
        <v>3</v>
      </c>
      <c r="B5" s="10" t="s">
        <v>60</v>
      </c>
      <c r="C5" s="7">
        <v>52</v>
      </c>
    </row>
    <row r="6" spans="1:9" ht="15" thickBot="1" x14ac:dyDescent="0.45">
      <c r="A6" s="11" t="s">
        <v>4</v>
      </c>
      <c r="B6" s="11" t="s">
        <v>37</v>
      </c>
      <c r="C6" s="8">
        <v>2</v>
      </c>
    </row>
    <row r="8" spans="1:9" ht="15" thickBot="1" x14ac:dyDescent="0.45">
      <c r="A8" s="1" t="s">
        <v>10</v>
      </c>
      <c r="B8" s="1"/>
    </row>
    <row r="9" spans="1:9" x14ac:dyDescent="0.4">
      <c r="A9" s="9" t="s">
        <v>2</v>
      </c>
      <c r="B9" s="9" t="s">
        <v>38</v>
      </c>
      <c r="C9" s="12">
        <f>Unit_Cost*Inv_rate</f>
        <v>11.88</v>
      </c>
    </row>
    <row r="10" spans="1:9" x14ac:dyDescent="0.4">
      <c r="A10" s="10" t="s">
        <v>5</v>
      </c>
      <c r="B10" s="10" t="s">
        <v>39</v>
      </c>
      <c r="C10" s="7">
        <v>72</v>
      </c>
    </row>
    <row r="11" spans="1:9" x14ac:dyDescent="0.4">
      <c r="A11" s="10" t="s">
        <v>8</v>
      </c>
      <c r="B11" s="10" t="s">
        <v>40</v>
      </c>
      <c r="C11" s="13">
        <f>Demand/days</f>
        <v>800</v>
      </c>
      <c r="H11" s="2"/>
      <c r="I11" s="3"/>
    </row>
    <row r="12" spans="1:9" ht="15" thickBot="1" x14ac:dyDescent="0.45">
      <c r="A12" s="11" t="s">
        <v>9</v>
      </c>
      <c r="B12" s="11" t="s">
        <v>41</v>
      </c>
      <c r="C12" s="14">
        <f>dailyDemand*Lead_Time</f>
        <v>1600</v>
      </c>
      <c r="H12" s="3"/>
      <c r="I12" s="3"/>
    </row>
    <row r="13" spans="1:9" x14ac:dyDescent="0.4">
      <c r="H13" s="3"/>
      <c r="I13" s="3"/>
    </row>
    <row r="14" spans="1:9" ht="15" thickBot="1" x14ac:dyDescent="0.45">
      <c r="A14" s="1" t="s">
        <v>11</v>
      </c>
      <c r="B14" s="1"/>
      <c r="H14" s="3"/>
      <c r="I14" s="3"/>
    </row>
    <row r="15" spans="1:9" ht="15" thickBot="1" x14ac:dyDescent="0.45">
      <c r="A15" s="15" t="s">
        <v>12</v>
      </c>
      <c r="B15" s="15" t="s">
        <v>47</v>
      </c>
      <c r="C15" s="23">
        <f>SQRT(2*Demand*Co/Ch)</f>
        <v>710.10029167887558</v>
      </c>
      <c r="H15" s="3"/>
      <c r="I15" s="3"/>
    </row>
    <row r="16" spans="1:9" x14ac:dyDescent="0.4">
      <c r="H16" s="3"/>
      <c r="I16" s="3"/>
    </row>
    <row r="17" spans="1:9" ht="15" thickBot="1" x14ac:dyDescent="0.45">
      <c r="A17" s="1" t="s">
        <v>13</v>
      </c>
      <c r="B17" s="1"/>
      <c r="H17" s="3"/>
      <c r="I17" s="3"/>
    </row>
    <row r="18" spans="1:9" x14ac:dyDescent="0.4">
      <c r="A18" s="9" t="s">
        <v>15</v>
      </c>
      <c r="B18" s="9" t="s">
        <v>42</v>
      </c>
      <c r="C18" s="24">
        <f>0.5*EOQ*Ch</f>
        <v>4217.9957325725209</v>
      </c>
      <c r="H18" s="3"/>
      <c r="I18" s="3"/>
    </row>
    <row r="19" spans="1:9" x14ac:dyDescent="0.4">
      <c r="A19" s="10" t="s">
        <v>16</v>
      </c>
      <c r="B19" s="10" t="s">
        <v>43</v>
      </c>
      <c r="C19" s="25">
        <f>Demand/EOQ*Co</f>
        <v>4217.9957325725209</v>
      </c>
      <c r="H19" s="3"/>
      <c r="I19" s="3"/>
    </row>
    <row r="20" spans="1:9" x14ac:dyDescent="0.4">
      <c r="A20" s="10" t="s">
        <v>14</v>
      </c>
      <c r="B20" s="10" t="s">
        <v>44</v>
      </c>
      <c r="C20" s="26">
        <f>AnHolding+AnOrdering</f>
        <v>8435.9914651450417</v>
      </c>
      <c r="H20" s="3"/>
      <c r="I20" s="3"/>
    </row>
    <row r="21" spans="1:9" x14ac:dyDescent="0.4">
      <c r="A21" s="10" t="s">
        <v>17</v>
      </c>
      <c r="B21" s="10" t="s">
        <v>45</v>
      </c>
      <c r="C21" s="27">
        <f>(Demand/EOQ)</f>
        <v>58.58327406350724</v>
      </c>
      <c r="D21" t="s">
        <v>33</v>
      </c>
      <c r="H21" s="2"/>
      <c r="I21" s="3"/>
    </row>
    <row r="22" spans="1:9" ht="15" thickBot="1" x14ac:dyDescent="0.45">
      <c r="A22" s="11" t="s">
        <v>18</v>
      </c>
      <c r="B22" s="11" t="s">
        <v>46</v>
      </c>
      <c r="C22" s="28">
        <f>days/NumCycles</f>
        <v>0.88762536459859454</v>
      </c>
      <c r="D22" t="s">
        <v>32</v>
      </c>
      <c r="H22" s="3"/>
      <c r="I22" s="3"/>
    </row>
    <row r="23" spans="1:9" x14ac:dyDescent="0.4">
      <c r="D23">
        <f>CycleTime*7</f>
        <v>6.2133775521901615</v>
      </c>
      <c r="H23" s="3"/>
      <c r="I23" s="3"/>
    </row>
    <row r="24" spans="1:9" x14ac:dyDescent="0.4">
      <c r="H24" s="3"/>
      <c r="I24" s="3"/>
    </row>
    <row r="25" spans="1:9" x14ac:dyDescent="0.4">
      <c r="H25" s="3"/>
      <c r="I25" s="3"/>
    </row>
    <row r="26" spans="1:9" x14ac:dyDescent="0.4">
      <c r="H26" s="3"/>
      <c r="I26" s="3"/>
    </row>
    <row r="27" spans="1:9" x14ac:dyDescent="0.4">
      <c r="H27" s="3"/>
      <c r="I27" s="3"/>
    </row>
    <row r="28" spans="1:9" x14ac:dyDescent="0.4">
      <c r="H28" s="3"/>
      <c r="I28" s="3"/>
    </row>
    <row r="29" spans="1:9" x14ac:dyDescent="0.4">
      <c r="H29" s="3"/>
      <c r="I29" s="3"/>
    </row>
    <row r="30" spans="1:9" x14ac:dyDescent="0.4">
      <c r="H30" s="3"/>
      <c r="I30" s="3"/>
    </row>
    <row r="31" spans="1:9" x14ac:dyDescent="0.4">
      <c r="H31" s="3"/>
      <c r="I31" s="3"/>
    </row>
    <row r="32" spans="1:9" x14ac:dyDescent="0.4">
      <c r="H32" s="3"/>
      <c r="I32" s="3"/>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41</vt:i4>
      </vt:variant>
    </vt:vector>
  </HeadingPairs>
  <TitlesOfParts>
    <vt:vector size="45" baseType="lpstr">
      <vt:lpstr>Lab Q1</vt:lpstr>
      <vt:lpstr>Lab Q2</vt:lpstr>
      <vt:lpstr>Lab Q3</vt:lpstr>
      <vt:lpstr>Lab Q1 (2)</vt:lpstr>
      <vt:lpstr>'Lab Q1 (2)'!AnHolding</vt:lpstr>
      <vt:lpstr>AnHolding</vt:lpstr>
      <vt:lpstr>'Lab Q1 (2)'!AnOrdering</vt:lpstr>
      <vt:lpstr>AnOrdering</vt:lpstr>
      <vt:lpstr>'Lab Q1 (2)'!Ch</vt:lpstr>
      <vt:lpstr>Ch</vt:lpstr>
      <vt:lpstr>Ch2_</vt:lpstr>
      <vt:lpstr>'Lab Q1 (2)'!Co</vt:lpstr>
      <vt:lpstr>Co</vt:lpstr>
      <vt:lpstr>Co2_</vt:lpstr>
      <vt:lpstr>'Lab Q1 (2)'!CycleTime</vt:lpstr>
      <vt:lpstr>CycleTime</vt:lpstr>
      <vt:lpstr>'Lab Q1 (2)'!dailyDemand</vt:lpstr>
      <vt:lpstr>dailyDemand</vt:lpstr>
      <vt:lpstr>dailyDemand2</vt:lpstr>
      <vt:lpstr>'Lab Q1 (2)'!days</vt:lpstr>
      <vt:lpstr>days</vt:lpstr>
      <vt:lpstr>days2</vt:lpstr>
      <vt:lpstr>'Lab Q1 (2)'!Demand</vt:lpstr>
      <vt:lpstr>Demand</vt:lpstr>
      <vt:lpstr>Demand2</vt:lpstr>
      <vt:lpstr>'Lab Q1 (2)'!EOQ</vt:lpstr>
      <vt:lpstr>'Lab Q2'!EOQ</vt:lpstr>
      <vt:lpstr>EOQ</vt:lpstr>
      <vt:lpstr>EOQ2_</vt:lpstr>
      <vt:lpstr>'Lab Q1 (2)'!Inv_rate</vt:lpstr>
      <vt:lpstr>Inv_rate</vt:lpstr>
      <vt:lpstr>Inv_rate2</vt:lpstr>
      <vt:lpstr>'Lab Q1 (2)'!Lead_Time</vt:lpstr>
      <vt:lpstr>Lead_Time</vt:lpstr>
      <vt:lpstr>Lead_Time2</vt:lpstr>
      <vt:lpstr>'Lab Q1 (2)'!NumCycles</vt:lpstr>
      <vt:lpstr>NumCycles</vt:lpstr>
      <vt:lpstr>'Lab Q1 (2)'!Reorderpoint</vt:lpstr>
      <vt:lpstr>Reorderpoint</vt:lpstr>
      <vt:lpstr>Reorderpoint2</vt:lpstr>
      <vt:lpstr>'Lab Q1 (2)'!TotalCost</vt:lpstr>
      <vt:lpstr>TotalCost</vt:lpstr>
      <vt:lpstr>'Lab Q1 (2)'!Unit_Cost</vt:lpstr>
      <vt:lpstr>Unit_Cost</vt:lpstr>
      <vt:lpstr>Unit_Cost2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Smith</dc:creator>
  <cp:lastModifiedBy>Adharsh Sundaram Soudakar</cp:lastModifiedBy>
  <dcterms:created xsi:type="dcterms:W3CDTF">2023-04-17T02:24:26Z</dcterms:created>
  <dcterms:modified xsi:type="dcterms:W3CDTF">2023-05-16T10:21:57Z</dcterms:modified>
</cp:coreProperties>
</file>