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0" documentId="8_{F8C27839-B6D1-4721-B09D-F7B4A07115E9}" xr6:coauthVersionLast="47" xr6:coauthVersionMax="47" xr10:uidLastSave="{00000000-0000-0000-0000-000000000000}"/>
  <bookViews>
    <workbookView xWindow="10886" yWindow="0" windowWidth="11143" windowHeight="13080" activeTab="1" xr2:uid="{D4D9A76F-900C-4B69-BFA1-C41F51CA31B2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C16" i="3"/>
  <c r="H2" i="3"/>
  <c r="H4" i="3"/>
  <c r="H8" i="3"/>
  <c r="C25" i="3"/>
  <c r="C17" i="3"/>
  <c r="H3" i="3"/>
  <c r="H6" i="3"/>
  <c r="C18" i="3"/>
  <c r="C19" i="3"/>
  <c r="H5" i="3"/>
  <c r="C29" i="3"/>
  <c r="C20" i="3"/>
  <c r="C21" i="3"/>
  <c r="H7" i="3"/>
  <c r="C22" i="3"/>
  <c r="C24" i="3"/>
  <c r="C28" i="3"/>
  <c r="C23" i="3"/>
  <c r="C30" i="3"/>
  <c r="C31" i="3"/>
  <c r="C26" i="3"/>
  <c r="C27" i="3"/>
  <c r="D27" i="3" l="1"/>
  <c r="D21" i="3"/>
  <c r="E27" i="3"/>
  <c r="E21" i="3"/>
  <c r="E19" i="3"/>
  <c r="D25" i="3"/>
  <c r="D26" i="3"/>
  <c r="D20" i="3"/>
  <c r="E26" i="3"/>
  <c r="E20" i="3"/>
  <c r="D19" i="3"/>
  <c r="E17" i="3"/>
  <c r="D24" i="3"/>
  <c r="D31" i="3"/>
  <c r="D29" i="3"/>
  <c r="E31" i="3"/>
  <c r="E29" i="3"/>
  <c r="E30" i="3"/>
  <c r="D30" i="3"/>
  <c r="D23" i="3"/>
  <c r="E18" i="3"/>
  <c r="E23" i="3"/>
  <c r="D18" i="3"/>
  <c r="D28" i="3"/>
  <c r="D17" i="3"/>
  <c r="E25" i="3"/>
  <c r="E28" i="3"/>
  <c r="E24" i="3"/>
  <c r="D22" i="3"/>
  <c r="D16" i="3"/>
  <c r="E22" i="3"/>
  <c r="E16" i="3"/>
</calcChain>
</file>

<file path=xl/sharedStrings.xml><?xml version="1.0" encoding="utf-8"?>
<sst xmlns="http://schemas.openxmlformats.org/spreadsheetml/2006/main" count="21" uniqueCount="19">
  <si>
    <t>data</t>
  </si>
  <si>
    <t>ES</t>
  </si>
  <si>
    <t>Day</t>
  </si>
  <si>
    <t>Week</t>
  </si>
  <si>
    <t>Aveg.</t>
  </si>
  <si>
    <t>diff.</t>
  </si>
  <si>
    <t>abs</t>
  </si>
  <si>
    <t>Forecast(data)</t>
  </si>
  <si>
    <t>Lower Confidence Bound(data)</t>
  </si>
  <si>
    <t>Upper Confidence Bound(data)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</si>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</sst>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Sheet3!$B$2:$B$31</c:f>
              <c:numCache>
                <c:formatCode>General</c:formatCode>
                <c:ptCount val="30"/>
                <c:pt idx="0">
                  <c:v>15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18</c:v>
                </c:pt>
                <c:pt idx="5">
                  <c:v>21</c:v>
                </c:pt>
                <c:pt idx="6">
                  <c:v>26</c:v>
                </c:pt>
                <c:pt idx="7">
                  <c:v>19</c:v>
                </c:pt>
                <c:pt idx="8">
                  <c:v>15</c:v>
                </c:pt>
                <c:pt idx="9">
                  <c:v>28</c:v>
                </c:pt>
                <c:pt idx="10">
                  <c:v>25</c:v>
                </c:pt>
                <c:pt idx="11">
                  <c:v>26</c:v>
                </c:pt>
                <c:pt idx="12">
                  <c:v>17</c:v>
                </c:pt>
                <c:pt idx="1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C-40E8-AC8E-6EEA20628C8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Forecast(data)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Sheet3!$C$2:$C$31</c:f>
              <c:numCache>
                <c:formatCode>General</c:formatCode>
                <c:ptCount val="30"/>
                <c:pt idx="13">
                  <c:v>23</c:v>
                </c:pt>
                <c:pt idx="14">
                  <c:v>18.170231669336044</c:v>
                </c:pt>
                <c:pt idx="15">
                  <c:v>17.15580905782906</c:v>
                </c:pt>
                <c:pt idx="16">
                  <c:v>26.298303407967136</c:v>
                </c:pt>
                <c:pt idx="17">
                  <c:v>23.737498445988329</c:v>
                </c:pt>
                <c:pt idx="18">
                  <c:v>21.174875637977205</c:v>
                </c:pt>
                <c:pt idx="19">
                  <c:v>17.670108617403876</c:v>
                </c:pt>
                <c:pt idx="20">
                  <c:v>24.05018926247666</c:v>
                </c:pt>
                <c:pt idx="21">
                  <c:v>17.757975968424436</c:v>
                </c:pt>
                <c:pt idx="22">
                  <c:v>16.743553356917452</c:v>
                </c:pt>
                <c:pt idx="23">
                  <c:v>25.886047707055528</c:v>
                </c:pt>
                <c:pt idx="24">
                  <c:v>23.325242745076721</c:v>
                </c:pt>
                <c:pt idx="25">
                  <c:v>20.762619937065597</c:v>
                </c:pt>
                <c:pt idx="26">
                  <c:v>17.257852916492268</c:v>
                </c:pt>
                <c:pt idx="27">
                  <c:v>23.637933561565053</c:v>
                </c:pt>
                <c:pt idx="28">
                  <c:v>17.345720267512828</c:v>
                </c:pt>
                <c:pt idx="29">
                  <c:v>16.331297656005841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C-40E8-AC8E-6EEA20628C8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Bound(data)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Sheet3!$D$2:$D$31</c:f>
              <c:numCache>
                <c:formatCode>General</c:formatCode>
                <c:ptCount val="30"/>
                <c:pt idx="13" formatCode="0.00">
                  <c:v>23</c:v>
                </c:pt>
                <c:pt idx="14" formatCode="0.00">
                  <c:v>8.3058689242833168</c:v>
                </c:pt>
                <c:pt idx="15" formatCode="0.00">
                  <c:v>6.9830537519233093</c:v>
                </c:pt>
                <c:pt idx="16" formatCode="0.00">
                  <c:v>15.823887528495485</c:v>
                </c:pt>
                <c:pt idx="17" formatCode="0.00">
                  <c:v>12.967579250183203</c:v>
                </c:pt>
                <c:pt idx="18" formatCode="0.00">
                  <c:v>10.115108030596394</c:v>
                </c:pt>
                <c:pt idx="19" formatCode="0.00">
                  <c:v>6.3257054703570024</c:v>
                </c:pt>
                <c:pt idx="20" formatCode="0.00">
                  <c:v>12.425972136327998</c:v>
                </c:pt>
                <c:pt idx="21" formatCode="0.00">
                  <c:v>5.099638412962296</c:v>
                </c:pt>
                <c:pt idx="22" formatCode="0.00">
                  <c:v>3.8299609003472899</c:v>
                </c:pt>
                <c:pt idx="23" formatCode="0.00">
                  <c:v>12.720230898580393</c:v>
                </c:pt>
                <c:pt idx="24" formatCode="0.00">
                  <c:v>9.9100539436043569</c:v>
                </c:pt>
                <c:pt idx="25" formatCode="0.00">
                  <c:v>7.1007481846240523</c:v>
                </c:pt>
                <c:pt idx="26" formatCode="0.00">
                  <c:v>3.3518371517714858</c:v>
                </c:pt>
                <c:pt idx="27" formatCode="0.00">
                  <c:v>9.4901744034523237</c:v>
                </c:pt>
                <c:pt idx="28" formatCode="0.00">
                  <c:v>2.3135221300237312</c:v>
                </c:pt>
                <c:pt idx="29" formatCode="0.00">
                  <c:v>1.0718107844384281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C-40E8-AC8E-6EEA20628C81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Bound(data)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Sheet3!$E$2:$E$31</c:f>
              <c:numCache>
                <c:formatCode>General</c:formatCode>
                <c:ptCount val="30"/>
                <c:pt idx="13" formatCode="0.00">
                  <c:v>23</c:v>
                </c:pt>
                <c:pt idx="14" formatCode="0.00">
                  <c:v>28.034594414388771</c:v>
                </c:pt>
                <c:pt idx="15" formatCode="0.00">
                  <c:v>27.328564363734813</c:v>
                </c:pt>
                <c:pt idx="16" formatCode="0.00">
                  <c:v>36.77271928743879</c:v>
                </c:pt>
                <c:pt idx="17" formatCode="0.00">
                  <c:v>34.507417641793452</c:v>
                </c:pt>
                <c:pt idx="18" formatCode="0.00">
                  <c:v>32.234643245358015</c:v>
                </c:pt>
                <c:pt idx="19" formatCode="0.00">
                  <c:v>29.014511764450752</c:v>
                </c:pt>
                <c:pt idx="20" formatCode="0.00">
                  <c:v>35.674406388625322</c:v>
                </c:pt>
                <c:pt idx="21" formatCode="0.00">
                  <c:v>30.416313523886576</c:v>
                </c:pt>
                <c:pt idx="22" formatCode="0.00">
                  <c:v>29.657145813487617</c:v>
                </c:pt>
                <c:pt idx="23" formatCode="0.00">
                  <c:v>39.051864515530667</c:v>
                </c:pt>
                <c:pt idx="24" formatCode="0.00">
                  <c:v>36.74043154654909</c:v>
                </c:pt>
                <c:pt idx="25" formatCode="0.00">
                  <c:v>34.424491689507143</c:v>
                </c:pt>
                <c:pt idx="26" formatCode="0.00">
                  <c:v>31.163868681213053</c:v>
                </c:pt>
                <c:pt idx="27" formatCode="0.00">
                  <c:v>37.785692719677783</c:v>
                </c:pt>
                <c:pt idx="28" formatCode="0.00">
                  <c:v>32.377918405001921</c:v>
                </c:pt>
                <c:pt idx="29" formatCode="0.00">
                  <c:v>31.590784527573256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C-40E8-AC8E-6EEA2062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291551"/>
        <c:axId val="945297791"/>
      </c:lineChart>
      <c:catAx>
        <c:axId val="9452915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97791"/>
        <c:crosses val="autoZero"/>
        <c:auto val="1"/>
        <c:lblAlgn val="ctr"/>
        <c:lblOffset val="100"/>
        <c:noMultiLvlLbl val="0"/>
      </c:catAx>
      <c:valAx>
        <c:axId val="9452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9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7</xdr:row>
      <xdr:rowOff>81642</xdr:rowOff>
    </xdr:from>
    <xdr:to>
      <xdr:col>18</xdr:col>
      <xdr:colOff>450396</xdr:colOff>
      <xdr:row>35</xdr:row>
      <xdr:rowOff>34017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8AADE-4A92-7646-F16C-EFAC15368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AA4156-A7DB-44B8-B11C-97C79E850CB2}" name="Table3" displayName="Table3" ref="A1:E31" totalsRowShown="0">
  <autoFilter ref="A1:E31" xr:uid="{D4AA4156-A7DB-44B8-B11C-97C79E850CB2}"/>
  <tableColumns count="5">
    <tableColumn id="1" xr3:uid="{05807D4A-6C56-4B4C-BBA5-5FCEFC026DE1}" name="Day"/>
    <tableColumn id="2" xr3:uid="{3DED3008-970F-4423-AFDA-C3E8D932A9F6}" name="data"/>
    <tableColumn id="3" xr3:uid="{281C79C8-B662-4BBB-B6EE-AFB452071CA1}" name="Forecast(data)">
      <calculatedColumnFormula>_xlfn.FORECAST.ETS(A2,$B$2:$B$15,$A$2:$A$15,7,1)</calculatedColumnFormula>
    </tableColumn>
    <tableColumn id="4" xr3:uid="{C429947F-3FE9-416B-A4F8-0EB73AC02C7F}" name="Lower Confidence Bound(data)" dataDxfId="2">
      <calculatedColumnFormula>C2-_xlfn.FORECAST.ETS.CONFINT(A2,$B$2:$B$15,$A$2:$A$15,0.95,7,1)</calculatedColumnFormula>
    </tableColumn>
    <tableColumn id="5" xr3:uid="{D85BE490-E345-419A-8205-FD2A6F6AE6BB}" name="Upper Confidence Bound(data)" dataDxfId="1">
      <calculatedColumnFormula>C2+_xlfn.FORECAST.ETS.CONFINT(A2,$B$2:$B$15,$A$2:$A$15,0.95,7,1)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8B150B-01F6-408B-BF0A-8FD8CD412F19}" name="Table4" displayName="Table4" ref="G1:H8" totalsRowShown="0">
  <autoFilter ref="G1:H8" xr:uid="{A38B150B-01F6-408B-BF0A-8FD8CD412F19}"/>
  <tableColumns count="2">
    <tableColumn id="1" xr3:uid="{1434A376-8B66-4D8F-8D91-3E356672FE60}" name="Statistic"/>
    <tableColumn id="2" xr3:uid="{9CEE56E4-9EE1-432C-B1E9-D847868D2921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D1A3-84B4-4FE4-8D5F-0D0A5EE31EF9}">
  <dimension ref="A1:H31"/>
  <sheetViews>
    <sheetView workbookViewId="0">
      <selection activeCell="D11" sqref="D11"/>
    </sheetView>
  </sheetViews>
  <sheetFormatPr defaultRowHeight="14.6" x14ac:dyDescent="0.4"/>
  <cols>
    <col min="3" max="3" width="14.69140625" customWidth="1"/>
    <col min="4" max="4" width="28.4609375" customWidth="1"/>
    <col min="5" max="5" width="28.53515625" customWidth="1"/>
    <col min="7" max="7" width="9.23046875" customWidth="1"/>
    <col min="8" max="8" width="7.3828125" customWidth="1"/>
  </cols>
  <sheetData>
    <row r="1" spans="1:8" x14ac:dyDescent="0.4">
      <c r="A1" t="s">
        <v>2</v>
      </c>
      <c r="B1" t="s">
        <v>0</v>
      </c>
      <c r="C1" t="s">
        <v>7</v>
      </c>
      <c r="D1" t="s">
        <v>8</v>
      </c>
      <c r="E1" t="s">
        <v>9</v>
      </c>
      <c r="G1" t="s">
        <v>10</v>
      </c>
      <c r="H1" t="s">
        <v>11</v>
      </c>
    </row>
    <row r="2" spans="1:8" x14ac:dyDescent="0.4">
      <c r="A2">
        <v>1</v>
      </c>
      <c r="B2">
        <v>15</v>
      </c>
      <c r="G2" t="s">
        <v>12</v>
      </c>
      <c r="H2" s="3">
        <f>_xlfn.FORECAST.ETS.STAT($B$2:$B$15,$A$2:$A$15,1,7,1)</f>
        <v>0.251</v>
      </c>
    </row>
    <row r="3" spans="1:8" x14ac:dyDescent="0.4">
      <c r="A3">
        <v>2</v>
      </c>
      <c r="B3">
        <v>27</v>
      </c>
      <c r="G3" t="s">
        <v>13</v>
      </c>
      <c r="H3" s="3">
        <f>_xlfn.FORECAST.ETS.STAT($B$2:$B$15,$A$2:$A$15,2,7,1)</f>
        <v>1E-3</v>
      </c>
    </row>
    <row r="4" spans="1:8" x14ac:dyDescent="0.4">
      <c r="A4">
        <v>3</v>
      </c>
      <c r="B4">
        <v>26</v>
      </c>
      <c r="G4" t="s">
        <v>14</v>
      </c>
      <c r="H4" s="3">
        <f>_xlfn.FORECAST.ETS.STAT($B$2:$B$15,$A$2:$A$15,3,7,1)</f>
        <v>0.25</v>
      </c>
    </row>
    <row r="5" spans="1:8" x14ac:dyDescent="0.4">
      <c r="A5">
        <v>4</v>
      </c>
      <c r="B5">
        <v>24</v>
      </c>
      <c r="G5" t="s">
        <v>15</v>
      </c>
      <c r="H5" s="3">
        <f>_xlfn.FORECAST.ETS.STAT($B$2:$B$15,$A$2:$A$15,4,7,1)</f>
        <v>0.64212537577970819</v>
      </c>
    </row>
    <row r="6" spans="1:8" x14ac:dyDescent="0.4">
      <c r="A6">
        <v>5</v>
      </c>
      <c r="B6">
        <v>18</v>
      </c>
      <c r="G6" t="s">
        <v>16</v>
      </c>
      <c r="H6" s="3">
        <f>_xlfn.FORECAST.ETS.STAT($B$2:$B$15,$A$2:$A$15,5,7,1)</f>
        <v>0.14080759680534802</v>
      </c>
    </row>
    <row r="7" spans="1:8" x14ac:dyDescent="0.4">
      <c r="A7">
        <v>6</v>
      </c>
      <c r="B7">
        <v>21</v>
      </c>
      <c r="G7" t="s">
        <v>17</v>
      </c>
      <c r="H7" s="3">
        <f>_xlfn.FORECAST.ETS.STAT($B$2:$B$15,$A$2:$A$15,6,7,1)</f>
        <v>3.210626878898541</v>
      </c>
    </row>
    <row r="8" spans="1:8" x14ac:dyDescent="0.4">
      <c r="A8">
        <v>7</v>
      </c>
      <c r="B8">
        <v>26</v>
      </c>
      <c r="G8" t="s">
        <v>18</v>
      </c>
      <c r="H8" s="3">
        <f>_xlfn.FORECAST.ETS.STAT($B$2:$B$15,$A$2:$A$15,7,7,1)</f>
        <v>3.5082634918149851</v>
      </c>
    </row>
    <row r="9" spans="1:8" x14ac:dyDescent="0.4">
      <c r="A9">
        <v>8</v>
      </c>
      <c r="B9">
        <v>19</v>
      </c>
    </row>
    <row r="10" spans="1:8" x14ac:dyDescent="0.4">
      <c r="A10">
        <v>9</v>
      </c>
      <c r="B10">
        <v>15</v>
      </c>
    </row>
    <row r="11" spans="1:8" x14ac:dyDescent="0.4">
      <c r="A11">
        <v>10</v>
      </c>
      <c r="B11">
        <v>28</v>
      </c>
    </row>
    <row r="12" spans="1:8" x14ac:dyDescent="0.4">
      <c r="A12">
        <v>11</v>
      </c>
      <c r="B12">
        <v>25</v>
      </c>
    </row>
    <row r="13" spans="1:8" x14ac:dyDescent="0.4">
      <c r="A13">
        <v>12</v>
      </c>
      <c r="B13">
        <v>26</v>
      </c>
    </row>
    <row r="14" spans="1:8" x14ac:dyDescent="0.4">
      <c r="A14">
        <v>13</v>
      </c>
      <c r="B14">
        <v>17</v>
      </c>
    </row>
    <row r="15" spans="1:8" x14ac:dyDescent="0.4">
      <c r="A15">
        <v>14</v>
      </c>
      <c r="B15">
        <v>23</v>
      </c>
      <c r="C15">
        <v>23</v>
      </c>
      <c r="D15" s="2">
        <v>23</v>
      </c>
      <c r="E15" s="2">
        <v>23</v>
      </c>
    </row>
    <row r="16" spans="1:8" x14ac:dyDescent="0.4">
      <c r="A16">
        <v>15</v>
      </c>
      <c r="C16">
        <f>_xlfn.FORECAST.ETS(A16,$B$2:$B$15,$A$2:$A$15,7,1)</f>
        <v>18.170231669336044</v>
      </c>
      <c r="D16" s="2">
        <f>C16-_xlfn.FORECAST.ETS.CONFINT(A16,$B$2:$B$15,$A$2:$A$15,0.95,7,1)</f>
        <v>8.3058689242833168</v>
      </c>
      <c r="E16" s="2">
        <f>C16+_xlfn.FORECAST.ETS.CONFINT(A16,$B$2:$B$15,$A$2:$A$15,0.95,7,1)</f>
        <v>28.034594414388771</v>
      </c>
    </row>
    <row r="17" spans="1:5" x14ac:dyDescent="0.4">
      <c r="A17">
        <v>16</v>
      </c>
      <c r="C17">
        <f>_xlfn.FORECAST.ETS(A17,$B$2:$B$15,$A$2:$A$15,7,1)</f>
        <v>17.15580905782906</v>
      </c>
      <c r="D17" s="2">
        <f>C17-_xlfn.FORECAST.ETS.CONFINT(A17,$B$2:$B$15,$A$2:$A$15,0.95,7,1)</f>
        <v>6.9830537519233093</v>
      </c>
      <c r="E17" s="2">
        <f>C17+_xlfn.FORECAST.ETS.CONFINT(A17,$B$2:$B$15,$A$2:$A$15,0.95,7,1)</f>
        <v>27.328564363734813</v>
      </c>
    </row>
    <row r="18" spans="1:5" x14ac:dyDescent="0.4">
      <c r="A18">
        <v>17</v>
      </c>
      <c r="C18">
        <f>_xlfn.FORECAST.ETS(A18,$B$2:$B$15,$A$2:$A$15,7,1)</f>
        <v>26.298303407967136</v>
      </c>
      <c r="D18" s="2">
        <f>C18-_xlfn.FORECAST.ETS.CONFINT(A18,$B$2:$B$15,$A$2:$A$15,0.95,7,1)</f>
        <v>15.823887528495485</v>
      </c>
      <c r="E18" s="2">
        <f>C18+_xlfn.FORECAST.ETS.CONFINT(A18,$B$2:$B$15,$A$2:$A$15,0.95,7,1)</f>
        <v>36.77271928743879</v>
      </c>
    </row>
    <row r="19" spans="1:5" x14ac:dyDescent="0.4">
      <c r="A19">
        <v>18</v>
      </c>
      <c r="C19">
        <f>_xlfn.FORECAST.ETS(A19,$B$2:$B$15,$A$2:$A$15,7,1)</f>
        <v>23.737498445988329</v>
      </c>
      <c r="D19" s="2">
        <f>C19-_xlfn.FORECAST.ETS.CONFINT(A19,$B$2:$B$15,$A$2:$A$15,0.95,7,1)</f>
        <v>12.967579250183203</v>
      </c>
      <c r="E19" s="2">
        <f>C19+_xlfn.FORECAST.ETS.CONFINT(A19,$B$2:$B$15,$A$2:$A$15,0.95,7,1)</f>
        <v>34.507417641793452</v>
      </c>
    </row>
    <row r="20" spans="1:5" x14ac:dyDescent="0.4">
      <c r="A20">
        <v>19</v>
      </c>
      <c r="C20">
        <f>_xlfn.FORECAST.ETS(A20,$B$2:$B$15,$A$2:$A$15,7,1)</f>
        <v>21.174875637977205</v>
      </c>
      <c r="D20" s="2">
        <f>C20-_xlfn.FORECAST.ETS.CONFINT(A20,$B$2:$B$15,$A$2:$A$15,0.95,7,1)</f>
        <v>10.115108030596394</v>
      </c>
      <c r="E20" s="2">
        <f>C20+_xlfn.FORECAST.ETS.CONFINT(A20,$B$2:$B$15,$A$2:$A$15,0.95,7,1)</f>
        <v>32.234643245358015</v>
      </c>
    </row>
    <row r="21" spans="1:5" x14ac:dyDescent="0.4">
      <c r="A21">
        <v>20</v>
      </c>
      <c r="C21">
        <f>_xlfn.FORECAST.ETS(A21,$B$2:$B$15,$A$2:$A$15,7,1)</f>
        <v>17.670108617403876</v>
      </c>
      <c r="D21" s="2">
        <f>C21-_xlfn.FORECAST.ETS.CONFINT(A21,$B$2:$B$15,$A$2:$A$15,0.95,7,1)</f>
        <v>6.3257054703570024</v>
      </c>
      <c r="E21" s="2">
        <f>C21+_xlfn.FORECAST.ETS.CONFINT(A21,$B$2:$B$15,$A$2:$A$15,0.95,7,1)</f>
        <v>29.014511764450752</v>
      </c>
    </row>
    <row r="22" spans="1:5" x14ac:dyDescent="0.4">
      <c r="A22">
        <v>21</v>
      </c>
      <c r="C22">
        <f>_xlfn.FORECAST.ETS(A22,$B$2:$B$15,$A$2:$A$15,7,1)</f>
        <v>24.05018926247666</v>
      </c>
      <c r="D22" s="2">
        <f>C22-_xlfn.FORECAST.ETS.CONFINT(A22,$B$2:$B$15,$A$2:$A$15,0.95,7,1)</f>
        <v>12.425972136327998</v>
      </c>
      <c r="E22" s="2">
        <f>C22+_xlfn.FORECAST.ETS.CONFINT(A22,$B$2:$B$15,$A$2:$A$15,0.95,7,1)</f>
        <v>35.674406388625322</v>
      </c>
    </row>
    <row r="23" spans="1:5" x14ac:dyDescent="0.4">
      <c r="A23">
        <v>22</v>
      </c>
      <c r="C23">
        <f>_xlfn.FORECAST.ETS(A23,$B$2:$B$15,$A$2:$A$15,7,1)</f>
        <v>17.757975968424436</v>
      </c>
      <c r="D23" s="2">
        <f>C23-_xlfn.FORECAST.ETS.CONFINT(A23,$B$2:$B$15,$A$2:$A$15,0.95,7,1)</f>
        <v>5.099638412962296</v>
      </c>
      <c r="E23" s="2">
        <f>C23+_xlfn.FORECAST.ETS.CONFINT(A23,$B$2:$B$15,$A$2:$A$15,0.95,7,1)</f>
        <v>30.416313523886576</v>
      </c>
    </row>
    <row r="24" spans="1:5" x14ac:dyDescent="0.4">
      <c r="A24">
        <v>23</v>
      </c>
      <c r="C24">
        <f>_xlfn.FORECAST.ETS(A24,$B$2:$B$15,$A$2:$A$15,7,1)</f>
        <v>16.743553356917452</v>
      </c>
      <c r="D24" s="2">
        <f>C24-_xlfn.FORECAST.ETS.CONFINT(A24,$B$2:$B$15,$A$2:$A$15,0.95,7,1)</f>
        <v>3.8299609003472899</v>
      </c>
      <c r="E24" s="2">
        <f>C24+_xlfn.FORECAST.ETS.CONFINT(A24,$B$2:$B$15,$A$2:$A$15,0.95,7,1)</f>
        <v>29.657145813487617</v>
      </c>
    </row>
    <row r="25" spans="1:5" x14ac:dyDescent="0.4">
      <c r="A25">
        <v>24</v>
      </c>
      <c r="C25">
        <f>_xlfn.FORECAST.ETS(A25,$B$2:$B$15,$A$2:$A$15,7,1)</f>
        <v>25.886047707055528</v>
      </c>
      <c r="D25" s="2">
        <f>C25-_xlfn.FORECAST.ETS.CONFINT(A25,$B$2:$B$15,$A$2:$A$15,0.95,7,1)</f>
        <v>12.720230898580393</v>
      </c>
      <c r="E25" s="2">
        <f>C25+_xlfn.FORECAST.ETS.CONFINT(A25,$B$2:$B$15,$A$2:$A$15,0.95,7,1)</f>
        <v>39.051864515530667</v>
      </c>
    </row>
    <row r="26" spans="1:5" x14ac:dyDescent="0.4">
      <c r="A26">
        <v>25</v>
      </c>
      <c r="C26">
        <f>_xlfn.FORECAST.ETS(A26,$B$2:$B$15,$A$2:$A$15,7,1)</f>
        <v>23.325242745076721</v>
      </c>
      <c r="D26" s="2">
        <f>C26-_xlfn.FORECAST.ETS.CONFINT(A26,$B$2:$B$15,$A$2:$A$15,0.95,7,1)</f>
        <v>9.9100539436043569</v>
      </c>
      <c r="E26" s="2">
        <f>C26+_xlfn.FORECAST.ETS.CONFINT(A26,$B$2:$B$15,$A$2:$A$15,0.95,7,1)</f>
        <v>36.74043154654909</v>
      </c>
    </row>
    <row r="27" spans="1:5" x14ac:dyDescent="0.4">
      <c r="A27">
        <v>26</v>
      </c>
      <c r="C27">
        <f>_xlfn.FORECAST.ETS(A27,$B$2:$B$15,$A$2:$A$15,7,1)</f>
        <v>20.762619937065597</v>
      </c>
      <c r="D27" s="2">
        <f>C27-_xlfn.FORECAST.ETS.CONFINT(A27,$B$2:$B$15,$A$2:$A$15,0.95,7,1)</f>
        <v>7.1007481846240523</v>
      </c>
      <c r="E27" s="2">
        <f>C27+_xlfn.FORECAST.ETS.CONFINT(A27,$B$2:$B$15,$A$2:$A$15,0.95,7,1)</f>
        <v>34.424491689507143</v>
      </c>
    </row>
    <row r="28" spans="1:5" x14ac:dyDescent="0.4">
      <c r="A28">
        <v>27</v>
      </c>
      <c r="C28">
        <f>_xlfn.FORECAST.ETS(A28,$B$2:$B$15,$A$2:$A$15,7,1)</f>
        <v>17.257852916492268</v>
      </c>
      <c r="D28" s="2">
        <f>C28-_xlfn.FORECAST.ETS.CONFINT(A28,$B$2:$B$15,$A$2:$A$15,0.95,7,1)</f>
        <v>3.3518371517714858</v>
      </c>
      <c r="E28" s="2">
        <f>C28+_xlfn.FORECAST.ETS.CONFINT(A28,$B$2:$B$15,$A$2:$A$15,0.95,7,1)</f>
        <v>31.163868681213053</v>
      </c>
    </row>
    <row r="29" spans="1:5" x14ac:dyDescent="0.4">
      <c r="A29">
        <v>28</v>
      </c>
      <c r="C29">
        <f>_xlfn.FORECAST.ETS(A29,$B$2:$B$15,$A$2:$A$15,7,1)</f>
        <v>23.637933561565053</v>
      </c>
      <c r="D29" s="2">
        <f>C29-_xlfn.FORECAST.ETS.CONFINT(A29,$B$2:$B$15,$A$2:$A$15,0.95,7,1)</f>
        <v>9.4901744034523237</v>
      </c>
      <c r="E29" s="2">
        <f>C29+_xlfn.FORECAST.ETS.CONFINT(A29,$B$2:$B$15,$A$2:$A$15,0.95,7,1)</f>
        <v>37.785692719677783</v>
      </c>
    </row>
    <row r="30" spans="1:5" x14ac:dyDescent="0.4">
      <c r="A30">
        <v>29</v>
      </c>
      <c r="C30">
        <f>_xlfn.FORECAST.ETS(A30,$B$2:$B$15,$A$2:$A$15,7,1)</f>
        <v>17.345720267512828</v>
      </c>
      <c r="D30" s="2">
        <f>C30-_xlfn.FORECAST.ETS.CONFINT(A30,$B$2:$B$15,$A$2:$A$15,0.95,7,1)</f>
        <v>2.3135221300237312</v>
      </c>
      <c r="E30" s="2">
        <f>C30+_xlfn.FORECAST.ETS.CONFINT(A30,$B$2:$B$15,$A$2:$A$15,0.95,7,1)</f>
        <v>32.377918405001921</v>
      </c>
    </row>
    <row r="31" spans="1:5" x14ac:dyDescent="0.4">
      <c r="A31">
        <v>30</v>
      </c>
      <c r="C31">
        <f>_xlfn.FORECAST.ETS(A31,$B$2:$B$15,$A$2:$A$15,7,1)</f>
        <v>16.331297656005841</v>
      </c>
      <c r="D31" s="2">
        <f>C31-_xlfn.FORECAST.ETS.CONFINT(A31,$B$2:$B$15,$A$2:$A$15,0.95,7,1)</f>
        <v>1.0718107844384281</v>
      </c>
      <c r="E31" s="2">
        <f>C31+_xlfn.FORECAST.ETS.CONFINT(A31,$B$2:$B$15,$A$2:$A$15,0.95,7,1)</f>
        <v>31.590784527573256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1B36-BC02-48AE-9753-E370892FAFBB}">
  <dimension ref="A1:G17"/>
  <sheetViews>
    <sheetView tabSelected="1" topLeftCell="B1" workbookViewId="0">
      <selection activeCell="C18" sqref="C18"/>
    </sheetView>
  </sheetViews>
  <sheetFormatPr defaultRowHeight="14.6" x14ac:dyDescent="0.4"/>
  <sheetData>
    <row r="1" spans="1:7" x14ac:dyDescent="0.4">
      <c r="A1" t="s">
        <v>3</v>
      </c>
      <c r="B1" t="s">
        <v>2</v>
      </c>
      <c r="C1" t="s">
        <v>0</v>
      </c>
      <c r="D1" t="s">
        <v>1</v>
      </c>
      <c r="E1" t="s">
        <v>5</v>
      </c>
      <c r="F1" t="s">
        <v>6</v>
      </c>
    </row>
    <row r="2" spans="1:7" x14ac:dyDescent="0.4">
      <c r="A2" s="1">
        <v>1</v>
      </c>
      <c r="B2">
        <v>1</v>
      </c>
      <c r="C2">
        <v>15</v>
      </c>
      <c r="D2">
        <v>15</v>
      </c>
      <c r="E2">
        <f>D2-C2</f>
        <v>0</v>
      </c>
      <c r="F2">
        <f>ABS(E2)</f>
        <v>0</v>
      </c>
      <c r="G2">
        <v>0.4</v>
      </c>
    </row>
    <row r="3" spans="1:7" x14ac:dyDescent="0.4">
      <c r="A3" s="1"/>
      <c r="B3">
        <v>2</v>
      </c>
      <c r="C3">
        <v>27</v>
      </c>
      <c r="D3">
        <f>$G$2*C3+(1-$G$2)*D2</f>
        <v>19.8</v>
      </c>
      <c r="E3">
        <f t="shared" ref="E3:E15" si="0">D3-C3</f>
        <v>-7.1999999999999993</v>
      </c>
      <c r="F3">
        <f t="shared" ref="F3:F15" si="1">ABS(E3)</f>
        <v>7.1999999999999993</v>
      </c>
    </row>
    <row r="4" spans="1:7" x14ac:dyDescent="0.4">
      <c r="A4" s="1"/>
      <c r="B4">
        <v>3</v>
      </c>
      <c r="C4">
        <v>26</v>
      </c>
      <c r="D4">
        <f>$G$2*C4+(1-$G$2)*D3</f>
        <v>22.28</v>
      </c>
      <c r="E4">
        <f t="shared" si="0"/>
        <v>-3.7199999999999989</v>
      </c>
      <c r="F4">
        <f t="shared" si="1"/>
        <v>3.7199999999999989</v>
      </c>
    </row>
    <row r="5" spans="1:7" x14ac:dyDescent="0.4">
      <c r="A5" s="1"/>
      <c r="B5">
        <v>4</v>
      </c>
      <c r="C5">
        <v>24</v>
      </c>
      <c r="D5">
        <f>$G$2*C5+(1-$G$2)*D4</f>
        <v>22.968000000000004</v>
      </c>
      <c r="E5">
        <f t="shared" si="0"/>
        <v>-1.0319999999999965</v>
      </c>
      <c r="F5">
        <f t="shared" si="1"/>
        <v>1.0319999999999965</v>
      </c>
    </row>
    <row r="6" spans="1:7" x14ac:dyDescent="0.4">
      <c r="A6" s="1"/>
      <c r="B6">
        <v>5</v>
      </c>
      <c r="C6">
        <v>18</v>
      </c>
      <c r="D6">
        <f>$G$2*C6+(1-$G$2)*D5</f>
        <v>20.980800000000002</v>
      </c>
      <c r="E6">
        <f t="shared" si="0"/>
        <v>2.9808000000000021</v>
      </c>
      <c r="F6">
        <f t="shared" si="1"/>
        <v>2.9808000000000021</v>
      </c>
    </row>
    <row r="7" spans="1:7" x14ac:dyDescent="0.4">
      <c r="A7" s="1"/>
      <c r="B7">
        <v>6</v>
      </c>
      <c r="C7">
        <v>21</v>
      </c>
      <c r="D7">
        <f>$G$2*C7+(1-$G$2)*D6</f>
        <v>20.988480000000003</v>
      </c>
      <c r="E7">
        <f t="shared" si="0"/>
        <v>-1.151999999999731E-2</v>
      </c>
      <c r="F7">
        <f t="shared" si="1"/>
        <v>1.151999999999731E-2</v>
      </c>
    </row>
    <row r="8" spans="1:7" x14ac:dyDescent="0.4">
      <c r="A8" s="1"/>
      <c r="B8">
        <v>7</v>
      </c>
      <c r="C8">
        <v>26</v>
      </c>
      <c r="D8">
        <f>$G$2*C8+(1-$G$2)*D7</f>
        <v>22.993088</v>
      </c>
      <c r="E8">
        <f t="shared" si="0"/>
        <v>-3.0069119999999998</v>
      </c>
      <c r="F8">
        <f t="shared" si="1"/>
        <v>3.0069119999999998</v>
      </c>
    </row>
    <row r="9" spans="1:7" x14ac:dyDescent="0.4">
      <c r="A9" s="1">
        <v>2</v>
      </c>
      <c r="B9">
        <v>8</v>
      </c>
      <c r="C9">
        <v>19</v>
      </c>
      <c r="D9">
        <f>$G$2*C9+(1-$G$2)*D8</f>
        <v>21.3958528</v>
      </c>
      <c r="E9">
        <f t="shared" si="0"/>
        <v>2.3958528000000001</v>
      </c>
      <c r="F9">
        <f t="shared" si="1"/>
        <v>2.3958528000000001</v>
      </c>
    </row>
    <row r="10" spans="1:7" x14ac:dyDescent="0.4">
      <c r="A10" s="1"/>
      <c r="B10">
        <v>9</v>
      </c>
      <c r="C10">
        <v>15</v>
      </c>
      <c r="D10">
        <f>$G$2*C10+(1-$G$2)*D9</f>
        <v>18.837511679999999</v>
      </c>
      <c r="E10">
        <f t="shared" si="0"/>
        <v>3.8375116799999986</v>
      </c>
      <c r="F10">
        <f t="shared" si="1"/>
        <v>3.8375116799999986</v>
      </c>
    </row>
    <row r="11" spans="1:7" x14ac:dyDescent="0.4">
      <c r="A11" s="1"/>
      <c r="B11">
        <v>10</v>
      </c>
      <c r="C11">
        <v>28</v>
      </c>
      <c r="D11">
        <f>$G$2*C11+(1-$G$2)*D10</f>
        <v>22.502507008000002</v>
      </c>
      <c r="E11">
        <f t="shared" si="0"/>
        <v>-5.497492991999998</v>
      </c>
      <c r="F11">
        <f t="shared" si="1"/>
        <v>5.497492991999998</v>
      </c>
    </row>
    <row r="12" spans="1:7" x14ac:dyDescent="0.4">
      <c r="A12" s="1"/>
      <c r="B12">
        <v>11</v>
      </c>
      <c r="C12">
        <v>25</v>
      </c>
      <c r="D12">
        <f>$G$2*C12+(1-$G$2)*D11</f>
        <v>23.5015042048</v>
      </c>
      <c r="E12">
        <f t="shared" si="0"/>
        <v>-1.4984957952000002</v>
      </c>
      <c r="F12">
        <f t="shared" si="1"/>
        <v>1.4984957952000002</v>
      </c>
    </row>
    <row r="13" spans="1:7" x14ac:dyDescent="0.4">
      <c r="A13" s="1"/>
      <c r="B13">
        <v>12</v>
      </c>
      <c r="C13">
        <v>26</v>
      </c>
      <c r="D13">
        <f>$G$2*C13+(1-$G$2)*D12</f>
        <v>24.500902522880001</v>
      </c>
      <c r="E13">
        <f t="shared" si="0"/>
        <v>-1.4990974771199994</v>
      </c>
      <c r="F13">
        <f t="shared" si="1"/>
        <v>1.4990974771199994</v>
      </c>
    </row>
    <row r="14" spans="1:7" x14ac:dyDescent="0.4">
      <c r="A14" s="1"/>
      <c r="B14">
        <v>13</v>
      </c>
      <c r="C14">
        <v>17</v>
      </c>
      <c r="D14">
        <f>$G$2*C14+(1-$G$2)*D13</f>
        <v>21.500541513728002</v>
      </c>
      <c r="E14">
        <f t="shared" si="0"/>
        <v>4.5005415137280025</v>
      </c>
      <c r="F14">
        <f t="shared" si="1"/>
        <v>4.5005415137280025</v>
      </c>
    </row>
    <row r="15" spans="1:7" x14ac:dyDescent="0.4">
      <c r="A15" s="1"/>
      <c r="B15">
        <v>14</v>
      </c>
      <c r="C15">
        <v>23</v>
      </c>
      <c r="D15">
        <f>$G$2*C15+(1-$G$2)*D14</f>
        <v>22.1003249082368</v>
      </c>
      <c r="E15">
        <f t="shared" si="0"/>
        <v>-0.89967509176319993</v>
      </c>
      <c r="F15">
        <f t="shared" si="1"/>
        <v>0.89967509176319993</v>
      </c>
    </row>
    <row r="17" spans="2:6" x14ac:dyDescent="0.4">
      <c r="B17" t="s">
        <v>4</v>
      </c>
      <c r="F17">
        <f>AVERAGE(F2:F15)</f>
        <v>2.7199928107007993</v>
      </c>
    </row>
  </sheetData>
  <mergeCells count="2">
    <mergeCell ref="A2:A8"/>
    <mergeCell ref="A9:A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2023-05-01T10:32:24Z</dcterms:created>
  <dcterms:modified xsi:type="dcterms:W3CDTF">2023-05-01T11:01:13Z</dcterms:modified>
</cp:coreProperties>
</file>