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1cf48d30a961fd/Desktop/INMT5518/"/>
    </mc:Choice>
  </mc:AlternateContent>
  <xr:revisionPtr revIDLastSave="14" documentId="8_{E81F4A3E-270D-43B6-A05E-D19D7A353AC6}" xr6:coauthVersionLast="47" xr6:coauthVersionMax="47" xr10:uidLastSave="{46DF08BF-808F-46FA-B664-BCBC535C09FC}"/>
  <bookViews>
    <workbookView xWindow="1851" yWindow="1851" windowWidth="16458" windowHeight="9455" activeTab="1" xr2:uid="{6C36612A-7C7A-4E23-815A-683AFE13FAE1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K12" i="1"/>
  <c r="K23" i="1"/>
  <c r="K19" i="1"/>
  <c r="K20" i="1"/>
  <c r="K21" i="1"/>
  <c r="K22" i="1"/>
  <c r="K18" i="1"/>
  <c r="K8" i="1"/>
  <c r="K9" i="1"/>
  <c r="K10" i="1"/>
  <c r="K11" i="1"/>
  <c r="K7" i="1"/>
  <c r="J8" i="1"/>
  <c r="J9" i="1"/>
  <c r="J10" i="1"/>
  <c r="J11" i="1"/>
  <c r="J7" i="1"/>
  <c r="C12" i="1"/>
  <c r="C11" i="1"/>
  <c r="D12" i="1"/>
  <c r="H12" i="1" s="1"/>
  <c r="E12" i="1"/>
  <c r="I12" i="1" s="1"/>
  <c r="G23" i="1"/>
  <c r="F23" i="1"/>
  <c r="G16" i="1"/>
  <c r="G17" i="1"/>
  <c r="G18" i="1"/>
  <c r="G19" i="1"/>
  <c r="G20" i="1"/>
  <c r="G21" i="1"/>
  <c r="G22" i="1"/>
  <c r="G15" i="1"/>
  <c r="F16" i="1"/>
  <c r="F17" i="1"/>
  <c r="F18" i="1"/>
  <c r="F19" i="1"/>
  <c r="F20" i="1"/>
  <c r="F21" i="1"/>
  <c r="F22" i="1"/>
  <c r="F15" i="1"/>
  <c r="I5" i="1"/>
  <c r="I6" i="1"/>
  <c r="I7" i="1"/>
  <c r="I8" i="1"/>
  <c r="I9" i="1"/>
  <c r="I10" i="1"/>
  <c r="I11" i="1"/>
  <c r="I4" i="1"/>
  <c r="H8" i="1"/>
  <c r="H9" i="1"/>
  <c r="H10" i="1"/>
  <c r="H11" i="1"/>
  <c r="H4" i="1"/>
  <c r="H5" i="1"/>
  <c r="H6" i="1"/>
  <c r="H7" i="1"/>
  <c r="E6" i="1"/>
  <c r="E7" i="1" s="1"/>
  <c r="E8" i="1" s="1"/>
  <c r="E9" i="1" s="1"/>
  <c r="E10" i="1" s="1"/>
  <c r="E11" i="1" s="1"/>
  <c r="E5" i="1"/>
  <c r="D6" i="1"/>
  <c r="D7" i="1" s="1"/>
  <c r="D8" i="1" s="1"/>
  <c r="D9" i="1" s="1"/>
  <c r="D10" i="1" s="1"/>
  <c r="D11" i="1" s="1"/>
  <c r="D5" i="1"/>
  <c r="C8" i="1"/>
  <c r="C9" i="1"/>
  <c r="C10" i="1"/>
  <c r="C7" i="1"/>
  <c r="C11" i="2"/>
  <c r="H2" i="2"/>
  <c r="H5" i="2"/>
  <c r="H7" i="2"/>
  <c r="C10" i="2"/>
  <c r="H3" i="2"/>
  <c r="H4" i="2"/>
  <c r="H6" i="2"/>
  <c r="H8" i="2"/>
  <c r="D10" i="2" l="1"/>
  <c r="E10" i="2"/>
  <c r="D11" i="2"/>
  <c r="E11" i="2"/>
</calcChain>
</file>

<file path=xl/sharedStrings.xml><?xml version="1.0" encoding="utf-8"?>
<sst xmlns="http://schemas.openxmlformats.org/spreadsheetml/2006/main" count="28" uniqueCount="26">
  <si>
    <t xml:space="preserve">week </t>
  </si>
  <si>
    <t>sales</t>
  </si>
  <si>
    <t>alpha1</t>
  </si>
  <si>
    <t>alpha2</t>
  </si>
  <si>
    <t>Forecast(sales)</t>
  </si>
  <si>
    <t>Lower Confidence Bound(sales)</t>
  </si>
  <si>
    <t>Upper Confidence Bound(sales)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</si>
  <si>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</si>
  <si>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</si>
  <si>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</si>
  <si>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</si>
  <si>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</si>
  <si>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</si>
  <si>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</si>
  <si>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</si>
  <si>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</si>
  <si>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MA</t>
  </si>
  <si>
    <t>ES1</t>
  </si>
  <si>
    <t>ES2</t>
  </si>
  <si>
    <t>Error1</t>
  </si>
  <si>
    <t>Erro2</t>
  </si>
  <si>
    <t>SQ1</t>
  </si>
  <si>
    <t>SQ2</t>
  </si>
  <si>
    <t>MA e</t>
  </si>
  <si>
    <t>abs MA e</t>
  </si>
  <si>
    <t>sq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</si>
</sst>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3">
    <dxf>
      <numFmt numFmtId="4" formatCode="#,##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Sheet2!$B$2:$B$11</c:f>
              <c:numCache>
                <c:formatCode>General</c:formatCode>
                <c:ptCount val="10"/>
                <c:pt idx="0">
                  <c:v>18.600000000000001</c:v>
                </c:pt>
                <c:pt idx="1">
                  <c:v>21.4</c:v>
                </c:pt>
                <c:pt idx="2">
                  <c:v>25.2</c:v>
                </c:pt>
                <c:pt idx="3">
                  <c:v>22.4</c:v>
                </c:pt>
                <c:pt idx="4">
                  <c:v>24.6</c:v>
                </c:pt>
                <c:pt idx="5">
                  <c:v>19.2</c:v>
                </c:pt>
                <c:pt idx="6">
                  <c:v>21.7</c:v>
                </c:pt>
                <c:pt idx="7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E-4159-98C3-39B382556B8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7">
                  <c:v>23.8</c:v>
                </c:pt>
                <c:pt idx="8">
                  <c:v>23.201969121264007</c:v>
                </c:pt>
                <c:pt idx="9">
                  <c:v>23.469986137525826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E-4159-98C3-39B382556B8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Sheet2!$D$2:$D$11</c:f>
              <c:numCache>
                <c:formatCode>General</c:formatCode>
                <c:ptCount val="10"/>
                <c:pt idx="7" formatCode="0.00">
                  <c:v>23.8</c:v>
                </c:pt>
                <c:pt idx="8" formatCode="0.00">
                  <c:v>17.866268106171059</c:v>
                </c:pt>
                <c:pt idx="9" formatCode="0.00">
                  <c:v>17.502102942614275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0E-4159-98C3-39B382556B83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Sheet2!$E$2:$E$11</c:f>
              <c:numCache>
                <c:formatCode>General</c:formatCode>
                <c:ptCount val="10"/>
                <c:pt idx="7" formatCode="0.00">
                  <c:v>23.8</c:v>
                </c:pt>
                <c:pt idx="8" formatCode="0.00">
                  <c:v>28.537670136356954</c:v>
                </c:pt>
                <c:pt idx="9" formatCode="0.00">
                  <c:v>29.437869332437376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0E-4159-98C3-39B382556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349359"/>
        <c:axId val="1358349839"/>
      </c:lineChart>
      <c:catAx>
        <c:axId val="135834935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49839"/>
        <c:crosses val="autoZero"/>
        <c:auto val="1"/>
        <c:lblAlgn val="ctr"/>
        <c:lblOffset val="100"/>
        <c:noMultiLvlLbl val="0"/>
      </c:catAx>
      <c:valAx>
        <c:axId val="13583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4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73478</xdr:colOff>
      <xdr:row>13</xdr:row>
      <xdr:rowOff>76200</xdr:rowOff>
    </xdr:from>
    <xdr:to>
      <xdr:col>13</xdr:col>
      <xdr:colOff>591910</xdr:colOff>
      <xdr:row>41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CE694-20A1-9572-4A0E-F6D1A7EB6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AF35A9-3626-467B-99CA-C842B4C99615}" name="Table1" displayName="Table1" ref="A1:E11" totalsRowShown="0">
  <autoFilter ref="A1:E11" xr:uid="{D6AF35A9-3626-467B-99CA-C842B4C99615}"/>
  <tableColumns count="5">
    <tableColumn id="1" xr3:uid="{3EC724E3-7FAA-4856-8293-145056EC1C87}" name="week "/>
    <tableColumn id="2" xr3:uid="{CB5E0E57-75B1-4352-9F32-08A1C7F3957F}" name="sales"/>
    <tableColumn id="3" xr3:uid="{57BA440B-60EF-4D43-8BDA-A6AD6C0587CC}" name="Forecast(sales)"/>
    <tableColumn id="4" xr3:uid="{4CC50E5F-CC87-45EA-A243-979F6446CB71}" name="Lower Confidence Bound(sales)" dataDxfId="2"/>
    <tableColumn id="5" xr3:uid="{23D4AA3D-BE31-4A9C-AC5C-2AD428F37B7E}" name="Upper Confidence Bound(sales)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251A9-5374-46FB-BE08-56EA86EDBA48}" name="Table2" displayName="Table2" ref="G1:H8" totalsRowShown="0">
  <autoFilter ref="G1:H8" xr:uid="{DB2251A9-5374-46FB-BE08-56EA86EDBA48}"/>
  <tableColumns count="2">
    <tableColumn id="1" xr3:uid="{8D269269-15C8-4548-BDBC-1AE441D04C0B}" name="Statistic"/>
    <tableColumn id="2" xr3:uid="{9482BE19-CD14-4473-ACA7-BCD7262002FA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FAE7A-EC90-4C23-8261-FE586357BE61}">
  <dimension ref="A1:H11"/>
  <sheetViews>
    <sheetView workbookViewId="0">
      <selection activeCell="H2" sqref="H2"/>
    </sheetView>
  </sheetViews>
  <sheetFormatPr defaultRowHeight="14.6" x14ac:dyDescent="0.4"/>
  <cols>
    <col min="3" max="3" width="14.921875" customWidth="1"/>
    <col min="4" max="4" width="28.69140625" customWidth="1"/>
    <col min="5" max="5" width="28.765625" customWidth="1"/>
    <col min="7" max="7" width="9.23046875" customWidth="1"/>
    <col min="8" max="8" width="7.3828125" customWidth="1"/>
  </cols>
  <sheetData>
    <row r="1" spans="1:8" x14ac:dyDescent="0.4">
      <c r="A1" t="s">
        <v>0</v>
      </c>
      <c r="B1" t="s">
        <v>1</v>
      </c>
      <c r="C1" t="s">
        <v>4</v>
      </c>
      <c r="D1" t="s">
        <v>5</v>
      </c>
      <c r="E1" t="s">
        <v>6</v>
      </c>
      <c r="G1" t="s">
        <v>7</v>
      </c>
      <c r="H1" t="s">
        <v>8</v>
      </c>
    </row>
    <row r="2" spans="1:8" x14ac:dyDescent="0.4">
      <c r="A2">
        <v>1</v>
      </c>
      <c r="B2">
        <v>18.600000000000001</v>
      </c>
      <c r="G2" t="s">
        <v>9</v>
      </c>
      <c r="H2" s="2">
        <f>_xlfn.FORECAST.ETS.STAT($B$2:$B$9,$A$2:$A$9,1,1,1)</f>
        <v>0.5</v>
      </c>
    </row>
    <row r="3" spans="1:8" x14ac:dyDescent="0.4">
      <c r="A3">
        <v>2</v>
      </c>
      <c r="B3">
        <v>21.4</v>
      </c>
      <c r="G3" t="s">
        <v>10</v>
      </c>
      <c r="H3" s="2">
        <f>_xlfn.FORECAST.ETS.STAT($B$2:$B$9,$A$2:$A$9,2,1,1)</f>
        <v>1E-3</v>
      </c>
    </row>
    <row r="4" spans="1:8" x14ac:dyDescent="0.4">
      <c r="A4">
        <v>3</v>
      </c>
      <c r="B4">
        <v>25.2</v>
      </c>
      <c r="G4" t="s">
        <v>11</v>
      </c>
      <c r="H4" s="2">
        <f>_xlfn.FORECAST.ETS.STAT($B$2:$B$9,$A$2:$A$9,3,1,1)</f>
        <v>2.2204460492503131E-16</v>
      </c>
    </row>
    <row r="5" spans="1:8" x14ac:dyDescent="0.4">
      <c r="A5">
        <v>4</v>
      </c>
      <c r="B5">
        <v>22.4</v>
      </c>
      <c r="G5" t="s">
        <v>12</v>
      </c>
      <c r="H5" s="2">
        <f>_xlfn.FORECAST.ETS.STAT($B$2:$B$9,$A$2:$A$9,4,1,1)</f>
        <v>0.66489089612287222</v>
      </c>
    </row>
    <row r="6" spans="1:8" x14ac:dyDescent="0.4">
      <c r="A6">
        <v>5</v>
      </c>
      <c r="B6">
        <v>24.6</v>
      </c>
      <c r="G6" t="s">
        <v>13</v>
      </c>
      <c r="H6" s="2">
        <f>_xlfn.FORECAST.ETS.STAT($B$2:$B$9,$A$2:$A$9,5,1,1)</f>
        <v>9.2904703053185753E-2</v>
      </c>
    </row>
    <row r="7" spans="1:8" x14ac:dyDescent="0.4">
      <c r="A7">
        <v>6</v>
      </c>
      <c r="B7">
        <v>19.2</v>
      </c>
      <c r="G7" t="s">
        <v>14</v>
      </c>
      <c r="H7" s="2">
        <f>_xlfn.FORECAST.ETS.STAT($B$2:$B$9,$A$2:$A$9,6,1,1)</f>
        <v>2.0516633366077204</v>
      </c>
    </row>
    <row r="8" spans="1:8" x14ac:dyDescent="0.4">
      <c r="A8">
        <v>7</v>
      </c>
      <c r="B8">
        <v>21.7</v>
      </c>
      <c r="G8" t="s">
        <v>15</v>
      </c>
      <c r="H8" s="2">
        <f>_xlfn.FORECAST.ETS.STAT($B$2:$B$9,$A$2:$A$9,7,1,1)</f>
        <v>2.7223464600269587</v>
      </c>
    </row>
    <row r="9" spans="1:8" x14ac:dyDescent="0.4">
      <c r="A9">
        <v>8</v>
      </c>
      <c r="B9">
        <v>23.8</v>
      </c>
      <c r="C9">
        <v>23.8</v>
      </c>
      <c r="D9" s="1">
        <v>23.8</v>
      </c>
      <c r="E9" s="1">
        <v>23.8</v>
      </c>
    </row>
    <row r="10" spans="1:8" x14ac:dyDescent="0.4">
      <c r="A10">
        <v>9</v>
      </c>
      <c r="C10">
        <f>_xlfn.FORECAST.ETS(A10,$B$2:$B$9,$A$2:$A$9,1,1)</f>
        <v>23.201969121264007</v>
      </c>
      <c r="D10" s="1">
        <f>C10-_xlfn.FORECAST.ETS.CONFINT(A10,$B$2:$B$9,$A$2:$A$9,0.95,1,1)</f>
        <v>17.866268106171059</v>
      </c>
      <c r="E10" s="1">
        <f>C10+_xlfn.FORECAST.ETS.CONFINT(A10,$B$2:$B$9,$A$2:$A$9,0.95,1,1)</f>
        <v>28.537670136356954</v>
      </c>
    </row>
    <row r="11" spans="1:8" x14ac:dyDescent="0.4">
      <c r="A11">
        <v>10</v>
      </c>
      <c r="C11">
        <f>_xlfn.FORECAST.ETS(A11,$B$2:$B$9,$A$2:$A$9,1,1)</f>
        <v>23.469986137525826</v>
      </c>
      <c r="D11" s="1">
        <f>C11-_xlfn.FORECAST.ETS.CONFINT(A11,$B$2:$B$9,$A$2:$A$9,0.95,1,1)</f>
        <v>17.502102942614275</v>
      </c>
      <c r="E11" s="1">
        <f>C11+_xlfn.FORECAST.ETS.CONFINT(A11,$B$2:$B$9,$A$2:$A$9,0.95,1,1)</f>
        <v>29.437869332437376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F2C64-BAE9-47CA-B678-EDDE8A765E37}">
  <dimension ref="A3:K23"/>
  <sheetViews>
    <sheetView tabSelected="1" workbookViewId="0">
      <selection activeCell="B13" sqref="B13"/>
    </sheetView>
  </sheetViews>
  <sheetFormatPr defaultRowHeight="14.6" x14ac:dyDescent="0.4"/>
  <sheetData>
    <row r="3" spans="1:11" x14ac:dyDescent="0.4">
      <c r="A3" t="s">
        <v>0</v>
      </c>
      <c r="B3" t="s">
        <v>1</v>
      </c>
      <c r="C3" t="s">
        <v>16</v>
      </c>
      <c r="D3" t="s">
        <v>17</v>
      </c>
      <c r="E3" t="s">
        <v>18</v>
      </c>
      <c r="H3" t="s">
        <v>19</v>
      </c>
      <c r="I3" t="s">
        <v>20</v>
      </c>
      <c r="J3" t="s">
        <v>23</v>
      </c>
      <c r="K3" t="s">
        <v>24</v>
      </c>
    </row>
    <row r="4" spans="1:11" x14ac:dyDescent="0.4">
      <c r="A4">
        <v>1</v>
      </c>
      <c r="B4">
        <v>18.600000000000001</v>
      </c>
      <c r="D4">
        <v>18.600000000000001</v>
      </c>
      <c r="E4">
        <v>18.600000000000001</v>
      </c>
      <c r="F4" t="s">
        <v>2</v>
      </c>
      <c r="G4">
        <v>0.6</v>
      </c>
      <c r="H4">
        <f t="shared" ref="H4:H6" si="0">D4-B4</f>
        <v>0</v>
      </c>
      <c r="I4">
        <f>E4-B4</f>
        <v>0</v>
      </c>
    </row>
    <row r="5" spans="1:11" x14ac:dyDescent="0.4">
      <c r="A5">
        <v>2</v>
      </c>
      <c r="B5">
        <v>21.4</v>
      </c>
      <c r="D5">
        <f>$G$4*B5+(1-$G$4)*D4</f>
        <v>20.28</v>
      </c>
      <c r="E5">
        <f>$G$5*B5+(1-$G$5)*E4</f>
        <v>19.160000000000004</v>
      </c>
      <c r="F5" t="s">
        <v>3</v>
      </c>
      <c r="G5">
        <v>0.2</v>
      </c>
      <c r="H5">
        <f t="shared" si="0"/>
        <v>-1.1199999999999974</v>
      </c>
      <c r="I5">
        <f t="shared" ref="I5:I12" si="1">E5-B5</f>
        <v>-2.2399999999999949</v>
      </c>
    </row>
    <row r="6" spans="1:11" x14ac:dyDescent="0.4">
      <c r="A6">
        <v>3</v>
      </c>
      <c r="B6">
        <v>25.2</v>
      </c>
      <c r="D6">
        <f t="shared" ref="D6:D11" si="2">$G$4*B6+(1-$G$4)*D5</f>
        <v>23.231999999999999</v>
      </c>
      <c r="E6">
        <f t="shared" ref="E6:E12" si="3">$G$5*B6+(1-$G$5)*E5</f>
        <v>20.368000000000002</v>
      </c>
      <c r="H6">
        <f t="shared" si="0"/>
        <v>-1.968</v>
      </c>
      <c r="I6">
        <f t="shared" si="1"/>
        <v>-4.8319999999999972</v>
      </c>
    </row>
    <row r="7" spans="1:11" x14ac:dyDescent="0.4">
      <c r="A7">
        <v>4</v>
      </c>
      <c r="B7">
        <v>22.4</v>
      </c>
      <c r="C7">
        <f>AVERAGE(B4:B6)</f>
        <v>21.733333333333334</v>
      </c>
      <c r="D7">
        <f t="shared" si="2"/>
        <v>22.732799999999997</v>
      </c>
      <c r="E7">
        <f t="shared" si="3"/>
        <v>20.774400000000004</v>
      </c>
      <c r="H7">
        <f>D7-B7</f>
        <v>0.33279999999999887</v>
      </c>
      <c r="I7">
        <f t="shared" si="1"/>
        <v>-1.625599999999995</v>
      </c>
      <c r="J7">
        <f>C7-B7</f>
        <v>-0.6666666666666643</v>
      </c>
      <c r="K7">
        <f>ABS(J7)</f>
        <v>0.6666666666666643</v>
      </c>
    </row>
    <row r="8" spans="1:11" x14ac:dyDescent="0.4">
      <c r="A8">
        <v>5</v>
      </c>
      <c r="B8">
        <v>24.6</v>
      </c>
      <c r="C8">
        <f t="shared" ref="C8:C10" si="4">AVERAGE(B5:B7)</f>
        <v>23</v>
      </c>
      <c r="D8">
        <f t="shared" si="2"/>
        <v>23.853119999999997</v>
      </c>
      <c r="E8">
        <f t="shared" si="3"/>
        <v>21.539520000000007</v>
      </c>
      <c r="H8">
        <f t="shared" ref="H8:H12" si="5">D8-B8</f>
        <v>-0.74688000000000443</v>
      </c>
      <c r="I8">
        <f t="shared" si="1"/>
        <v>-3.0604799999999948</v>
      </c>
      <c r="J8">
        <f t="shared" ref="J8:J12" si="6">C8-B8</f>
        <v>-1.6000000000000014</v>
      </c>
      <c r="K8">
        <f t="shared" ref="K8:K11" si="7">ABS(J8)</f>
        <v>1.6000000000000014</v>
      </c>
    </row>
    <row r="9" spans="1:11" x14ac:dyDescent="0.4">
      <c r="A9">
        <v>6</v>
      </c>
      <c r="B9">
        <v>19.2</v>
      </c>
      <c r="C9">
        <f t="shared" si="4"/>
        <v>24.066666666666663</v>
      </c>
      <c r="D9">
        <f t="shared" si="2"/>
        <v>21.061247999999999</v>
      </c>
      <c r="E9">
        <f t="shared" si="3"/>
        <v>21.071616000000006</v>
      </c>
      <c r="H9">
        <f t="shared" si="5"/>
        <v>1.8612479999999998</v>
      </c>
      <c r="I9">
        <f t="shared" si="1"/>
        <v>1.8716160000000066</v>
      </c>
      <c r="J9">
        <f t="shared" si="6"/>
        <v>4.8666666666666636</v>
      </c>
      <c r="K9">
        <f t="shared" si="7"/>
        <v>4.8666666666666636</v>
      </c>
    </row>
    <row r="10" spans="1:11" x14ac:dyDescent="0.4">
      <c r="A10">
        <v>7</v>
      </c>
      <c r="B10">
        <v>21.7</v>
      </c>
      <c r="C10">
        <f t="shared" si="4"/>
        <v>22.066666666666666</v>
      </c>
      <c r="D10">
        <f t="shared" si="2"/>
        <v>21.444499199999999</v>
      </c>
      <c r="E10">
        <f t="shared" si="3"/>
        <v>21.197292800000007</v>
      </c>
      <c r="H10">
        <f t="shared" si="5"/>
        <v>-0.25550080000000008</v>
      </c>
      <c r="I10">
        <f t="shared" si="1"/>
        <v>-0.50270719999999258</v>
      </c>
      <c r="J10">
        <f t="shared" si="6"/>
        <v>0.36666666666666714</v>
      </c>
      <c r="K10">
        <f t="shared" si="7"/>
        <v>0.36666666666666714</v>
      </c>
    </row>
    <row r="11" spans="1:11" x14ac:dyDescent="0.4">
      <c r="A11">
        <v>8</v>
      </c>
      <c r="B11">
        <v>23.8</v>
      </c>
      <c r="C11">
        <f>AVERAGE(B8:B10)</f>
        <v>21.833333333333332</v>
      </c>
      <c r="D11">
        <f t="shared" si="2"/>
        <v>22.857799679999999</v>
      </c>
      <c r="E11">
        <f t="shared" si="3"/>
        <v>21.717834240000009</v>
      </c>
      <c r="H11">
        <f t="shared" si="5"/>
        <v>-0.94220032000000131</v>
      </c>
      <c r="I11">
        <f t="shared" si="1"/>
        <v>-2.0821657599999916</v>
      </c>
      <c r="J11">
        <f t="shared" si="6"/>
        <v>-1.9666666666666686</v>
      </c>
      <c r="K11">
        <f t="shared" si="7"/>
        <v>1.9666666666666686</v>
      </c>
    </row>
    <row r="12" spans="1:11" x14ac:dyDescent="0.4">
      <c r="A12">
        <v>9</v>
      </c>
      <c r="B12">
        <v>23.3</v>
      </c>
      <c r="C12">
        <f>AVERAGE(B9:B11)</f>
        <v>21.566666666666666</v>
      </c>
      <c r="D12">
        <f>$G$4*B12+(1-$G$4)*D11</f>
        <v>23.123119872</v>
      </c>
      <c r="E12">
        <f t="shared" si="3"/>
        <v>22.034267392000007</v>
      </c>
      <c r="H12">
        <f t="shared" si="5"/>
        <v>-0.17688012800000052</v>
      </c>
      <c r="I12">
        <f t="shared" si="1"/>
        <v>-1.2657326079999933</v>
      </c>
      <c r="J12">
        <f t="shared" si="6"/>
        <v>-1.7333333333333343</v>
      </c>
      <c r="K12">
        <f>AVERAGE(K7:K11)</f>
        <v>1.8933333333333331</v>
      </c>
    </row>
    <row r="14" spans="1:11" x14ac:dyDescent="0.4">
      <c r="F14" t="s">
        <v>21</v>
      </c>
      <c r="G14" t="s">
        <v>22</v>
      </c>
      <c r="K14" t="s">
        <v>25</v>
      </c>
    </row>
    <row r="15" spans="1:11" x14ac:dyDescent="0.4">
      <c r="F15">
        <f>H4*H4</f>
        <v>0</v>
      </c>
      <c r="G15">
        <f>I4*I4</f>
        <v>0</v>
      </c>
    </row>
    <row r="16" spans="1:11" x14ac:dyDescent="0.4">
      <c r="F16">
        <f t="shared" ref="F16:F22" si="8">H5*H5</f>
        <v>1.2543999999999942</v>
      </c>
      <c r="G16">
        <f t="shared" ref="G16:G22" si="9">I5*I5</f>
        <v>5.0175999999999767</v>
      </c>
    </row>
    <row r="17" spans="6:11" x14ac:dyDescent="0.4">
      <c r="F17">
        <f t="shared" si="8"/>
        <v>3.873024</v>
      </c>
      <c r="G17">
        <f t="shared" si="9"/>
        <v>23.348223999999973</v>
      </c>
    </row>
    <row r="18" spans="6:11" x14ac:dyDescent="0.4">
      <c r="F18">
        <f t="shared" si="8"/>
        <v>0.11075583999999924</v>
      </c>
      <c r="G18">
        <f t="shared" si="9"/>
        <v>2.6425753599999839</v>
      </c>
      <c r="K18">
        <f>J7*J7</f>
        <v>0.44444444444444131</v>
      </c>
    </row>
    <row r="19" spans="6:11" x14ac:dyDescent="0.4">
      <c r="F19">
        <f t="shared" si="8"/>
        <v>0.5578297344000066</v>
      </c>
      <c r="G19">
        <f t="shared" si="9"/>
        <v>9.3665378303999685</v>
      </c>
      <c r="K19">
        <f t="shared" ref="K19:K22" si="10">J8*J8</f>
        <v>2.5600000000000045</v>
      </c>
    </row>
    <row r="20" spans="6:11" x14ac:dyDescent="0.4">
      <c r="F20">
        <f t="shared" si="8"/>
        <v>3.4642441175039993</v>
      </c>
      <c r="G20">
        <f t="shared" si="9"/>
        <v>3.5029464514560247</v>
      </c>
      <c r="K20">
        <f t="shared" si="10"/>
        <v>23.684444444444413</v>
      </c>
    </row>
    <row r="21" spans="6:11" x14ac:dyDescent="0.4">
      <c r="F21">
        <f t="shared" si="8"/>
        <v>6.5280658800640046E-2</v>
      </c>
      <c r="G21">
        <f t="shared" si="9"/>
        <v>0.25271452893183255</v>
      </c>
      <c r="K21">
        <f t="shared" si="10"/>
        <v>0.13444444444444478</v>
      </c>
    </row>
    <row r="22" spans="6:11" x14ac:dyDescent="0.4">
      <c r="F22">
        <f t="shared" si="8"/>
        <v>0.88774144300810487</v>
      </c>
      <c r="G22">
        <f t="shared" si="9"/>
        <v>4.335414252116343</v>
      </c>
      <c r="K22">
        <f t="shared" si="10"/>
        <v>3.8677777777777851</v>
      </c>
    </row>
    <row r="23" spans="6:11" x14ac:dyDescent="0.4">
      <c r="F23">
        <f>AVERAGE(F15:F22)</f>
        <v>1.2766594742140931</v>
      </c>
      <c r="G23">
        <f>AVERAGE(G15:G22)</f>
        <v>6.0582515528630134</v>
      </c>
      <c r="K23">
        <f>AVERAGE(K18:K22)</f>
        <v>6.1382222222222174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Adharsh Sundaram Soudakar</dc:creator>
  <cp:lastModifiedBy>Adharsh Sundaram Soudakar</cp:lastModifiedBy>
  <dcterms:created xsi:type="dcterms:W3CDTF">2023-05-01T09:43:04Z</dcterms:created>
  <dcterms:modified xsi:type="dcterms:W3CDTF">2023-05-01T12:41:47Z</dcterms:modified>
</cp:coreProperties>
</file>