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&amp;BA Docs\Second Year\Predictive Analytics\Final Project\"/>
    </mc:Choice>
  </mc:AlternateContent>
  <xr:revisionPtr revIDLastSave="0" documentId="13_ncr:1_{8D63F05B-DC17-4877-BD40-D0987A63742A}" xr6:coauthVersionLast="47" xr6:coauthVersionMax="47" xr10:uidLastSave="{00000000-0000-0000-0000-000000000000}"/>
  <bookViews>
    <workbookView xWindow="-108" yWindow="-108" windowWidth="23256" windowHeight="12456" xr2:uid="{DB8078F5-8B38-4EE6-89BE-B1066EBA552A}"/>
  </bookViews>
  <sheets>
    <sheet name="DoubleExponent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8" i="1"/>
  <c r="C20" i="1" s="1"/>
  <c r="E20" i="1" s="1"/>
  <c r="D20" i="1" l="1"/>
  <c r="C21" i="1" s="1"/>
  <c r="D21" i="1" l="1"/>
  <c r="C22" i="1" s="1"/>
  <c r="E21" i="1"/>
  <c r="D22" i="1" l="1"/>
  <c r="C23" i="1" s="1"/>
  <c r="E22" i="1"/>
  <c r="F22" i="1" l="1"/>
  <c r="G22" i="1" s="1"/>
  <c r="I22" i="1" s="1"/>
  <c r="D23" i="1"/>
  <c r="C24" i="1" s="1"/>
  <c r="E23" i="1"/>
  <c r="H22" i="1" l="1"/>
  <c r="F23" i="1"/>
  <c r="G23" i="1" s="1"/>
  <c r="I23" i="1"/>
  <c r="H23" i="1"/>
  <c r="E24" i="1"/>
  <c r="D24" i="1"/>
  <c r="C25" i="1" s="1"/>
  <c r="F24" i="1" l="1"/>
  <c r="G24" i="1" s="1"/>
  <c r="D25" i="1"/>
  <c r="C26" i="1" s="1"/>
  <c r="E25" i="1"/>
  <c r="D26" i="1" l="1"/>
  <c r="F26" i="1" s="1"/>
  <c r="G26" i="1" s="1"/>
  <c r="E26" i="1"/>
  <c r="F25" i="1"/>
  <c r="G25" i="1" s="1"/>
  <c r="I24" i="1"/>
  <c r="H24" i="1"/>
  <c r="I26" i="1" l="1"/>
  <c r="H26" i="1"/>
  <c r="C27" i="1"/>
  <c r="I25" i="1"/>
  <c r="H25" i="1"/>
  <c r="D27" i="1" l="1"/>
  <c r="C28" i="1" s="1"/>
  <c r="E27" i="1"/>
  <c r="D28" i="1" l="1"/>
  <c r="F28" i="1" s="1"/>
  <c r="G28" i="1" s="1"/>
  <c r="E28" i="1"/>
  <c r="F27" i="1"/>
  <c r="G27" i="1" s="1"/>
  <c r="C29" i="1" l="1"/>
  <c r="I28" i="1"/>
  <c r="H28" i="1"/>
  <c r="D29" i="1"/>
  <c r="C30" i="1" s="1"/>
  <c r="E29" i="1"/>
  <c r="I27" i="1"/>
  <c r="H27" i="1"/>
  <c r="F29" i="1" l="1"/>
  <c r="G29" i="1" s="1"/>
  <c r="D30" i="1"/>
  <c r="C31" i="1" s="1"/>
  <c r="E30" i="1"/>
  <c r="F30" i="1" l="1"/>
  <c r="G30" i="1" s="1"/>
  <c r="I29" i="1"/>
  <c r="H29" i="1"/>
  <c r="E31" i="1"/>
  <c r="D31" i="1"/>
  <c r="F31" i="1" s="1"/>
  <c r="G31" i="1" s="1"/>
  <c r="I30" i="1"/>
  <c r="H30" i="1"/>
  <c r="I31" i="1" l="1"/>
  <c r="H31" i="1"/>
  <c r="C32" i="1"/>
  <c r="E32" i="1" l="1"/>
  <c r="D32" i="1"/>
  <c r="C33" i="1" s="1"/>
  <c r="F32" i="1" l="1"/>
  <c r="G32" i="1" s="1"/>
  <c r="D33" i="1"/>
  <c r="C34" i="1" s="1"/>
  <c r="E33" i="1"/>
  <c r="D34" i="1" l="1"/>
  <c r="C35" i="1" s="1"/>
  <c r="E34" i="1"/>
  <c r="F34" i="1"/>
  <c r="G34" i="1" s="1"/>
  <c r="F33" i="1"/>
  <c r="G33" i="1" s="1"/>
  <c r="I32" i="1"/>
  <c r="H32" i="1"/>
  <c r="I34" i="1" l="1"/>
  <c r="H34" i="1"/>
  <c r="I33" i="1"/>
  <c r="H33" i="1"/>
  <c r="E35" i="1"/>
  <c r="D35" i="1"/>
  <c r="F35" i="1" s="1"/>
  <c r="G35" i="1" s="1"/>
  <c r="C36" i="1" l="1"/>
  <c r="I35" i="1"/>
  <c r="H35" i="1"/>
  <c r="D36" i="1" l="1"/>
  <c r="F36" i="1" s="1"/>
  <c r="G36" i="1" s="1"/>
  <c r="E36" i="1"/>
  <c r="C37" i="1" l="1"/>
  <c r="H36" i="1"/>
  <c r="I36" i="1"/>
  <c r="E37" i="1" l="1"/>
  <c r="D37" i="1"/>
  <c r="F37" i="1" s="1"/>
  <c r="G37" i="1" s="1"/>
  <c r="C38" i="1" l="1"/>
  <c r="I37" i="1"/>
  <c r="H37" i="1"/>
  <c r="D38" i="1" l="1"/>
  <c r="F38" i="1"/>
  <c r="G38" i="1" s="1"/>
  <c r="C39" i="1"/>
  <c r="E38" i="1"/>
  <c r="I38" i="1" l="1"/>
  <c r="H38" i="1"/>
  <c r="D39" i="1"/>
  <c r="C40" i="1" s="1"/>
  <c r="E39" i="1"/>
  <c r="F39" i="1" l="1"/>
  <c r="G39" i="1" s="1"/>
  <c r="I39" i="1" s="1"/>
  <c r="H39" i="1"/>
  <c r="E40" i="1"/>
  <c r="D40" i="1"/>
  <c r="C41" i="1" s="1"/>
  <c r="F40" i="1"/>
  <c r="G40" i="1" s="1"/>
  <c r="I40" i="1" l="1"/>
  <c r="H40" i="1"/>
  <c r="D41" i="1"/>
  <c r="C42" i="1" s="1"/>
  <c r="E41" i="1"/>
  <c r="D42" i="1" l="1"/>
  <c r="C43" i="1" s="1"/>
  <c r="E42" i="1"/>
  <c r="F41" i="1"/>
  <c r="G41" i="1" s="1"/>
  <c r="I41" i="1" l="1"/>
  <c r="H41" i="1"/>
  <c r="F42" i="1"/>
  <c r="G42" i="1" s="1"/>
  <c r="E43" i="1"/>
  <c r="D43" i="1"/>
  <c r="F43" i="1" s="1"/>
  <c r="G43" i="1" s="1"/>
  <c r="I43" i="1" l="1"/>
  <c r="H43" i="1"/>
  <c r="C44" i="1"/>
  <c r="I42" i="1"/>
  <c r="H42" i="1"/>
  <c r="D44" i="1" l="1"/>
  <c r="F44" i="1"/>
  <c r="G44" i="1" s="1"/>
  <c r="E44" i="1"/>
  <c r="C45" i="1"/>
  <c r="D45" i="1" l="1"/>
  <c r="F45" i="1" s="1"/>
  <c r="G45" i="1" s="1"/>
  <c r="E45" i="1"/>
  <c r="H44" i="1"/>
  <c r="I44" i="1"/>
  <c r="I45" i="1" l="1"/>
  <c r="H45" i="1"/>
  <c r="C46" i="1"/>
  <c r="E46" i="1" l="1"/>
  <c r="D46" i="1"/>
  <c r="F46" i="1" s="1"/>
  <c r="G46" i="1" s="1"/>
  <c r="I46" i="1" l="1"/>
  <c r="H46" i="1"/>
  <c r="C47" i="1"/>
  <c r="D47" i="1" l="1"/>
  <c r="F47" i="1" s="1"/>
  <c r="G47" i="1" s="1"/>
  <c r="E47" i="1"/>
  <c r="C48" i="1"/>
  <c r="I47" i="1" l="1"/>
  <c r="H47" i="1"/>
  <c r="D48" i="1"/>
  <c r="F48" i="1" s="1"/>
  <c r="G48" i="1" s="1"/>
  <c r="E48" i="1"/>
  <c r="I48" i="1" l="1"/>
  <c r="H48" i="1"/>
  <c r="C49" i="1"/>
  <c r="E49" i="1" l="1"/>
  <c r="D49" i="1"/>
  <c r="F49" i="1" s="1"/>
  <c r="G49" i="1" s="1"/>
  <c r="C50" i="1" l="1"/>
  <c r="I49" i="1"/>
  <c r="H49" i="1"/>
  <c r="D50" i="1"/>
  <c r="C51" i="1" s="1"/>
  <c r="E50" i="1"/>
  <c r="F50" i="1" l="1"/>
  <c r="G50" i="1" s="1"/>
  <c r="E51" i="1"/>
  <c r="D51" i="1"/>
  <c r="F51" i="1" s="1"/>
  <c r="G51" i="1" s="1"/>
  <c r="C52" i="1"/>
  <c r="I50" i="1"/>
  <c r="H50" i="1"/>
  <c r="I51" i="1" l="1"/>
  <c r="H51" i="1"/>
  <c r="D52" i="1"/>
  <c r="F52" i="1" s="1"/>
  <c r="G52" i="1" s="1"/>
  <c r="E52" i="1"/>
  <c r="H52" i="1" l="1"/>
  <c r="I52" i="1"/>
  <c r="C53" i="1"/>
  <c r="D53" i="1" l="1"/>
  <c r="F53" i="1" s="1"/>
  <c r="G53" i="1" s="1"/>
  <c r="E53" i="1"/>
  <c r="C54" i="1" l="1"/>
  <c r="I53" i="1"/>
  <c r="H53" i="1"/>
  <c r="D54" i="1"/>
  <c r="C55" i="1" s="1"/>
  <c r="E54" i="1"/>
  <c r="D55" i="1" l="1"/>
  <c r="F55" i="1" s="1"/>
  <c r="G55" i="1" s="1"/>
  <c r="E55" i="1"/>
  <c r="C56" i="1"/>
  <c r="F54" i="1"/>
  <c r="G54" i="1" s="1"/>
  <c r="I55" i="1" l="1"/>
  <c r="H55" i="1"/>
  <c r="D56" i="1"/>
  <c r="C57" i="1" s="1"/>
  <c r="E56" i="1"/>
  <c r="I54" i="1"/>
  <c r="H54" i="1"/>
  <c r="F56" i="1" l="1"/>
  <c r="G56" i="1" s="1"/>
  <c r="D57" i="1"/>
  <c r="F57" i="1" s="1"/>
  <c r="G57" i="1" s="1"/>
  <c r="E57" i="1"/>
  <c r="C58" i="1"/>
  <c r="I56" i="1"/>
  <c r="H56" i="1"/>
  <c r="I57" i="1" l="1"/>
  <c r="H57" i="1"/>
  <c r="D58" i="1"/>
  <c r="F58" i="1" s="1"/>
  <c r="G58" i="1" s="1"/>
  <c r="E58" i="1"/>
  <c r="I58" i="1" l="1"/>
  <c r="H58" i="1"/>
  <c r="C59" i="1"/>
  <c r="D59" i="1" l="1"/>
  <c r="F59" i="1" s="1"/>
  <c r="G59" i="1" s="1"/>
  <c r="E59" i="1"/>
  <c r="C60" i="1"/>
  <c r="I59" i="1" l="1"/>
  <c r="H59" i="1"/>
  <c r="D60" i="1"/>
  <c r="C61" i="1" s="1"/>
  <c r="E60" i="1"/>
  <c r="E61" i="1" l="1"/>
  <c r="D61" i="1"/>
  <c r="F61" i="1" s="1"/>
  <c r="G61" i="1" s="1"/>
  <c r="F60" i="1"/>
  <c r="G60" i="1" s="1"/>
  <c r="C62" i="1" l="1"/>
  <c r="I61" i="1"/>
  <c r="H61" i="1"/>
  <c r="D62" i="1"/>
  <c r="C63" i="1" s="1"/>
  <c r="E62" i="1"/>
  <c r="I60" i="1"/>
  <c r="H60" i="1"/>
  <c r="F62" i="1" l="1"/>
  <c r="G62" i="1" s="1"/>
  <c r="D63" i="1"/>
  <c r="F63" i="1" s="1"/>
  <c r="G63" i="1" s="1"/>
  <c r="E63" i="1"/>
  <c r="I62" i="1"/>
  <c r="H62" i="1"/>
  <c r="C64" i="1" l="1"/>
  <c r="I63" i="1"/>
  <c r="H63" i="1"/>
  <c r="D64" i="1"/>
  <c r="F64" i="1" s="1"/>
  <c r="G64" i="1" s="1"/>
  <c r="E64" i="1"/>
  <c r="H64" i="1" l="1"/>
  <c r="I64" i="1"/>
  <c r="C65" i="1"/>
  <c r="D65" i="1" l="1"/>
  <c r="F65" i="1" s="1"/>
  <c r="G65" i="1" s="1"/>
  <c r="E65" i="1"/>
  <c r="C66" i="1" l="1"/>
  <c r="I65" i="1"/>
  <c r="H65" i="1"/>
  <c r="E66" i="1"/>
  <c r="D66" i="1"/>
  <c r="F66" i="1" s="1"/>
  <c r="G66" i="1" s="1"/>
  <c r="C67" i="1"/>
  <c r="I66" i="1" l="1"/>
  <c r="H66" i="1"/>
  <c r="D67" i="1"/>
  <c r="C68" i="1" s="1"/>
  <c r="E67" i="1"/>
  <c r="F67" i="1" l="1"/>
  <c r="G67" i="1" s="1"/>
  <c r="E68" i="1"/>
  <c r="D68" i="1"/>
  <c r="F68" i="1" s="1"/>
  <c r="G68" i="1" s="1"/>
  <c r="I67" i="1"/>
  <c r="H67" i="1"/>
  <c r="H68" i="1" l="1"/>
  <c r="I68" i="1"/>
  <c r="C69" i="1"/>
  <c r="E69" i="1" l="1"/>
  <c r="D69" i="1"/>
  <c r="F69" i="1" s="1"/>
  <c r="G69" i="1" s="1"/>
  <c r="C70" i="1" l="1"/>
  <c r="I69" i="1"/>
  <c r="H69" i="1"/>
  <c r="E70" i="1"/>
  <c r="D70" i="1"/>
  <c r="C71" i="1" s="1"/>
  <c r="F70" i="1" l="1"/>
  <c r="G70" i="1" s="1"/>
  <c r="I70" i="1"/>
  <c r="H70" i="1"/>
  <c r="E71" i="1"/>
  <c r="D71" i="1"/>
  <c r="F71" i="1" s="1"/>
  <c r="G71" i="1" s="1"/>
  <c r="C72" i="1" l="1"/>
  <c r="I71" i="1"/>
  <c r="H71" i="1"/>
  <c r="E72" i="1"/>
  <c r="D72" i="1"/>
  <c r="F72" i="1" s="1"/>
  <c r="G72" i="1" s="1"/>
  <c r="I72" i="1" l="1"/>
  <c r="H72" i="1"/>
  <c r="C73" i="1"/>
  <c r="D73" i="1" l="1"/>
  <c r="E73" i="1"/>
  <c r="F73" i="1"/>
  <c r="G73" i="1" s="1"/>
  <c r="C74" i="1"/>
  <c r="I73" i="1" l="1"/>
  <c r="H73" i="1"/>
  <c r="E74" i="1"/>
  <c r="D74" i="1"/>
  <c r="C75" i="1" s="1"/>
  <c r="E75" i="1" l="1"/>
  <c r="D75" i="1"/>
  <c r="F75" i="1" s="1"/>
  <c r="G75" i="1" s="1"/>
  <c r="F74" i="1"/>
  <c r="G74" i="1" s="1"/>
  <c r="C76" i="1" l="1"/>
  <c r="I75" i="1"/>
  <c r="H75" i="1"/>
  <c r="E76" i="1"/>
  <c r="D76" i="1"/>
  <c r="F76" i="1" s="1"/>
  <c r="G76" i="1" s="1"/>
  <c r="I74" i="1"/>
  <c r="H74" i="1"/>
  <c r="H76" i="1" l="1"/>
  <c r="I76" i="1"/>
  <c r="C77" i="1"/>
  <c r="E77" i="1" l="1"/>
  <c r="D77" i="1"/>
  <c r="F77" i="1" s="1"/>
  <c r="G77" i="1" s="1"/>
  <c r="I77" i="1" l="1"/>
  <c r="H77" i="1"/>
  <c r="C78" i="1"/>
  <c r="E78" i="1" l="1"/>
  <c r="D78" i="1"/>
  <c r="C79" i="1" s="1"/>
  <c r="F78" i="1" l="1"/>
  <c r="G78" i="1" s="1"/>
  <c r="D79" i="1"/>
  <c r="C80" i="1" s="1"/>
  <c r="E79" i="1"/>
  <c r="I78" i="1"/>
  <c r="H78" i="1"/>
  <c r="F79" i="1" l="1"/>
  <c r="G79" i="1" s="1"/>
  <c r="I79" i="1" s="1"/>
  <c r="D80" i="1"/>
  <c r="C81" i="1" s="1"/>
  <c r="E80" i="1"/>
  <c r="H79" i="1" l="1"/>
  <c r="F80" i="1"/>
  <c r="G80" i="1" s="1"/>
  <c r="I80" i="1" s="1"/>
  <c r="E81" i="1"/>
  <c r="D81" i="1"/>
  <c r="C82" i="1" s="1"/>
  <c r="H80" i="1" l="1"/>
  <c r="E82" i="1"/>
  <c r="D82" i="1"/>
  <c r="F82" i="1" s="1"/>
  <c r="G82" i="1" s="1"/>
  <c r="C83" i="1"/>
  <c r="F81" i="1"/>
  <c r="G81" i="1" s="1"/>
  <c r="I82" i="1" l="1"/>
  <c r="H82" i="1"/>
  <c r="D83" i="1"/>
  <c r="F83" i="1" s="1"/>
  <c r="G83" i="1" s="1"/>
  <c r="E83" i="1"/>
  <c r="I81" i="1"/>
  <c r="H81" i="1"/>
  <c r="I83" i="1" l="1"/>
  <c r="H83" i="1"/>
  <c r="C84" i="1"/>
  <c r="E84" i="1" l="1"/>
  <c r="D84" i="1"/>
  <c r="F84" i="1" s="1"/>
  <c r="G84" i="1" s="1"/>
  <c r="C85" i="1" l="1"/>
  <c r="H84" i="1"/>
  <c r="I84" i="1"/>
  <c r="E85" i="1"/>
  <c r="D85" i="1"/>
  <c r="F85" i="1" s="1"/>
  <c r="G85" i="1" s="1"/>
  <c r="C86" i="1"/>
  <c r="I85" i="1" l="1"/>
  <c r="H85" i="1"/>
  <c r="D86" i="1"/>
  <c r="F86" i="1" s="1"/>
  <c r="G86" i="1" s="1"/>
  <c r="E86" i="1"/>
  <c r="I86" i="1" l="1"/>
  <c r="H86" i="1"/>
  <c r="C87" i="1"/>
  <c r="D87" i="1" l="1"/>
  <c r="F87" i="1" s="1"/>
  <c r="G87" i="1" s="1"/>
  <c r="E87" i="1"/>
  <c r="C88" i="1"/>
  <c r="I87" i="1" l="1"/>
  <c r="H87" i="1"/>
  <c r="E88" i="1"/>
  <c r="D88" i="1"/>
  <c r="F88" i="1" s="1"/>
  <c r="G88" i="1" s="1"/>
  <c r="C89" i="1"/>
  <c r="I88" i="1" l="1"/>
  <c r="H88" i="1"/>
  <c r="D89" i="1"/>
  <c r="C90" i="1" s="1"/>
  <c r="F89" i="1"/>
  <c r="G89" i="1" s="1"/>
  <c r="E89" i="1"/>
  <c r="D90" i="1" l="1"/>
  <c r="F90" i="1" s="1"/>
  <c r="G90" i="1" s="1"/>
  <c r="E90" i="1"/>
  <c r="I89" i="1"/>
  <c r="H89" i="1"/>
  <c r="C91" i="1" l="1"/>
  <c r="D91" i="1"/>
  <c r="C92" i="1" s="1"/>
  <c r="E91" i="1"/>
  <c r="F91" i="1"/>
  <c r="G91" i="1" s="1"/>
  <c r="I90" i="1"/>
  <c r="H90" i="1"/>
  <c r="E92" i="1" l="1"/>
  <c r="D92" i="1"/>
  <c r="C93" i="1" s="1"/>
  <c r="I91" i="1"/>
  <c r="H91" i="1"/>
  <c r="E93" i="1" l="1"/>
  <c r="D93" i="1"/>
  <c r="F93" i="1" s="1"/>
  <c r="G93" i="1" s="1"/>
  <c r="C94" i="1"/>
  <c r="F92" i="1"/>
  <c r="G92" i="1" s="1"/>
  <c r="I93" i="1" l="1"/>
  <c r="H93" i="1"/>
  <c r="E94" i="1"/>
  <c r="D94" i="1"/>
  <c r="C95" i="1" s="1"/>
  <c r="I92" i="1"/>
  <c r="H92" i="1"/>
  <c r="F94" i="1" l="1"/>
  <c r="G94" i="1" s="1"/>
  <c r="I94" i="1"/>
  <c r="H94" i="1"/>
  <c r="E95" i="1"/>
  <c r="D95" i="1"/>
  <c r="F95" i="1" s="1"/>
  <c r="G95" i="1" s="1"/>
  <c r="C96" i="1" l="1"/>
  <c r="I95" i="1"/>
  <c r="H95" i="1"/>
  <c r="D96" i="1"/>
  <c r="F96" i="1" s="1"/>
  <c r="G96" i="1" s="1"/>
  <c r="E96" i="1"/>
  <c r="H96" i="1" l="1"/>
  <c r="I96" i="1"/>
  <c r="C97" i="1"/>
  <c r="E97" i="1" l="1"/>
  <c r="D97" i="1"/>
  <c r="C98" i="1" s="1"/>
  <c r="F97" i="1" l="1"/>
  <c r="G97" i="1" s="1"/>
  <c r="D98" i="1"/>
  <c r="F98" i="1" s="1"/>
  <c r="G98" i="1" s="1"/>
  <c r="E98" i="1"/>
  <c r="C99" i="1" l="1"/>
  <c r="I98" i="1"/>
  <c r="H98" i="1"/>
  <c r="I97" i="1"/>
  <c r="H97" i="1"/>
  <c r="D99" i="1" l="1"/>
  <c r="C100" i="1" s="1"/>
  <c r="E99" i="1"/>
  <c r="F99" i="1" l="1"/>
  <c r="G99" i="1" s="1"/>
  <c r="E100" i="1"/>
  <c r="D100" i="1"/>
  <c r="F100" i="1" s="1"/>
  <c r="G100" i="1" s="1"/>
  <c r="H100" i="1" l="1"/>
  <c r="I100" i="1"/>
  <c r="C101" i="1"/>
  <c r="I99" i="1"/>
  <c r="H99" i="1"/>
  <c r="E101" i="1" l="1"/>
  <c r="D101" i="1"/>
  <c r="C102" i="1" s="1"/>
  <c r="F101" i="1" l="1"/>
  <c r="G101" i="1" s="1"/>
  <c r="E102" i="1"/>
  <c r="D102" i="1"/>
  <c r="C103" i="1" s="1"/>
  <c r="F102" i="1" l="1"/>
  <c r="G102" i="1" s="1"/>
  <c r="I102" i="1"/>
  <c r="H102" i="1"/>
  <c r="D103" i="1"/>
  <c r="F103" i="1" s="1"/>
  <c r="G103" i="1" s="1"/>
  <c r="E103" i="1"/>
  <c r="I101" i="1"/>
  <c r="H101" i="1"/>
  <c r="I103" i="1" l="1"/>
  <c r="O11" i="1" s="1"/>
  <c r="O12" i="1" s="1"/>
  <c r="H103" i="1"/>
  <c r="O9" i="1" s="1"/>
  <c r="O13" i="1" l="1"/>
  <c r="O10" i="1"/>
</calcChain>
</file>

<file path=xl/sharedStrings.xml><?xml version="1.0" encoding="utf-8"?>
<sst xmlns="http://schemas.openxmlformats.org/spreadsheetml/2006/main" count="17" uniqueCount="16">
  <si>
    <t>Month</t>
  </si>
  <si>
    <t xml:space="preserve">alpha </t>
  </si>
  <si>
    <t>beta</t>
  </si>
  <si>
    <t>gamma</t>
  </si>
  <si>
    <t>Lt</t>
  </si>
  <si>
    <t>Tt</t>
  </si>
  <si>
    <t>St</t>
  </si>
  <si>
    <t>Tt+1</t>
  </si>
  <si>
    <t>MSE</t>
  </si>
  <si>
    <t>RMSE</t>
  </si>
  <si>
    <t>APE</t>
  </si>
  <si>
    <t>MAPE</t>
  </si>
  <si>
    <t>Accuracy</t>
  </si>
  <si>
    <t>No. of Passengers</t>
  </si>
  <si>
    <t>E</t>
  </si>
  <si>
    <t>E^2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</si>
</sst>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0" fillId="0" borderId="5" xfId="0" applyBorder="1"/>
    <xf numFmtId="0" fontId="1" fillId="0" borderId="1" xfId="0" applyFont="1" applyBorder="1"/>
    <xf numFmtId="0" fontId="1" fillId="2" borderId="1" xfId="0" applyFont="1" applyFill="1" applyBorder="1"/>
    <xf numFmtId="0" fontId="0" fillId="3" borderId="8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8" xfId="0" applyBorder="1"/>
    <xf numFmtId="1" fontId="0" fillId="0" borderId="8" xfId="0" applyNumberFormat="1" applyBorder="1"/>
    <xf numFmtId="0" fontId="0" fillId="5" borderId="8" xfId="0" applyFill="1" applyBorder="1"/>
    <xf numFmtId="14" fontId="0" fillId="0" borderId="9" xfId="0" applyNumberFormat="1" applyBorder="1"/>
    <xf numFmtId="0" fontId="0" fillId="5" borderId="0" xfId="0" applyFill="1" applyBorder="1"/>
    <xf numFmtId="0" fontId="0" fillId="3" borderId="0" xfId="0" applyFill="1" applyBorder="1"/>
    <xf numFmtId="0" fontId="0" fillId="0" borderId="10" xfId="0" applyBorder="1"/>
    <xf numFmtId="14" fontId="0" fillId="0" borderId="11" xfId="0" applyNumberFormat="1" applyBorder="1"/>
    <xf numFmtId="0" fontId="0" fillId="0" borderId="19" xfId="0" applyBorder="1"/>
    <xf numFmtId="0" fontId="0" fillId="3" borderId="19" xfId="0" applyFill="1" applyBorder="1"/>
    <xf numFmtId="0" fontId="0" fillId="0" borderId="12" xfId="0" applyBorder="1"/>
    <xf numFmtId="14" fontId="0" fillId="0" borderId="20" xfId="0" applyNumberFormat="1" applyBorder="1"/>
    <xf numFmtId="0" fontId="0" fillId="0" borderId="21" xfId="0" applyBorder="1"/>
    <xf numFmtId="0" fontId="0" fillId="5" borderId="21" xfId="0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4" borderId="1" xfId="0" applyFont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2" xfId="0" applyFill="1" applyBorder="1"/>
    <xf numFmtId="0" fontId="0" fillId="6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02DB-17BA-4AD5-A9CD-B8284CD4EE62}">
  <dimension ref="A1:O103"/>
  <sheetViews>
    <sheetView tabSelected="1" workbookViewId="0">
      <selection activeCell="F6" sqref="F6"/>
    </sheetView>
  </sheetViews>
  <sheetFormatPr defaultRowHeight="14.4" x14ac:dyDescent="0.3"/>
  <cols>
    <col min="1" max="1" width="10.44140625" customWidth="1"/>
    <col min="2" max="2" width="16" bestFit="1" customWidth="1"/>
    <col min="15" max="15" width="11.44140625" customWidth="1"/>
  </cols>
  <sheetData>
    <row r="1" spans="1:15" ht="15" thickBot="1" x14ac:dyDescent="0.35"/>
    <row r="2" spans="1:15" ht="15" thickBot="1" x14ac:dyDescent="0.35">
      <c r="A2" s="3" t="s">
        <v>1</v>
      </c>
      <c r="B2" s="4">
        <v>0.6</v>
      </c>
      <c r="C2" s="34"/>
      <c r="D2" s="35"/>
    </row>
    <row r="3" spans="1:15" ht="15" thickBot="1" x14ac:dyDescent="0.35">
      <c r="A3" s="32"/>
      <c r="B3" s="3" t="s">
        <v>2</v>
      </c>
      <c r="C3" s="4">
        <v>0.5</v>
      </c>
      <c r="D3" s="33"/>
    </row>
    <row r="4" spans="1:15" ht="15" thickBot="1" x14ac:dyDescent="0.35">
      <c r="A4" s="30"/>
      <c r="B4" s="31"/>
      <c r="C4" s="3" t="s">
        <v>3</v>
      </c>
      <c r="D4" s="4">
        <v>0.7</v>
      </c>
    </row>
    <row r="6" spans="1:15" ht="15" thickBot="1" x14ac:dyDescent="0.35"/>
    <row r="7" spans="1:15" ht="15" thickBot="1" x14ac:dyDescent="0.35">
      <c r="A7" s="26" t="s">
        <v>0</v>
      </c>
      <c r="B7" s="27" t="s">
        <v>13</v>
      </c>
      <c r="C7" s="27" t="s">
        <v>4</v>
      </c>
      <c r="D7" s="27" t="s">
        <v>5</v>
      </c>
      <c r="E7" s="27" t="s">
        <v>6</v>
      </c>
      <c r="F7" s="27" t="s">
        <v>7</v>
      </c>
      <c r="G7" s="27" t="s">
        <v>14</v>
      </c>
      <c r="H7" s="28" t="s">
        <v>15</v>
      </c>
      <c r="I7" s="29" t="s">
        <v>10</v>
      </c>
    </row>
    <row r="8" spans="1:15" ht="15" thickBot="1" x14ac:dyDescent="0.35">
      <c r="A8" s="23">
        <v>42095</v>
      </c>
      <c r="B8" s="24">
        <v>2619229</v>
      </c>
      <c r="C8" s="16"/>
      <c r="D8" s="16"/>
      <c r="E8" s="25">
        <f>B8/AVERAGE($B$8:$B$19)</f>
        <v>0.94946369416384624</v>
      </c>
      <c r="F8" s="1"/>
      <c r="G8" s="1"/>
      <c r="H8" s="1"/>
      <c r="I8" s="2"/>
    </row>
    <row r="9" spans="1:15" x14ac:dyDescent="0.3">
      <c r="A9" s="15">
        <v>42125</v>
      </c>
      <c r="B9" s="12">
        <v>2916342</v>
      </c>
      <c r="C9" s="16"/>
      <c r="D9" s="16"/>
      <c r="E9" s="14">
        <f t="shared" ref="E9:E19" si="0">B9/AVERAGE($B$8:$B$19)</f>
        <v>1.0571663832239104</v>
      </c>
      <c r="F9" s="1"/>
      <c r="G9" s="1"/>
      <c r="H9" s="1"/>
      <c r="I9" s="2"/>
      <c r="N9" s="9" t="s">
        <v>8</v>
      </c>
      <c r="O9" s="6">
        <f>SUM(H22:H103)/96</f>
        <v>4518620194707.9102</v>
      </c>
    </row>
    <row r="10" spans="1:15" x14ac:dyDescent="0.3">
      <c r="A10" s="15">
        <v>42156</v>
      </c>
      <c r="B10" s="12">
        <v>2675536</v>
      </c>
      <c r="C10" s="16"/>
      <c r="D10" s="16"/>
      <c r="E10" s="14">
        <f t="shared" si="0"/>
        <v>0.96987483508634054</v>
      </c>
      <c r="F10" s="1"/>
      <c r="G10" s="1"/>
      <c r="H10" s="1"/>
      <c r="I10" s="2"/>
      <c r="N10" s="10" t="s">
        <v>9</v>
      </c>
      <c r="O10" s="7">
        <f>SQRT(O9)</f>
        <v>2125704.6348700258</v>
      </c>
    </row>
    <row r="11" spans="1:15" x14ac:dyDescent="0.3">
      <c r="A11" s="15">
        <v>42186</v>
      </c>
      <c r="B11" s="12">
        <v>2553602</v>
      </c>
      <c r="C11" s="16"/>
      <c r="D11" s="16"/>
      <c r="E11" s="14">
        <f t="shared" si="0"/>
        <v>0.92567407750303088</v>
      </c>
      <c r="F11" s="1"/>
      <c r="G11" s="1"/>
      <c r="H11" s="1"/>
      <c r="I11" s="2"/>
      <c r="N11" s="10" t="s">
        <v>10</v>
      </c>
      <c r="O11" s="7">
        <f>SUM(I22:I103)</f>
        <v>4775.4270455870419</v>
      </c>
    </row>
    <row r="12" spans="1:15" x14ac:dyDescent="0.3">
      <c r="A12" s="15">
        <v>42217</v>
      </c>
      <c r="B12" s="12">
        <v>2519586</v>
      </c>
      <c r="C12" s="16"/>
      <c r="D12" s="16"/>
      <c r="E12" s="14">
        <f t="shared" si="0"/>
        <v>0.91334336605295252</v>
      </c>
      <c r="F12" s="1"/>
      <c r="G12" s="1"/>
      <c r="H12" s="1"/>
      <c r="I12" s="2"/>
      <c r="N12" s="10" t="s">
        <v>11</v>
      </c>
      <c r="O12" s="7">
        <f>O11/96</f>
        <v>49.744031724865017</v>
      </c>
    </row>
    <row r="13" spans="1:15" ht="15" thickBot="1" x14ac:dyDescent="0.35">
      <c r="A13" s="15">
        <v>42248</v>
      </c>
      <c r="B13" s="12">
        <v>2557021</v>
      </c>
      <c r="C13" s="16"/>
      <c r="D13" s="16"/>
      <c r="E13" s="14">
        <f t="shared" si="0"/>
        <v>0.92691345610274334</v>
      </c>
      <c r="F13" s="1"/>
      <c r="G13" s="1"/>
      <c r="H13" s="1"/>
      <c r="I13" s="2"/>
      <c r="N13" s="11" t="s">
        <v>12</v>
      </c>
      <c r="O13" s="8">
        <f>100-O12</f>
        <v>50.255968275134983</v>
      </c>
    </row>
    <row r="14" spans="1:15" x14ac:dyDescent="0.3">
      <c r="A14" s="15">
        <v>42278</v>
      </c>
      <c r="B14" s="12">
        <v>2718376</v>
      </c>
      <c r="C14" s="16"/>
      <c r="D14" s="16"/>
      <c r="E14" s="14">
        <f t="shared" si="0"/>
        <v>0.9854042235659195</v>
      </c>
      <c r="F14" s="1"/>
      <c r="G14" s="1"/>
      <c r="H14" s="1"/>
      <c r="I14" s="2"/>
    </row>
    <row r="15" spans="1:15" x14ac:dyDescent="0.3">
      <c r="A15" s="15">
        <v>42309</v>
      </c>
      <c r="B15" s="12">
        <v>2728183</v>
      </c>
      <c r="C15" s="16"/>
      <c r="D15" s="16"/>
      <c r="E15" s="14">
        <f t="shared" si="0"/>
        <v>0.98895923553648979</v>
      </c>
      <c r="F15" s="1"/>
      <c r="G15" s="1"/>
      <c r="H15" s="1"/>
      <c r="I15" s="2"/>
    </row>
    <row r="16" spans="1:15" x14ac:dyDescent="0.3">
      <c r="A16" s="15">
        <v>42339</v>
      </c>
      <c r="B16" s="12">
        <v>2885345</v>
      </c>
      <c r="C16" s="16"/>
      <c r="D16" s="16"/>
      <c r="E16" s="14">
        <f t="shared" si="0"/>
        <v>1.0459300514148182</v>
      </c>
      <c r="F16" s="1"/>
      <c r="G16" s="1"/>
      <c r="H16" s="1"/>
      <c r="I16" s="2"/>
    </row>
    <row r="17" spans="1:9" x14ac:dyDescent="0.3">
      <c r="A17" s="15">
        <v>42370</v>
      </c>
      <c r="B17" s="12">
        <v>2865441</v>
      </c>
      <c r="C17" s="16"/>
      <c r="D17" s="16"/>
      <c r="E17" s="14">
        <f t="shared" si="0"/>
        <v>1.0387149032286012</v>
      </c>
      <c r="F17" s="1"/>
      <c r="G17" s="1"/>
      <c r="H17" s="1"/>
      <c r="I17" s="2"/>
    </row>
    <row r="18" spans="1:9" x14ac:dyDescent="0.3">
      <c r="A18" s="15">
        <v>42401</v>
      </c>
      <c r="B18" s="12">
        <v>2888911</v>
      </c>
      <c r="C18" s="16"/>
      <c r="D18" s="16"/>
      <c r="E18" s="14">
        <f t="shared" si="0"/>
        <v>1.0472227171318627</v>
      </c>
      <c r="F18" s="1"/>
      <c r="G18" s="1"/>
      <c r="H18" s="1"/>
      <c r="I18" s="2"/>
    </row>
    <row r="19" spans="1:9" x14ac:dyDescent="0.3">
      <c r="A19" s="15">
        <v>42430</v>
      </c>
      <c r="B19" s="12">
        <v>3176114</v>
      </c>
      <c r="C19" s="16"/>
      <c r="D19" s="16"/>
      <c r="E19" s="14">
        <f t="shared" si="0"/>
        <v>1.1513330569894844</v>
      </c>
      <c r="F19" s="1"/>
      <c r="G19" s="1"/>
      <c r="H19" s="1"/>
      <c r="I19" s="2"/>
    </row>
    <row r="20" spans="1:9" x14ac:dyDescent="0.3">
      <c r="A20" s="15">
        <v>42461</v>
      </c>
      <c r="B20" s="12">
        <v>3456967</v>
      </c>
      <c r="C20" s="5">
        <f>B20/E8</f>
        <v>3640968.0762405656</v>
      </c>
      <c r="D20" s="5">
        <f>C20-(B19/E19)</f>
        <v>882327.57624056563</v>
      </c>
      <c r="E20" s="5">
        <f>$D$4*(B20/C20)+(1-$D$4)*E8</f>
        <v>0.94946369416384624</v>
      </c>
      <c r="F20" s="17"/>
      <c r="G20" s="1"/>
      <c r="H20" s="1"/>
      <c r="I20" s="2"/>
    </row>
    <row r="21" spans="1:9" x14ac:dyDescent="0.3">
      <c r="A21" s="15">
        <v>42491</v>
      </c>
      <c r="B21" s="12">
        <v>3734942</v>
      </c>
      <c r="C21" s="5">
        <f>$B$2*(B21/E9)+(1-$B$2)*(C20+D20)</f>
        <v>3929103.0323980697</v>
      </c>
      <c r="D21" s="5">
        <f>$C$3*(C21-C20)+(1-$C$3)*D20</f>
        <v>585231.26619903487</v>
      </c>
      <c r="E21" s="5">
        <f>$D$4*(B21/C21)+(1-$D$4)*E9</f>
        <v>0.98255862999501586</v>
      </c>
      <c r="F21" s="17"/>
      <c r="G21" s="1"/>
      <c r="H21" s="1"/>
      <c r="I21" s="2"/>
    </row>
    <row r="22" spans="1:9" x14ac:dyDescent="0.3">
      <c r="A22" s="15">
        <v>42522</v>
      </c>
      <c r="B22" s="12">
        <v>3390873</v>
      </c>
      <c r="C22" s="5">
        <f t="shared" ref="C22:C31" si="1">$B$2*(B22/E10)+(1-$B$2)*(C21+D21)</f>
        <v>3903451.6170466109</v>
      </c>
      <c r="D22" s="5">
        <f t="shared" ref="D22:D31" si="2">$C$3*(C22-C21)+(1-$C$3)*D21</f>
        <v>279789.92542378802</v>
      </c>
      <c r="E22" s="5">
        <f t="shared" ref="E22:E31" si="3">$D$4*(B22/C22)+(1-$D$4)*E10</f>
        <v>0.89904251219089004</v>
      </c>
      <c r="F22" s="5">
        <f>C22+2*D22+E10</f>
        <v>4463032.4377690218</v>
      </c>
      <c r="G22" s="12">
        <f>ABS(B22-F22)</f>
        <v>1072159.4377690218</v>
      </c>
      <c r="H22" s="12">
        <f>G22*G22</f>
        <v>1149525859997.1851</v>
      </c>
      <c r="I22" s="18">
        <f>(G22/B22)*100</f>
        <v>31.618979471334431</v>
      </c>
    </row>
    <row r="23" spans="1:9" x14ac:dyDescent="0.3">
      <c r="A23" s="15">
        <v>42552</v>
      </c>
      <c r="B23" s="12">
        <v>3758372</v>
      </c>
      <c r="C23" s="5">
        <f t="shared" si="1"/>
        <v>4109384.2798109488</v>
      </c>
      <c r="D23" s="5">
        <f t="shared" si="2"/>
        <v>242861.29409406293</v>
      </c>
      <c r="E23" s="5">
        <f t="shared" si="3"/>
        <v>0.91791015243514029</v>
      </c>
      <c r="F23" s="5">
        <f t="shared" ref="F23:F31" si="4">C23+2*D23+E11</f>
        <v>4595107.7936731521</v>
      </c>
      <c r="G23" s="12">
        <f t="shared" ref="G23:G86" si="5">ABS(B23-F23)</f>
        <v>836735.7936731521</v>
      </c>
      <c r="H23" s="12">
        <f t="shared" ref="H23:H86" si="6">G23*G23</f>
        <v>700126788413.83972</v>
      </c>
      <c r="I23" s="18">
        <f t="shared" ref="I23:I86" si="7">(G23/B23)*100</f>
        <v>22.263251047877965</v>
      </c>
    </row>
    <row r="24" spans="1:9" x14ac:dyDescent="0.3">
      <c r="A24" s="15">
        <v>42583</v>
      </c>
      <c r="B24" s="12">
        <v>3627911</v>
      </c>
      <c r="C24" s="5">
        <f t="shared" si="1"/>
        <v>4124171.247032851</v>
      </c>
      <c r="D24" s="5">
        <f t="shared" si="2"/>
        <v>128824.13065798258</v>
      </c>
      <c r="E24" s="5">
        <f t="shared" si="3"/>
        <v>0.88977222692273572</v>
      </c>
      <c r="F24" s="5">
        <f t="shared" si="4"/>
        <v>4381820.4216921823</v>
      </c>
      <c r="G24" s="12">
        <f t="shared" si="5"/>
        <v>753909.42169218231</v>
      </c>
      <c r="H24" s="12">
        <f t="shared" si="6"/>
        <v>568379416116.24072</v>
      </c>
      <c r="I24" s="18">
        <f t="shared" si="7"/>
        <v>20.780813578177145</v>
      </c>
    </row>
    <row r="25" spans="1:9" x14ac:dyDescent="0.3">
      <c r="A25" s="15">
        <v>42614</v>
      </c>
      <c r="B25" s="12">
        <v>3597646</v>
      </c>
      <c r="C25" s="5">
        <f t="shared" si="1"/>
        <v>4029989.027708868</v>
      </c>
      <c r="D25" s="5">
        <f t="shared" si="2"/>
        <v>17320.955666999813</v>
      </c>
      <c r="E25" s="5">
        <f t="shared" si="3"/>
        <v>0.90297702854733775</v>
      </c>
      <c r="F25" s="5">
        <f t="shared" si="4"/>
        <v>4064631.8659563237</v>
      </c>
      <c r="G25" s="12">
        <f t="shared" si="5"/>
        <v>466985.86595632369</v>
      </c>
      <c r="H25" s="12">
        <f t="shared" si="6"/>
        <v>218075799002.97751</v>
      </c>
      <c r="I25" s="18">
        <f t="shared" si="7"/>
        <v>12.98031729515143</v>
      </c>
    </row>
    <row r="26" spans="1:9" x14ac:dyDescent="0.3">
      <c r="A26" s="15">
        <v>42644</v>
      </c>
      <c r="B26" s="12">
        <v>4066016</v>
      </c>
      <c r="C26" s="5">
        <f t="shared" si="1"/>
        <v>4094669.0141821969</v>
      </c>
      <c r="D26" s="5">
        <f t="shared" si="2"/>
        <v>41000.471070164356</v>
      </c>
      <c r="E26" s="5">
        <f t="shared" si="3"/>
        <v>0.99072292000971596</v>
      </c>
      <c r="F26" s="5">
        <f t="shared" si="4"/>
        <v>4176670.9417267493</v>
      </c>
      <c r="G26" s="12">
        <f t="shared" si="5"/>
        <v>110654.9417267493</v>
      </c>
      <c r="H26" s="12">
        <f t="shared" si="6"/>
        <v>12244516128.550283</v>
      </c>
      <c r="I26" s="18">
        <f t="shared" si="7"/>
        <v>2.7214585905896409</v>
      </c>
    </row>
    <row r="27" spans="1:9" x14ac:dyDescent="0.3">
      <c r="A27" s="15">
        <v>42675</v>
      </c>
      <c r="B27" s="12">
        <v>4176526</v>
      </c>
      <c r="C27" s="5">
        <f t="shared" si="1"/>
        <v>4188159.4955527168</v>
      </c>
      <c r="D27" s="5">
        <f t="shared" si="2"/>
        <v>67245.476220342098</v>
      </c>
      <c r="E27" s="5">
        <f t="shared" si="3"/>
        <v>0.99474337315279349</v>
      </c>
      <c r="F27" s="5">
        <f t="shared" si="4"/>
        <v>4322651.4369526366</v>
      </c>
      <c r="G27" s="12">
        <f t="shared" si="5"/>
        <v>146125.43695263658</v>
      </c>
      <c r="H27" s="12">
        <f t="shared" si="6"/>
        <v>21352643324.598969</v>
      </c>
      <c r="I27" s="18">
        <f t="shared" si="7"/>
        <v>3.4987316480883055</v>
      </c>
    </row>
    <row r="28" spans="1:9" x14ac:dyDescent="0.3">
      <c r="A28" s="15">
        <v>42705</v>
      </c>
      <c r="B28" s="12">
        <v>4317478</v>
      </c>
      <c r="C28" s="5">
        <f t="shared" si="1"/>
        <v>4178892.4321034802</v>
      </c>
      <c r="D28" s="5">
        <f t="shared" si="2"/>
        <v>28989.206385552767</v>
      </c>
      <c r="E28" s="5">
        <f t="shared" si="3"/>
        <v>1.0369932759261768</v>
      </c>
      <c r="F28" s="5">
        <f t="shared" si="4"/>
        <v>4236871.8908046372</v>
      </c>
      <c r="G28" s="12">
        <f t="shared" si="5"/>
        <v>80606.109195362777</v>
      </c>
      <c r="H28" s="12">
        <f t="shared" si="6"/>
        <v>6497344839.614748</v>
      </c>
      <c r="I28" s="18">
        <f t="shared" si="7"/>
        <v>1.8669720886907306</v>
      </c>
    </row>
    <row r="29" spans="1:9" x14ac:dyDescent="0.3">
      <c r="A29" s="15">
        <v>42736</v>
      </c>
      <c r="B29" s="12">
        <v>4295478</v>
      </c>
      <c r="C29" s="5">
        <f t="shared" si="1"/>
        <v>4164379.0169209074</v>
      </c>
      <c r="D29" s="5">
        <f t="shared" si="2"/>
        <v>7237.8956014899886</v>
      </c>
      <c r="E29" s="5">
        <f t="shared" si="3"/>
        <v>1.0336511990815795</v>
      </c>
      <c r="F29" s="5">
        <f t="shared" si="4"/>
        <v>4178855.8468387909</v>
      </c>
      <c r="G29" s="12">
        <f t="shared" si="5"/>
        <v>116622.15316120908</v>
      </c>
      <c r="H29" s="12">
        <f t="shared" si="6"/>
        <v>13600726607.956509</v>
      </c>
      <c r="I29" s="18">
        <f t="shared" si="7"/>
        <v>2.7149982647148718</v>
      </c>
    </row>
    <row r="30" spans="1:9" x14ac:dyDescent="0.3">
      <c r="A30" s="15">
        <v>42767</v>
      </c>
      <c r="B30" s="12">
        <v>3811657</v>
      </c>
      <c r="C30" s="5">
        <f t="shared" si="1"/>
        <v>3852512.8735132013</v>
      </c>
      <c r="D30" s="5">
        <f t="shared" si="2"/>
        <v>-152314.12390310809</v>
      </c>
      <c r="E30" s="5">
        <f t="shared" si="3"/>
        <v>1.006743319774789</v>
      </c>
      <c r="F30" s="5">
        <f t="shared" si="4"/>
        <v>3547885.6729297023</v>
      </c>
      <c r="G30" s="12">
        <f t="shared" si="5"/>
        <v>263771.32707029767</v>
      </c>
      <c r="H30" s="12">
        <f t="shared" si="6"/>
        <v>69575312984.425949</v>
      </c>
      <c r="I30" s="18">
        <f t="shared" si="7"/>
        <v>6.9201223265970073</v>
      </c>
    </row>
    <row r="31" spans="1:9" x14ac:dyDescent="0.3">
      <c r="A31" s="15">
        <v>42795</v>
      </c>
      <c r="B31" s="12">
        <v>4054441</v>
      </c>
      <c r="C31" s="5">
        <f t="shared" si="1"/>
        <v>3592990.7771081086</v>
      </c>
      <c r="D31" s="5">
        <f t="shared" si="2"/>
        <v>-205918.11015410034</v>
      </c>
      <c r="E31" s="5">
        <f t="shared" si="3"/>
        <v>1.1353013880614631</v>
      </c>
      <c r="F31" s="5">
        <f t="shared" si="4"/>
        <v>3181155.708132965</v>
      </c>
      <c r="G31" s="12">
        <f t="shared" si="5"/>
        <v>873285.29186703498</v>
      </c>
      <c r="H31" s="12">
        <f t="shared" si="6"/>
        <v>762627200991.29248</v>
      </c>
      <c r="I31" s="18">
        <f t="shared" si="7"/>
        <v>21.538981375411183</v>
      </c>
    </row>
    <row r="32" spans="1:9" x14ac:dyDescent="0.3">
      <c r="A32" s="15">
        <v>42826</v>
      </c>
      <c r="B32" s="12">
        <v>3999862</v>
      </c>
      <c r="C32" s="5">
        <f t="shared" ref="C32:C95" si="8">$B$2*(B32/E20)+(1-$B$2)*(C31+D31)</f>
        <v>3882484.6419781977</v>
      </c>
      <c r="D32" s="5">
        <f t="shared" ref="D32:D95" si="9">$C$3*(C32-C31)+(1-$C$3)*D31</f>
        <v>41787.877357994381</v>
      </c>
      <c r="E32" s="5">
        <f t="shared" ref="E32:E95" si="10">$D$4*(B32/C32)+(1-$D$4)*E20</f>
        <v>1.0060018836860187</v>
      </c>
      <c r="F32" s="5">
        <f t="shared" ref="F32:F95" si="11">C32+2*D32+E20</f>
        <v>3966061.346157881</v>
      </c>
      <c r="G32" s="12">
        <f t="shared" si="5"/>
        <v>33800.653842119034</v>
      </c>
      <c r="H32" s="12">
        <f t="shared" si="6"/>
        <v>1142484200.1547563</v>
      </c>
      <c r="I32" s="18">
        <f t="shared" si="7"/>
        <v>0.84504550012273005</v>
      </c>
    </row>
    <row r="33" spans="1:9" x14ac:dyDescent="0.3">
      <c r="A33" s="15">
        <v>42856</v>
      </c>
      <c r="B33" s="12">
        <v>4435720</v>
      </c>
      <c r="C33" s="5">
        <f t="shared" si="8"/>
        <v>4278384.0106841736</v>
      </c>
      <c r="D33" s="5">
        <f t="shared" si="9"/>
        <v>218843.6230319851</v>
      </c>
      <c r="E33" s="5">
        <f t="shared" si="10"/>
        <v>1.0205098300516791</v>
      </c>
      <c r="F33" s="5">
        <f t="shared" si="11"/>
        <v>4716072.239306774</v>
      </c>
      <c r="G33" s="12">
        <f t="shared" si="5"/>
        <v>280352.23930677399</v>
      </c>
      <c r="H33" s="12">
        <f t="shared" si="6"/>
        <v>78597378084.322678</v>
      </c>
      <c r="I33" s="18">
        <f t="shared" si="7"/>
        <v>6.3203321965041521</v>
      </c>
    </row>
    <row r="34" spans="1:9" x14ac:dyDescent="0.3">
      <c r="A34" s="15">
        <v>42887</v>
      </c>
      <c r="B34" s="12">
        <v>4048386</v>
      </c>
      <c r="C34" s="5">
        <f t="shared" si="8"/>
        <v>4500689.4301623972</v>
      </c>
      <c r="D34" s="5">
        <f t="shared" si="9"/>
        <v>220574.5212551044</v>
      </c>
      <c r="E34" s="5">
        <f t="shared" si="10"/>
        <v>0.89936522001234853</v>
      </c>
      <c r="F34" s="5">
        <f t="shared" si="11"/>
        <v>4941839.3717151182</v>
      </c>
      <c r="G34" s="12">
        <f t="shared" si="5"/>
        <v>893453.37171511818</v>
      </c>
      <c r="H34" s="12">
        <f t="shared" si="6"/>
        <v>798258927429.11316</v>
      </c>
      <c r="I34" s="18">
        <f t="shared" si="7"/>
        <v>22.069372132872662</v>
      </c>
    </row>
    <row r="35" spans="1:9" x14ac:dyDescent="0.3">
      <c r="A35" s="15">
        <v>42917</v>
      </c>
      <c r="B35" s="12">
        <v>3963236</v>
      </c>
      <c r="C35" s="5">
        <f t="shared" si="8"/>
        <v>4479109.457963407</v>
      </c>
      <c r="D35" s="5">
        <f t="shared" si="9"/>
        <v>99497.274528057111</v>
      </c>
      <c r="E35" s="5">
        <f t="shared" si="10"/>
        <v>0.8947517918934953</v>
      </c>
      <c r="F35" s="5">
        <f t="shared" si="11"/>
        <v>4678104.9249296738</v>
      </c>
      <c r="G35" s="12">
        <f t="shared" si="5"/>
        <v>714868.92492967378</v>
      </c>
      <c r="H35" s="12">
        <f t="shared" si="6"/>
        <v>511037579830.10754</v>
      </c>
      <c r="I35" s="18">
        <f t="shared" si="7"/>
        <v>18.037505839411878</v>
      </c>
    </row>
    <row r="36" spans="1:9" x14ac:dyDescent="0.3">
      <c r="A36" s="15">
        <v>42948</v>
      </c>
      <c r="B36" s="12">
        <v>3943325</v>
      </c>
      <c r="C36" s="5">
        <f t="shared" si="8"/>
        <v>4490544.5714433417</v>
      </c>
      <c r="D36" s="5">
        <f t="shared" si="9"/>
        <v>55466.194003995872</v>
      </c>
      <c r="E36" s="5">
        <f t="shared" si="10"/>
        <v>0.88162938593351736</v>
      </c>
      <c r="F36" s="5">
        <f t="shared" si="11"/>
        <v>4601477.8492235607</v>
      </c>
      <c r="G36" s="12">
        <f t="shared" si="5"/>
        <v>658152.84922356065</v>
      </c>
      <c r="H36" s="12">
        <f t="shared" si="6"/>
        <v>433165172941.09094</v>
      </c>
      <c r="I36" s="18">
        <f t="shared" si="7"/>
        <v>16.690301946290521</v>
      </c>
    </row>
    <row r="37" spans="1:9" x14ac:dyDescent="0.3">
      <c r="A37" s="15">
        <v>42979</v>
      </c>
      <c r="B37" s="12">
        <v>3912246</v>
      </c>
      <c r="C37" s="5">
        <f t="shared" si="8"/>
        <v>4417969.4399412964</v>
      </c>
      <c r="D37" s="5">
        <f t="shared" si="9"/>
        <v>-8554.4687490247234</v>
      </c>
      <c r="E37" s="5">
        <f t="shared" si="10"/>
        <v>0.89076434969175167</v>
      </c>
      <c r="F37" s="5">
        <f t="shared" si="11"/>
        <v>4400861.4054202754</v>
      </c>
      <c r="G37" s="12">
        <f t="shared" si="5"/>
        <v>488615.40542027541</v>
      </c>
      <c r="H37" s="12">
        <f t="shared" si="6"/>
        <v>238745014414.02011</v>
      </c>
      <c r="I37" s="18">
        <f t="shared" si="7"/>
        <v>12.489383474870328</v>
      </c>
    </row>
    <row r="38" spans="1:9" x14ac:dyDescent="0.3">
      <c r="A38" s="15">
        <v>43009</v>
      </c>
      <c r="B38" s="12">
        <v>4391618</v>
      </c>
      <c r="C38" s="5">
        <f t="shared" si="8"/>
        <v>4423410.5235747332</v>
      </c>
      <c r="D38" s="5">
        <f t="shared" si="9"/>
        <v>-1556.692557793951</v>
      </c>
      <c r="E38" s="5">
        <f t="shared" si="10"/>
        <v>0.99218574303804408</v>
      </c>
      <c r="F38" s="5">
        <f t="shared" si="11"/>
        <v>4420298.1291820649</v>
      </c>
      <c r="G38" s="12">
        <f t="shared" si="5"/>
        <v>28680.129182064906</v>
      </c>
      <c r="H38" s="12">
        <f t="shared" si="6"/>
        <v>822549809.89993095</v>
      </c>
      <c r="I38" s="18">
        <f t="shared" si="7"/>
        <v>0.6530652069935251</v>
      </c>
    </row>
    <row r="39" spans="1:9" x14ac:dyDescent="0.3">
      <c r="A39" s="15">
        <v>43040</v>
      </c>
      <c r="B39" s="12">
        <v>4382236</v>
      </c>
      <c r="C39" s="5">
        <f t="shared" si="8"/>
        <v>4411977.6382844374</v>
      </c>
      <c r="D39" s="5">
        <f t="shared" si="9"/>
        <v>-6494.788924044884</v>
      </c>
      <c r="E39" s="5">
        <f t="shared" si="10"/>
        <v>0.99370423308838185</v>
      </c>
      <c r="F39" s="5">
        <f t="shared" si="11"/>
        <v>4398989.0551797207</v>
      </c>
      <c r="G39" s="12">
        <f t="shared" si="5"/>
        <v>16753.055179720744</v>
      </c>
      <c r="H39" s="12">
        <f t="shared" si="6"/>
        <v>280664857.85476804</v>
      </c>
      <c r="I39" s="18">
        <f t="shared" si="7"/>
        <v>0.38229468197789312</v>
      </c>
    </row>
    <row r="40" spans="1:9" x14ac:dyDescent="0.3">
      <c r="A40" s="15">
        <v>43070</v>
      </c>
      <c r="B40" s="12">
        <v>4720190</v>
      </c>
      <c r="C40" s="5">
        <f t="shared" si="8"/>
        <v>4493275.4579689633</v>
      </c>
      <c r="D40" s="5">
        <f t="shared" si="9"/>
        <v>37401.515380240533</v>
      </c>
      <c r="E40" s="5">
        <f t="shared" si="10"/>
        <v>1.0464486264024315</v>
      </c>
      <c r="F40" s="5">
        <f t="shared" si="11"/>
        <v>4568079.5257227207</v>
      </c>
      <c r="G40" s="12">
        <f t="shared" si="5"/>
        <v>152110.47427727934</v>
      </c>
      <c r="H40" s="12">
        <f t="shared" si="6"/>
        <v>23137596384.85886</v>
      </c>
      <c r="I40" s="18">
        <f t="shared" si="7"/>
        <v>3.2225498184878014</v>
      </c>
    </row>
    <row r="41" spans="1:9" x14ac:dyDescent="0.3">
      <c r="A41" s="15">
        <v>43101</v>
      </c>
      <c r="B41" s="12">
        <v>4877468</v>
      </c>
      <c r="C41" s="5">
        <f t="shared" si="8"/>
        <v>4643478.0695133405</v>
      </c>
      <c r="D41" s="5">
        <f t="shared" si="9"/>
        <v>93802.063462308855</v>
      </c>
      <c r="E41" s="5">
        <f t="shared" si="10"/>
        <v>1.0453691241072629</v>
      </c>
      <c r="F41" s="5">
        <f t="shared" si="11"/>
        <v>4831083.2300891578</v>
      </c>
      <c r="G41" s="12">
        <f t="shared" si="5"/>
        <v>46384.76991084218</v>
      </c>
      <c r="H41" s="12">
        <f t="shared" si="6"/>
        <v>2151546879.6817698</v>
      </c>
      <c r="I41" s="18">
        <f t="shared" si="7"/>
        <v>0.95100100935243814</v>
      </c>
    </row>
    <row r="42" spans="1:9" x14ac:dyDescent="0.3">
      <c r="A42" s="15">
        <v>43132</v>
      </c>
      <c r="B42" s="12">
        <v>4574660</v>
      </c>
      <c r="C42" s="5">
        <f t="shared" si="8"/>
        <v>4621322.9923897544</v>
      </c>
      <c r="D42" s="5">
        <f t="shared" si="9"/>
        <v>35823.493169361383</v>
      </c>
      <c r="E42" s="5">
        <f t="shared" si="10"/>
        <v>0.9949548696130649</v>
      </c>
      <c r="F42" s="5">
        <f t="shared" si="11"/>
        <v>4692970.9854717962</v>
      </c>
      <c r="G42" s="12">
        <f t="shared" si="5"/>
        <v>118310.98547179624</v>
      </c>
      <c r="H42" s="12">
        <f t="shared" si="6"/>
        <v>13997489283.307583</v>
      </c>
      <c r="I42" s="18">
        <f t="shared" si="7"/>
        <v>2.5862246696321969</v>
      </c>
    </row>
    <row r="43" spans="1:9" x14ac:dyDescent="0.3">
      <c r="A43" s="15">
        <v>43160</v>
      </c>
      <c r="B43" s="12">
        <v>4892897</v>
      </c>
      <c r="C43" s="5">
        <f t="shared" si="8"/>
        <v>4448725.4229542958</v>
      </c>
      <c r="D43" s="5">
        <f t="shared" si="9"/>
        <v>-68387.038133048627</v>
      </c>
      <c r="E43" s="5">
        <f t="shared" si="10"/>
        <v>1.110480120630734</v>
      </c>
      <c r="F43" s="5">
        <f t="shared" si="11"/>
        <v>4311952.4819895867</v>
      </c>
      <c r="G43" s="12">
        <f t="shared" si="5"/>
        <v>580944.51801041327</v>
      </c>
      <c r="H43" s="12">
        <f t="shared" si="6"/>
        <v>337496533006.35138</v>
      </c>
      <c r="I43" s="18">
        <f t="shared" si="7"/>
        <v>11.873221897178977</v>
      </c>
    </row>
    <row r="44" spans="1:9" x14ac:dyDescent="0.3">
      <c r="A44" s="15">
        <v>43191</v>
      </c>
      <c r="B44" s="12">
        <v>4898744</v>
      </c>
      <c r="C44" s="5">
        <f t="shared" si="8"/>
        <v>4673845.9865473174</v>
      </c>
      <c r="D44" s="5">
        <f t="shared" si="9"/>
        <v>78366.762729986483</v>
      </c>
      <c r="E44" s="5">
        <f t="shared" si="10"/>
        <v>1.0354834485106084</v>
      </c>
      <c r="F44" s="5">
        <f t="shared" si="11"/>
        <v>4830580.5180091746</v>
      </c>
      <c r="G44" s="12">
        <f t="shared" si="5"/>
        <v>68163.481990825385</v>
      </c>
      <c r="H44" s="12">
        <f t="shared" si="6"/>
        <v>4646260277.1135769</v>
      </c>
      <c r="I44" s="18">
        <f t="shared" si="7"/>
        <v>1.3914481342733032</v>
      </c>
    </row>
    <row r="45" spans="1:9" x14ac:dyDescent="0.3">
      <c r="A45" s="15">
        <v>43221</v>
      </c>
      <c r="B45" s="12">
        <v>5186951</v>
      </c>
      <c r="C45" s="5">
        <f t="shared" si="8"/>
        <v>4950508.4432140402</v>
      </c>
      <c r="D45" s="5">
        <f t="shared" si="9"/>
        <v>177514.60969835467</v>
      </c>
      <c r="E45" s="5">
        <f t="shared" si="10"/>
        <v>1.039585836091385</v>
      </c>
      <c r="F45" s="5">
        <f t="shared" si="11"/>
        <v>5305538.6831205795</v>
      </c>
      <c r="G45" s="12">
        <f t="shared" si="5"/>
        <v>118587.68312057946</v>
      </c>
      <c r="H45" s="12">
        <f t="shared" si="6"/>
        <v>14063038587.906967</v>
      </c>
      <c r="I45" s="18">
        <f t="shared" si="7"/>
        <v>2.2862695853610235</v>
      </c>
    </row>
    <row r="46" spans="1:9" x14ac:dyDescent="0.3">
      <c r="A46" s="15">
        <v>43252</v>
      </c>
      <c r="B46" s="12">
        <v>4991013</v>
      </c>
      <c r="C46" s="5">
        <f t="shared" si="8"/>
        <v>5380899.6888026576</v>
      </c>
      <c r="D46" s="5">
        <f t="shared" si="9"/>
        <v>303952.92764348607</v>
      </c>
      <c r="E46" s="5">
        <f t="shared" si="10"/>
        <v>0.9190892965421138</v>
      </c>
      <c r="F46" s="5">
        <f t="shared" si="11"/>
        <v>5988806.4434548505</v>
      </c>
      <c r="G46" s="12">
        <f t="shared" si="5"/>
        <v>997793.44345485047</v>
      </c>
      <c r="H46" s="12">
        <f t="shared" si="6"/>
        <v>995591755801.48792</v>
      </c>
      <c r="I46" s="18">
        <f t="shared" si="7"/>
        <v>19.991802134253117</v>
      </c>
    </row>
    <row r="47" spans="1:9" x14ac:dyDescent="0.3">
      <c r="A47" s="15">
        <v>43282</v>
      </c>
      <c r="B47" s="12">
        <v>5345678</v>
      </c>
      <c r="C47" s="5">
        <f t="shared" si="8"/>
        <v>5858629.9279635493</v>
      </c>
      <c r="D47" s="5">
        <f t="shared" si="9"/>
        <v>390841.58340218884</v>
      </c>
      <c r="E47" s="5">
        <f t="shared" si="10"/>
        <v>0.90713708719833985</v>
      </c>
      <c r="F47" s="5">
        <f t="shared" si="11"/>
        <v>6640313.989519719</v>
      </c>
      <c r="G47" s="12">
        <f t="shared" si="5"/>
        <v>1294635.989519719</v>
      </c>
      <c r="H47" s="12">
        <f t="shared" si="6"/>
        <v>1676082345359.7021</v>
      </c>
      <c r="I47" s="18">
        <f t="shared" si="7"/>
        <v>24.218368362623394</v>
      </c>
    </row>
    <row r="48" spans="1:9" x14ac:dyDescent="0.3">
      <c r="A48" s="15">
        <v>43313</v>
      </c>
      <c r="B48" s="12">
        <v>5092158</v>
      </c>
      <c r="C48" s="5">
        <f t="shared" si="8"/>
        <v>5965297.8635926992</v>
      </c>
      <c r="D48" s="5">
        <f t="shared" si="9"/>
        <v>248754.75951566937</v>
      </c>
      <c r="E48" s="5">
        <f t="shared" si="10"/>
        <v>0.862029907861116</v>
      </c>
      <c r="F48" s="5">
        <f t="shared" si="11"/>
        <v>6462808.2642534235</v>
      </c>
      <c r="G48" s="12">
        <f t="shared" si="5"/>
        <v>1370650.2642534235</v>
      </c>
      <c r="H48" s="12">
        <f t="shared" si="6"/>
        <v>1878682146897.9797</v>
      </c>
      <c r="I48" s="18">
        <f t="shared" si="7"/>
        <v>26.916884045102758</v>
      </c>
    </row>
    <row r="49" spans="1:9" x14ac:dyDescent="0.3">
      <c r="A49" s="15">
        <v>43344</v>
      </c>
      <c r="B49" s="12">
        <v>5239228</v>
      </c>
      <c r="C49" s="5">
        <f t="shared" si="8"/>
        <v>6014654.0657620467</v>
      </c>
      <c r="D49" s="5">
        <f t="shared" si="9"/>
        <v>149055.48084250846</v>
      </c>
      <c r="E49" s="5">
        <f t="shared" si="10"/>
        <v>0.87698334228046937</v>
      </c>
      <c r="F49" s="5">
        <f t="shared" si="11"/>
        <v>6312765.9182114135</v>
      </c>
      <c r="G49" s="12">
        <f t="shared" si="5"/>
        <v>1073537.9182114135</v>
      </c>
      <c r="H49" s="12">
        <f t="shared" si="6"/>
        <v>1152483661837.6956</v>
      </c>
      <c r="I49" s="18">
        <f t="shared" si="7"/>
        <v>20.490383663612533</v>
      </c>
    </row>
    <row r="50" spans="1:9" x14ac:dyDescent="0.3">
      <c r="A50" s="15">
        <v>43374</v>
      </c>
      <c r="B50" s="12">
        <v>5450145</v>
      </c>
      <c r="C50" s="5">
        <f t="shared" si="8"/>
        <v>5761325.3714412889</v>
      </c>
      <c r="D50" s="5">
        <f t="shared" si="9"/>
        <v>-52136.606739124705</v>
      </c>
      <c r="E50" s="5">
        <f t="shared" si="10"/>
        <v>0.95984736355565459</v>
      </c>
      <c r="F50" s="5">
        <f t="shared" si="11"/>
        <v>5657053.1501487819</v>
      </c>
      <c r="G50" s="12">
        <f t="shared" si="5"/>
        <v>206908.15014878195</v>
      </c>
      <c r="H50" s="12">
        <f t="shared" si="6"/>
        <v>42810982597.990898</v>
      </c>
      <c r="I50" s="18">
        <f t="shared" si="7"/>
        <v>3.7963788146697377</v>
      </c>
    </row>
    <row r="51" spans="1:9" x14ac:dyDescent="0.3">
      <c r="A51" s="15">
        <v>43405</v>
      </c>
      <c r="B51" s="12">
        <v>5429333</v>
      </c>
      <c r="C51" s="5">
        <f t="shared" si="8"/>
        <v>5561914.3334196666</v>
      </c>
      <c r="D51" s="5">
        <f t="shared" si="9"/>
        <v>-125773.82238037346</v>
      </c>
      <c r="E51" s="5">
        <f t="shared" si="10"/>
        <v>0.98142512054875064</v>
      </c>
      <c r="F51" s="5">
        <f t="shared" si="11"/>
        <v>5310367.6823631534</v>
      </c>
      <c r="G51" s="12">
        <f t="shared" si="5"/>
        <v>118965.31763684656</v>
      </c>
      <c r="H51" s="12">
        <f t="shared" si="6"/>
        <v>14152746800.435797</v>
      </c>
      <c r="I51" s="18">
        <f t="shared" si="7"/>
        <v>2.1911589809806573</v>
      </c>
    </row>
    <row r="52" spans="1:9" x14ac:dyDescent="0.3">
      <c r="A52" s="15">
        <v>43435</v>
      </c>
      <c r="B52" s="12">
        <v>5971655</v>
      </c>
      <c r="C52" s="5">
        <f t="shared" si="8"/>
        <v>5598411.1980955433</v>
      </c>
      <c r="D52" s="5">
        <f t="shared" si="9"/>
        <v>-44638.478852248387</v>
      </c>
      <c r="E52" s="5">
        <f t="shared" si="10"/>
        <v>1.0606033037560361</v>
      </c>
      <c r="F52" s="5">
        <f t="shared" si="11"/>
        <v>5509135.2868396733</v>
      </c>
      <c r="G52" s="12">
        <f t="shared" si="5"/>
        <v>462519.7131603267</v>
      </c>
      <c r="H52" s="12">
        <f t="shared" si="6"/>
        <v>213924485061.91089</v>
      </c>
      <c r="I52" s="18">
        <f t="shared" si="7"/>
        <v>7.7452517461294512</v>
      </c>
    </row>
    <row r="53" spans="1:9" x14ac:dyDescent="0.3">
      <c r="A53" s="15">
        <v>43466</v>
      </c>
      <c r="B53" s="12">
        <v>5820002</v>
      </c>
      <c r="C53" s="5">
        <f t="shared" si="8"/>
        <v>5561957.0878065061</v>
      </c>
      <c r="D53" s="5">
        <f t="shared" si="9"/>
        <v>-40546.294570642807</v>
      </c>
      <c r="E53" s="5">
        <f t="shared" si="10"/>
        <v>1.0460869745860131</v>
      </c>
      <c r="F53" s="5">
        <f t="shared" si="11"/>
        <v>5480865.5440343441</v>
      </c>
      <c r="G53" s="12">
        <f t="shared" si="5"/>
        <v>339136.45596565586</v>
      </c>
      <c r="H53" s="12">
        <f t="shared" si="6"/>
        <v>115013535764.94524</v>
      </c>
      <c r="I53" s="18">
        <f t="shared" si="7"/>
        <v>5.8270848698274644</v>
      </c>
    </row>
    <row r="54" spans="1:9" x14ac:dyDescent="0.3">
      <c r="A54" s="15">
        <v>43497</v>
      </c>
      <c r="B54" s="12">
        <v>5368707</v>
      </c>
      <c r="C54" s="5">
        <f t="shared" si="8"/>
        <v>5446122.420058066</v>
      </c>
      <c r="D54" s="5">
        <f t="shared" si="9"/>
        <v>-78190.481159541436</v>
      </c>
      <c r="E54" s="5">
        <f t="shared" si="10"/>
        <v>0.98853611642580341</v>
      </c>
      <c r="F54" s="5">
        <f t="shared" si="11"/>
        <v>5289742.4526938526</v>
      </c>
      <c r="G54" s="12">
        <f t="shared" si="5"/>
        <v>78964.547306147404</v>
      </c>
      <c r="H54" s="12">
        <f t="shared" si="6"/>
        <v>6235399731.2647915</v>
      </c>
      <c r="I54" s="18">
        <f t="shared" si="7"/>
        <v>1.4708298908125812</v>
      </c>
    </row>
    <row r="55" spans="1:9" x14ac:dyDescent="0.3">
      <c r="A55" s="15">
        <v>43525</v>
      </c>
      <c r="B55" s="12">
        <v>5949330</v>
      </c>
      <c r="C55" s="5">
        <f t="shared" si="8"/>
        <v>5361636.4419351108</v>
      </c>
      <c r="D55" s="5">
        <f t="shared" si="9"/>
        <v>-81338.229641248312</v>
      </c>
      <c r="E55" s="5">
        <f t="shared" si="10"/>
        <v>1.1098716351416298</v>
      </c>
      <c r="F55" s="5">
        <f t="shared" si="11"/>
        <v>5198961.0931327343</v>
      </c>
      <c r="G55" s="12">
        <f t="shared" si="5"/>
        <v>750368.9068672657</v>
      </c>
      <c r="H55" s="12">
        <f t="shared" si="6"/>
        <v>563053496393.17529</v>
      </c>
      <c r="I55" s="18">
        <f t="shared" si="7"/>
        <v>12.612662381600376</v>
      </c>
    </row>
    <row r="56" spans="1:9" x14ac:dyDescent="0.3">
      <c r="A56" s="15">
        <v>43556</v>
      </c>
      <c r="B56" s="12">
        <v>5986999</v>
      </c>
      <c r="C56" s="5">
        <f t="shared" si="8"/>
        <v>5581222.9245429337</v>
      </c>
      <c r="D56" s="5">
        <f t="shared" si="9"/>
        <v>69124.126483287284</v>
      </c>
      <c r="E56" s="5">
        <f t="shared" si="10"/>
        <v>1.0615376895609034</v>
      </c>
      <c r="F56" s="5">
        <f t="shared" si="11"/>
        <v>5719472.2129929569</v>
      </c>
      <c r="G56" s="12">
        <f t="shared" si="5"/>
        <v>267526.78700704314</v>
      </c>
      <c r="H56" s="12">
        <f t="shared" si="6"/>
        <v>71570581766.311829</v>
      </c>
      <c r="I56" s="18">
        <f t="shared" si="7"/>
        <v>4.4684621962863718</v>
      </c>
    </row>
    <row r="57" spans="1:9" x14ac:dyDescent="0.3">
      <c r="A57" s="15">
        <v>43586</v>
      </c>
      <c r="B57" s="12">
        <v>6462539</v>
      </c>
      <c r="C57" s="5">
        <f t="shared" si="8"/>
        <v>5990012.0693368483</v>
      </c>
      <c r="D57" s="5">
        <f t="shared" si="9"/>
        <v>238956.63563860097</v>
      </c>
      <c r="E57" s="5">
        <f t="shared" si="10"/>
        <v>1.0670958151003118</v>
      </c>
      <c r="F57" s="5">
        <f t="shared" si="11"/>
        <v>6467926.3801998869</v>
      </c>
      <c r="G57" s="12">
        <f t="shared" si="5"/>
        <v>5387.3801998868585</v>
      </c>
      <c r="H57" s="12">
        <f t="shared" si="6"/>
        <v>29023865.418132968</v>
      </c>
      <c r="I57" s="18">
        <f t="shared" si="7"/>
        <v>8.3363213744425499E-2</v>
      </c>
    </row>
    <row r="58" spans="1:9" x14ac:dyDescent="0.3">
      <c r="A58" s="15">
        <v>43617</v>
      </c>
      <c r="B58" s="12">
        <v>6286578</v>
      </c>
      <c r="C58" s="5">
        <f t="shared" si="8"/>
        <v>6595592.1899017841</v>
      </c>
      <c r="D58" s="5">
        <f t="shared" si="9"/>
        <v>422268.37810176832</v>
      </c>
      <c r="E58" s="5">
        <f t="shared" si="10"/>
        <v>0.94293065380096786</v>
      </c>
      <c r="F58" s="5">
        <f t="shared" si="11"/>
        <v>7440129.8651946178</v>
      </c>
      <c r="G58" s="12">
        <f t="shared" si="5"/>
        <v>1153551.8651946178</v>
      </c>
      <c r="H58" s="12">
        <f t="shared" si="6"/>
        <v>1330681905693.9817</v>
      </c>
      <c r="I58" s="18">
        <f t="shared" si="7"/>
        <v>18.349440111848097</v>
      </c>
    </row>
    <row r="59" spans="1:9" x14ac:dyDescent="0.3">
      <c r="A59" s="15">
        <v>43647</v>
      </c>
      <c r="B59" s="12">
        <v>6238565</v>
      </c>
      <c r="C59" s="5">
        <f t="shared" si="8"/>
        <v>6933465.433581098</v>
      </c>
      <c r="D59" s="5">
        <f t="shared" si="9"/>
        <v>380070.81089054112</v>
      </c>
      <c r="E59" s="5">
        <f t="shared" si="10"/>
        <v>0.9019842460010139</v>
      </c>
      <c r="F59" s="5">
        <f t="shared" si="11"/>
        <v>7693607.9624992674</v>
      </c>
      <c r="G59" s="12">
        <f t="shared" si="5"/>
        <v>1455042.9624992674</v>
      </c>
      <c r="H59" s="12">
        <f t="shared" si="6"/>
        <v>2117150022718.6445</v>
      </c>
      <c r="I59" s="18">
        <f t="shared" si="7"/>
        <v>23.323359819113328</v>
      </c>
    </row>
    <row r="60" spans="1:9" x14ac:dyDescent="0.3">
      <c r="A60" s="15">
        <v>43678</v>
      </c>
      <c r="B60" s="12">
        <v>6125194</v>
      </c>
      <c r="C60" s="5">
        <f t="shared" si="8"/>
        <v>7188742.6798917148</v>
      </c>
      <c r="D60" s="5">
        <f t="shared" si="9"/>
        <v>317674.02860057901</v>
      </c>
      <c r="E60" s="5">
        <f t="shared" si="10"/>
        <v>0.85504648458051191</v>
      </c>
      <c r="F60" s="5">
        <f t="shared" si="11"/>
        <v>7824091.5991227813</v>
      </c>
      <c r="G60" s="12">
        <f t="shared" si="5"/>
        <v>1698897.5991227813</v>
      </c>
      <c r="H60" s="12">
        <f t="shared" si="6"/>
        <v>2886253052305.1504</v>
      </c>
      <c r="I60" s="18">
        <f t="shared" si="7"/>
        <v>27.736225156669018</v>
      </c>
    </row>
    <row r="61" spans="1:9" x14ac:dyDescent="0.3">
      <c r="A61" s="15">
        <v>43709</v>
      </c>
      <c r="B61" s="12">
        <v>6151830</v>
      </c>
      <c r="C61" s="5">
        <f t="shared" si="8"/>
        <v>7211424.2774326596</v>
      </c>
      <c r="D61" s="5">
        <f t="shared" si="9"/>
        <v>170177.81307076191</v>
      </c>
      <c r="E61" s="5">
        <f t="shared" si="10"/>
        <v>0.86024208963006099</v>
      </c>
      <c r="F61" s="5">
        <f t="shared" si="11"/>
        <v>7551780.7805575263</v>
      </c>
      <c r="G61" s="12">
        <f t="shared" si="5"/>
        <v>1399950.7805575263</v>
      </c>
      <c r="H61" s="12">
        <f t="shared" si="6"/>
        <v>1959862187983.6272</v>
      </c>
      <c r="I61" s="18">
        <f t="shared" si="7"/>
        <v>22.756655833427228</v>
      </c>
    </row>
    <row r="62" spans="1:9" x14ac:dyDescent="0.3">
      <c r="A62" s="15">
        <v>43739</v>
      </c>
      <c r="B62" s="12">
        <v>6488426</v>
      </c>
      <c r="C62" s="5">
        <f t="shared" si="8"/>
        <v>7008551.9610479083</v>
      </c>
      <c r="D62" s="5">
        <f t="shared" si="9"/>
        <v>-16347.251656994718</v>
      </c>
      <c r="E62" s="5">
        <f t="shared" si="10"/>
        <v>0.93600507966634905</v>
      </c>
      <c r="F62" s="5">
        <f t="shared" si="11"/>
        <v>6975858.4175812826</v>
      </c>
      <c r="G62" s="12">
        <f t="shared" si="5"/>
        <v>487432.41758128256</v>
      </c>
      <c r="H62" s="12">
        <f t="shared" si="6"/>
        <v>237590361709.13382</v>
      </c>
      <c r="I62" s="18">
        <f t="shared" si="7"/>
        <v>7.5123368530562358</v>
      </c>
    </row>
    <row r="63" spans="1:9" x14ac:dyDescent="0.3">
      <c r="A63" s="15">
        <v>43770</v>
      </c>
      <c r="B63" s="12">
        <v>6846559</v>
      </c>
      <c r="C63" s="5">
        <f t="shared" si="8"/>
        <v>6982565.8590178741</v>
      </c>
      <c r="D63" s="5">
        <f t="shared" si="9"/>
        <v>-21166.676843514448</v>
      </c>
      <c r="E63" s="5">
        <f t="shared" si="10"/>
        <v>0.98079289193286956</v>
      </c>
      <c r="F63" s="5">
        <f t="shared" si="11"/>
        <v>6940233.4867559653</v>
      </c>
      <c r="G63" s="12">
        <f t="shared" si="5"/>
        <v>93674.486755965278</v>
      </c>
      <c r="H63" s="12">
        <f t="shared" si="6"/>
        <v>8774909468.993515</v>
      </c>
      <c r="I63" s="18">
        <f t="shared" si="7"/>
        <v>1.3681980503777924</v>
      </c>
    </row>
    <row r="64" spans="1:9" x14ac:dyDescent="0.3">
      <c r="A64" s="15">
        <v>43800</v>
      </c>
      <c r="B64" s="12">
        <v>6962080</v>
      </c>
      <c r="C64" s="5">
        <f t="shared" si="8"/>
        <v>6723118.024712164</v>
      </c>
      <c r="D64" s="5">
        <f t="shared" si="9"/>
        <v>-140307.2555746123</v>
      </c>
      <c r="E64" s="5">
        <f t="shared" si="10"/>
        <v>1.0430613192850611</v>
      </c>
      <c r="F64" s="5">
        <f t="shared" si="11"/>
        <v>6442504.574166243</v>
      </c>
      <c r="G64" s="12">
        <f t="shared" si="5"/>
        <v>519575.42583375704</v>
      </c>
      <c r="H64" s="12">
        <f t="shared" si="6"/>
        <v>269958623130.32996</v>
      </c>
      <c r="I64" s="18">
        <f t="shared" si="7"/>
        <v>7.4629338622043555</v>
      </c>
    </row>
    <row r="65" spans="1:9" x14ac:dyDescent="0.3">
      <c r="A65" s="15">
        <v>43831</v>
      </c>
      <c r="B65" s="12">
        <v>6871907</v>
      </c>
      <c r="C65" s="5">
        <f t="shared" si="8"/>
        <v>6574617.032609107</v>
      </c>
      <c r="D65" s="5">
        <f t="shared" si="9"/>
        <v>-144404.12383883464</v>
      </c>
      <c r="E65" s="5">
        <f t="shared" si="10"/>
        <v>1.0454785789223915</v>
      </c>
      <c r="F65" s="5">
        <f t="shared" si="11"/>
        <v>6285809.8310184125</v>
      </c>
      <c r="G65" s="12">
        <f t="shared" si="5"/>
        <v>586097.16898158751</v>
      </c>
      <c r="H65" s="12">
        <f t="shared" si="6"/>
        <v>343509891488.23157</v>
      </c>
      <c r="I65" s="18">
        <f t="shared" si="7"/>
        <v>8.5288867992769326</v>
      </c>
    </row>
    <row r="66" spans="1:9" x14ac:dyDescent="0.3">
      <c r="A66" s="15">
        <v>43862</v>
      </c>
      <c r="B66" s="12">
        <v>6552576</v>
      </c>
      <c r="C66" s="5">
        <f t="shared" si="8"/>
        <v>6549224.2226403914</v>
      </c>
      <c r="D66" s="5">
        <f t="shared" si="9"/>
        <v>-84898.466903775086</v>
      </c>
      <c r="E66" s="5">
        <f t="shared" si="10"/>
        <v>0.99691908257234219</v>
      </c>
      <c r="F66" s="5">
        <f t="shared" si="11"/>
        <v>6379428.2773689581</v>
      </c>
      <c r="G66" s="12">
        <f t="shared" si="5"/>
        <v>173147.72263104189</v>
      </c>
      <c r="H66" s="12">
        <f t="shared" si="6"/>
        <v>29980133852.316216</v>
      </c>
      <c r="I66" s="18">
        <f t="shared" si="7"/>
        <v>2.6424374571320026</v>
      </c>
    </row>
    <row r="67" spans="1:9" x14ac:dyDescent="0.3">
      <c r="A67" s="15">
        <v>43891</v>
      </c>
      <c r="B67" s="12">
        <v>4052707</v>
      </c>
      <c r="C67" s="5">
        <f t="shared" si="8"/>
        <v>4776636.0998733938</v>
      </c>
      <c r="D67" s="5">
        <f t="shared" si="9"/>
        <v>-928743.29483538633</v>
      </c>
      <c r="E67" s="5">
        <f t="shared" si="10"/>
        <v>0.92687210895346483</v>
      </c>
      <c r="F67" s="5">
        <f t="shared" si="11"/>
        <v>2919150.6200742563</v>
      </c>
      <c r="G67" s="12">
        <f t="shared" si="5"/>
        <v>1133556.3799257437</v>
      </c>
      <c r="H67" s="12">
        <f t="shared" si="6"/>
        <v>1284950066470.3569</v>
      </c>
      <c r="I67" s="18">
        <f t="shared" si="7"/>
        <v>27.970351173320541</v>
      </c>
    </row>
    <row r="68" spans="1:9" x14ac:dyDescent="0.3">
      <c r="A68" s="15">
        <v>43922</v>
      </c>
      <c r="B68" s="13">
        <v>2097480.5</v>
      </c>
      <c r="C68" s="5">
        <f t="shared" si="8"/>
        <v>2724690.4406866897</v>
      </c>
      <c r="D68" s="5">
        <f t="shared" si="9"/>
        <v>-1490344.4770110452</v>
      </c>
      <c r="E68" s="5">
        <f t="shared" si="10"/>
        <v>0.85732485190642516</v>
      </c>
      <c r="F68" s="5">
        <f t="shared" si="11"/>
        <v>-255997.45179771117</v>
      </c>
      <c r="G68" s="12">
        <f t="shared" si="5"/>
        <v>2353477.9517977112</v>
      </c>
      <c r="H68" s="12">
        <f t="shared" si="6"/>
        <v>5538858469597.9502</v>
      </c>
      <c r="I68" s="18">
        <f t="shared" si="7"/>
        <v>112.20499793908508</v>
      </c>
    </row>
    <row r="69" spans="1:9" x14ac:dyDescent="0.3">
      <c r="A69" s="15">
        <v>43952</v>
      </c>
      <c r="B69" s="12">
        <v>142254</v>
      </c>
      <c r="C69" s="5">
        <f t="shared" si="8"/>
        <v>573724.080093169</v>
      </c>
      <c r="D69" s="5">
        <f t="shared" si="9"/>
        <v>-1820655.4188022828</v>
      </c>
      <c r="E69" s="5">
        <f t="shared" si="10"/>
        <v>0.49369266393858213</v>
      </c>
      <c r="F69" s="5">
        <f t="shared" si="11"/>
        <v>-3067585.6904155812</v>
      </c>
      <c r="G69" s="12">
        <f t="shared" si="5"/>
        <v>3209839.6904155812</v>
      </c>
      <c r="H69" s="12">
        <f t="shared" si="6"/>
        <v>10303070838167.193</v>
      </c>
      <c r="I69" s="18">
        <f t="shared" si="7"/>
        <v>2256.4143647388341</v>
      </c>
    </row>
    <row r="70" spans="1:9" x14ac:dyDescent="0.3">
      <c r="A70" s="15">
        <v>43983</v>
      </c>
      <c r="B70" s="12">
        <v>1046836</v>
      </c>
      <c r="C70" s="5">
        <f t="shared" si="8"/>
        <v>167343.89361759624</v>
      </c>
      <c r="D70" s="5">
        <f t="shared" si="9"/>
        <v>-1113517.8026389277</v>
      </c>
      <c r="E70" s="5">
        <f t="shared" si="10"/>
        <v>4.6617972681346869</v>
      </c>
      <c r="F70" s="5">
        <f t="shared" si="11"/>
        <v>-2059690.7687296055</v>
      </c>
      <c r="G70" s="12">
        <f t="shared" si="5"/>
        <v>3106526.7687296057</v>
      </c>
      <c r="H70" s="12">
        <f t="shared" si="6"/>
        <v>9650508564833.6055</v>
      </c>
      <c r="I70" s="18">
        <f t="shared" si="7"/>
        <v>296.75391071090462</v>
      </c>
    </row>
    <row r="71" spans="1:9" x14ac:dyDescent="0.3">
      <c r="A71" s="15">
        <v>44013</v>
      </c>
      <c r="B71" s="12">
        <v>1272240</v>
      </c>
      <c r="C71" s="5">
        <f t="shared" si="8"/>
        <v>467824.59661025013</v>
      </c>
      <c r="D71" s="5">
        <f t="shared" si="9"/>
        <v>-406518.54982313688</v>
      </c>
      <c r="E71" s="5">
        <f t="shared" si="10"/>
        <v>2.1742318214569512</v>
      </c>
      <c r="F71" s="5">
        <f t="shared" si="11"/>
        <v>-345211.60105177766</v>
      </c>
      <c r="G71" s="12">
        <f t="shared" si="5"/>
        <v>1617451.6010517776</v>
      </c>
      <c r="H71" s="12">
        <f t="shared" si="6"/>
        <v>2616149681744.9585</v>
      </c>
      <c r="I71" s="18">
        <f t="shared" si="7"/>
        <v>127.13415715995234</v>
      </c>
    </row>
    <row r="72" spans="1:9" x14ac:dyDescent="0.3">
      <c r="A72" s="15">
        <v>44044</v>
      </c>
      <c r="B72" s="12">
        <v>1681787</v>
      </c>
      <c r="C72" s="5">
        <f t="shared" si="8"/>
        <v>1204659.6606041603</v>
      </c>
      <c r="D72" s="5">
        <f t="shared" si="9"/>
        <v>165158.25708538661</v>
      </c>
      <c r="E72" s="5">
        <f t="shared" si="10"/>
        <v>1.2337616598112633</v>
      </c>
      <c r="F72" s="5">
        <f t="shared" si="11"/>
        <v>1534977.0298214182</v>
      </c>
      <c r="G72" s="12">
        <f t="shared" si="5"/>
        <v>146809.97017858177</v>
      </c>
      <c r="H72" s="12">
        <f t="shared" si="6"/>
        <v>21553167343.836071</v>
      </c>
      <c r="I72" s="18">
        <f t="shared" si="7"/>
        <v>8.7294033179339472</v>
      </c>
    </row>
    <row r="73" spans="1:9" x14ac:dyDescent="0.3">
      <c r="A73" s="15">
        <v>44075</v>
      </c>
      <c r="B73" s="12">
        <v>2265539</v>
      </c>
      <c r="C73" s="5">
        <f t="shared" si="8"/>
        <v>2128090.9563000407</v>
      </c>
      <c r="D73" s="5">
        <f t="shared" si="9"/>
        <v>544294.77639063355</v>
      </c>
      <c r="E73" s="5">
        <f t="shared" si="10"/>
        <v>1.0032838667117989</v>
      </c>
      <c r="F73" s="5">
        <f t="shared" si="11"/>
        <v>3216681.3693233975</v>
      </c>
      <c r="G73" s="12">
        <f t="shared" si="5"/>
        <v>951142.36932339752</v>
      </c>
      <c r="H73" s="12">
        <f t="shared" si="6"/>
        <v>904671806722.12634</v>
      </c>
      <c r="I73" s="18">
        <f t="shared" si="7"/>
        <v>41.983049919837953</v>
      </c>
    </row>
    <row r="74" spans="1:9" x14ac:dyDescent="0.3">
      <c r="A74" s="15">
        <v>44105</v>
      </c>
      <c r="B74" s="12">
        <v>2926835</v>
      </c>
      <c r="C74" s="5">
        <f t="shared" si="8"/>
        <v>2945120.3931854535</v>
      </c>
      <c r="D74" s="5">
        <f t="shared" si="9"/>
        <v>680662.10663802316</v>
      </c>
      <c r="E74" s="5">
        <f t="shared" si="10"/>
        <v>0.97645542814795039</v>
      </c>
      <c r="F74" s="5">
        <f t="shared" si="11"/>
        <v>4306445.5424665799</v>
      </c>
      <c r="G74" s="12">
        <f t="shared" si="5"/>
        <v>1379610.5424665799</v>
      </c>
      <c r="H74" s="12">
        <f t="shared" si="6"/>
        <v>1903325248884.9309</v>
      </c>
      <c r="I74" s="18">
        <f t="shared" si="7"/>
        <v>47.136601225097415</v>
      </c>
    </row>
    <row r="75" spans="1:9" x14ac:dyDescent="0.3">
      <c r="A75" s="15">
        <v>44136</v>
      </c>
      <c r="B75" s="12">
        <v>3423059</v>
      </c>
      <c r="C75" s="5">
        <f t="shared" si="8"/>
        <v>3544369.162951191</v>
      </c>
      <c r="D75" s="5">
        <f t="shared" si="9"/>
        <v>639955.43820188032</v>
      </c>
      <c r="E75" s="5">
        <f t="shared" si="10"/>
        <v>0.97027955224593321</v>
      </c>
      <c r="F75" s="5">
        <f t="shared" si="11"/>
        <v>4824281.0201478442</v>
      </c>
      <c r="G75" s="12">
        <f t="shared" si="5"/>
        <v>1401222.0201478442</v>
      </c>
      <c r="H75" s="12">
        <f t="shared" si="6"/>
        <v>1963423149747.2056</v>
      </c>
      <c r="I75" s="18">
        <f t="shared" si="7"/>
        <v>40.934790202209314</v>
      </c>
    </row>
    <row r="76" spans="1:9" x14ac:dyDescent="0.3">
      <c r="A76" s="15">
        <v>44166</v>
      </c>
      <c r="B76" s="12">
        <v>3951522</v>
      </c>
      <c r="C76" s="5">
        <f t="shared" si="8"/>
        <v>3946763.2241793401</v>
      </c>
      <c r="D76" s="5">
        <f t="shared" si="9"/>
        <v>521174.74971501471</v>
      </c>
      <c r="E76" s="5">
        <f t="shared" si="10"/>
        <v>1.013762414766453</v>
      </c>
      <c r="F76" s="5">
        <f t="shared" si="11"/>
        <v>4989113.766670689</v>
      </c>
      <c r="G76" s="12">
        <f t="shared" si="5"/>
        <v>1037591.766670689</v>
      </c>
      <c r="H76" s="12">
        <f t="shared" si="6"/>
        <v>1076596674262.8015</v>
      </c>
      <c r="I76" s="18">
        <f t="shared" si="7"/>
        <v>26.258028341248991</v>
      </c>
    </row>
    <row r="77" spans="1:9" x14ac:dyDescent="0.3">
      <c r="A77" s="15">
        <v>44197</v>
      </c>
      <c r="B77" s="12">
        <v>4202712</v>
      </c>
      <c r="C77" s="5">
        <f t="shared" si="8"/>
        <v>4199110.9774713712</v>
      </c>
      <c r="D77" s="5">
        <f t="shared" si="9"/>
        <v>386761.25150352292</v>
      </c>
      <c r="E77" s="5">
        <f t="shared" si="10"/>
        <v>1.0142438711643438</v>
      </c>
      <c r="F77" s="5">
        <f t="shared" si="11"/>
        <v>4972634.5259569958</v>
      </c>
      <c r="G77" s="12">
        <f t="shared" si="5"/>
        <v>769922.52595699579</v>
      </c>
      <c r="H77" s="12">
        <f t="shared" si="6"/>
        <v>592780695976.00085</v>
      </c>
      <c r="I77" s="18">
        <f t="shared" si="7"/>
        <v>18.319659447447169</v>
      </c>
    </row>
    <row r="78" spans="1:9" x14ac:dyDescent="0.3">
      <c r="A78" s="15">
        <v>44228</v>
      </c>
      <c r="B78" s="12">
        <v>4238466</v>
      </c>
      <c r="C78" s="5">
        <f t="shared" si="8"/>
        <v>4385287.7234940603</v>
      </c>
      <c r="D78" s="5">
        <f t="shared" si="9"/>
        <v>286468.99876310606</v>
      </c>
      <c r="E78" s="5">
        <f t="shared" si="10"/>
        <v>0.97563935914961886</v>
      </c>
      <c r="F78" s="5">
        <f t="shared" si="11"/>
        <v>4958226.7179393545</v>
      </c>
      <c r="G78" s="12">
        <f t="shared" si="5"/>
        <v>719760.71793935448</v>
      </c>
      <c r="H78" s="12">
        <f t="shared" si="6"/>
        <v>518055491088.57501</v>
      </c>
      <c r="I78" s="18">
        <f t="shared" si="7"/>
        <v>16.981632457104869</v>
      </c>
    </row>
    <row r="79" spans="1:9" x14ac:dyDescent="0.3">
      <c r="A79" s="15">
        <v>44256</v>
      </c>
      <c r="B79" s="12">
        <v>4184920</v>
      </c>
      <c r="C79" s="5">
        <f t="shared" si="8"/>
        <v>4577762.5211542938</v>
      </c>
      <c r="D79" s="5">
        <f t="shared" si="9"/>
        <v>239471.89821166976</v>
      </c>
      <c r="E79" s="5">
        <f t="shared" si="10"/>
        <v>0.91799085279362469</v>
      </c>
      <c r="F79" s="5">
        <f t="shared" si="11"/>
        <v>5056707.2444497421</v>
      </c>
      <c r="G79" s="12">
        <f t="shared" si="5"/>
        <v>871787.24444974214</v>
      </c>
      <c r="H79" s="12">
        <f t="shared" si="6"/>
        <v>760012999585.27441</v>
      </c>
      <c r="I79" s="18">
        <f t="shared" si="7"/>
        <v>20.831634641755208</v>
      </c>
    </row>
    <row r="80" spans="1:9" x14ac:dyDescent="0.3">
      <c r="A80" s="15">
        <v>44287</v>
      </c>
      <c r="B80" s="12">
        <v>3083318</v>
      </c>
      <c r="C80" s="5">
        <f t="shared" si="8"/>
        <v>4084758.1943825586</v>
      </c>
      <c r="D80" s="5">
        <f t="shared" si="9"/>
        <v>-126766.21428003273</v>
      </c>
      <c r="E80" s="5">
        <f t="shared" si="10"/>
        <v>0.78558187817206293</v>
      </c>
      <c r="F80" s="5">
        <f t="shared" si="11"/>
        <v>3831226.6231473447</v>
      </c>
      <c r="G80" s="12">
        <f t="shared" si="5"/>
        <v>747908.62314734468</v>
      </c>
      <c r="H80" s="12">
        <f t="shared" si="6"/>
        <v>559367308578.15686</v>
      </c>
      <c r="I80" s="18">
        <f t="shared" si="7"/>
        <v>24.256616513358164</v>
      </c>
    </row>
    <row r="81" spans="1:9" x14ac:dyDescent="0.3">
      <c r="A81" s="15">
        <v>44317</v>
      </c>
      <c r="B81" s="12">
        <v>1168738</v>
      </c>
      <c r="C81" s="5">
        <f t="shared" si="8"/>
        <v>3003600.3167878115</v>
      </c>
      <c r="D81" s="5">
        <f t="shared" si="9"/>
        <v>-603962.04593738995</v>
      </c>
      <c r="E81" s="5">
        <f t="shared" si="10"/>
        <v>0.42048644937259994</v>
      </c>
      <c r="F81" s="5">
        <f t="shared" si="11"/>
        <v>1795676.7186056955</v>
      </c>
      <c r="G81" s="12">
        <f t="shared" si="5"/>
        <v>626938.71860569553</v>
      </c>
      <c r="H81" s="12">
        <f t="shared" si="6"/>
        <v>393052156886.95148</v>
      </c>
      <c r="I81" s="18">
        <f t="shared" si="7"/>
        <v>53.642366262215788</v>
      </c>
    </row>
    <row r="82" spans="1:9" x14ac:dyDescent="0.3">
      <c r="A82" s="15">
        <v>44348</v>
      </c>
      <c r="B82" s="12">
        <v>1701955</v>
      </c>
      <c r="C82" s="5">
        <f t="shared" si="8"/>
        <v>1178906.6615554059</v>
      </c>
      <c r="D82" s="5">
        <f t="shared" si="9"/>
        <v>-1214327.8505848977</v>
      </c>
      <c r="E82" s="5">
        <f t="shared" si="10"/>
        <v>2.4091098548211516</v>
      </c>
      <c r="F82" s="5">
        <f t="shared" si="11"/>
        <v>-1249744.3778171213</v>
      </c>
      <c r="G82" s="12">
        <f t="shared" si="5"/>
        <v>2951699.3778171213</v>
      </c>
      <c r="H82" s="12">
        <f t="shared" si="6"/>
        <v>8712529217005.9814</v>
      </c>
      <c r="I82" s="18">
        <f t="shared" si="7"/>
        <v>173.42993074535588</v>
      </c>
    </row>
    <row r="83" spans="1:9" x14ac:dyDescent="0.3">
      <c r="A83" s="15">
        <v>44378</v>
      </c>
      <c r="B83" s="12">
        <v>2932469</v>
      </c>
      <c r="C83" s="5">
        <f t="shared" si="8"/>
        <v>795074.30275071156</v>
      </c>
      <c r="D83" s="5">
        <f t="shared" si="9"/>
        <v>-799080.10469479603</v>
      </c>
      <c r="E83" s="5">
        <f t="shared" si="10"/>
        <v>3.2340764202074914</v>
      </c>
      <c r="F83" s="5">
        <f t="shared" si="11"/>
        <v>-803083.73240705905</v>
      </c>
      <c r="G83" s="12">
        <f t="shared" si="5"/>
        <v>3735552.7324070591</v>
      </c>
      <c r="H83" s="12">
        <f t="shared" si="6"/>
        <v>13954354216593.846</v>
      </c>
      <c r="I83" s="18">
        <f t="shared" si="7"/>
        <v>127.38592402535403</v>
      </c>
    </row>
    <row r="84" spans="1:9" x14ac:dyDescent="0.3">
      <c r="A84" s="15">
        <v>44409</v>
      </c>
      <c r="B84" s="12">
        <v>3816286</v>
      </c>
      <c r="C84" s="5">
        <f t="shared" si="8"/>
        <v>1854324.6986681493</v>
      </c>
      <c r="D84" s="5">
        <f t="shared" si="9"/>
        <v>130085.14561132086</v>
      </c>
      <c r="E84" s="5">
        <f t="shared" si="10"/>
        <v>1.8107608758212699</v>
      </c>
      <c r="F84" s="5">
        <f t="shared" si="11"/>
        <v>2114496.2236524508</v>
      </c>
      <c r="G84" s="12">
        <f t="shared" si="5"/>
        <v>1701789.7763475492</v>
      </c>
      <c r="H84" s="12">
        <f t="shared" si="6"/>
        <v>2896088442881.0415</v>
      </c>
      <c r="I84" s="18">
        <f t="shared" si="7"/>
        <v>44.592826018478412</v>
      </c>
    </row>
    <row r="85" spans="1:9" x14ac:dyDescent="0.3">
      <c r="A85" s="15">
        <v>44440</v>
      </c>
      <c r="B85" s="12">
        <v>3958375</v>
      </c>
      <c r="C85" s="5">
        <f t="shared" si="8"/>
        <v>3161015.2000927906</v>
      </c>
      <c r="D85" s="5">
        <f t="shared" si="9"/>
        <v>718387.8235179811</v>
      </c>
      <c r="E85" s="5">
        <f t="shared" si="10"/>
        <v>1.1775587683652686</v>
      </c>
      <c r="F85" s="5">
        <f t="shared" si="11"/>
        <v>4597791.8504126193</v>
      </c>
      <c r="G85" s="12">
        <f t="shared" si="5"/>
        <v>639416.8504126193</v>
      </c>
      <c r="H85" s="12">
        <f t="shared" si="6"/>
        <v>408853908591.59399</v>
      </c>
      <c r="I85" s="18">
        <f t="shared" si="7"/>
        <v>16.153518815489168</v>
      </c>
    </row>
    <row r="86" spans="1:9" x14ac:dyDescent="0.3">
      <c r="A86" s="15">
        <v>44470</v>
      </c>
      <c r="B86" s="12">
        <v>4807415</v>
      </c>
      <c r="C86" s="5">
        <f t="shared" si="8"/>
        <v>4505760.8666236987</v>
      </c>
      <c r="D86" s="5">
        <f t="shared" si="9"/>
        <v>1031566.7450244445</v>
      </c>
      <c r="E86" s="5">
        <f t="shared" si="10"/>
        <v>1.0398006098259887</v>
      </c>
      <c r="F86" s="5">
        <f t="shared" si="11"/>
        <v>6568895.3331280155</v>
      </c>
      <c r="G86" s="12">
        <f t="shared" si="5"/>
        <v>1761480.3331280155</v>
      </c>
      <c r="H86" s="12">
        <f t="shared" si="6"/>
        <v>3102812963996.7847</v>
      </c>
      <c r="I86" s="18">
        <f t="shared" si="7"/>
        <v>36.640904376427152</v>
      </c>
    </row>
    <row r="87" spans="1:9" x14ac:dyDescent="0.3">
      <c r="A87" s="15">
        <v>44501</v>
      </c>
      <c r="B87" s="12">
        <v>5706021</v>
      </c>
      <c r="C87" s="5">
        <f t="shared" si="8"/>
        <v>5743411.6686972147</v>
      </c>
      <c r="D87" s="5">
        <f t="shared" si="9"/>
        <v>1134608.7735489802</v>
      </c>
      <c r="E87" s="5">
        <f t="shared" si="10"/>
        <v>0.98652673663657353</v>
      </c>
      <c r="F87" s="5">
        <f t="shared" si="11"/>
        <v>8012630.1860747272</v>
      </c>
      <c r="G87" s="12">
        <f t="shared" ref="G87:G103" si="12">ABS(B87-F87)</f>
        <v>2306609.1860747272</v>
      </c>
      <c r="H87" s="12">
        <f t="shared" ref="H87:H103" si="13">G87*G87</f>
        <v>5320445937284.3154</v>
      </c>
      <c r="I87" s="18">
        <f t="shared" ref="I87:I103" si="14">(G87/B87)*100</f>
        <v>40.424127182054306</v>
      </c>
    </row>
    <row r="88" spans="1:9" x14ac:dyDescent="0.3">
      <c r="A88" s="15">
        <v>44531</v>
      </c>
      <c r="B88" s="12">
        <v>6140654</v>
      </c>
      <c r="C88" s="5">
        <f t="shared" si="8"/>
        <v>6385582.8058383344</v>
      </c>
      <c r="D88" s="5">
        <f t="shared" si="9"/>
        <v>888389.95534504997</v>
      </c>
      <c r="E88" s="5">
        <f t="shared" si="10"/>
        <v>0.97727915262106713</v>
      </c>
      <c r="F88" s="5">
        <f t="shared" si="11"/>
        <v>8162363.7302908488</v>
      </c>
      <c r="G88" s="12">
        <f t="shared" si="12"/>
        <v>2021709.7302908488</v>
      </c>
      <c r="H88" s="12">
        <f t="shared" si="13"/>
        <v>4087310233552.6963</v>
      </c>
      <c r="I88" s="18">
        <f t="shared" si="14"/>
        <v>32.923361750895729</v>
      </c>
    </row>
    <row r="89" spans="1:9" x14ac:dyDescent="0.3">
      <c r="A89" s="15">
        <v>44562</v>
      </c>
      <c r="B89" s="12">
        <v>3556558</v>
      </c>
      <c r="C89" s="5">
        <f t="shared" si="8"/>
        <v>5013555.2813162673</v>
      </c>
      <c r="D89" s="5">
        <f t="shared" si="9"/>
        <v>-241818.78458850854</v>
      </c>
      <c r="E89" s="5">
        <f t="shared" si="10"/>
        <v>0.80084504702847703</v>
      </c>
      <c r="F89" s="5">
        <f t="shared" si="11"/>
        <v>4529918.7263831217</v>
      </c>
      <c r="G89" s="12">
        <f t="shared" si="12"/>
        <v>973360.72638312168</v>
      </c>
      <c r="H89" s="12">
        <f t="shared" si="13"/>
        <v>947431103665.07825</v>
      </c>
      <c r="I89" s="18">
        <f t="shared" si="14"/>
        <v>27.368054348702358</v>
      </c>
    </row>
    <row r="90" spans="1:9" x14ac:dyDescent="0.3">
      <c r="A90" s="15">
        <v>44593</v>
      </c>
      <c r="B90" s="12">
        <v>3950597</v>
      </c>
      <c r="C90" s="5">
        <f t="shared" si="8"/>
        <v>4338238.0337427994</v>
      </c>
      <c r="D90" s="5">
        <f t="shared" si="9"/>
        <v>-458568.01608098822</v>
      </c>
      <c r="E90" s="5">
        <f t="shared" si="10"/>
        <v>0.93014366688460781</v>
      </c>
      <c r="F90" s="5">
        <f t="shared" si="11"/>
        <v>3421102.9772201823</v>
      </c>
      <c r="G90" s="12">
        <f t="shared" si="12"/>
        <v>529494.02277981769</v>
      </c>
      <c r="H90" s="12">
        <f t="shared" si="13"/>
        <v>280363920159.55408</v>
      </c>
      <c r="I90" s="18">
        <f t="shared" si="14"/>
        <v>13.402886267058312</v>
      </c>
    </row>
    <row r="91" spans="1:9" x14ac:dyDescent="0.3">
      <c r="A91" s="15">
        <v>44621</v>
      </c>
      <c r="B91" s="12">
        <v>5860668</v>
      </c>
      <c r="C91" s="5">
        <f t="shared" si="8"/>
        <v>5382408.1364123197</v>
      </c>
      <c r="D91" s="5">
        <f t="shared" si="9"/>
        <v>292801.04329426604</v>
      </c>
      <c r="E91" s="5">
        <f t="shared" si="10"/>
        <v>1.0375965346788272</v>
      </c>
      <c r="F91" s="5">
        <f t="shared" si="11"/>
        <v>5968011.1409917045</v>
      </c>
      <c r="G91" s="12">
        <f t="shared" si="12"/>
        <v>107343.14099170454</v>
      </c>
      <c r="H91" s="12">
        <f t="shared" si="13"/>
        <v>11522549917.96496</v>
      </c>
      <c r="I91" s="18">
        <f t="shared" si="14"/>
        <v>1.8315854266391569</v>
      </c>
    </row>
    <row r="92" spans="1:9" x14ac:dyDescent="0.3">
      <c r="A92" s="15">
        <v>44652</v>
      </c>
      <c r="B92" s="12">
        <v>6410694</v>
      </c>
      <c r="C92" s="5">
        <f t="shared" si="8"/>
        <v>7166347.8384518307</v>
      </c>
      <c r="D92" s="5">
        <f t="shared" si="9"/>
        <v>1038370.3726668885</v>
      </c>
      <c r="E92" s="5">
        <f t="shared" si="10"/>
        <v>0.86186323042113155</v>
      </c>
      <c r="F92" s="5">
        <f t="shared" si="11"/>
        <v>9243089.3693674859</v>
      </c>
      <c r="G92" s="12">
        <f t="shared" si="12"/>
        <v>2832395.3693674859</v>
      </c>
      <c r="H92" s="12">
        <f t="shared" si="13"/>
        <v>8022463528414.377</v>
      </c>
      <c r="I92" s="18">
        <f t="shared" si="14"/>
        <v>44.182351698076459</v>
      </c>
    </row>
    <row r="93" spans="1:9" x14ac:dyDescent="0.3">
      <c r="A93" s="15">
        <v>44682</v>
      </c>
      <c r="B93" s="12">
        <v>6989974</v>
      </c>
      <c r="C93" s="5">
        <f t="shared" si="8"/>
        <v>13256012.268160438</v>
      </c>
      <c r="D93" s="5">
        <f t="shared" si="9"/>
        <v>3564017.4011877482</v>
      </c>
      <c r="E93" s="5">
        <f t="shared" si="10"/>
        <v>0.49526009229882706</v>
      </c>
      <c r="F93" s="5">
        <f t="shared" si="11"/>
        <v>20384047.491022386</v>
      </c>
      <c r="G93" s="12">
        <f t="shared" si="12"/>
        <v>13394073.491022386</v>
      </c>
      <c r="H93" s="12">
        <f t="shared" si="13"/>
        <v>179401204682908.59</v>
      </c>
      <c r="I93" s="18">
        <f t="shared" si="14"/>
        <v>191.61835925315867</v>
      </c>
    </row>
    <row r="94" spans="1:9" x14ac:dyDescent="0.3">
      <c r="A94" s="15">
        <v>44713</v>
      </c>
      <c r="B94" s="12">
        <v>6659594</v>
      </c>
      <c r="C94" s="5">
        <f t="shared" si="8"/>
        <v>8386614.6881974721</v>
      </c>
      <c r="D94" s="5">
        <f t="shared" si="9"/>
        <v>-652690.08938760892</v>
      </c>
      <c r="E94" s="5">
        <f t="shared" si="10"/>
        <v>1.2785848672966744</v>
      </c>
      <c r="F94" s="5">
        <f t="shared" si="11"/>
        <v>7081236.9185321089</v>
      </c>
      <c r="G94" s="12">
        <f t="shared" si="12"/>
        <v>421642.91853210889</v>
      </c>
      <c r="H94" s="12">
        <f t="shared" si="13"/>
        <v>177782750748.27463</v>
      </c>
      <c r="I94" s="18">
        <f t="shared" si="14"/>
        <v>6.3313607185679617</v>
      </c>
    </row>
    <row r="95" spans="1:9" x14ac:dyDescent="0.3">
      <c r="A95" s="15">
        <v>44743</v>
      </c>
      <c r="B95" s="12">
        <v>6445730</v>
      </c>
      <c r="C95" s="5">
        <f t="shared" si="8"/>
        <v>4289409.8561157221</v>
      </c>
      <c r="D95" s="5">
        <f t="shared" si="9"/>
        <v>-2374947.4607346794</v>
      </c>
      <c r="E95" s="5">
        <f t="shared" si="10"/>
        <v>2.0221184434763502</v>
      </c>
      <c r="F95" s="5">
        <f t="shared" si="11"/>
        <v>-460481.83127721644</v>
      </c>
      <c r="G95" s="12">
        <f t="shared" si="12"/>
        <v>6906211.8312772168</v>
      </c>
      <c r="H95" s="12">
        <f t="shared" si="13"/>
        <v>47695761858473.406</v>
      </c>
      <c r="I95" s="18">
        <f t="shared" si="14"/>
        <v>107.14398262535379</v>
      </c>
    </row>
    <row r="96" spans="1:9" x14ac:dyDescent="0.3">
      <c r="A96" s="15">
        <v>44774</v>
      </c>
      <c r="B96" s="12">
        <v>6547547</v>
      </c>
      <c r="C96" s="5">
        <f t="shared" ref="C96:C103" si="15">$B$2*(B96/E84)+(1-$B$2)*(C95+D95)</f>
        <v>2935330.5080131725</v>
      </c>
      <c r="D96" s="5">
        <f t="shared" ref="D96:D103" si="16">$C$3*(C96-C95)+(1-$C$3)*D95</f>
        <v>-1864513.4044186145</v>
      </c>
      <c r="E96" s="5">
        <f t="shared" ref="E96:E103" si="17">$D$4*(B96/C96)+(1-$D$4)*E84</f>
        <v>2.1046479691433522</v>
      </c>
      <c r="F96" s="5">
        <f t="shared" ref="F96:F103" si="18">C96+2*D96+E84</f>
        <v>-793694.49006318056</v>
      </c>
      <c r="G96" s="12">
        <f t="shared" si="12"/>
        <v>7341241.4900631802</v>
      </c>
      <c r="H96" s="12">
        <f t="shared" si="13"/>
        <v>53893826615425.063</v>
      </c>
      <c r="I96" s="18">
        <f t="shared" si="14"/>
        <v>112.12201287082293</v>
      </c>
    </row>
    <row r="97" spans="1:9" x14ac:dyDescent="0.3">
      <c r="A97" s="15">
        <v>44805</v>
      </c>
      <c r="B97" s="12">
        <v>6652810</v>
      </c>
      <c r="C97" s="5">
        <f t="shared" si="15"/>
        <v>3818124.5375149441</v>
      </c>
      <c r="D97" s="5">
        <f t="shared" si="16"/>
        <v>-490859.68745842145</v>
      </c>
      <c r="E97" s="5">
        <f t="shared" si="17"/>
        <v>1.5729677618811526</v>
      </c>
      <c r="F97" s="5">
        <f t="shared" si="18"/>
        <v>2836406.34015687</v>
      </c>
      <c r="G97" s="12">
        <f t="shared" si="12"/>
        <v>3816403.65984313</v>
      </c>
      <c r="H97" s="12">
        <f t="shared" si="13"/>
        <v>14564936894864.037</v>
      </c>
      <c r="I97" s="18">
        <f t="shared" si="14"/>
        <v>57.365288650106194</v>
      </c>
    </row>
    <row r="98" spans="1:9" x14ac:dyDescent="0.3">
      <c r="A98" s="15">
        <v>44835</v>
      </c>
      <c r="B98" s="12">
        <v>7178149</v>
      </c>
      <c r="C98" s="5">
        <f t="shared" si="15"/>
        <v>5472939.8639311176</v>
      </c>
      <c r="D98" s="5">
        <f t="shared" si="16"/>
        <v>581977.81947887596</v>
      </c>
      <c r="E98" s="5">
        <f t="shared" si="17"/>
        <v>1.2300398560530739</v>
      </c>
      <c r="F98" s="5">
        <f t="shared" si="18"/>
        <v>6636896.542689479</v>
      </c>
      <c r="G98" s="12">
        <f t="shared" si="12"/>
        <v>541252.45731052104</v>
      </c>
      <c r="H98" s="12">
        <f t="shared" si="13"/>
        <v>292954222544.67743</v>
      </c>
      <c r="I98" s="18">
        <f t="shared" si="14"/>
        <v>7.5402789397450656</v>
      </c>
    </row>
    <row r="99" spans="1:9" x14ac:dyDescent="0.3">
      <c r="A99" s="15">
        <v>44866</v>
      </c>
      <c r="B99" s="12">
        <v>7250201</v>
      </c>
      <c r="C99" s="5">
        <f t="shared" si="15"/>
        <v>6831498.4509231448</v>
      </c>
      <c r="D99" s="5">
        <f t="shared" si="16"/>
        <v>970268.2032354516</v>
      </c>
      <c r="E99" s="5">
        <f t="shared" si="17"/>
        <v>1.0388610219151972</v>
      </c>
      <c r="F99" s="5">
        <f t="shared" si="18"/>
        <v>8772035.8439207841</v>
      </c>
      <c r="G99" s="12">
        <f t="shared" si="12"/>
        <v>1521834.8439207841</v>
      </c>
      <c r="H99" s="12">
        <f t="shared" si="13"/>
        <v>2315981292171.397</v>
      </c>
      <c r="I99" s="18">
        <f t="shared" si="14"/>
        <v>20.99024349698421</v>
      </c>
    </row>
    <row r="100" spans="1:9" x14ac:dyDescent="0.3">
      <c r="A100" s="15">
        <v>44896</v>
      </c>
      <c r="B100" s="12">
        <v>7810639</v>
      </c>
      <c r="C100" s="5">
        <f t="shared" si="15"/>
        <v>7916044.1938630138</v>
      </c>
      <c r="D100" s="5">
        <f t="shared" si="16"/>
        <v>1027406.9730876603</v>
      </c>
      <c r="E100" s="5">
        <f t="shared" si="17"/>
        <v>0.98386297471719053</v>
      </c>
      <c r="F100" s="5">
        <f t="shared" si="18"/>
        <v>9970859.1173174866</v>
      </c>
      <c r="G100" s="12">
        <f t="shared" si="12"/>
        <v>2160220.1173174866</v>
      </c>
      <c r="H100" s="12">
        <f t="shared" si="13"/>
        <v>4666550955263.1758</v>
      </c>
      <c r="I100" s="18">
        <f t="shared" si="14"/>
        <v>27.657405716964856</v>
      </c>
    </row>
    <row r="101" spans="1:9" x14ac:dyDescent="0.3">
      <c r="A101" s="15">
        <v>44927</v>
      </c>
      <c r="B101" s="12">
        <v>7664272</v>
      </c>
      <c r="C101" s="5">
        <f t="shared" si="15"/>
        <v>9319518.9954043739</v>
      </c>
      <c r="D101" s="5">
        <f t="shared" si="16"/>
        <v>1215440.8873145101</v>
      </c>
      <c r="E101" s="5">
        <f t="shared" si="17"/>
        <v>0.81592597130784439</v>
      </c>
      <c r="F101" s="5">
        <f t="shared" si="18"/>
        <v>11750401.570878441</v>
      </c>
      <c r="G101" s="12">
        <f t="shared" si="12"/>
        <v>4086129.5708784405</v>
      </c>
      <c r="H101" s="12">
        <f t="shared" si="13"/>
        <v>16696454870007.229</v>
      </c>
      <c r="I101" s="18">
        <f t="shared" si="14"/>
        <v>53.313994739206031</v>
      </c>
    </row>
    <row r="102" spans="1:9" x14ac:dyDescent="0.3">
      <c r="A102" s="15">
        <v>44958</v>
      </c>
      <c r="B102" s="12">
        <v>7504642</v>
      </c>
      <c r="C102" s="5">
        <f t="shared" si="15"/>
        <v>9054940.6357057113</v>
      </c>
      <c r="D102" s="5">
        <f t="shared" si="16"/>
        <v>475431.26380792377</v>
      </c>
      <c r="E102" s="5">
        <f t="shared" si="17"/>
        <v>0.85919592616843055</v>
      </c>
      <c r="F102" s="5">
        <f t="shared" si="18"/>
        <v>10005804.093465226</v>
      </c>
      <c r="G102" s="12">
        <f t="shared" si="12"/>
        <v>2501162.0934652258</v>
      </c>
      <c r="H102" s="12">
        <f t="shared" si="13"/>
        <v>6255811817787.3506</v>
      </c>
      <c r="I102" s="18">
        <f t="shared" si="14"/>
        <v>33.328199978962694</v>
      </c>
    </row>
    <row r="103" spans="1:9" ht="15" thickBot="1" x14ac:dyDescent="0.35">
      <c r="A103" s="19">
        <v>44986</v>
      </c>
      <c r="B103" s="20">
        <v>8151131</v>
      </c>
      <c r="C103" s="21">
        <f t="shared" si="15"/>
        <v>8525617.2772324495</v>
      </c>
      <c r="D103" s="21">
        <f t="shared" si="16"/>
        <v>-26946.047332669026</v>
      </c>
      <c r="E103" s="21">
        <f t="shared" si="17"/>
        <v>0.98053158041478139</v>
      </c>
      <c r="F103" s="21">
        <f t="shared" si="18"/>
        <v>8471726.2201636471</v>
      </c>
      <c r="G103" s="20">
        <f t="shared" si="12"/>
        <v>320595.22016364709</v>
      </c>
      <c r="H103" s="20">
        <f t="shared" si="13"/>
        <v>102781295191.77734</v>
      </c>
      <c r="I103" s="22">
        <f t="shared" si="14"/>
        <v>3.9331378696238239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DoubleExponential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Sondkar</dc:creator>
  <cp:lastModifiedBy>R&amp;BA_066_Ameya Dhatavkar</cp:lastModifiedBy>
  <dcterms:created xsi:type="dcterms:W3CDTF">2023-08-08T07:04:09Z</dcterms:created>
  <dcterms:modified xsi:type="dcterms:W3CDTF">2023-09-02T12:31:33Z</dcterms:modified>
</cp:coreProperties>
</file>