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n\Downloads\"/>
    </mc:Choice>
  </mc:AlternateContent>
  <xr:revisionPtr revIDLastSave="0" documentId="13_ncr:1_{C8FF040D-4748-4B45-B897-8C4AF1C8A3C2}" xr6:coauthVersionLast="47" xr6:coauthVersionMax="47" xr10:uidLastSave="{00000000-0000-0000-0000-000000000000}"/>
  <bookViews>
    <workbookView xWindow="-108" yWindow="-108" windowWidth="23256" windowHeight="12456" firstSheet="3" activeTab="5" xr2:uid="{8D15E80A-A3CB-4B94-8B0C-7FC1068CE0C0}"/>
  </bookViews>
  <sheets>
    <sheet name="Simple Moving Average (4 Yrs)" sheetId="3" r:id="rId1"/>
    <sheet name="Simple Moving Average (5 Yrs)" sheetId="2" r:id="rId2"/>
    <sheet name="Weighted Moving Average (4 Yrs)" sheetId="5" r:id="rId3"/>
    <sheet name="Weighted Moving Average (5 Yrs)" sheetId="6" r:id="rId4"/>
    <sheet name="Least Square Equation" sheetId="8" r:id="rId5"/>
    <sheet name="Simple Exponential Smoothing 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5" i="3"/>
  <c r="R6" i="3"/>
  <c r="R7" i="3"/>
  <c r="R8" i="3"/>
  <c r="R9" i="3"/>
  <c r="R4" i="3"/>
  <c r="S4" i="3"/>
  <c r="D4" i="3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2" i="8"/>
  <c r="N9" i="8"/>
  <c r="N8" i="8"/>
  <c r="B97" i="8"/>
  <c r="C4" i="10"/>
  <c r="D4" i="10" s="1"/>
  <c r="E4" i="10" s="1"/>
  <c r="C5" i="10"/>
  <c r="D5" i="10" s="1"/>
  <c r="E5" i="10" s="1"/>
  <c r="D3" i="10"/>
  <c r="E3" i="10" s="1"/>
  <c r="C2" i="10"/>
  <c r="C3" i="10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2" i="8"/>
  <c r="C5" i="6"/>
  <c r="D5" i="6" s="1"/>
  <c r="E5" i="6" s="1"/>
  <c r="C6" i="6"/>
  <c r="D6" i="6" s="1"/>
  <c r="E6" i="6" s="1"/>
  <c r="C7" i="6"/>
  <c r="D7" i="6" s="1"/>
  <c r="E7" i="6" s="1"/>
  <c r="C8" i="6"/>
  <c r="D8" i="6" s="1"/>
  <c r="E8" i="6" s="1"/>
  <c r="G8" i="6" s="1"/>
  <c r="C9" i="6"/>
  <c r="C10" i="6"/>
  <c r="C11" i="6"/>
  <c r="C12" i="6"/>
  <c r="C13" i="6"/>
  <c r="C14" i="6"/>
  <c r="C15" i="6"/>
  <c r="C16" i="6"/>
  <c r="D16" i="6" s="1"/>
  <c r="E16" i="6" s="1"/>
  <c r="C17" i="6"/>
  <c r="D17" i="6" s="1"/>
  <c r="E17" i="6" s="1"/>
  <c r="C18" i="6"/>
  <c r="D18" i="6" s="1"/>
  <c r="E18" i="6" s="1"/>
  <c r="C19" i="6"/>
  <c r="D19" i="6" s="1"/>
  <c r="E19" i="6" s="1"/>
  <c r="C20" i="6"/>
  <c r="D20" i="6" s="1"/>
  <c r="E20" i="6" s="1"/>
  <c r="C21" i="6"/>
  <c r="D21" i="6" s="1"/>
  <c r="E21" i="6" s="1"/>
  <c r="C22" i="6"/>
  <c r="C23" i="6"/>
  <c r="C24" i="6"/>
  <c r="C25" i="6"/>
  <c r="C26" i="6"/>
  <c r="C27" i="6"/>
  <c r="C28" i="6"/>
  <c r="D28" i="6" s="1"/>
  <c r="E28" i="6" s="1"/>
  <c r="C29" i="6"/>
  <c r="D29" i="6" s="1"/>
  <c r="E29" i="6" s="1"/>
  <c r="C30" i="6"/>
  <c r="D30" i="6" s="1"/>
  <c r="E30" i="6" s="1"/>
  <c r="C31" i="6"/>
  <c r="D31" i="6" s="1"/>
  <c r="E31" i="6" s="1"/>
  <c r="C32" i="6"/>
  <c r="D32" i="6" s="1"/>
  <c r="E32" i="6" s="1"/>
  <c r="G32" i="6" s="1"/>
  <c r="C33" i="6"/>
  <c r="D33" i="6" s="1"/>
  <c r="E33" i="6" s="1"/>
  <c r="C34" i="6"/>
  <c r="C35" i="6"/>
  <c r="C36" i="6"/>
  <c r="C37" i="6"/>
  <c r="C38" i="6"/>
  <c r="C39" i="6"/>
  <c r="C40" i="6"/>
  <c r="D40" i="6" s="1"/>
  <c r="E40" i="6" s="1"/>
  <c r="C41" i="6"/>
  <c r="C42" i="6"/>
  <c r="D42" i="6" s="1"/>
  <c r="E42" i="6" s="1"/>
  <c r="C43" i="6"/>
  <c r="D43" i="6" s="1"/>
  <c r="E43" i="6" s="1"/>
  <c r="C44" i="6"/>
  <c r="D44" i="6" s="1"/>
  <c r="E44" i="6" s="1"/>
  <c r="C45" i="6"/>
  <c r="D45" i="6" s="1"/>
  <c r="E45" i="6" s="1"/>
  <c r="C46" i="6"/>
  <c r="C47" i="6"/>
  <c r="C48" i="6"/>
  <c r="C49" i="6"/>
  <c r="C50" i="6"/>
  <c r="C51" i="6"/>
  <c r="C52" i="6"/>
  <c r="D52" i="6" s="1"/>
  <c r="E52" i="6" s="1"/>
  <c r="C53" i="6"/>
  <c r="C54" i="6"/>
  <c r="C55" i="6"/>
  <c r="D55" i="6" s="1"/>
  <c r="E55" i="6" s="1"/>
  <c r="C56" i="6"/>
  <c r="D56" i="6" s="1"/>
  <c r="E56" i="6" s="1"/>
  <c r="C57" i="6"/>
  <c r="D57" i="6" s="1"/>
  <c r="E57" i="6" s="1"/>
  <c r="C58" i="6"/>
  <c r="C59" i="6"/>
  <c r="C60" i="6"/>
  <c r="C61" i="6"/>
  <c r="C62" i="6"/>
  <c r="C63" i="6"/>
  <c r="C64" i="6"/>
  <c r="D64" i="6" s="1"/>
  <c r="E64" i="6" s="1"/>
  <c r="C65" i="6"/>
  <c r="D65" i="6" s="1"/>
  <c r="E65" i="6" s="1"/>
  <c r="C66" i="6"/>
  <c r="C67" i="6"/>
  <c r="C68" i="6"/>
  <c r="D68" i="6" s="1"/>
  <c r="E68" i="6" s="1"/>
  <c r="G68" i="6" s="1"/>
  <c r="C69" i="6"/>
  <c r="D69" i="6" s="1"/>
  <c r="E69" i="6" s="1"/>
  <c r="C70" i="6"/>
  <c r="C71" i="6"/>
  <c r="C72" i="6"/>
  <c r="C73" i="6"/>
  <c r="C74" i="6"/>
  <c r="C75" i="6"/>
  <c r="C76" i="6"/>
  <c r="D76" i="6" s="1"/>
  <c r="E76" i="6" s="1"/>
  <c r="C77" i="6"/>
  <c r="D77" i="6" s="1"/>
  <c r="E77" i="6" s="1"/>
  <c r="C78" i="6"/>
  <c r="D78" i="6" s="1"/>
  <c r="E78" i="6" s="1"/>
  <c r="C79" i="6"/>
  <c r="D79" i="6" s="1"/>
  <c r="E79" i="6" s="1"/>
  <c r="C80" i="6"/>
  <c r="C81" i="6"/>
  <c r="D81" i="6" s="1"/>
  <c r="E81" i="6" s="1"/>
  <c r="C82" i="6"/>
  <c r="C83" i="6"/>
  <c r="C84" i="6"/>
  <c r="C85" i="6"/>
  <c r="C86" i="6"/>
  <c r="C87" i="6"/>
  <c r="C88" i="6"/>
  <c r="D88" i="6" s="1"/>
  <c r="E88" i="6" s="1"/>
  <c r="C89" i="6"/>
  <c r="D89" i="6" s="1"/>
  <c r="E89" i="6" s="1"/>
  <c r="C90" i="6"/>
  <c r="D90" i="6" s="1"/>
  <c r="E90" i="6" s="1"/>
  <c r="C91" i="6"/>
  <c r="D91" i="6" s="1"/>
  <c r="E91" i="6" s="1"/>
  <c r="C92" i="6"/>
  <c r="D92" i="6" s="1"/>
  <c r="E92" i="6" s="1"/>
  <c r="C93" i="6"/>
  <c r="D93" i="6" s="1"/>
  <c r="E93" i="6" s="1"/>
  <c r="C94" i="6"/>
  <c r="C95" i="6"/>
  <c r="C96" i="6"/>
  <c r="D96" i="6" s="1"/>
  <c r="E96" i="6" s="1"/>
  <c r="C4" i="6"/>
  <c r="D95" i="6"/>
  <c r="E95" i="6" s="1"/>
  <c r="D94" i="6"/>
  <c r="E94" i="6" s="1"/>
  <c r="D87" i="6"/>
  <c r="E87" i="6" s="1"/>
  <c r="G87" i="6" s="1"/>
  <c r="D86" i="6"/>
  <c r="E86" i="6" s="1"/>
  <c r="D85" i="6"/>
  <c r="E85" i="6" s="1"/>
  <c r="D84" i="6"/>
  <c r="E84" i="6" s="1"/>
  <c r="D83" i="6"/>
  <c r="E83" i="6" s="1"/>
  <c r="D82" i="6"/>
  <c r="E82" i="6" s="1"/>
  <c r="D80" i="6"/>
  <c r="E80" i="6" s="1"/>
  <c r="G80" i="6" s="1"/>
  <c r="D75" i="6"/>
  <c r="E75" i="6" s="1"/>
  <c r="G75" i="6" s="1"/>
  <c r="D74" i="6"/>
  <c r="E74" i="6" s="1"/>
  <c r="D73" i="6"/>
  <c r="E73" i="6" s="1"/>
  <c r="D72" i="6"/>
  <c r="E72" i="6" s="1"/>
  <c r="D71" i="6"/>
  <c r="E71" i="6" s="1"/>
  <c r="D70" i="6"/>
  <c r="E70" i="6" s="1"/>
  <c r="D67" i="6"/>
  <c r="E67" i="6" s="1"/>
  <c r="D66" i="6"/>
  <c r="E66" i="6" s="1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4" i="6"/>
  <c r="E54" i="6" s="1"/>
  <c r="D53" i="6"/>
  <c r="E53" i="6" s="1"/>
  <c r="D51" i="6"/>
  <c r="E51" i="6" s="1"/>
  <c r="G51" i="6" s="1"/>
  <c r="D50" i="6"/>
  <c r="E50" i="6" s="1"/>
  <c r="D49" i="6"/>
  <c r="E49" i="6" s="1"/>
  <c r="D48" i="6"/>
  <c r="E48" i="6" s="1"/>
  <c r="D47" i="6"/>
  <c r="E47" i="6" s="1"/>
  <c r="D46" i="6"/>
  <c r="E46" i="6" s="1"/>
  <c r="F46" i="6" s="1"/>
  <c r="D41" i="6"/>
  <c r="E41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F34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F22" i="6" s="1"/>
  <c r="D15" i="6"/>
  <c r="E15" i="6" s="1"/>
  <c r="F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4" i="6"/>
  <c r="E4" i="6" s="1"/>
  <c r="C4" i="5"/>
  <c r="C5" i="5"/>
  <c r="D5" i="5" s="1"/>
  <c r="E5" i="5" s="1"/>
  <c r="G5" i="5" s="1"/>
  <c r="C6" i="5"/>
  <c r="C7" i="5"/>
  <c r="C8" i="5"/>
  <c r="D8" i="5" s="1"/>
  <c r="E8" i="5" s="1"/>
  <c r="G8" i="5" s="1"/>
  <c r="C9" i="5"/>
  <c r="D9" i="5" s="1"/>
  <c r="E9" i="5" s="1"/>
  <c r="C10" i="5"/>
  <c r="D10" i="5" s="1"/>
  <c r="E10" i="5" s="1"/>
  <c r="C11" i="5"/>
  <c r="C12" i="5"/>
  <c r="C13" i="5"/>
  <c r="D13" i="5" s="1"/>
  <c r="E13" i="5" s="1"/>
  <c r="F13" i="5" s="1"/>
  <c r="C14" i="5"/>
  <c r="D14" i="5" s="1"/>
  <c r="E14" i="5" s="1"/>
  <c r="C15" i="5"/>
  <c r="C16" i="5"/>
  <c r="C17" i="5"/>
  <c r="C18" i="5"/>
  <c r="C19" i="5"/>
  <c r="C20" i="5"/>
  <c r="C21" i="5"/>
  <c r="D21" i="5" s="1"/>
  <c r="E21" i="5" s="1"/>
  <c r="C22" i="5"/>
  <c r="D22" i="5" s="1"/>
  <c r="E22" i="5" s="1"/>
  <c r="C23" i="5"/>
  <c r="C24" i="5"/>
  <c r="C25" i="5"/>
  <c r="D25" i="5" s="1"/>
  <c r="E25" i="5" s="1"/>
  <c r="C26" i="5"/>
  <c r="D26" i="5" s="1"/>
  <c r="E26" i="5" s="1"/>
  <c r="C27" i="5"/>
  <c r="C28" i="5"/>
  <c r="C29" i="5"/>
  <c r="C30" i="5"/>
  <c r="C31" i="5"/>
  <c r="C32" i="5"/>
  <c r="D32" i="5" s="1"/>
  <c r="E32" i="5" s="1"/>
  <c r="G32" i="5" s="1"/>
  <c r="C33" i="5"/>
  <c r="D33" i="5" s="1"/>
  <c r="E33" i="5" s="1"/>
  <c r="C34" i="5"/>
  <c r="D34" i="5" s="1"/>
  <c r="E34" i="5" s="1"/>
  <c r="C35" i="5"/>
  <c r="C36" i="5"/>
  <c r="C37" i="5"/>
  <c r="D37" i="5" s="1"/>
  <c r="E37" i="5" s="1"/>
  <c r="C38" i="5"/>
  <c r="D38" i="5" s="1"/>
  <c r="E38" i="5" s="1"/>
  <c r="F38" i="5" s="1"/>
  <c r="C39" i="5"/>
  <c r="C40" i="5"/>
  <c r="C41" i="5"/>
  <c r="D41" i="5" s="1"/>
  <c r="E41" i="5" s="1"/>
  <c r="C42" i="5"/>
  <c r="C43" i="5"/>
  <c r="C44" i="5"/>
  <c r="C45" i="5"/>
  <c r="D45" i="5" s="1"/>
  <c r="E45" i="5" s="1"/>
  <c r="C46" i="5"/>
  <c r="D46" i="5" s="1"/>
  <c r="E46" i="5" s="1"/>
  <c r="C47" i="5"/>
  <c r="C48" i="5"/>
  <c r="C49" i="5"/>
  <c r="D49" i="5" s="1"/>
  <c r="E49" i="5" s="1"/>
  <c r="C50" i="5"/>
  <c r="D50" i="5" s="1"/>
  <c r="E50" i="5" s="1"/>
  <c r="C51" i="5"/>
  <c r="C52" i="5"/>
  <c r="C53" i="5"/>
  <c r="D53" i="5" s="1"/>
  <c r="E53" i="5" s="1"/>
  <c r="G53" i="5" s="1"/>
  <c r="C54" i="5"/>
  <c r="C55" i="5"/>
  <c r="C56" i="5"/>
  <c r="D56" i="5" s="1"/>
  <c r="E56" i="5" s="1"/>
  <c r="G56" i="5" s="1"/>
  <c r="C57" i="5"/>
  <c r="C58" i="5"/>
  <c r="D58" i="5" s="1"/>
  <c r="E58" i="5" s="1"/>
  <c r="C59" i="5"/>
  <c r="C60" i="5"/>
  <c r="C61" i="5"/>
  <c r="D61" i="5" s="1"/>
  <c r="E61" i="5" s="1"/>
  <c r="C62" i="5"/>
  <c r="D62" i="5" s="1"/>
  <c r="E62" i="5" s="1"/>
  <c r="C63" i="5"/>
  <c r="C64" i="5"/>
  <c r="C65" i="5"/>
  <c r="D65" i="5" s="1"/>
  <c r="E65" i="5" s="1"/>
  <c r="C66" i="5"/>
  <c r="C67" i="5"/>
  <c r="C68" i="5"/>
  <c r="D68" i="5" s="1"/>
  <c r="E68" i="5" s="1"/>
  <c r="G68" i="5" s="1"/>
  <c r="C69" i="5"/>
  <c r="D69" i="5" s="1"/>
  <c r="E69" i="5" s="1"/>
  <c r="C70" i="5"/>
  <c r="D70" i="5" s="1"/>
  <c r="E70" i="5" s="1"/>
  <c r="C71" i="5"/>
  <c r="C72" i="5"/>
  <c r="C73" i="5"/>
  <c r="D73" i="5" s="1"/>
  <c r="E73" i="5" s="1"/>
  <c r="C74" i="5"/>
  <c r="D74" i="5" s="1"/>
  <c r="E74" i="5" s="1"/>
  <c r="F74" i="5" s="1"/>
  <c r="C75" i="5"/>
  <c r="C76" i="5"/>
  <c r="C77" i="5"/>
  <c r="D77" i="5" s="1"/>
  <c r="E77" i="5" s="1"/>
  <c r="G77" i="5" s="1"/>
  <c r="C78" i="5"/>
  <c r="C79" i="5"/>
  <c r="C80" i="5"/>
  <c r="D80" i="5" s="1"/>
  <c r="E80" i="5" s="1"/>
  <c r="C81" i="5"/>
  <c r="D81" i="5" s="1"/>
  <c r="E81" i="5" s="1"/>
  <c r="C82" i="5"/>
  <c r="D82" i="5" s="1"/>
  <c r="E82" i="5" s="1"/>
  <c r="F82" i="5" s="1"/>
  <c r="C83" i="5"/>
  <c r="C84" i="5"/>
  <c r="C85" i="5"/>
  <c r="D85" i="5" s="1"/>
  <c r="E85" i="5" s="1"/>
  <c r="C86" i="5"/>
  <c r="D86" i="5" s="1"/>
  <c r="E86" i="5" s="1"/>
  <c r="C87" i="5"/>
  <c r="C88" i="5"/>
  <c r="C89" i="5"/>
  <c r="C90" i="5"/>
  <c r="C91" i="5"/>
  <c r="C92" i="5"/>
  <c r="C93" i="5"/>
  <c r="D93" i="5" s="1"/>
  <c r="E93" i="5" s="1"/>
  <c r="C94" i="5"/>
  <c r="D94" i="5" s="1"/>
  <c r="E94" i="5" s="1"/>
  <c r="F94" i="5" s="1"/>
  <c r="C3" i="5"/>
  <c r="D92" i="5"/>
  <c r="E92" i="5" s="1"/>
  <c r="G92" i="5" s="1"/>
  <c r="D91" i="5"/>
  <c r="E91" i="5" s="1"/>
  <c r="G91" i="5" s="1"/>
  <c r="D90" i="5"/>
  <c r="E90" i="5" s="1"/>
  <c r="D89" i="5"/>
  <c r="E89" i="5" s="1"/>
  <c r="D88" i="5"/>
  <c r="E88" i="5" s="1"/>
  <c r="D87" i="5"/>
  <c r="E87" i="5" s="1"/>
  <c r="G87" i="5" s="1"/>
  <c r="D84" i="5"/>
  <c r="E84" i="5" s="1"/>
  <c r="G84" i="5" s="1"/>
  <c r="D83" i="5"/>
  <c r="E83" i="5" s="1"/>
  <c r="D79" i="5"/>
  <c r="E79" i="5" s="1"/>
  <c r="G79" i="5" s="1"/>
  <c r="D78" i="5"/>
  <c r="E78" i="5" s="1"/>
  <c r="D76" i="5"/>
  <c r="E76" i="5" s="1"/>
  <c r="F76" i="5" s="1"/>
  <c r="D75" i="5"/>
  <c r="E75" i="5" s="1"/>
  <c r="D72" i="5"/>
  <c r="E72" i="5" s="1"/>
  <c r="D71" i="5"/>
  <c r="E71" i="5" s="1"/>
  <c r="D67" i="5"/>
  <c r="E67" i="5" s="1"/>
  <c r="G67" i="5" s="1"/>
  <c r="D66" i="5"/>
  <c r="E66" i="5" s="1"/>
  <c r="D64" i="5"/>
  <c r="E64" i="5" s="1"/>
  <c r="D63" i="5"/>
  <c r="E63" i="5" s="1"/>
  <c r="F63" i="5" s="1"/>
  <c r="D60" i="5"/>
  <c r="E60" i="5" s="1"/>
  <c r="D59" i="5"/>
  <c r="E59" i="5" s="1"/>
  <c r="D57" i="5"/>
  <c r="E57" i="5" s="1"/>
  <c r="D55" i="5"/>
  <c r="E55" i="5" s="1"/>
  <c r="G55" i="5" s="1"/>
  <c r="D54" i="5"/>
  <c r="E54" i="5" s="1"/>
  <c r="G54" i="5" s="1"/>
  <c r="D52" i="5"/>
  <c r="E52" i="5" s="1"/>
  <c r="G52" i="5" s="1"/>
  <c r="D51" i="5"/>
  <c r="E51" i="5" s="1"/>
  <c r="F51" i="5" s="1"/>
  <c r="D48" i="5"/>
  <c r="E48" i="5" s="1"/>
  <c r="D47" i="5"/>
  <c r="E47" i="5" s="1"/>
  <c r="D44" i="5"/>
  <c r="E44" i="5" s="1"/>
  <c r="D43" i="5"/>
  <c r="E43" i="5" s="1"/>
  <c r="D42" i="5"/>
  <c r="E42" i="5" s="1"/>
  <c r="D40" i="5"/>
  <c r="E40" i="5" s="1"/>
  <c r="F40" i="5" s="1"/>
  <c r="D39" i="5"/>
  <c r="E39" i="5" s="1"/>
  <c r="D36" i="5"/>
  <c r="E36" i="5" s="1"/>
  <c r="D35" i="5"/>
  <c r="E35" i="5" s="1"/>
  <c r="D31" i="5"/>
  <c r="E31" i="5" s="1"/>
  <c r="G31" i="5" s="1"/>
  <c r="D30" i="5"/>
  <c r="E30" i="5" s="1"/>
  <c r="G30" i="5" s="1"/>
  <c r="D29" i="5"/>
  <c r="E29" i="5" s="1"/>
  <c r="D28" i="5"/>
  <c r="E28" i="5" s="1"/>
  <c r="D27" i="5"/>
  <c r="E27" i="5" s="1"/>
  <c r="F27" i="5" s="1"/>
  <c r="D24" i="5"/>
  <c r="E24" i="5" s="1"/>
  <c r="D23" i="5"/>
  <c r="E23" i="5" s="1"/>
  <c r="D20" i="5"/>
  <c r="E20" i="5" s="1"/>
  <c r="G20" i="5" s="1"/>
  <c r="D19" i="5"/>
  <c r="E19" i="5" s="1"/>
  <c r="D18" i="5"/>
  <c r="E18" i="5" s="1"/>
  <c r="G18" i="5" s="1"/>
  <c r="D17" i="5"/>
  <c r="E17" i="5" s="1"/>
  <c r="G17" i="5" s="1"/>
  <c r="D16" i="5"/>
  <c r="E16" i="5" s="1"/>
  <c r="F16" i="5" s="1"/>
  <c r="D15" i="5"/>
  <c r="E15" i="5" s="1"/>
  <c r="D12" i="5"/>
  <c r="E12" i="5" s="1"/>
  <c r="D11" i="5"/>
  <c r="E11" i="5" s="1"/>
  <c r="D7" i="5"/>
  <c r="E7" i="5" s="1"/>
  <c r="G7" i="5" s="1"/>
  <c r="D6" i="5"/>
  <c r="E6" i="5" s="1"/>
  <c r="D4" i="5"/>
  <c r="E4" i="5" s="1"/>
  <c r="D30" i="3"/>
  <c r="E30" i="3" s="1"/>
  <c r="F30" i="3" s="1"/>
  <c r="H30" i="3" s="1"/>
  <c r="D42" i="3"/>
  <c r="E42" i="3" s="1"/>
  <c r="F42" i="3" s="1"/>
  <c r="H42" i="3" s="1"/>
  <c r="D43" i="3"/>
  <c r="E43" i="3" s="1"/>
  <c r="F43" i="3" s="1"/>
  <c r="D78" i="3"/>
  <c r="E78" i="3" s="1"/>
  <c r="F78" i="3" s="1"/>
  <c r="D90" i="3"/>
  <c r="E90" i="3" s="1"/>
  <c r="F90" i="3" s="1"/>
  <c r="D91" i="3"/>
  <c r="E91" i="3" s="1"/>
  <c r="F91" i="3" s="1"/>
  <c r="C4" i="3"/>
  <c r="D5" i="3" s="1"/>
  <c r="E5" i="3" s="1"/>
  <c r="F5" i="3" s="1"/>
  <c r="C5" i="3"/>
  <c r="D6" i="3" s="1"/>
  <c r="E6" i="3" s="1"/>
  <c r="F6" i="3" s="1"/>
  <c r="C6" i="3"/>
  <c r="D7" i="3" s="1"/>
  <c r="E7" i="3" s="1"/>
  <c r="F7" i="3" s="1"/>
  <c r="H7" i="3" s="1"/>
  <c r="C7" i="3"/>
  <c r="D8" i="3" s="1"/>
  <c r="E8" i="3" s="1"/>
  <c r="F8" i="3" s="1"/>
  <c r="H8" i="3" s="1"/>
  <c r="C8" i="3"/>
  <c r="D9" i="3" s="1"/>
  <c r="E9" i="3" s="1"/>
  <c r="C9" i="3"/>
  <c r="D10" i="3" s="1"/>
  <c r="E10" i="3" s="1"/>
  <c r="C10" i="3"/>
  <c r="C11" i="3"/>
  <c r="D12" i="3" s="1"/>
  <c r="E12" i="3" s="1"/>
  <c r="F12" i="3" s="1"/>
  <c r="C12" i="3"/>
  <c r="C13" i="3"/>
  <c r="C14" i="3"/>
  <c r="C15" i="3"/>
  <c r="C16" i="3"/>
  <c r="D17" i="3" s="1"/>
  <c r="E17" i="3" s="1"/>
  <c r="F17" i="3" s="1"/>
  <c r="C17" i="3"/>
  <c r="D18" i="3" s="1"/>
  <c r="E18" i="3" s="1"/>
  <c r="F18" i="3" s="1"/>
  <c r="G18" i="3" s="1"/>
  <c r="C18" i="3"/>
  <c r="D19" i="3" s="1"/>
  <c r="E19" i="3" s="1"/>
  <c r="F19" i="3" s="1"/>
  <c r="C19" i="3"/>
  <c r="D20" i="3" s="1"/>
  <c r="E20" i="3" s="1"/>
  <c r="F20" i="3" s="1"/>
  <c r="H20" i="3" s="1"/>
  <c r="C20" i="3"/>
  <c r="D21" i="3" s="1"/>
  <c r="E21" i="3" s="1"/>
  <c r="C21" i="3"/>
  <c r="D22" i="3" s="1"/>
  <c r="E22" i="3" s="1"/>
  <c r="C22" i="3"/>
  <c r="C23" i="3"/>
  <c r="D24" i="3" s="1"/>
  <c r="E24" i="3" s="1"/>
  <c r="C24" i="3"/>
  <c r="C25" i="3"/>
  <c r="C26" i="3"/>
  <c r="C27" i="3"/>
  <c r="C28" i="3"/>
  <c r="D29" i="3" s="1"/>
  <c r="E29" i="3" s="1"/>
  <c r="F29" i="3" s="1"/>
  <c r="C29" i="3"/>
  <c r="C30" i="3"/>
  <c r="D31" i="3" s="1"/>
  <c r="E31" i="3" s="1"/>
  <c r="F31" i="3" s="1"/>
  <c r="C31" i="3"/>
  <c r="D32" i="3" s="1"/>
  <c r="E32" i="3" s="1"/>
  <c r="F32" i="3" s="1"/>
  <c r="H32" i="3" s="1"/>
  <c r="C32" i="3"/>
  <c r="D33" i="3" s="1"/>
  <c r="E33" i="3" s="1"/>
  <c r="C33" i="3"/>
  <c r="C34" i="3"/>
  <c r="C35" i="3"/>
  <c r="D36" i="3" s="1"/>
  <c r="E36" i="3" s="1"/>
  <c r="F36" i="3" s="1"/>
  <c r="C36" i="3"/>
  <c r="C37" i="3"/>
  <c r="C38" i="3"/>
  <c r="C39" i="3"/>
  <c r="C40" i="3"/>
  <c r="D41" i="3" s="1"/>
  <c r="E41" i="3" s="1"/>
  <c r="F41" i="3" s="1"/>
  <c r="C41" i="3"/>
  <c r="C42" i="3"/>
  <c r="C43" i="3"/>
  <c r="D44" i="3" s="1"/>
  <c r="E44" i="3" s="1"/>
  <c r="F44" i="3" s="1"/>
  <c r="C44" i="3"/>
  <c r="D45" i="3" s="1"/>
  <c r="E45" i="3" s="1"/>
  <c r="C45" i="3"/>
  <c r="C46" i="3"/>
  <c r="C47" i="3"/>
  <c r="D48" i="3" s="1"/>
  <c r="E48" i="3" s="1"/>
  <c r="F48" i="3" s="1"/>
  <c r="G48" i="3" s="1"/>
  <c r="C48" i="3"/>
  <c r="C49" i="3"/>
  <c r="C50" i="3"/>
  <c r="C51" i="3"/>
  <c r="C52" i="3"/>
  <c r="D53" i="3" s="1"/>
  <c r="E53" i="3" s="1"/>
  <c r="F53" i="3" s="1"/>
  <c r="C53" i="3"/>
  <c r="D54" i="3" s="1"/>
  <c r="E54" i="3" s="1"/>
  <c r="F54" i="3" s="1"/>
  <c r="H54" i="3" s="1"/>
  <c r="C54" i="3"/>
  <c r="D55" i="3" s="1"/>
  <c r="E55" i="3" s="1"/>
  <c r="F55" i="3" s="1"/>
  <c r="C55" i="3"/>
  <c r="D56" i="3" s="1"/>
  <c r="E56" i="3" s="1"/>
  <c r="F56" i="3" s="1"/>
  <c r="C56" i="3"/>
  <c r="D57" i="3" s="1"/>
  <c r="E57" i="3" s="1"/>
  <c r="C57" i="3"/>
  <c r="C58" i="3"/>
  <c r="C59" i="3"/>
  <c r="D60" i="3" s="1"/>
  <c r="E60" i="3" s="1"/>
  <c r="F60" i="3" s="1"/>
  <c r="C60" i="3"/>
  <c r="C61" i="3"/>
  <c r="C62" i="3"/>
  <c r="C63" i="3"/>
  <c r="C64" i="3"/>
  <c r="D65" i="3" s="1"/>
  <c r="E65" i="3" s="1"/>
  <c r="F65" i="3" s="1"/>
  <c r="H65" i="3" s="1"/>
  <c r="C65" i="3"/>
  <c r="D66" i="3" s="1"/>
  <c r="E66" i="3" s="1"/>
  <c r="F66" i="3" s="1"/>
  <c r="G66" i="3" s="1"/>
  <c r="C66" i="3"/>
  <c r="D67" i="3" s="1"/>
  <c r="E67" i="3" s="1"/>
  <c r="F67" i="3" s="1"/>
  <c r="H67" i="3" s="1"/>
  <c r="C67" i="3"/>
  <c r="D68" i="3" s="1"/>
  <c r="E68" i="3" s="1"/>
  <c r="F68" i="3" s="1"/>
  <c r="C68" i="3"/>
  <c r="D69" i="3" s="1"/>
  <c r="E69" i="3" s="1"/>
  <c r="C69" i="3"/>
  <c r="C70" i="3"/>
  <c r="C71" i="3"/>
  <c r="D72" i="3" s="1"/>
  <c r="E72" i="3" s="1"/>
  <c r="C72" i="3"/>
  <c r="C73" i="3"/>
  <c r="C74" i="3"/>
  <c r="C75" i="3"/>
  <c r="C76" i="3"/>
  <c r="D77" i="3" s="1"/>
  <c r="E77" i="3" s="1"/>
  <c r="F77" i="3" s="1"/>
  <c r="H77" i="3" s="1"/>
  <c r="C77" i="3"/>
  <c r="C78" i="3"/>
  <c r="D79" i="3" s="1"/>
  <c r="E79" i="3" s="1"/>
  <c r="F79" i="3" s="1"/>
  <c r="C79" i="3"/>
  <c r="D80" i="3" s="1"/>
  <c r="E80" i="3" s="1"/>
  <c r="F80" i="3" s="1"/>
  <c r="C80" i="3"/>
  <c r="D81" i="3" s="1"/>
  <c r="E81" i="3" s="1"/>
  <c r="C81" i="3"/>
  <c r="C82" i="3"/>
  <c r="C83" i="3"/>
  <c r="D84" i="3" s="1"/>
  <c r="E84" i="3" s="1"/>
  <c r="F84" i="3" s="1"/>
  <c r="C84" i="3"/>
  <c r="C85" i="3"/>
  <c r="C86" i="3"/>
  <c r="C87" i="3"/>
  <c r="C88" i="3"/>
  <c r="D89" i="3" s="1"/>
  <c r="E89" i="3" s="1"/>
  <c r="F89" i="3" s="1"/>
  <c r="C89" i="3"/>
  <c r="C90" i="3"/>
  <c r="C91" i="3"/>
  <c r="D92" i="3" s="1"/>
  <c r="E92" i="3" s="1"/>
  <c r="F92" i="3" s="1"/>
  <c r="C92" i="3"/>
  <c r="D93" i="3" s="1"/>
  <c r="E93" i="3" s="1"/>
  <c r="F93" i="3" s="1"/>
  <c r="C93" i="3"/>
  <c r="C94" i="3"/>
  <c r="C3" i="3"/>
  <c r="F81" i="3"/>
  <c r="F72" i="3"/>
  <c r="F69" i="3"/>
  <c r="F57" i="3"/>
  <c r="F45" i="3"/>
  <c r="F33" i="3"/>
  <c r="F24" i="3"/>
  <c r="F22" i="3"/>
  <c r="F21" i="3"/>
  <c r="F10" i="3"/>
  <c r="F9" i="3"/>
  <c r="E47" i="2"/>
  <c r="F47" i="2" s="1"/>
  <c r="E56" i="2"/>
  <c r="G56" i="2" s="1"/>
  <c r="F56" i="2"/>
  <c r="D7" i="2"/>
  <c r="E7" i="2" s="1"/>
  <c r="F7" i="2" s="1"/>
  <c r="D8" i="2"/>
  <c r="E8" i="2" s="1"/>
  <c r="D9" i="2"/>
  <c r="E9" i="2" s="1"/>
  <c r="F9" i="2" s="1"/>
  <c r="D19" i="2"/>
  <c r="E19" i="2" s="1"/>
  <c r="F19" i="2" s="1"/>
  <c r="D20" i="2"/>
  <c r="E20" i="2" s="1"/>
  <c r="D21" i="2"/>
  <c r="E21" i="2" s="1"/>
  <c r="F21" i="2" s="1"/>
  <c r="D31" i="2"/>
  <c r="E31" i="2" s="1"/>
  <c r="F31" i="2" s="1"/>
  <c r="D32" i="2"/>
  <c r="E32" i="2" s="1"/>
  <c r="D33" i="2"/>
  <c r="E33" i="2" s="1"/>
  <c r="F33" i="2" s="1"/>
  <c r="D43" i="2"/>
  <c r="E43" i="2" s="1"/>
  <c r="F43" i="2" s="1"/>
  <c r="D44" i="2"/>
  <c r="E44" i="2" s="1"/>
  <c r="D45" i="2"/>
  <c r="E45" i="2" s="1"/>
  <c r="F45" i="2" s="1"/>
  <c r="D55" i="2"/>
  <c r="E55" i="2" s="1"/>
  <c r="F55" i="2" s="1"/>
  <c r="D56" i="2"/>
  <c r="D57" i="2"/>
  <c r="E57" i="2" s="1"/>
  <c r="F57" i="2" s="1"/>
  <c r="D67" i="2"/>
  <c r="E67" i="2" s="1"/>
  <c r="F67" i="2" s="1"/>
  <c r="D68" i="2"/>
  <c r="E68" i="2" s="1"/>
  <c r="D69" i="2"/>
  <c r="E69" i="2" s="1"/>
  <c r="F69" i="2" s="1"/>
  <c r="D79" i="2"/>
  <c r="E79" i="2" s="1"/>
  <c r="F79" i="2" s="1"/>
  <c r="D80" i="2"/>
  <c r="E80" i="2" s="1"/>
  <c r="D81" i="2"/>
  <c r="E81" i="2" s="1"/>
  <c r="F81" i="2" s="1"/>
  <c r="D91" i="2"/>
  <c r="E91" i="2" s="1"/>
  <c r="F91" i="2" s="1"/>
  <c r="D92" i="2"/>
  <c r="E92" i="2" s="1"/>
  <c r="D93" i="2"/>
  <c r="E93" i="2" s="1"/>
  <c r="F93" i="2" s="1"/>
  <c r="C5" i="2"/>
  <c r="D5" i="2" s="1"/>
  <c r="E5" i="2" s="1"/>
  <c r="F5" i="2" s="1"/>
  <c r="C6" i="2"/>
  <c r="D6" i="2" s="1"/>
  <c r="E6" i="2" s="1"/>
  <c r="F6" i="2" s="1"/>
  <c r="C7" i="2"/>
  <c r="C8" i="2"/>
  <c r="C9" i="2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C13" i="2"/>
  <c r="D13" i="2" s="1"/>
  <c r="E13" i="2" s="1"/>
  <c r="F13" i="2" s="1"/>
  <c r="C14" i="2"/>
  <c r="D14" i="2" s="1"/>
  <c r="E14" i="2" s="1"/>
  <c r="F14" i="2" s="1"/>
  <c r="C15" i="2"/>
  <c r="D15" i="2" s="1"/>
  <c r="E15" i="2" s="1"/>
  <c r="F15" i="2" s="1"/>
  <c r="C16" i="2"/>
  <c r="D16" i="2" s="1"/>
  <c r="E16" i="2" s="1"/>
  <c r="C17" i="2"/>
  <c r="D17" i="2" s="1"/>
  <c r="E17" i="2" s="1"/>
  <c r="F17" i="2" s="1"/>
  <c r="C18" i="2"/>
  <c r="D18" i="2" s="1"/>
  <c r="E18" i="2" s="1"/>
  <c r="F18" i="2" s="1"/>
  <c r="C19" i="2"/>
  <c r="C20" i="2"/>
  <c r="C21" i="2"/>
  <c r="C22" i="2"/>
  <c r="D22" i="2" s="1"/>
  <c r="E22" i="2" s="1"/>
  <c r="F22" i="2" s="1"/>
  <c r="C23" i="2"/>
  <c r="D23" i="2" s="1"/>
  <c r="E23" i="2" s="1"/>
  <c r="F23" i="2" s="1"/>
  <c r="C24" i="2"/>
  <c r="D24" i="2" s="1"/>
  <c r="E24" i="2" s="1"/>
  <c r="C25" i="2"/>
  <c r="D25" i="2" s="1"/>
  <c r="E25" i="2" s="1"/>
  <c r="F25" i="2" s="1"/>
  <c r="C26" i="2"/>
  <c r="D26" i="2" s="1"/>
  <c r="E26" i="2" s="1"/>
  <c r="F26" i="2" s="1"/>
  <c r="C27" i="2"/>
  <c r="D27" i="2" s="1"/>
  <c r="E27" i="2" s="1"/>
  <c r="F27" i="2" s="1"/>
  <c r="C28" i="2"/>
  <c r="D28" i="2" s="1"/>
  <c r="E28" i="2" s="1"/>
  <c r="C29" i="2"/>
  <c r="D29" i="2" s="1"/>
  <c r="E29" i="2" s="1"/>
  <c r="F29" i="2" s="1"/>
  <c r="C30" i="2"/>
  <c r="D30" i="2" s="1"/>
  <c r="E30" i="2" s="1"/>
  <c r="F30" i="2" s="1"/>
  <c r="C31" i="2"/>
  <c r="C32" i="2"/>
  <c r="C33" i="2"/>
  <c r="C34" i="2"/>
  <c r="D34" i="2" s="1"/>
  <c r="E34" i="2" s="1"/>
  <c r="F34" i="2" s="1"/>
  <c r="C35" i="2"/>
  <c r="D35" i="2" s="1"/>
  <c r="E35" i="2" s="1"/>
  <c r="F35" i="2" s="1"/>
  <c r="C36" i="2"/>
  <c r="D36" i="2" s="1"/>
  <c r="E36" i="2" s="1"/>
  <c r="G36" i="2" s="1"/>
  <c r="C37" i="2"/>
  <c r="D37" i="2" s="1"/>
  <c r="E37" i="2" s="1"/>
  <c r="F37" i="2" s="1"/>
  <c r="C38" i="2"/>
  <c r="D38" i="2" s="1"/>
  <c r="E38" i="2" s="1"/>
  <c r="F38" i="2" s="1"/>
  <c r="C39" i="2"/>
  <c r="D39" i="2" s="1"/>
  <c r="E39" i="2" s="1"/>
  <c r="F39" i="2" s="1"/>
  <c r="C40" i="2"/>
  <c r="D40" i="2" s="1"/>
  <c r="E40" i="2" s="1"/>
  <c r="C41" i="2"/>
  <c r="D41" i="2" s="1"/>
  <c r="E41" i="2" s="1"/>
  <c r="F41" i="2" s="1"/>
  <c r="C42" i="2"/>
  <c r="D42" i="2" s="1"/>
  <c r="E42" i="2" s="1"/>
  <c r="F42" i="2" s="1"/>
  <c r="C43" i="2"/>
  <c r="C44" i="2"/>
  <c r="C45" i="2"/>
  <c r="C46" i="2"/>
  <c r="D46" i="2" s="1"/>
  <c r="E46" i="2" s="1"/>
  <c r="F46" i="2" s="1"/>
  <c r="C47" i="2"/>
  <c r="D47" i="2" s="1"/>
  <c r="C48" i="2"/>
  <c r="D48" i="2" s="1"/>
  <c r="E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 s="1"/>
  <c r="F51" i="2" s="1"/>
  <c r="C52" i="2"/>
  <c r="D52" i="2" s="1"/>
  <c r="E52" i="2" s="1"/>
  <c r="C53" i="2"/>
  <c r="D53" i="2" s="1"/>
  <c r="E53" i="2" s="1"/>
  <c r="F53" i="2" s="1"/>
  <c r="C54" i="2"/>
  <c r="D54" i="2" s="1"/>
  <c r="E54" i="2" s="1"/>
  <c r="F54" i="2" s="1"/>
  <c r="C55" i="2"/>
  <c r="C56" i="2"/>
  <c r="C57" i="2"/>
  <c r="C58" i="2"/>
  <c r="D58" i="2" s="1"/>
  <c r="E58" i="2" s="1"/>
  <c r="F58" i="2" s="1"/>
  <c r="C59" i="2"/>
  <c r="D59" i="2" s="1"/>
  <c r="E59" i="2" s="1"/>
  <c r="F59" i="2" s="1"/>
  <c r="C60" i="2"/>
  <c r="D60" i="2" s="1"/>
  <c r="E60" i="2" s="1"/>
  <c r="C61" i="2"/>
  <c r="D61" i="2" s="1"/>
  <c r="E61" i="2" s="1"/>
  <c r="F61" i="2" s="1"/>
  <c r="C62" i="2"/>
  <c r="D62" i="2" s="1"/>
  <c r="E62" i="2" s="1"/>
  <c r="F62" i="2" s="1"/>
  <c r="C63" i="2"/>
  <c r="D63" i="2" s="1"/>
  <c r="E63" i="2" s="1"/>
  <c r="F63" i="2" s="1"/>
  <c r="C64" i="2"/>
  <c r="D64" i="2" s="1"/>
  <c r="E64" i="2" s="1"/>
  <c r="C65" i="2"/>
  <c r="D65" i="2" s="1"/>
  <c r="E65" i="2" s="1"/>
  <c r="F65" i="2" s="1"/>
  <c r="C66" i="2"/>
  <c r="D66" i="2" s="1"/>
  <c r="E66" i="2" s="1"/>
  <c r="F66" i="2" s="1"/>
  <c r="C67" i="2"/>
  <c r="C68" i="2"/>
  <c r="C69" i="2"/>
  <c r="C70" i="2"/>
  <c r="D70" i="2" s="1"/>
  <c r="E70" i="2" s="1"/>
  <c r="F70" i="2" s="1"/>
  <c r="C71" i="2"/>
  <c r="D71" i="2" s="1"/>
  <c r="E71" i="2" s="1"/>
  <c r="F71" i="2" s="1"/>
  <c r="C72" i="2"/>
  <c r="D72" i="2" s="1"/>
  <c r="E72" i="2" s="1"/>
  <c r="C73" i="2"/>
  <c r="D73" i="2" s="1"/>
  <c r="E73" i="2" s="1"/>
  <c r="F73" i="2" s="1"/>
  <c r="C74" i="2"/>
  <c r="D74" i="2" s="1"/>
  <c r="E74" i="2" s="1"/>
  <c r="F74" i="2" s="1"/>
  <c r="C75" i="2"/>
  <c r="D75" i="2" s="1"/>
  <c r="E75" i="2" s="1"/>
  <c r="F75" i="2" s="1"/>
  <c r="C76" i="2"/>
  <c r="D76" i="2" s="1"/>
  <c r="E76" i="2" s="1"/>
  <c r="C77" i="2"/>
  <c r="D77" i="2" s="1"/>
  <c r="E77" i="2" s="1"/>
  <c r="F77" i="2" s="1"/>
  <c r="C78" i="2"/>
  <c r="D78" i="2" s="1"/>
  <c r="E78" i="2" s="1"/>
  <c r="F78" i="2" s="1"/>
  <c r="C79" i="2"/>
  <c r="C80" i="2"/>
  <c r="C81" i="2"/>
  <c r="C82" i="2"/>
  <c r="D82" i="2" s="1"/>
  <c r="E82" i="2" s="1"/>
  <c r="F82" i="2" s="1"/>
  <c r="C83" i="2"/>
  <c r="D83" i="2" s="1"/>
  <c r="E83" i="2" s="1"/>
  <c r="F83" i="2" s="1"/>
  <c r="C84" i="2"/>
  <c r="D84" i="2" s="1"/>
  <c r="E84" i="2" s="1"/>
  <c r="G84" i="2" s="1"/>
  <c r="C85" i="2"/>
  <c r="D85" i="2" s="1"/>
  <c r="E85" i="2" s="1"/>
  <c r="F85" i="2" s="1"/>
  <c r="C86" i="2"/>
  <c r="D86" i="2" s="1"/>
  <c r="E86" i="2" s="1"/>
  <c r="F86" i="2" s="1"/>
  <c r="C87" i="2"/>
  <c r="D87" i="2" s="1"/>
  <c r="E87" i="2" s="1"/>
  <c r="F87" i="2" s="1"/>
  <c r="C88" i="2"/>
  <c r="D88" i="2" s="1"/>
  <c r="E88" i="2" s="1"/>
  <c r="C89" i="2"/>
  <c r="D89" i="2" s="1"/>
  <c r="E89" i="2" s="1"/>
  <c r="F89" i="2" s="1"/>
  <c r="C90" i="2"/>
  <c r="D90" i="2" s="1"/>
  <c r="E90" i="2" s="1"/>
  <c r="F90" i="2" s="1"/>
  <c r="C91" i="2"/>
  <c r="C92" i="2"/>
  <c r="C93" i="2"/>
  <c r="C94" i="2"/>
  <c r="D94" i="2" s="1"/>
  <c r="E94" i="2" s="1"/>
  <c r="F94" i="2" s="1"/>
  <c r="C4" i="2"/>
  <c r="D4" i="2" s="1"/>
  <c r="E4" i="2" s="1"/>
  <c r="D2" i="10" l="1"/>
  <c r="E2" i="10" s="1"/>
  <c r="G76" i="2"/>
  <c r="F76" i="2"/>
  <c r="G28" i="2"/>
  <c r="F28" i="2"/>
  <c r="G8" i="2"/>
  <c r="F8" i="2"/>
  <c r="G68" i="2"/>
  <c r="F68" i="2"/>
  <c r="G20" i="2"/>
  <c r="F20" i="2"/>
  <c r="G32" i="2"/>
  <c r="F32" i="2"/>
  <c r="F36" i="2"/>
  <c r="G88" i="2"/>
  <c r="F88" i="2"/>
  <c r="G64" i="2"/>
  <c r="F64" i="2"/>
  <c r="G52" i="2"/>
  <c r="F52" i="2"/>
  <c r="G40" i="2"/>
  <c r="F40" i="2"/>
  <c r="G16" i="2"/>
  <c r="F16" i="2"/>
  <c r="G80" i="2"/>
  <c r="F80" i="2"/>
  <c r="F84" i="2"/>
  <c r="G4" i="2"/>
  <c r="F4" i="2"/>
  <c r="G72" i="2"/>
  <c r="F72" i="2"/>
  <c r="G60" i="2"/>
  <c r="F60" i="2"/>
  <c r="G48" i="2"/>
  <c r="F48" i="2"/>
  <c r="G24" i="2"/>
  <c r="F24" i="2"/>
  <c r="G12" i="2"/>
  <c r="F12" i="2"/>
  <c r="G92" i="2"/>
  <c r="F92" i="2"/>
  <c r="G44" i="2"/>
  <c r="F44" i="2"/>
  <c r="D88" i="3"/>
  <c r="E88" i="3" s="1"/>
  <c r="F88" i="3" s="1"/>
  <c r="D64" i="3"/>
  <c r="E64" i="3" s="1"/>
  <c r="F64" i="3" s="1"/>
  <c r="G64" i="3" s="1"/>
  <c r="D40" i="3"/>
  <c r="E40" i="3" s="1"/>
  <c r="F40" i="3" s="1"/>
  <c r="D16" i="3"/>
  <c r="E16" i="3" s="1"/>
  <c r="F16" i="3" s="1"/>
  <c r="D87" i="3"/>
  <c r="E87" i="3" s="1"/>
  <c r="D63" i="3"/>
  <c r="E63" i="3" s="1"/>
  <c r="D27" i="3"/>
  <c r="E27" i="3" s="1"/>
  <c r="F27" i="3" s="1"/>
  <c r="G27" i="3" s="1"/>
  <c r="E4" i="3"/>
  <c r="F4" i="3" s="1"/>
  <c r="G4" i="3" s="1"/>
  <c r="D86" i="3"/>
  <c r="E86" i="3" s="1"/>
  <c r="D74" i="3"/>
  <c r="E74" i="3" s="1"/>
  <c r="F74" i="3" s="1"/>
  <c r="D62" i="3"/>
  <c r="E62" i="3" s="1"/>
  <c r="F62" i="3" s="1"/>
  <c r="D50" i="3"/>
  <c r="E50" i="3" s="1"/>
  <c r="D38" i="3"/>
  <c r="E38" i="3" s="1"/>
  <c r="D26" i="3"/>
  <c r="E26" i="3" s="1"/>
  <c r="D14" i="3"/>
  <c r="E14" i="3" s="1"/>
  <c r="D85" i="3"/>
  <c r="E85" i="3" s="1"/>
  <c r="F85" i="3" s="1"/>
  <c r="G85" i="3" s="1"/>
  <c r="D73" i="3"/>
  <c r="E73" i="3" s="1"/>
  <c r="F73" i="3" s="1"/>
  <c r="D61" i="3"/>
  <c r="E61" i="3" s="1"/>
  <c r="F61" i="3" s="1"/>
  <c r="H61" i="3" s="1"/>
  <c r="D49" i="3"/>
  <c r="E49" i="3" s="1"/>
  <c r="F49" i="3" s="1"/>
  <c r="G49" i="3" s="1"/>
  <c r="D37" i="3"/>
  <c r="E37" i="3" s="1"/>
  <c r="F37" i="3" s="1"/>
  <c r="G37" i="3" s="1"/>
  <c r="D25" i="3"/>
  <c r="E25" i="3" s="1"/>
  <c r="F25" i="3" s="1"/>
  <c r="G25" i="3" s="1"/>
  <c r="D13" i="3"/>
  <c r="E13" i="3" s="1"/>
  <c r="F13" i="3" s="1"/>
  <c r="G13" i="3" s="1"/>
  <c r="D83" i="3"/>
  <c r="E83" i="3" s="1"/>
  <c r="F83" i="3" s="1"/>
  <c r="G83" i="3" s="1"/>
  <c r="D71" i="3"/>
  <c r="E71" i="3" s="1"/>
  <c r="F71" i="3" s="1"/>
  <c r="D59" i="3"/>
  <c r="E59" i="3" s="1"/>
  <c r="F59" i="3" s="1"/>
  <c r="D47" i="3"/>
  <c r="E47" i="3" s="1"/>
  <c r="F47" i="3" s="1"/>
  <c r="G47" i="3" s="1"/>
  <c r="D35" i="3"/>
  <c r="E35" i="3" s="1"/>
  <c r="F35" i="3" s="1"/>
  <c r="G35" i="3" s="1"/>
  <c r="D23" i="3"/>
  <c r="E23" i="3" s="1"/>
  <c r="F23" i="3" s="1"/>
  <c r="G23" i="3" s="1"/>
  <c r="D11" i="3"/>
  <c r="E11" i="3" s="1"/>
  <c r="F11" i="3" s="1"/>
  <c r="H11" i="3" s="1"/>
  <c r="D76" i="3"/>
  <c r="E76" i="3" s="1"/>
  <c r="F76" i="3" s="1"/>
  <c r="H76" i="3" s="1"/>
  <c r="D52" i="3"/>
  <c r="E52" i="3" s="1"/>
  <c r="F52" i="3" s="1"/>
  <c r="H52" i="3" s="1"/>
  <c r="D28" i="3"/>
  <c r="E28" i="3" s="1"/>
  <c r="F28" i="3" s="1"/>
  <c r="H28" i="3" s="1"/>
  <c r="D75" i="3"/>
  <c r="E75" i="3" s="1"/>
  <c r="F75" i="3" s="1"/>
  <c r="D51" i="3"/>
  <c r="E51" i="3" s="1"/>
  <c r="D39" i="3"/>
  <c r="E39" i="3" s="1"/>
  <c r="F39" i="3" s="1"/>
  <c r="D15" i="3"/>
  <c r="E15" i="3" s="1"/>
  <c r="D94" i="3"/>
  <c r="E94" i="3" s="1"/>
  <c r="F94" i="3" s="1"/>
  <c r="D82" i="3"/>
  <c r="E82" i="3" s="1"/>
  <c r="F82" i="3" s="1"/>
  <c r="H82" i="3" s="1"/>
  <c r="D70" i="3"/>
  <c r="E70" i="3" s="1"/>
  <c r="F70" i="3" s="1"/>
  <c r="G70" i="3" s="1"/>
  <c r="D58" i="3"/>
  <c r="E58" i="3" s="1"/>
  <c r="F58" i="3" s="1"/>
  <c r="H58" i="3" s="1"/>
  <c r="D46" i="3"/>
  <c r="E46" i="3" s="1"/>
  <c r="F46" i="3" s="1"/>
  <c r="H46" i="3" s="1"/>
  <c r="D34" i="3"/>
  <c r="E34" i="3" s="1"/>
  <c r="F34" i="3" s="1"/>
  <c r="H34" i="3" s="1"/>
  <c r="F86" i="3"/>
  <c r="G86" i="3" s="1"/>
  <c r="F50" i="3"/>
  <c r="G50" i="3" s="1"/>
  <c r="F38" i="3"/>
  <c r="G38" i="3" s="1"/>
  <c r="F26" i="3"/>
  <c r="F14" i="3"/>
  <c r="F5" i="10"/>
  <c r="G5" i="10"/>
  <c r="F4" i="10"/>
  <c r="G4" i="10"/>
  <c r="C6" i="10"/>
  <c r="F3" i="10"/>
  <c r="G3" i="10"/>
  <c r="G22" i="6"/>
  <c r="F52" i="6"/>
  <c r="G52" i="6"/>
  <c r="F88" i="6"/>
  <c r="G88" i="6"/>
  <c r="G63" i="6"/>
  <c r="F63" i="6"/>
  <c r="F70" i="6"/>
  <c r="G70" i="6"/>
  <c r="F16" i="6"/>
  <c r="G16" i="6"/>
  <c r="G27" i="6"/>
  <c r="F27" i="6"/>
  <c r="F64" i="6"/>
  <c r="G64" i="6"/>
  <c r="F82" i="6"/>
  <c r="G82" i="6"/>
  <c r="F28" i="6"/>
  <c r="G28" i="6"/>
  <c r="F10" i="6"/>
  <c r="G10" i="6"/>
  <c r="F39" i="6"/>
  <c r="G39" i="6"/>
  <c r="F40" i="6"/>
  <c r="G40" i="6"/>
  <c r="F58" i="6"/>
  <c r="G58" i="6"/>
  <c r="F94" i="6"/>
  <c r="G94" i="6"/>
  <c r="F76" i="6"/>
  <c r="G76" i="6"/>
  <c r="G15" i="6"/>
  <c r="F75" i="6"/>
  <c r="G66" i="6"/>
  <c r="F66" i="6"/>
  <c r="G4" i="6"/>
  <c r="F4" i="6"/>
  <c r="G61" i="6"/>
  <c r="F61" i="6"/>
  <c r="G42" i="6"/>
  <c r="F42" i="6"/>
  <c r="G56" i="6"/>
  <c r="F56" i="6"/>
  <c r="G6" i="6"/>
  <c r="F6" i="6"/>
  <c r="G37" i="6"/>
  <c r="F37" i="6"/>
  <c r="G44" i="6"/>
  <c r="F44" i="6"/>
  <c r="G92" i="6"/>
  <c r="F92" i="6"/>
  <c r="G20" i="6"/>
  <c r="F20" i="6"/>
  <c r="G12" i="6"/>
  <c r="F12" i="6"/>
  <c r="G81" i="6"/>
  <c r="F81" i="6"/>
  <c r="G7" i="6"/>
  <c r="F7" i="6"/>
  <c r="G17" i="6"/>
  <c r="F17" i="6"/>
  <c r="G23" i="6"/>
  <c r="F23" i="6"/>
  <c r="F51" i="6"/>
  <c r="G71" i="6"/>
  <c r="F71" i="6"/>
  <c r="F87" i="6"/>
  <c r="G33" i="6"/>
  <c r="F33" i="6"/>
  <c r="G24" i="6"/>
  <c r="F24" i="6"/>
  <c r="G34" i="6"/>
  <c r="G45" i="6"/>
  <c r="F45" i="6"/>
  <c r="G62" i="6"/>
  <c r="F62" i="6"/>
  <c r="G72" i="6"/>
  <c r="F72" i="6"/>
  <c r="G35" i="6"/>
  <c r="F35" i="6"/>
  <c r="G67" i="6"/>
  <c r="F67" i="6"/>
  <c r="F8" i="6"/>
  <c r="G14" i="6"/>
  <c r="F14" i="6"/>
  <c r="G36" i="6"/>
  <c r="F36" i="6"/>
  <c r="G46" i="6"/>
  <c r="G57" i="6"/>
  <c r="F57" i="6"/>
  <c r="G93" i="6"/>
  <c r="F93" i="6"/>
  <c r="G29" i="6"/>
  <c r="F29" i="6"/>
  <c r="G19" i="6"/>
  <c r="F19" i="6"/>
  <c r="G25" i="6"/>
  <c r="F25" i="6"/>
  <c r="G30" i="6"/>
  <c r="F30" i="6"/>
  <c r="G41" i="6"/>
  <c r="F41" i="6"/>
  <c r="G47" i="6"/>
  <c r="F47" i="6"/>
  <c r="G73" i="6"/>
  <c r="F73" i="6"/>
  <c r="G78" i="6"/>
  <c r="F78" i="6"/>
  <c r="G83" i="6"/>
  <c r="F83" i="6"/>
  <c r="G13" i="6"/>
  <c r="F13" i="6"/>
  <c r="G77" i="6"/>
  <c r="F77" i="6"/>
  <c r="G9" i="6"/>
  <c r="F9" i="6"/>
  <c r="G26" i="6"/>
  <c r="F26" i="6"/>
  <c r="G48" i="6"/>
  <c r="F48" i="6"/>
  <c r="F68" i="6"/>
  <c r="G74" i="6"/>
  <c r="F74" i="6"/>
  <c r="G84" i="6"/>
  <c r="F84" i="6"/>
  <c r="G18" i="6"/>
  <c r="F18" i="6"/>
  <c r="G31" i="6"/>
  <c r="F31" i="6"/>
  <c r="G53" i="6"/>
  <c r="F53" i="6"/>
  <c r="G79" i="6"/>
  <c r="F79" i="6"/>
  <c r="G89" i="6"/>
  <c r="F89" i="6"/>
  <c r="G5" i="6"/>
  <c r="F5" i="6"/>
  <c r="G38" i="6"/>
  <c r="F38" i="6"/>
  <c r="G69" i="6"/>
  <c r="F69" i="6"/>
  <c r="G43" i="6"/>
  <c r="F43" i="6"/>
  <c r="G49" i="6"/>
  <c r="F49" i="6"/>
  <c r="G54" i="6"/>
  <c r="F54" i="6"/>
  <c r="G59" i="6"/>
  <c r="F59" i="6"/>
  <c r="G85" i="6"/>
  <c r="F85" i="6"/>
  <c r="G90" i="6"/>
  <c r="F90" i="6"/>
  <c r="G95" i="6"/>
  <c r="F95" i="6"/>
  <c r="G21" i="6"/>
  <c r="F21" i="6"/>
  <c r="F32" i="6"/>
  <c r="G50" i="6"/>
  <c r="F50" i="6"/>
  <c r="G60" i="6"/>
  <c r="F60" i="6"/>
  <c r="F80" i="6"/>
  <c r="G86" i="6"/>
  <c r="F86" i="6"/>
  <c r="G96" i="6"/>
  <c r="F96" i="6"/>
  <c r="G11" i="6"/>
  <c r="F11" i="6"/>
  <c r="G55" i="6"/>
  <c r="F55" i="6"/>
  <c r="G65" i="6"/>
  <c r="F65" i="6"/>
  <c r="G91" i="6"/>
  <c r="F91" i="6"/>
  <c r="G63" i="5"/>
  <c r="F91" i="5"/>
  <c r="F49" i="5"/>
  <c r="G49" i="5"/>
  <c r="G41" i="5"/>
  <c r="F41" i="5"/>
  <c r="G43" i="5"/>
  <c r="F43" i="5"/>
  <c r="G44" i="5"/>
  <c r="F44" i="5"/>
  <c r="F15" i="5"/>
  <c r="G15" i="5"/>
  <c r="G80" i="5"/>
  <c r="F80" i="5"/>
  <c r="F37" i="5"/>
  <c r="G37" i="5"/>
  <c r="F19" i="5"/>
  <c r="G19" i="5"/>
  <c r="G29" i="5"/>
  <c r="F29" i="5"/>
  <c r="G65" i="5"/>
  <c r="F65" i="5"/>
  <c r="F73" i="5"/>
  <c r="G73" i="5"/>
  <c r="G38" i="5"/>
  <c r="F54" i="5"/>
  <c r="G82" i="5"/>
  <c r="G13" i="5"/>
  <c r="G51" i="5"/>
  <c r="F68" i="5"/>
  <c r="F79" i="5"/>
  <c r="G16" i="5"/>
  <c r="F32" i="5"/>
  <c r="G11" i="5"/>
  <c r="F11" i="5"/>
  <c r="F22" i="5"/>
  <c r="G22" i="5"/>
  <c r="G33" i="5"/>
  <c r="F33" i="5"/>
  <c r="G66" i="5"/>
  <c r="F66" i="5"/>
  <c r="G83" i="5"/>
  <c r="F83" i="5"/>
  <c r="F14" i="5"/>
  <c r="G14" i="5"/>
  <c r="F36" i="5"/>
  <c r="G36" i="5"/>
  <c r="G89" i="5"/>
  <c r="F89" i="5"/>
  <c r="G69" i="5"/>
  <c r="F69" i="5"/>
  <c r="F86" i="5"/>
  <c r="G86" i="5"/>
  <c r="F58" i="5"/>
  <c r="G58" i="5"/>
  <c r="G4" i="5"/>
  <c r="F4" i="5"/>
  <c r="G28" i="5"/>
  <c r="F28" i="5"/>
  <c r="G12" i="5"/>
  <c r="F12" i="5"/>
  <c r="G48" i="5"/>
  <c r="F48" i="5"/>
  <c r="F8" i="5"/>
  <c r="G21" i="5"/>
  <c r="F21" i="5"/>
  <c r="F30" i="5"/>
  <c r="F34" i="5"/>
  <c r="G34" i="5"/>
  <c r="G64" i="5"/>
  <c r="F64" i="5"/>
  <c r="G25" i="5"/>
  <c r="F25" i="5"/>
  <c r="G39" i="5"/>
  <c r="F39" i="5"/>
  <c r="F77" i="5"/>
  <c r="F92" i="5"/>
  <c r="F26" i="5"/>
  <c r="G26" i="5"/>
  <c r="G78" i="5"/>
  <c r="F78" i="5"/>
  <c r="F18" i="5"/>
  <c r="G27" i="5"/>
  <c r="G35" i="5"/>
  <c r="F35" i="5"/>
  <c r="G40" i="5"/>
  <c r="F55" i="5"/>
  <c r="G60" i="5"/>
  <c r="F60" i="5"/>
  <c r="F70" i="5"/>
  <c r="G70" i="5"/>
  <c r="G75" i="5"/>
  <c r="F75" i="5"/>
  <c r="G9" i="5"/>
  <c r="F9" i="5"/>
  <c r="F50" i="5"/>
  <c r="G50" i="5"/>
  <c r="G59" i="5"/>
  <c r="F59" i="5"/>
  <c r="F5" i="5"/>
  <c r="G45" i="5"/>
  <c r="F45" i="5"/>
  <c r="F10" i="5"/>
  <c r="G10" i="5"/>
  <c r="G23" i="5"/>
  <c r="F23" i="5"/>
  <c r="G88" i="5"/>
  <c r="F88" i="5"/>
  <c r="G6" i="5"/>
  <c r="F6" i="5"/>
  <c r="F46" i="5"/>
  <c r="G46" i="5"/>
  <c r="G61" i="5"/>
  <c r="F61" i="5"/>
  <c r="G85" i="5"/>
  <c r="F85" i="5"/>
  <c r="G90" i="5"/>
  <c r="F90" i="5"/>
  <c r="G24" i="5"/>
  <c r="F24" i="5"/>
  <c r="G42" i="5"/>
  <c r="F42" i="5"/>
  <c r="F52" i="5"/>
  <c r="G71" i="5"/>
  <c r="F71" i="5"/>
  <c r="G76" i="5"/>
  <c r="G74" i="5"/>
  <c r="G94" i="5"/>
  <c r="F7" i="5"/>
  <c r="F62" i="5"/>
  <c r="G62" i="5"/>
  <c r="G81" i="5"/>
  <c r="F81" i="5"/>
  <c r="G93" i="5"/>
  <c r="F93" i="5"/>
  <c r="G47" i="5"/>
  <c r="F47" i="5"/>
  <c r="G57" i="5"/>
  <c r="F57" i="5"/>
  <c r="F72" i="5"/>
  <c r="G72" i="5"/>
  <c r="F17" i="5"/>
  <c r="F20" i="5"/>
  <c r="F31" i="5"/>
  <c r="F53" i="5"/>
  <c r="F56" i="5"/>
  <c r="F67" i="5"/>
  <c r="F84" i="5"/>
  <c r="F87" i="5"/>
  <c r="F87" i="3"/>
  <c r="F63" i="3"/>
  <c r="H63" i="3" s="1"/>
  <c r="F51" i="3"/>
  <c r="H51" i="3" s="1"/>
  <c r="F15" i="3"/>
  <c r="G15" i="3" s="1"/>
  <c r="G42" i="3"/>
  <c r="H17" i="3"/>
  <c r="G17" i="3"/>
  <c r="H79" i="3"/>
  <c r="G79" i="3"/>
  <c r="H41" i="3"/>
  <c r="G41" i="3"/>
  <c r="H89" i="3"/>
  <c r="G89" i="3"/>
  <c r="G78" i="3"/>
  <c r="H78" i="3"/>
  <c r="H90" i="3"/>
  <c r="G90" i="3"/>
  <c r="G6" i="3"/>
  <c r="H6" i="3"/>
  <c r="G24" i="3"/>
  <c r="H24" i="3"/>
  <c r="H53" i="3"/>
  <c r="G53" i="3"/>
  <c r="G73" i="3"/>
  <c r="H73" i="3"/>
  <c r="H29" i="3"/>
  <c r="G29" i="3"/>
  <c r="G67" i="3"/>
  <c r="H85" i="3"/>
  <c r="G11" i="3"/>
  <c r="G20" i="3"/>
  <c r="H21" i="3"/>
  <c r="G21" i="3"/>
  <c r="H31" i="3"/>
  <c r="G31" i="3"/>
  <c r="H43" i="3"/>
  <c r="G43" i="3"/>
  <c r="H55" i="3"/>
  <c r="G55" i="3"/>
  <c r="G14" i="3"/>
  <c r="H14" i="3"/>
  <c r="H22" i="3"/>
  <c r="G22" i="3"/>
  <c r="H33" i="3"/>
  <c r="G33" i="3"/>
  <c r="H45" i="3"/>
  <c r="G45" i="3"/>
  <c r="H69" i="3"/>
  <c r="G69" i="3"/>
  <c r="H91" i="3"/>
  <c r="G91" i="3"/>
  <c r="G26" i="3"/>
  <c r="H26" i="3"/>
  <c r="H5" i="3"/>
  <c r="G5" i="3"/>
  <c r="H16" i="3"/>
  <c r="G16" i="3"/>
  <c r="H57" i="3"/>
  <c r="G57" i="3"/>
  <c r="H81" i="3"/>
  <c r="G81" i="3"/>
  <c r="G40" i="3"/>
  <c r="H40" i="3"/>
  <c r="G82" i="3"/>
  <c r="H93" i="3"/>
  <c r="G93" i="3"/>
  <c r="H59" i="3"/>
  <c r="G59" i="3"/>
  <c r="H71" i="3"/>
  <c r="G71" i="3"/>
  <c r="H94" i="3"/>
  <c r="G94" i="3"/>
  <c r="G12" i="3"/>
  <c r="H12" i="3"/>
  <c r="G36" i="3"/>
  <c r="H36" i="3"/>
  <c r="G60" i="3"/>
  <c r="H60" i="3"/>
  <c r="G72" i="3"/>
  <c r="H72" i="3"/>
  <c r="H88" i="3"/>
  <c r="G88" i="3"/>
  <c r="G84" i="3"/>
  <c r="H84" i="3"/>
  <c r="H9" i="3"/>
  <c r="G9" i="3"/>
  <c r="H19" i="3"/>
  <c r="G19" i="3"/>
  <c r="H35" i="3"/>
  <c r="H64" i="3"/>
  <c r="H83" i="3"/>
  <c r="H39" i="3"/>
  <c r="G39" i="3"/>
  <c r="G54" i="3"/>
  <c r="G8" i="3"/>
  <c r="H18" i="3"/>
  <c r="H44" i="3"/>
  <c r="G44" i="3"/>
  <c r="H92" i="3"/>
  <c r="G92" i="3"/>
  <c r="G77" i="3"/>
  <c r="G32" i="3"/>
  <c r="H80" i="3"/>
  <c r="G80" i="3"/>
  <c r="G65" i="3"/>
  <c r="H66" i="3"/>
  <c r="H87" i="3"/>
  <c r="G87" i="3"/>
  <c r="H50" i="3"/>
  <c r="H47" i="3"/>
  <c r="G30" i="3"/>
  <c r="H56" i="3"/>
  <c r="G56" i="3"/>
  <c r="G7" i="3"/>
  <c r="G76" i="3"/>
  <c r="H48" i="3"/>
  <c r="H10" i="3"/>
  <c r="G10" i="3"/>
  <c r="H4" i="3"/>
  <c r="H38" i="3"/>
  <c r="H68" i="3"/>
  <c r="G68" i="3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F2" i="10" l="1"/>
  <c r="G2" i="10"/>
  <c r="H75" i="3"/>
  <c r="G75" i="3"/>
  <c r="H74" i="3"/>
  <c r="G74" i="3"/>
  <c r="G62" i="3"/>
  <c r="H62" i="3"/>
  <c r="G63" i="3"/>
  <c r="G46" i="3"/>
  <c r="G61" i="3"/>
  <c r="H86" i="3"/>
  <c r="H70" i="3"/>
  <c r="H27" i="3"/>
  <c r="H13" i="3"/>
  <c r="G51" i="3"/>
  <c r="H23" i="3"/>
  <c r="G58" i="3"/>
  <c r="G34" i="3"/>
  <c r="H25" i="3"/>
  <c r="G52" i="3"/>
  <c r="H37" i="3"/>
  <c r="G28" i="3"/>
  <c r="H49" i="3"/>
  <c r="H15" i="3"/>
  <c r="C7" i="10"/>
  <c r="D6" i="10"/>
  <c r="E6" i="10" s="1"/>
  <c r="G14" i="8" l="1"/>
  <c r="H14" i="8" s="1"/>
  <c r="G17" i="8"/>
  <c r="H17" i="8" s="1"/>
  <c r="G54" i="8"/>
  <c r="H54" i="8" s="1"/>
  <c r="G34" i="8"/>
  <c r="H34" i="8" s="1"/>
  <c r="G71" i="8"/>
  <c r="H71" i="8" s="1"/>
  <c r="G36" i="8"/>
  <c r="H36" i="8" s="1"/>
  <c r="G26" i="8"/>
  <c r="H26" i="8" s="1"/>
  <c r="G2" i="8"/>
  <c r="H2" i="8" s="1"/>
  <c r="G29" i="8"/>
  <c r="H29" i="8" s="1"/>
  <c r="G66" i="8"/>
  <c r="H66" i="8" s="1"/>
  <c r="G9" i="8"/>
  <c r="H9" i="8" s="1"/>
  <c r="G46" i="8"/>
  <c r="H46" i="8" s="1"/>
  <c r="G83" i="8"/>
  <c r="H83" i="8" s="1"/>
  <c r="G48" i="8"/>
  <c r="H48" i="8" s="1"/>
  <c r="G38" i="8"/>
  <c r="H38" i="8" s="1"/>
  <c r="G4" i="8"/>
  <c r="H4" i="8" s="1"/>
  <c r="G41" i="8"/>
  <c r="H41" i="8" s="1"/>
  <c r="G78" i="8"/>
  <c r="H78" i="8" s="1"/>
  <c r="G21" i="8"/>
  <c r="H21" i="8" s="1"/>
  <c r="G58" i="8"/>
  <c r="H58" i="8" s="1"/>
  <c r="G95" i="8"/>
  <c r="H95" i="8" s="1"/>
  <c r="G60" i="8"/>
  <c r="H60" i="8" s="1"/>
  <c r="G50" i="8"/>
  <c r="H50" i="8" s="1"/>
  <c r="G16" i="8"/>
  <c r="H16" i="8" s="1"/>
  <c r="G53" i="8"/>
  <c r="H53" i="8" s="1"/>
  <c r="G90" i="8"/>
  <c r="H90" i="8" s="1"/>
  <c r="G7" i="8"/>
  <c r="H7" i="8" s="1"/>
  <c r="G33" i="8"/>
  <c r="H33" i="8" s="1"/>
  <c r="G70" i="8"/>
  <c r="H70" i="8" s="1"/>
  <c r="G72" i="8"/>
  <c r="H72" i="8" s="1"/>
  <c r="G62" i="8"/>
  <c r="H62" i="8" s="1"/>
  <c r="G3" i="8"/>
  <c r="H3" i="8" s="1"/>
  <c r="G28" i="8"/>
  <c r="H28" i="8" s="1"/>
  <c r="G65" i="8"/>
  <c r="H65" i="8" s="1"/>
  <c r="G19" i="8"/>
  <c r="H19" i="8" s="1"/>
  <c r="G8" i="8"/>
  <c r="H8" i="8" s="1"/>
  <c r="G45" i="8"/>
  <c r="H45" i="8" s="1"/>
  <c r="G82" i="8"/>
  <c r="H82" i="8" s="1"/>
  <c r="G37" i="8"/>
  <c r="H37" i="8" s="1"/>
  <c r="G84" i="8"/>
  <c r="H84" i="8" s="1"/>
  <c r="G74" i="8"/>
  <c r="H74" i="8" s="1"/>
  <c r="G15" i="8"/>
  <c r="H15" i="8" s="1"/>
  <c r="G40" i="8"/>
  <c r="H40" i="8" s="1"/>
  <c r="G77" i="8"/>
  <c r="H77" i="8" s="1"/>
  <c r="G13" i="8"/>
  <c r="H13" i="8" s="1"/>
  <c r="G31" i="8"/>
  <c r="H31" i="8" s="1"/>
  <c r="G20" i="8"/>
  <c r="H20" i="8" s="1"/>
  <c r="G57" i="8"/>
  <c r="H57" i="8" s="1"/>
  <c r="G94" i="8"/>
  <c r="H94" i="8" s="1"/>
  <c r="G96" i="8"/>
  <c r="H96" i="8" s="1"/>
  <c r="G86" i="8"/>
  <c r="H86" i="8" s="1"/>
  <c r="G27" i="8"/>
  <c r="H27" i="8" s="1"/>
  <c r="G52" i="8"/>
  <c r="H52" i="8" s="1"/>
  <c r="G89" i="8"/>
  <c r="H89" i="8" s="1"/>
  <c r="G61" i="8"/>
  <c r="H61" i="8" s="1"/>
  <c r="G43" i="8"/>
  <c r="H43" i="8" s="1"/>
  <c r="G32" i="8"/>
  <c r="H32" i="8" s="1"/>
  <c r="G69" i="8"/>
  <c r="H69" i="8" s="1"/>
  <c r="G39" i="8"/>
  <c r="H39" i="8" s="1"/>
  <c r="G64" i="8"/>
  <c r="H64" i="8" s="1"/>
  <c r="G73" i="8"/>
  <c r="H73" i="8" s="1"/>
  <c r="G55" i="8"/>
  <c r="H55" i="8" s="1"/>
  <c r="G44" i="8"/>
  <c r="H44" i="8" s="1"/>
  <c r="G81" i="8"/>
  <c r="H81" i="8" s="1"/>
  <c r="G11" i="8"/>
  <c r="H11" i="8" s="1"/>
  <c r="G25" i="8"/>
  <c r="H25" i="8" s="1"/>
  <c r="G51" i="8"/>
  <c r="H51" i="8" s="1"/>
  <c r="G76" i="8"/>
  <c r="H76" i="8" s="1"/>
  <c r="G6" i="8"/>
  <c r="H6" i="8" s="1"/>
  <c r="G67" i="8"/>
  <c r="H67" i="8" s="1"/>
  <c r="G56" i="8"/>
  <c r="H56" i="8" s="1"/>
  <c r="G93" i="8"/>
  <c r="H93" i="8" s="1"/>
  <c r="G23" i="8"/>
  <c r="H23" i="8" s="1"/>
  <c r="G49" i="8"/>
  <c r="H49" i="8" s="1"/>
  <c r="G63" i="8"/>
  <c r="H63" i="8" s="1"/>
  <c r="G88" i="8"/>
  <c r="H88" i="8" s="1"/>
  <c r="G18" i="8"/>
  <c r="H18" i="8" s="1"/>
  <c r="G79" i="8"/>
  <c r="H79" i="8" s="1"/>
  <c r="G68" i="8"/>
  <c r="H68" i="8" s="1"/>
  <c r="G35" i="8"/>
  <c r="H35" i="8" s="1"/>
  <c r="G85" i="8"/>
  <c r="H85" i="8" s="1"/>
  <c r="G75" i="8"/>
  <c r="H75" i="8" s="1"/>
  <c r="G30" i="8"/>
  <c r="H30" i="8" s="1"/>
  <c r="G91" i="8"/>
  <c r="H91" i="8" s="1"/>
  <c r="G80" i="8"/>
  <c r="H80" i="8" s="1"/>
  <c r="G10" i="8"/>
  <c r="H10" i="8" s="1"/>
  <c r="G47" i="8"/>
  <c r="H47" i="8" s="1"/>
  <c r="G12" i="8"/>
  <c r="H12" i="8" s="1"/>
  <c r="G87" i="8"/>
  <c r="H87" i="8" s="1"/>
  <c r="G5" i="8"/>
  <c r="H5" i="8" s="1"/>
  <c r="G42" i="8"/>
  <c r="H42" i="8" s="1"/>
  <c r="G92" i="8"/>
  <c r="H92" i="8" s="1"/>
  <c r="G22" i="8"/>
  <c r="H22" i="8" s="1"/>
  <c r="G59" i="8"/>
  <c r="H59" i="8" s="1"/>
  <c r="G24" i="8"/>
  <c r="H24" i="8" s="1"/>
  <c r="F6" i="10"/>
  <c r="G6" i="10"/>
  <c r="D7" i="10"/>
  <c r="E7" i="10" s="1"/>
  <c r="C8" i="10"/>
  <c r="I92" i="8" l="1"/>
  <c r="J92" i="8"/>
  <c r="I91" i="8"/>
  <c r="J91" i="8"/>
  <c r="I75" i="8"/>
  <c r="J75" i="8"/>
  <c r="I93" i="8"/>
  <c r="J93" i="8"/>
  <c r="I44" i="8"/>
  <c r="J44" i="8"/>
  <c r="I64" i="8"/>
  <c r="J64" i="8"/>
  <c r="I43" i="8"/>
  <c r="J43" i="8"/>
  <c r="I27" i="8"/>
  <c r="J27" i="8"/>
  <c r="J94" i="8"/>
  <c r="I94" i="8"/>
  <c r="J74" i="8"/>
  <c r="I74" i="8"/>
  <c r="I45" i="8"/>
  <c r="J45" i="8"/>
  <c r="I65" i="8"/>
  <c r="J65" i="8"/>
  <c r="I72" i="8"/>
  <c r="J72" i="8"/>
  <c r="I16" i="8"/>
  <c r="J16" i="8"/>
  <c r="I95" i="8"/>
  <c r="J95" i="8"/>
  <c r="J46" i="8"/>
  <c r="I46" i="8"/>
  <c r="J66" i="8"/>
  <c r="I66" i="8"/>
  <c r="J26" i="8"/>
  <c r="I26" i="8"/>
  <c r="I80" i="8"/>
  <c r="J80" i="8"/>
  <c r="I79" i="8"/>
  <c r="J79" i="8"/>
  <c r="I81" i="8"/>
  <c r="J81" i="8"/>
  <c r="I24" i="8"/>
  <c r="J24" i="8"/>
  <c r="I47" i="8"/>
  <c r="J47" i="8"/>
  <c r="I85" i="8"/>
  <c r="J85" i="8"/>
  <c r="J18" i="8"/>
  <c r="I18" i="8"/>
  <c r="I61" i="8"/>
  <c r="J61" i="8"/>
  <c r="I17" i="8"/>
  <c r="J17" i="8"/>
  <c r="I87" i="8"/>
  <c r="J87" i="8"/>
  <c r="I56" i="8"/>
  <c r="J56" i="8"/>
  <c r="I76" i="8"/>
  <c r="J76" i="8"/>
  <c r="I55" i="8"/>
  <c r="J55" i="8"/>
  <c r="I39" i="8"/>
  <c r="J39" i="8"/>
  <c r="J86" i="8"/>
  <c r="I86" i="8"/>
  <c r="I57" i="8"/>
  <c r="J57" i="8"/>
  <c r="I77" i="8"/>
  <c r="J77" i="8"/>
  <c r="I84" i="8"/>
  <c r="J84" i="8"/>
  <c r="I8" i="8"/>
  <c r="J8" i="8"/>
  <c r="I28" i="8"/>
  <c r="J28" i="8"/>
  <c r="I7" i="8"/>
  <c r="J7" i="8"/>
  <c r="J58" i="8"/>
  <c r="I58" i="8"/>
  <c r="J78" i="8"/>
  <c r="I78" i="8"/>
  <c r="J38" i="8"/>
  <c r="I38" i="8"/>
  <c r="I9" i="8"/>
  <c r="J9" i="8"/>
  <c r="I29" i="8"/>
  <c r="J29" i="8"/>
  <c r="I11" i="8"/>
  <c r="J11" i="8"/>
  <c r="I73" i="8"/>
  <c r="J73" i="8"/>
  <c r="I37" i="8"/>
  <c r="J37" i="8"/>
  <c r="I36" i="8"/>
  <c r="J36" i="8"/>
  <c r="I59" i="8"/>
  <c r="J59" i="8"/>
  <c r="J10" i="8"/>
  <c r="I10" i="8"/>
  <c r="J30" i="8"/>
  <c r="I30" i="8"/>
  <c r="I67" i="8"/>
  <c r="J67" i="8"/>
  <c r="I69" i="8"/>
  <c r="J69" i="8"/>
  <c r="I89" i="8"/>
  <c r="J89" i="8"/>
  <c r="I96" i="8"/>
  <c r="J96" i="8"/>
  <c r="I20" i="8"/>
  <c r="J20" i="8"/>
  <c r="I40" i="8"/>
  <c r="J40" i="8"/>
  <c r="I19" i="8"/>
  <c r="J19" i="8"/>
  <c r="I3" i="8"/>
  <c r="J3" i="8"/>
  <c r="J70" i="8"/>
  <c r="I70" i="8"/>
  <c r="J90" i="8"/>
  <c r="I90" i="8"/>
  <c r="J50" i="8"/>
  <c r="I50" i="8"/>
  <c r="I21" i="8"/>
  <c r="J21" i="8"/>
  <c r="I41" i="8"/>
  <c r="J41" i="8"/>
  <c r="I48" i="8"/>
  <c r="J48" i="8"/>
  <c r="J2" i="8"/>
  <c r="I2" i="8"/>
  <c r="I68" i="8"/>
  <c r="J68" i="8"/>
  <c r="I88" i="8"/>
  <c r="J88" i="8"/>
  <c r="I51" i="8"/>
  <c r="J51" i="8"/>
  <c r="J22" i="8"/>
  <c r="I22" i="8"/>
  <c r="J42" i="8"/>
  <c r="I42" i="8"/>
  <c r="I23" i="8"/>
  <c r="J23" i="8"/>
  <c r="I71" i="8"/>
  <c r="J71" i="8"/>
  <c r="I32" i="8"/>
  <c r="J32" i="8"/>
  <c r="I31" i="8"/>
  <c r="J31" i="8"/>
  <c r="I15" i="8"/>
  <c r="J15" i="8"/>
  <c r="J82" i="8"/>
  <c r="I82" i="8"/>
  <c r="J62" i="8"/>
  <c r="I62" i="8"/>
  <c r="I33" i="8"/>
  <c r="J33" i="8"/>
  <c r="I53" i="8"/>
  <c r="J53" i="8"/>
  <c r="I60" i="8"/>
  <c r="J60" i="8"/>
  <c r="I4" i="8"/>
  <c r="J4" i="8"/>
  <c r="I83" i="8"/>
  <c r="J83" i="8"/>
  <c r="I63" i="8"/>
  <c r="J63" i="8"/>
  <c r="I52" i="8"/>
  <c r="J52" i="8"/>
  <c r="I5" i="8"/>
  <c r="J5" i="8"/>
  <c r="I12" i="8"/>
  <c r="J12" i="8"/>
  <c r="I35" i="8"/>
  <c r="J35" i="8"/>
  <c r="I49" i="8"/>
  <c r="J49" i="8"/>
  <c r="J6" i="8"/>
  <c r="I6" i="8"/>
  <c r="I25" i="8"/>
  <c r="J25" i="8"/>
  <c r="I13" i="8"/>
  <c r="J13" i="8"/>
  <c r="J34" i="8"/>
  <c r="I34" i="8"/>
  <c r="J54" i="8"/>
  <c r="I54" i="8"/>
  <c r="J14" i="8"/>
  <c r="I14" i="8"/>
  <c r="C9" i="10"/>
  <c r="D8" i="10"/>
  <c r="E8" i="10" s="1"/>
  <c r="F7" i="10"/>
  <c r="G7" i="10"/>
  <c r="D9" i="10" l="1"/>
  <c r="E9" i="10" s="1"/>
  <c r="C10" i="10"/>
  <c r="G8" i="10"/>
  <c r="F8" i="10"/>
  <c r="D10" i="10" l="1"/>
  <c r="E10" i="10" s="1"/>
  <c r="C11" i="10"/>
  <c r="F9" i="10"/>
  <c r="G9" i="10"/>
  <c r="D11" i="10" l="1"/>
  <c r="E11" i="10" s="1"/>
  <c r="C12" i="10"/>
  <c r="F10" i="10"/>
  <c r="G10" i="10"/>
  <c r="D12" i="10" l="1"/>
  <c r="E12" i="10" s="1"/>
  <c r="C13" i="10"/>
  <c r="F11" i="10"/>
  <c r="G11" i="10"/>
  <c r="C14" i="10" l="1"/>
  <c r="D13" i="10"/>
  <c r="E13" i="10" s="1"/>
  <c r="F12" i="10"/>
  <c r="G12" i="10"/>
  <c r="F13" i="10" l="1"/>
  <c r="G13" i="10"/>
  <c r="D14" i="10"/>
  <c r="E14" i="10" s="1"/>
  <c r="C15" i="10"/>
  <c r="C16" i="10" l="1"/>
  <c r="D15" i="10"/>
  <c r="E15" i="10" s="1"/>
  <c r="F14" i="10"/>
  <c r="G14" i="10"/>
  <c r="F15" i="10" l="1"/>
  <c r="G15" i="10"/>
  <c r="D16" i="10"/>
  <c r="E16" i="10" s="1"/>
  <c r="C17" i="10"/>
  <c r="D17" i="10" l="1"/>
  <c r="E17" i="10" s="1"/>
  <c r="C18" i="10"/>
  <c r="F16" i="10"/>
  <c r="G16" i="10"/>
  <c r="C19" i="10" l="1"/>
  <c r="D18" i="10"/>
  <c r="E18" i="10" s="1"/>
  <c r="G17" i="10"/>
  <c r="F17" i="10"/>
  <c r="F18" i="10" l="1"/>
  <c r="G18" i="10"/>
  <c r="D19" i="10"/>
  <c r="E19" i="10" s="1"/>
  <c r="C20" i="10"/>
  <c r="C21" i="10" l="1"/>
  <c r="D20" i="10"/>
  <c r="E20" i="10" s="1"/>
  <c r="F19" i="10"/>
  <c r="G19" i="10"/>
  <c r="G20" i="10" l="1"/>
  <c r="F20" i="10"/>
  <c r="D21" i="10"/>
  <c r="E21" i="10" s="1"/>
  <c r="C22" i="10"/>
  <c r="D22" i="10" l="1"/>
  <c r="E22" i="10" s="1"/>
  <c r="C23" i="10"/>
  <c r="F21" i="10"/>
  <c r="G21" i="10"/>
  <c r="D23" i="10" l="1"/>
  <c r="E23" i="10" s="1"/>
  <c r="C24" i="10"/>
  <c r="F22" i="10"/>
  <c r="G22" i="10"/>
  <c r="D24" i="10" l="1"/>
  <c r="E24" i="10" s="1"/>
  <c r="C25" i="10"/>
  <c r="F23" i="10"/>
  <c r="G23" i="10"/>
  <c r="C26" i="10" l="1"/>
  <c r="D25" i="10"/>
  <c r="E25" i="10" s="1"/>
  <c r="F24" i="10"/>
  <c r="G24" i="10"/>
  <c r="F25" i="10" l="1"/>
  <c r="G25" i="10"/>
  <c r="D26" i="10"/>
  <c r="E26" i="10" s="1"/>
  <c r="C27" i="10"/>
  <c r="C28" i="10" l="1"/>
  <c r="D27" i="10"/>
  <c r="E27" i="10" s="1"/>
  <c r="F26" i="10"/>
  <c r="G26" i="10"/>
  <c r="D28" i="10" l="1"/>
  <c r="E28" i="10" s="1"/>
  <c r="C29" i="10"/>
  <c r="F27" i="10"/>
  <c r="G27" i="10"/>
  <c r="D29" i="10" l="1"/>
  <c r="E29" i="10" s="1"/>
  <c r="C30" i="10"/>
  <c r="F28" i="10"/>
  <c r="G28" i="10"/>
  <c r="C31" i="10" l="1"/>
  <c r="D30" i="10"/>
  <c r="E30" i="10" s="1"/>
  <c r="G29" i="10"/>
  <c r="F29" i="10"/>
  <c r="F30" i="10" l="1"/>
  <c r="G30" i="10"/>
  <c r="D31" i="10"/>
  <c r="E31" i="10" s="1"/>
  <c r="C32" i="10"/>
  <c r="F31" i="10" l="1"/>
  <c r="G31" i="10"/>
  <c r="C33" i="10"/>
  <c r="D32" i="10"/>
  <c r="E32" i="10" s="1"/>
  <c r="G32" i="10" l="1"/>
  <c r="F32" i="10"/>
  <c r="D33" i="10"/>
  <c r="E33" i="10" s="1"/>
  <c r="C34" i="10"/>
  <c r="D34" i="10" l="1"/>
  <c r="E34" i="10" s="1"/>
  <c r="C35" i="10"/>
  <c r="F33" i="10"/>
  <c r="G33" i="10"/>
  <c r="D35" i="10" l="1"/>
  <c r="E35" i="10" s="1"/>
  <c r="C36" i="10"/>
  <c r="F34" i="10"/>
  <c r="G34" i="10"/>
  <c r="D36" i="10" l="1"/>
  <c r="E36" i="10" s="1"/>
  <c r="C37" i="10"/>
  <c r="F35" i="10"/>
  <c r="G35" i="10"/>
  <c r="C38" i="10" l="1"/>
  <c r="D37" i="10"/>
  <c r="E37" i="10" s="1"/>
  <c r="F36" i="10"/>
  <c r="G36" i="10"/>
  <c r="F37" i="10" l="1"/>
  <c r="G37" i="10"/>
  <c r="D38" i="10"/>
  <c r="E38" i="10" s="1"/>
  <c r="C39" i="10"/>
  <c r="C40" i="10" l="1"/>
  <c r="D39" i="10"/>
  <c r="E39" i="10" s="1"/>
  <c r="F38" i="10"/>
  <c r="G38" i="10"/>
  <c r="F39" i="10" l="1"/>
  <c r="G39" i="10"/>
  <c r="D40" i="10"/>
  <c r="E40" i="10" s="1"/>
  <c r="C41" i="10"/>
  <c r="F40" i="10" l="1"/>
  <c r="G40" i="10"/>
  <c r="D41" i="10"/>
  <c r="E41" i="10" s="1"/>
  <c r="C42" i="10"/>
  <c r="C43" i="10" l="1"/>
  <c r="D42" i="10"/>
  <c r="E42" i="10" s="1"/>
  <c r="G41" i="10"/>
  <c r="F41" i="10"/>
  <c r="F42" i="10" l="1"/>
  <c r="G42" i="10"/>
  <c r="D43" i="10"/>
  <c r="E43" i="10" s="1"/>
  <c r="C44" i="10"/>
  <c r="C45" i="10" l="1"/>
  <c r="D44" i="10"/>
  <c r="E44" i="10" s="1"/>
  <c r="F43" i="10"/>
  <c r="G43" i="10"/>
  <c r="G44" i="10" l="1"/>
  <c r="F44" i="10"/>
  <c r="D45" i="10"/>
  <c r="E45" i="10" s="1"/>
  <c r="C46" i="10"/>
  <c r="D46" i="10" l="1"/>
  <c r="E46" i="10" s="1"/>
  <c r="C47" i="10"/>
  <c r="F45" i="10"/>
  <c r="G45" i="10"/>
  <c r="F46" i="10" l="1"/>
  <c r="G46" i="10"/>
  <c r="D47" i="10"/>
  <c r="E47" i="10" s="1"/>
  <c r="C48" i="10"/>
  <c r="D48" i="10" l="1"/>
  <c r="E48" i="10" s="1"/>
  <c r="C49" i="10"/>
  <c r="F47" i="10"/>
  <c r="G47" i="10"/>
  <c r="C50" i="10" l="1"/>
  <c r="D49" i="10"/>
  <c r="E49" i="10" s="1"/>
  <c r="F48" i="10"/>
  <c r="G48" i="10"/>
  <c r="F49" i="10" l="1"/>
  <c r="G49" i="10"/>
  <c r="D50" i="10"/>
  <c r="E50" i="10" s="1"/>
  <c r="C51" i="10"/>
  <c r="C52" i="10" l="1"/>
  <c r="D51" i="10"/>
  <c r="E51" i="10" s="1"/>
  <c r="F50" i="10"/>
  <c r="G50" i="10"/>
  <c r="F51" i="10" l="1"/>
  <c r="G51" i="10"/>
  <c r="D52" i="10"/>
  <c r="E52" i="10" s="1"/>
  <c r="C53" i="10"/>
  <c r="D53" i="10" l="1"/>
  <c r="E53" i="10" s="1"/>
  <c r="C54" i="10"/>
  <c r="F52" i="10"/>
  <c r="G52" i="10"/>
  <c r="C55" i="10" l="1"/>
  <c r="D54" i="10"/>
  <c r="E54" i="10" s="1"/>
  <c r="G53" i="10"/>
  <c r="F53" i="10"/>
  <c r="F54" i="10" l="1"/>
  <c r="G54" i="10"/>
  <c r="D55" i="10"/>
  <c r="E55" i="10" s="1"/>
  <c r="C56" i="10"/>
  <c r="C57" i="10" l="1"/>
  <c r="D56" i="10"/>
  <c r="E56" i="10" s="1"/>
  <c r="F55" i="10"/>
  <c r="G55" i="10"/>
  <c r="G56" i="10" l="1"/>
  <c r="F56" i="10"/>
  <c r="D57" i="10"/>
  <c r="E57" i="10" s="1"/>
  <c r="C58" i="10"/>
  <c r="F57" i="10" l="1"/>
  <c r="G57" i="10"/>
  <c r="D58" i="10"/>
  <c r="E58" i="10" s="1"/>
  <c r="C59" i="10"/>
  <c r="D59" i="10" l="1"/>
  <c r="E59" i="10" s="1"/>
  <c r="C60" i="10"/>
  <c r="F58" i="10"/>
  <c r="G58" i="10"/>
  <c r="C61" i="10" l="1"/>
  <c r="D60" i="10"/>
  <c r="E60" i="10" s="1"/>
  <c r="F59" i="10"/>
  <c r="G59" i="10"/>
  <c r="F60" i="10" l="1"/>
  <c r="G60" i="10"/>
  <c r="C62" i="10"/>
  <c r="D61" i="10"/>
  <c r="E61" i="10" s="1"/>
  <c r="F61" i="10" l="1"/>
  <c r="G61" i="10"/>
  <c r="D62" i="10"/>
  <c r="E62" i="10" s="1"/>
  <c r="C63" i="10"/>
  <c r="G62" i="10" l="1"/>
  <c r="F62" i="10"/>
  <c r="C64" i="10"/>
  <c r="D63" i="10"/>
  <c r="E63" i="10" s="1"/>
  <c r="F63" i="10" l="1"/>
  <c r="G63" i="10"/>
  <c r="D64" i="10"/>
  <c r="E64" i="10" s="1"/>
  <c r="C65" i="10"/>
  <c r="F64" i="10" l="1"/>
  <c r="G64" i="10"/>
  <c r="D65" i="10"/>
  <c r="E65" i="10" s="1"/>
  <c r="C66" i="10"/>
  <c r="G65" i="10" l="1"/>
  <c r="F65" i="10"/>
  <c r="C67" i="10"/>
  <c r="D66" i="10"/>
  <c r="E66" i="10" s="1"/>
  <c r="F66" i="10" l="1"/>
  <c r="G66" i="10"/>
  <c r="D67" i="10"/>
  <c r="E67" i="10" s="1"/>
  <c r="C68" i="10"/>
  <c r="C69" i="10" l="1"/>
  <c r="D68" i="10"/>
  <c r="E68" i="10" s="1"/>
  <c r="F67" i="10"/>
  <c r="G67" i="10"/>
  <c r="G68" i="10" l="1"/>
  <c r="F68" i="10"/>
  <c r="D69" i="10"/>
  <c r="E69" i="10" s="1"/>
  <c r="C70" i="10"/>
  <c r="F69" i="10" l="1"/>
  <c r="G69" i="10"/>
  <c r="D70" i="10"/>
  <c r="E70" i="10" s="1"/>
  <c r="C71" i="10"/>
  <c r="F70" i="10" l="1"/>
  <c r="G70" i="10"/>
  <c r="D71" i="10"/>
  <c r="E71" i="10" s="1"/>
  <c r="C72" i="10"/>
  <c r="C73" i="10" l="1"/>
  <c r="D72" i="10"/>
  <c r="E72" i="10" s="1"/>
  <c r="F71" i="10"/>
  <c r="G71" i="10"/>
  <c r="F72" i="10" l="1"/>
  <c r="G72" i="10"/>
  <c r="C74" i="10"/>
  <c r="D73" i="10"/>
  <c r="E73" i="10" s="1"/>
  <c r="D74" i="10" l="1"/>
  <c r="E74" i="10" s="1"/>
  <c r="C75" i="10"/>
  <c r="F73" i="10"/>
  <c r="G73" i="10"/>
  <c r="G74" i="10" l="1"/>
  <c r="F74" i="10"/>
  <c r="C76" i="10"/>
  <c r="D75" i="10"/>
  <c r="E75" i="10" s="1"/>
  <c r="F75" i="10" l="1"/>
  <c r="G75" i="10"/>
  <c r="D76" i="10"/>
  <c r="E76" i="10" s="1"/>
  <c r="C77" i="10"/>
  <c r="F76" i="10" l="1"/>
  <c r="G76" i="10"/>
  <c r="D77" i="10"/>
  <c r="E77" i="10" s="1"/>
  <c r="C78" i="10"/>
  <c r="C79" i="10" l="1"/>
  <c r="D78" i="10"/>
  <c r="E78" i="10" s="1"/>
  <c r="G77" i="10"/>
  <c r="F77" i="10"/>
  <c r="F78" i="10" l="1"/>
  <c r="G78" i="10"/>
  <c r="D79" i="10"/>
  <c r="E79" i="10" s="1"/>
  <c r="C80" i="10"/>
  <c r="C81" i="10" l="1"/>
  <c r="D80" i="10"/>
  <c r="E80" i="10" s="1"/>
  <c r="F79" i="10"/>
  <c r="G79" i="10"/>
  <c r="G80" i="10" l="1"/>
  <c r="F80" i="10"/>
  <c r="D81" i="10"/>
  <c r="E81" i="10" s="1"/>
  <c r="C82" i="10"/>
  <c r="D82" i="10" l="1"/>
  <c r="E82" i="10" s="1"/>
  <c r="C83" i="10"/>
  <c r="F81" i="10"/>
  <c r="G81" i="10"/>
  <c r="D83" i="10" l="1"/>
  <c r="E83" i="10" s="1"/>
  <c r="C84" i="10"/>
  <c r="F82" i="10"/>
  <c r="G82" i="10"/>
  <c r="C85" i="10" l="1"/>
  <c r="D84" i="10"/>
  <c r="E84" i="10" s="1"/>
  <c r="F83" i="10"/>
  <c r="G83" i="10"/>
  <c r="F84" i="10" l="1"/>
  <c r="G84" i="10"/>
  <c r="C86" i="10"/>
  <c r="D85" i="10"/>
  <c r="E85" i="10" s="1"/>
  <c r="F85" i="10" l="1"/>
  <c r="G85" i="10"/>
  <c r="D86" i="10"/>
  <c r="E86" i="10" s="1"/>
  <c r="C87" i="10"/>
  <c r="C88" i="10" l="1"/>
  <c r="D87" i="10"/>
  <c r="E87" i="10" s="1"/>
  <c r="G86" i="10"/>
  <c r="F86" i="10"/>
  <c r="F87" i="10" l="1"/>
  <c r="G87" i="10"/>
  <c r="D88" i="10"/>
  <c r="E88" i="10" s="1"/>
  <c r="C89" i="10"/>
  <c r="F88" i="10" l="1"/>
  <c r="G88" i="10"/>
  <c r="D89" i="10"/>
  <c r="E89" i="10" s="1"/>
  <c r="C90" i="10"/>
  <c r="G89" i="10" l="1"/>
  <c r="F89" i="10"/>
  <c r="C91" i="10"/>
  <c r="D90" i="10"/>
  <c r="E90" i="10" s="1"/>
  <c r="F90" i="10" l="1"/>
  <c r="G90" i="10"/>
  <c r="D91" i="10"/>
  <c r="E91" i="10" s="1"/>
  <c r="C92" i="10"/>
  <c r="C93" i="10" l="1"/>
  <c r="D92" i="10"/>
  <c r="E92" i="10" s="1"/>
  <c r="F91" i="10"/>
  <c r="G91" i="10"/>
  <c r="G92" i="10" l="1"/>
  <c r="F92" i="10"/>
  <c r="D93" i="10"/>
  <c r="E93" i="10" s="1"/>
  <c r="C94" i="10"/>
  <c r="D94" i="10" l="1"/>
  <c r="E94" i="10" s="1"/>
  <c r="C95" i="10"/>
  <c r="F93" i="10"/>
  <c r="G93" i="10"/>
  <c r="D95" i="10" l="1"/>
  <c r="E95" i="10" s="1"/>
  <c r="C96" i="10"/>
  <c r="F94" i="10"/>
  <c r="G94" i="10"/>
  <c r="D96" i="10" l="1"/>
  <c r="E96" i="10" s="1"/>
  <c r="F95" i="10"/>
  <c r="G95" i="10"/>
  <c r="F96" i="10" l="1"/>
  <c r="G96" i="10"/>
  <c r="D97" i="8" l="1"/>
  <c r="L7" i="10"/>
  <c r="L6" i="10"/>
  <c r="G97" i="10"/>
  <c r="K6" i="2"/>
  <c r="K5" i="2"/>
  <c r="G97" i="2"/>
  <c r="L4" i="3"/>
  <c r="L3" i="3"/>
  <c r="G97" i="3"/>
  <c r="L6" i="3"/>
  <c r="L5" i="3"/>
  <c r="H97" i="3"/>
  <c r="E97" i="8"/>
  <c r="K4" i="2"/>
  <c r="K3" i="2"/>
  <c r="F97" i="2"/>
  <c r="K6" i="6"/>
  <c r="K5" i="6"/>
  <c r="G97" i="6"/>
  <c r="F97" i="6"/>
  <c r="K3" i="6"/>
  <c r="K4" i="6"/>
  <c r="F97" i="10"/>
  <c r="L4" i="10"/>
  <c r="L5" i="10"/>
  <c r="G97" i="5"/>
  <c r="K5" i="5"/>
  <c r="K6" i="5"/>
  <c r="J97" i="8"/>
  <c r="N5" i="8"/>
  <c r="N6" i="8"/>
  <c r="F97" i="5"/>
  <c r="K3" i="5"/>
  <c r="K4" i="5"/>
  <c r="I97" i="8"/>
  <c r="N3" i="8"/>
  <c r="N4" i="8"/>
</calcChain>
</file>

<file path=xl/sharedStrings.xml><?xml version="1.0" encoding="utf-8"?>
<sst xmlns="http://schemas.openxmlformats.org/spreadsheetml/2006/main" count="75" uniqueCount="24">
  <si>
    <t>E (Y - Y^)</t>
  </si>
  <si>
    <t>|E|</t>
  </si>
  <si>
    <t>E^2</t>
  </si>
  <si>
    <t>E% [(|E|/Y)*100]</t>
  </si>
  <si>
    <t>MSE</t>
  </si>
  <si>
    <t>RMSE</t>
  </si>
  <si>
    <t>MAPE</t>
  </si>
  <si>
    <t>Accuracy</t>
  </si>
  <si>
    <t>Y^ (MA - 5 Yrs)</t>
  </si>
  <si>
    <t>Y^ (MA - 4 Yrs)</t>
  </si>
  <si>
    <t>Weights</t>
  </si>
  <si>
    <t>Y^ (WA - 4 Yrs)</t>
  </si>
  <si>
    <t>X</t>
  </si>
  <si>
    <t>X^2</t>
  </si>
  <si>
    <t>XY</t>
  </si>
  <si>
    <t>Y^ (WA - 5 Yrs)</t>
  </si>
  <si>
    <t xml:space="preserve">Y ( A + BX) </t>
  </si>
  <si>
    <t>A</t>
  </si>
  <si>
    <t>B</t>
  </si>
  <si>
    <t>Y^ [(a~*Yt) + (1-a~)Yt-1]</t>
  </si>
  <si>
    <t>Alpha Value (a~)</t>
  </si>
  <si>
    <t>Date</t>
  </si>
  <si>
    <t>No. of Passengers</t>
  </si>
  <si>
    <t>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</si>
</sst>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name val="Courie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1" xfId="0" applyBorder="1"/>
    <xf numFmtId="0" fontId="0" fillId="0" borderId="6" xfId="0" applyBorder="1"/>
    <xf numFmtId="0" fontId="1" fillId="0" borderId="3" xfId="0" applyFont="1" applyBorder="1"/>
    <xf numFmtId="0" fontId="0" fillId="0" borderId="9" xfId="0" applyBorder="1"/>
    <xf numFmtId="0" fontId="0" fillId="0" borderId="10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2" xfId="0" applyFont="1" applyBorder="1"/>
    <xf numFmtId="0" fontId="0" fillId="3" borderId="14" xfId="0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4" xfId="0" applyFill="1" applyBorder="1"/>
    <xf numFmtId="0" fontId="0" fillId="4" borderId="6" xfId="0" applyFill="1" applyBorder="1"/>
    <xf numFmtId="0" fontId="0" fillId="4" borderId="8" xfId="0" applyFill="1" applyBorder="1"/>
    <xf numFmtId="0" fontId="0" fillId="3" borderId="21" xfId="0" applyFill="1" applyBorder="1"/>
    <xf numFmtId="0" fontId="0" fillId="3" borderId="19" xfId="0" applyFill="1" applyBorder="1"/>
    <xf numFmtId="0" fontId="0" fillId="3" borderId="20" xfId="0" applyFill="1" applyBorder="1"/>
    <xf numFmtId="17" fontId="2" fillId="0" borderId="1" xfId="0" applyNumberFormat="1" applyFont="1" applyBorder="1" applyAlignment="1">
      <alignment horizontal="center" vertical="center"/>
    </xf>
    <xf numFmtId="3" fontId="4" fillId="6" borderId="1" xfId="1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7" fontId="2" fillId="0" borderId="22" xfId="0" applyNumberFormat="1" applyFont="1" applyBorder="1" applyAlignment="1">
      <alignment horizontal="center" vertical="center"/>
    </xf>
    <xf numFmtId="3" fontId="4" fillId="6" borderId="22" xfId="1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3" borderId="24" xfId="0" applyFill="1" applyBorder="1"/>
    <xf numFmtId="0" fontId="0" fillId="3" borderId="25" xfId="0" applyFill="1" applyBorder="1"/>
    <xf numFmtId="17" fontId="2" fillId="0" borderId="9" xfId="0" applyNumberFormat="1" applyFont="1" applyBorder="1" applyAlignment="1">
      <alignment horizontal="center" vertical="center"/>
    </xf>
    <xf numFmtId="3" fontId="4" fillId="6" borderId="9" xfId="1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25" xfId="0" applyFill="1" applyBorder="1"/>
    <xf numFmtId="0" fontId="0" fillId="0" borderId="26" xfId="0" applyBorder="1"/>
    <xf numFmtId="0" fontId="0" fillId="5" borderId="27" xfId="0" applyFill="1" applyBorder="1"/>
    <xf numFmtId="0" fontId="0" fillId="5" borderId="20" xfId="0" applyFill="1" applyBorder="1"/>
    <xf numFmtId="3" fontId="0" fillId="0" borderId="26" xfId="0" applyNumberFormat="1" applyBorder="1"/>
    <xf numFmtId="0" fontId="0" fillId="3" borderId="4" xfId="0" applyFill="1" applyBorder="1"/>
    <xf numFmtId="0" fontId="0" fillId="3" borderId="8" xfId="0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B485727F-D99B-4929-A4C6-DDF685585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 (4 Yrs)'!$B$1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(4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Moving Average (4 Yrs)'!$B$2:$B$96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9-4E53-BC57-BD7E51E0050A}"/>
            </c:ext>
          </c:extLst>
        </c:ser>
        <c:ser>
          <c:idx val="1"/>
          <c:order val="1"/>
          <c:tx>
            <c:strRef>
              <c:f>'Simple Moving Average (4 Yrs)'!$R$1</c:f>
              <c:strCache>
                <c:ptCount val="1"/>
                <c:pt idx="0">
                  <c:v>Y^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(4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Moving Average (4 Yrs)'!$R$2:$R$94</c:f>
              <c:numCache>
                <c:formatCode>General</c:formatCode>
                <c:ptCount val="93"/>
                <c:pt idx="2">
                  <c:v>2678721.875</c:v>
                </c:pt>
                <c:pt idx="3">
                  <c:v>2621351.375</c:v>
                </c:pt>
                <c:pt idx="4">
                  <c:v>2581791.25</c:v>
                </c:pt>
                <c:pt idx="5">
                  <c:v>2608968.875</c:v>
                </c:pt>
                <c:pt idx="6">
                  <c:v>2676511.375</c:v>
                </c:pt>
                <c:pt idx="7">
                  <c:v>2760783.75</c:v>
                </c:pt>
                <c:pt idx="8">
                  <c:v>2820653.125</c:v>
                </c:pt>
                <c:pt idx="9">
                  <c:v>2897961.375</c:v>
                </c:pt>
                <c:pt idx="10">
                  <c:v>3025405.5</c:v>
                </c:pt>
                <c:pt idx="11">
                  <c:v>3205545.875</c:v>
                </c:pt>
                <c:pt idx="12">
                  <c:v>3376978.75</c:v>
                </c:pt>
                <c:pt idx="13">
                  <c:v>3512506.25</c:v>
                </c:pt>
                <c:pt idx="14">
                  <c:v>3606656.5</c:v>
                </c:pt>
                <c:pt idx="15">
                  <c:v>3610862.5</c:v>
                </c:pt>
                <c:pt idx="16">
                  <c:v>3678093.375</c:v>
                </c:pt>
                <c:pt idx="17">
                  <c:v>3814755.5</c:v>
                </c:pt>
                <c:pt idx="18">
                  <c:v>3953220.625</c:v>
                </c:pt>
                <c:pt idx="19">
                  <c:v>4126645.5</c:v>
                </c:pt>
                <c:pt idx="20">
                  <c:v>4182079.625</c:v>
                </c:pt>
                <c:pt idx="21">
                  <c:v>4135024.125</c:v>
                </c:pt>
                <c:pt idx="22">
                  <c:v>4080061.5</c:v>
                </c:pt>
                <c:pt idx="23">
                  <c:v>4057889.75</c:v>
                </c:pt>
                <c:pt idx="24">
                  <c:v>4105011.125</c:v>
                </c:pt>
                <c:pt idx="25">
                  <c:v>4123201.625</c:v>
                </c:pt>
                <c:pt idx="26">
                  <c:v>4104733.875</c:v>
                </c:pt>
                <c:pt idx="27">
                  <c:v>4032232.5</c:v>
                </c:pt>
                <c:pt idx="28">
                  <c:v>4009702.25</c:v>
                </c:pt>
                <c:pt idx="29">
                  <c:v>4104981.25</c:v>
                </c:pt>
                <c:pt idx="30">
                  <c:v>4254464.375</c:v>
                </c:pt>
                <c:pt idx="31">
                  <c:v>4472225.25</c:v>
                </c:pt>
                <c:pt idx="32">
                  <c:v>4615758.25</c:v>
                </c:pt>
                <c:pt idx="33">
                  <c:v>4702471.125</c:v>
                </c:pt>
                <c:pt idx="34">
                  <c:v>4788623</c:v>
                </c:pt>
                <c:pt idx="35">
                  <c:v>4849627.625</c:v>
                </c:pt>
                <c:pt idx="36">
                  <c:v>4940357.125</c:v>
                </c:pt>
                <c:pt idx="37">
                  <c:v>5048998.875</c:v>
                </c:pt>
                <c:pt idx="38">
                  <c:v>5129773.25</c:v>
                </c:pt>
                <c:pt idx="39">
                  <c:v>5160484.625</c:v>
                </c:pt>
                <c:pt idx="40">
                  <c:v>5224410.75</c:v>
                </c:pt>
                <c:pt idx="41">
                  <c:v>5292259.125</c:v>
                </c:pt>
                <c:pt idx="42">
                  <c:v>5412653.125</c:v>
                </c:pt>
                <c:pt idx="43">
                  <c:v>5595187</c:v>
                </c:pt>
                <c:pt idx="44">
                  <c:v>5657604</c:v>
                </c:pt>
                <c:pt idx="45">
                  <c:v>5712423.875</c:v>
                </c:pt>
                <c:pt idx="46">
                  <c:v>5779341.5</c:v>
                </c:pt>
                <c:pt idx="47">
                  <c:v>5861576.625</c:v>
                </c:pt>
                <c:pt idx="48">
                  <c:v>6056627.625</c:v>
                </c:pt>
                <c:pt idx="49">
                  <c:v>6207515.875</c:v>
                </c:pt>
                <c:pt idx="50">
                  <c:v>6260944.625</c:v>
                </c:pt>
                <c:pt idx="51">
                  <c:v>6239380.375</c:v>
                </c:pt>
                <c:pt idx="52">
                  <c:v>6225772.75</c:v>
                </c:pt>
                <c:pt idx="53">
                  <c:v>6327003</c:v>
                </c:pt>
                <c:pt idx="54">
                  <c:v>6507613</c:v>
                </c:pt>
                <c:pt idx="55">
                  <c:v>6702233.375</c:v>
                </c:pt>
                <c:pt idx="56">
                  <c:v>6800261.75</c:v>
                </c:pt>
                <c:pt idx="57">
                  <c:v>6459049</c:v>
                </c:pt>
                <c:pt idx="58">
                  <c:v>5257339.25</c:v>
                </c:pt>
                <c:pt idx="59">
                  <c:v>3676727.125</c:v>
                </c:pt>
                <c:pt idx="60">
                  <c:v>2288551.25</c:v>
                </c:pt>
                <c:pt idx="61">
                  <c:v>1332144.25</c:v>
                </c:pt>
                <c:pt idx="62">
                  <c:v>1301189.875</c:v>
                </c:pt>
                <c:pt idx="63">
                  <c:v>1801600.375</c:v>
                </c:pt>
                <c:pt idx="64">
                  <c:v>2305452.625</c:v>
                </c:pt>
                <c:pt idx="65">
                  <c:v>2858021.875</c:v>
                </c:pt>
                <c:pt idx="66">
                  <c:v>3383885.375</c:v>
                </c:pt>
                <c:pt idx="67">
                  <c:v>3789985.875</c:v>
                </c:pt>
                <c:pt idx="68">
                  <c:v>4049172.375</c:v>
                </c:pt>
                <c:pt idx="69">
                  <c:v>4035879.5</c:v>
                </c:pt>
                <c:pt idx="70">
                  <c:v>3548107.25</c:v>
                </c:pt>
                <c:pt idx="71">
                  <c:v>2851796.625</c:v>
                </c:pt>
                <c:pt idx="72">
                  <c:v>2378176.375</c:v>
                </c:pt>
                <c:pt idx="73">
                  <c:v>2313241</c:v>
                </c:pt>
                <c:pt idx="74">
                  <c:v>2753566.625</c:v>
                </c:pt>
                <c:pt idx="75">
                  <c:v>3490453.75</c:v>
                </c:pt>
                <c:pt idx="76">
                  <c:v>4225330.25</c:v>
                </c:pt>
                <c:pt idx="77">
                  <c:v>4862570.25</c:v>
                </c:pt>
                <c:pt idx="78">
                  <c:v>5102889.125</c:v>
                </c:pt>
                <c:pt idx="79">
                  <c:v>4945559.75</c:v>
                </c:pt>
                <c:pt idx="80">
                  <c:v>4857788.375</c:v>
                </c:pt>
                <c:pt idx="81">
                  <c:v>4910874.25</c:v>
                </c:pt>
                <c:pt idx="82">
                  <c:v>5373806.25</c:v>
                </c:pt>
                <c:pt idx="83">
                  <c:v>6141607.875</c:v>
                </c:pt>
                <c:pt idx="84">
                  <c:v>6553365.25</c:v>
                </c:pt>
                <c:pt idx="85">
                  <c:v>6643604.625</c:v>
                </c:pt>
                <c:pt idx="86">
                  <c:v>6618565.75</c:v>
                </c:pt>
                <c:pt idx="87">
                  <c:v>6641239.625</c:v>
                </c:pt>
                <c:pt idx="88">
                  <c:v>6806617.875</c:v>
                </c:pt>
                <c:pt idx="89">
                  <c:v>7065063.25</c:v>
                </c:pt>
                <c:pt idx="90">
                  <c:v>7349382.5</c:v>
                </c:pt>
                <c:pt idx="91">
                  <c:v>7516626.875</c:v>
                </c:pt>
                <c:pt idx="92">
                  <c:v>7670054.75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9-4E53-BC57-BD7E51E0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79615"/>
        <c:axId val="1331945455"/>
      </c:lineChart>
      <c:dateAx>
        <c:axId val="17751796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5455"/>
        <c:crosses val="autoZero"/>
        <c:auto val="1"/>
        <c:lblOffset val="100"/>
        <c:baseTimeUnit val="months"/>
      </c:dateAx>
      <c:valAx>
        <c:axId val="13319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 (5 Yrs)'!$B$1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(5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Moving Average (5 Yrs)'!$B$2:$B$96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F14-A30F-1AF705B0D092}"/>
            </c:ext>
          </c:extLst>
        </c:ser>
        <c:ser>
          <c:idx val="1"/>
          <c:order val="1"/>
          <c:tx>
            <c:strRef>
              <c:f>'Simple Moving Average (5 Yrs)'!$C$1</c:f>
              <c:strCache>
                <c:ptCount val="1"/>
                <c:pt idx="0">
                  <c:v>Y^ (MA - 5 Yrs)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(5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Moving Average (5 Yrs)'!$C$2:$C$96</c:f>
              <c:numCache>
                <c:formatCode>General</c:formatCode>
                <c:ptCount val="95"/>
                <c:pt idx="2">
                  <c:v>2656859</c:v>
                </c:pt>
                <c:pt idx="3">
                  <c:v>2644417.4</c:v>
                </c:pt>
                <c:pt idx="4">
                  <c:v>2604824.2000000002</c:v>
                </c:pt>
                <c:pt idx="5">
                  <c:v>2615353.6</c:v>
                </c:pt>
                <c:pt idx="6">
                  <c:v>2681702.2000000002</c:v>
                </c:pt>
                <c:pt idx="7">
                  <c:v>2750873.2</c:v>
                </c:pt>
                <c:pt idx="8">
                  <c:v>2817251.2</c:v>
                </c:pt>
                <c:pt idx="9">
                  <c:v>2908798.8</c:v>
                </c:pt>
                <c:pt idx="10">
                  <c:v>3054555.6</c:v>
                </c:pt>
                <c:pt idx="11">
                  <c:v>3224475</c:v>
                </c:pt>
                <c:pt idx="12">
                  <c:v>3329561.4</c:v>
                </c:pt>
                <c:pt idx="13">
                  <c:v>3503453.6</c:v>
                </c:pt>
                <c:pt idx="14">
                  <c:v>3593813</c:v>
                </c:pt>
                <c:pt idx="15">
                  <c:v>3621948.8</c:v>
                </c:pt>
                <c:pt idx="16">
                  <c:v>3688163.6</c:v>
                </c:pt>
                <c:pt idx="17">
                  <c:v>3845294.2</c:v>
                </c:pt>
                <c:pt idx="18">
                  <c:v>3957115.4</c:v>
                </c:pt>
                <c:pt idx="19">
                  <c:v>4090628.8</c:v>
                </c:pt>
                <c:pt idx="20">
                  <c:v>4133431</c:v>
                </c:pt>
                <c:pt idx="21">
                  <c:v>4131116</c:v>
                </c:pt>
                <c:pt idx="22">
                  <c:v>4095783.2</c:v>
                </c:pt>
                <c:pt idx="23">
                  <c:v>4119431.6</c:v>
                </c:pt>
                <c:pt idx="24">
                  <c:v>4070013.2</c:v>
                </c:pt>
                <c:pt idx="25">
                  <c:v>4100329</c:v>
                </c:pt>
                <c:pt idx="26">
                  <c:v>4078105.8</c:v>
                </c:pt>
                <c:pt idx="27">
                  <c:v>4060582.6</c:v>
                </c:pt>
                <c:pt idx="28">
                  <c:v>4051762.2</c:v>
                </c:pt>
                <c:pt idx="29">
                  <c:v>4118532.2</c:v>
                </c:pt>
                <c:pt idx="30">
                  <c:v>4269923</c:v>
                </c:pt>
                <c:pt idx="31">
                  <c:v>4456751.5999999996</c:v>
                </c:pt>
                <c:pt idx="32">
                  <c:v>4589234.4000000004</c:v>
                </c:pt>
                <c:pt idx="33">
                  <c:v>4689490.2</c:v>
                </c:pt>
                <c:pt idx="34">
                  <c:v>4792791.8</c:v>
                </c:pt>
                <c:pt idx="35">
                  <c:v>4886144</c:v>
                </c:pt>
                <c:pt idx="36">
                  <c:v>4908853</c:v>
                </c:pt>
                <c:pt idx="37">
                  <c:v>5063056.5999999996</c:v>
                </c:pt>
                <c:pt idx="38">
                  <c:v>5102908.8</c:v>
                </c:pt>
                <c:pt idx="39">
                  <c:v>5171005.5999999996</c:v>
                </c:pt>
                <c:pt idx="40">
                  <c:v>5223644.4000000004</c:v>
                </c:pt>
                <c:pt idx="41">
                  <c:v>5311308.4000000004</c:v>
                </c:pt>
                <c:pt idx="42">
                  <c:v>5436503.7999999998</c:v>
                </c:pt>
                <c:pt idx="43">
                  <c:v>5582072.5999999996</c:v>
                </c:pt>
                <c:pt idx="44">
                  <c:v>5607968.4000000004</c:v>
                </c:pt>
                <c:pt idx="45">
                  <c:v>5707805.4000000004</c:v>
                </c:pt>
                <c:pt idx="46">
                  <c:v>5819338.5999999996</c:v>
                </c:pt>
                <c:pt idx="47">
                  <c:v>5917515.4000000004</c:v>
                </c:pt>
                <c:pt idx="48">
                  <c:v>6010830.5999999996</c:v>
                </c:pt>
                <c:pt idx="49">
                  <c:v>6184802.2000000002</c:v>
                </c:pt>
                <c:pt idx="50">
                  <c:v>6219975</c:v>
                </c:pt>
                <c:pt idx="51">
                  <c:v>6252941.2000000002</c:v>
                </c:pt>
                <c:pt idx="52">
                  <c:v>6258118.5999999996</c:v>
                </c:pt>
                <c:pt idx="53">
                  <c:v>6370114.7999999998</c:v>
                </c:pt>
                <c:pt idx="54">
                  <c:v>6514817.7999999998</c:v>
                </c:pt>
                <c:pt idx="55">
                  <c:v>6664160.4000000004</c:v>
                </c:pt>
                <c:pt idx="56">
                  <c:v>6744309.5999999996</c:v>
                </c:pt>
                <c:pt idx="57">
                  <c:v>6257165.7999999998</c:v>
                </c:pt>
                <c:pt idx="58">
                  <c:v>4916304.8</c:v>
                </c:pt>
                <c:pt idx="59">
                  <c:v>3733256</c:v>
                </c:pt>
                <c:pt idx="60">
                  <c:v>2613322.6</c:v>
                </c:pt>
                <c:pt idx="61">
                  <c:v>1639164.8</c:v>
                </c:pt>
                <c:pt idx="62">
                  <c:v>1281731.2</c:v>
                </c:pt>
                <c:pt idx="63">
                  <c:v>1838647.4</c:v>
                </c:pt>
                <c:pt idx="64">
                  <c:v>2313892</c:v>
                </c:pt>
                <c:pt idx="65">
                  <c:v>2849748.4</c:v>
                </c:pt>
                <c:pt idx="66">
                  <c:v>3353933.4</c:v>
                </c:pt>
                <c:pt idx="67">
                  <c:v>3748518.8</c:v>
                </c:pt>
                <c:pt idx="68">
                  <c:v>4000135.8</c:v>
                </c:pt>
                <c:pt idx="69">
                  <c:v>3932187.6</c:v>
                </c:pt>
                <c:pt idx="70">
                  <c:v>3375630.8</c:v>
                </c:pt>
                <c:pt idx="71">
                  <c:v>2875479.4</c:v>
                </c:pt>
                <c:pt idx="72">
                  <c:v>2614280</c:v>
                </c:pt>
                <c:pt idx="73">
                  <c:v>2540553.2000000002</c:v>
                </c:pt>
                <c:pt idx="74">
                  <c:v>2715564.6</c:v>
                </c:pt>
                <c:pt idx="75">
                  <c:v>3443300</c:v>
                </c:pt>
                <c:pt idx="76">
                  <c:v>4244113.2</c:v>
                </c:pt>
                <c:pt idx="77">
                  <c:v>4885750.2</c:v>
                </c:pt>
                <c:pt idx="78">
                  <c:v>4833804.5999999996</c:v>
                </c:pt>
                <c:pt idx="79">
                  <c:v>4832249</c:v>
                </c:pt>
                <c:pt idx="80">
                  <c:v>5042899.5999999996</c:v>
                </c:pt>
                <c:pt idx="81">
                  <c:v>5183834.2</c:v>
                </c:pt>
                <c:pt idx="82">
                  <c:v>5353698.2</c:v>
                </c:pt>
                <c:pt idx="83">
                  <c:v>5974305.4000000004</c:v>
                </c:pt>
                <c:pt idx="84">
                  <c:v>6473332</c:v>
                </c:pt>
                <c:pt idx="85">
                  <c:v>6610707.7999999998</c:v>
                </c:pt>
                <c:pt idx="86">
                  <c:v>6659131</c:v>
                </c:pt>
                <c:pt idx="87">
                  <c:v>6696766</c:v>
                </c:pt>
                <c:pt idx="88">
                  <c:v>6814887.4000000004</c:v>
                </c:pt>
                <c:pt idx="89">
                  <c:v>7087869.2000000002</c:v>
                </c:pt>
                <c:pt idx="90">
                  <c:v>7311214.2000000002</c:v>
                </c:pt>
                <c:pt idx="91">
                  <c:v>7481580.5999999996</c:v>
                </c:pt>
                <c:pt idx="92">
                  <c:v>7676177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F14-A30F-1AF705B0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539775"/>
        <c:axId val="2003435519"/>
      </c:lineChart>
      <c:dateAx>
        <c:axId val="2019539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35519"/>
        <c:crosses val="autoZero"/>
        <c:auto val="1"/>
        <c:lblOffset val="100"/>
        <c:baseTimeUnit val="months"/>
      </c:dateAx>
      <c:valAx>
        <c:axId val="20034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WMA 4yr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 (4 Yrs)'!$B$1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 (4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'Weighted Moving Average (4 Yrs)'!$B$2:$B$96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F44-BE60-0523B16DCF94}"/>
            </c:ext>
          </c:extLst>
        </c:ser>
        <c:ser>
          <c:idx val="1"/>
          <c:order val="1"/>
          <c:tx>
            <c:strRef>
              <c:f>'Weighted Moving Average (4 Yrs)'!$C$1</c:f>
              <c:strCache>
                <c:ptCount val="1"/>
                <c:pt idx="0">
                  <c:v>Y^ (WA - 4 Yrs)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 (4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'Weighted Moving Average (4 Yrs)'!$C$2:$C$96</c:f>
              <c:numCache>
                <c:formatCode>General</c:formatCode>
                <c:ptCount val="95"/>
                <c:pt idx="1">
                  <c:v>2669292.9000000004</c:v>
                </c:pt>
                <c:pt idx="2">
                  <c:v>2600656.4</c:v>
                </c:pt>
                <c:pt idx="3">
                  <c:v>2556958.1999999997</c:v>
                </c:pt>
                <c:pt idx="4">
                  <c:v>2613734.1</c:v>
                </c:pt>
                <c:pt idx="5">
                  <c:v>2670148.7999999998</c:v>
                </c:pt>
                <c:pt idx="6">
                  <c:v>2771970.2</c:v>
                </c:pt>
                <c:pt idx="7">
                  <c:v>2829254.1</c:v>
                </c:pt>
                <c:pt idx="8">
                  <c:v>2865084</c:v>
                </c:pt>
                <c:pt idx="9">
                  <c:v>2998741.6</c:v>
                </c:pt>
                <c:pt idx="10">
                  <c:v>3199947.3</c:v>
                </c:pt>
                <c:pt idx="11">
                  <c:v>3455180.7999999998</c:v>
                </c:pt>
                <c:pt idx="12">
                  <c:v>3485836.6</c:v>
                </c:pt>
                <c:pt idx="13">
                  <c:v>3613295.8</c:v>
                </c:pt>
                <c:pt idx="14">
                  <c:v>3630344.8</c:v>
                </c:pt>
                <c:pt idx="15">
                  <c:v>3618193.4000000004</c:v>
                </c:pt>
                <c:pt idx="16">
                  <c:v>3807119.6000000006</c:v>
                </c:pt>
                <c:pt idx="17">
                  <c:v>3972735.5</c:v>
                </c:pt>
                <c:pt idx="18">
                  <c:v>4152916.8000000003</c:v>
                </c:pt>
                <c:pt idx="19">
                  <c:v>4255341.4000000004</c:v>
                </c:pt>
                <c:pt idx="20">
                  <c:v>4094454.4000000004</c:v>
                </c:pt>
                <c:pt idx="21">
                  <c:v>4056116.9000000004</c:v>
                </c:pt>
                <c:pt idx="22">
                  <c:v>4008156.3</c:v>
                </c:pt>
                <c:pt idx="23">
                  <c:v>4166300.5</c:v>
                </c:pt>
                <c:pt idx="24">
                  <c:v>4155486.9000000004</c:v>
                </c:pt>
                <c:pt idx="25">
                  <c:v>4086940.4000000004</c:v>
                </c:pt>
                <c:pt idx="26">
                  <c:v>4019550</c:v>
                </c:pt>
                <c:pt idx="27">
                  <c:v>3945381.7</c:v>
                </c:pt>
                <c:pt idx="28">
                  <c:v>4115309.6000000006</c:v>
                </c:pt>
                <c:pt idx="29">
                  <c:v>4247161.5</c:v>
                </c:pt>
                <c:pt idx="30">
                  <c:v>4472295</c:v>
                </c:pt>
                <c:pt idx="31">
                  <c:v>4682653.2</c:v>
                </c:pt>
                <c:pt idx="32">
                  <c:v>4675366</c:v>
                </c:pt>
                <c:pt idx="33">
                  <c:v>4777069.4000000004</c:v>
                </c:pt>
                <c:pt idx="34">
                  <c:v>4830045.5</c:v>
                </c:pt>
                <c:pt idx="35">
                  <c:v>4980449</c:v>
                </c:pt>
                <c:pt idx="36">
                  <c:v>5021529</c:v>
                </c:pt>
                <c:pt idx="37">
                  <c:v>5162839.7</c:v>
                </c:pt>
                <c:pt idx="38">
                  <c:v>5157464.3000000007</c:v>
                </c:pt>
                <c:pt idx="39">
                  <c:v>5191575.5</c:v>
                </c:pt>
                <c:pt idx="40">
                  <c:v>5304825.8</c:v>
                </c:pt>
                <c:pt idx="41">
                  <c:v>5363838.1000000006</c:v>
                </c:pt>
                <c:pt idx="42">
                  <c:v>5631413.7000000002</c:v>
                </c:pt>
                <c:pt idx="43">
                  <c:v>5750378.4000000004</c:v>
                </c:pt>
                <c:pt idx="44">
                  <c:v>5630747.7000000002</c:v>
                </c:pt>
                <c:pt idx="45">
                  <c:v>5751510</c:v>
                </c:pt>
                <c:pt idx="46">
                  <c:v>5835340.2000000002</c:v>
                </c:pt>
                <c:pt idx="47">
                  <c:v>6107852</c:v>
                </c:pt>
                <c:pt idx="48">
                  <c:v>6245725.7000000002</c:v>
                </c:pt>
                <c:pt idx="49">
                  <c:v>6272607.0999999996</c:v>
                </c:pt>
                <c:pt idx="50">
                  <c:v>6225216.5999999996</c:v>
                </c:pt>
                <c:pt idx="51">
                  <c:v>6174661</c:v>
                </c:pt>
                <c:pt idx="52">
                  <c:v>6289814.7000000002</c:v>
                </c:pt>
                <c:pt idx="53">
                  <c:v>6528036.7999999998</c:v>
                </c:pt>
                <c:pt idx="54">
                  <c:v>6751667.9000000004</c:v>
                </c:pt>
                <c:pt idx="55">
                  <c:v>6855541.2000000011</c:v>
                </c:pt>
                <c:pt idx="56">
                  <c:v>6759674.4000000004</c:v>
                </c:pt>
                <c:pt idx="57">
                  <c:v>5657445</c:v>
                </c:pt>
                <c:pt idx="58">
                  <c:v>3270419.6</c:v>
                </c:pt>
                <c:pt idx="59">
                  <c:v>1927209.6</c:v>
                </c:pt>
                <c:pt idx="60">
                  <c:v>1256668.3</c:v>
                </c:pt>
                <c:pt idx="61">
                  <c:v>1277979.3999999999</c:v>
                </c:pt>
                <c:pt idx="62">
                  <c:v>1769883.3</c:v>
                </c:pt>
                <c:pt idx="63">
                  <c:v>2313977.1</c:v>
                </c:pt>
                <c:pt idx="64">
                  <c:v>2868560.6</c:v>
                </c:pt>
                <c:pt idx="65">
                  <c:v>3419447.4000000004</c:v>
                </c:pt>
                <c:pt idx="66">
                  <c:v>3843836.7</c:v>
                </c:pt>
                <c:pt idx="67">
                  <c:v>4088810.3</c:v>
                </c:pt>
                <c:pt idx="68">
                  <c:v>4181202.4000000004</c:v>
                </c:pt>
                <c:pt idx="69">
                  <c:v>3756767.6000000006</c:v>
                </c:pt>
                <c:pt idx="70">
                  <c:v>2653321.2000000002</c:v>
                </c:pt>
                <c:pt idx="71">
                  <c:v>2066559</c:v>
                </c:pt>
                <c:pt idx="72">
                  <c:v>2225653.5</c:v>
                </c:pt>
                <c:pt idx="73">
                  <c:v>2863519.9000000004</c:v>
                </c:pt>
                <c:pt idx="74">
                  <c:v>3484925.1</c:v>
                </c:pt>
                <c:pt idx="75">
                  <c:v>4166982.6</c:v>
                </c:pt>
                <c:pt idx="76">
                  <c:v>4897936.5</c:v>
                </c:pt>
                <c:pt idx="77">
                  <c:v>5525388.4000000004</c:v>
                </c:pt>
                <c:pt idx="78">
                  <c:v>4886765.0999999996</c:v>
                </c:pt>
                <c:pt idx="79">
                  <c:v>4445939.0999999996</c:v>
                </c:pt>
                <c:pt idx="80">
                  <c:v>4854823.3</c:v>
                </c:pt>
                <c:pt idx="81">
                  <c:v>5468253.2000000002</c:v>
                </c:pt>
                <c:pt idx="82">
                  <c:v>6286391.0999999996</c:v>
                </c:pt>
                <c:pt idx="83">
                  <c:v>6629035.4000000004</c:v>
                </c:pt>
                <c:pt idx="84">
                  <c:v>6615234.4000000004</c:v>
                </c:pt>
                <c:pt idx="85">
                  <c:v>6583654</c:v>
                </c:pt>
                <c:pt idx="86">
                  <c:v>6580493.5</c:v>
                </c:pt>
                <c:pt idx="87">
                  <c:v>6821185</c:v>
                </c:pt>
                <c:pt idx="88">
                  <c:v>7038841.8000000007</c:v>
                </c:pt>
                <c:pt idx="89">
                  <c:v>7400226.6999999993</c:v>
                </c:pt>
                <c:pt idx="90">
                  <c:v>7576755.5999999996</c:v>
                </c:pt>
                <c:pt idx="91">
                  <c:v>7588286.3000000007</c:v>
                </c:pt>
                <c:pt idx="92">
                  <c:v>7825763.3000000007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4F44-BE60-0523B16D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87535"/>
        <c:axId val="2003431679"/>
      </c:lineChart>
      <c:dateAx>
        <c:axId val="17802875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31679"/>
        <c:crosses val="autoZero"/>
        <c:auto val="1"/>
        <c:lblOffset val="100"/>
        <c:baseTimeUnit val="months"/>
      </c:dateAx>
      <c:valAx>
        <c:axId val="20034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 (5 Yrs)'!$B$1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 (5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'Weighted Moving Average (5 Yrs)'!$B$2:$B$96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C-4BD8-978E-24F56409C733}"/>
            </c:ext>
          </c:extLst>
        </c:ser>
        <c:ser>
          <c:idx val="1"/>
          <c:order val="1"/>
          <c:tx>
            <c:strRef>
              <c:f>'Weighted Moving Average (5 Yrs)'!$C$1</c:f>
              <c:strCache>
                <c:ptCount val="1"/>
                <c:pt idx="0">
                  <c:v>Y^ (WA - 5 Yrs)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 (5 Yrs)'!$A$2:$A$96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'Weighted Moving Average (5 Yrs)'!$C$2:$C$96</c:f>
              <c:numCache>
                <c:formatCode>General</c:formatCode>
                <c:ptCount val="95"/>
                <c:pt idx="2">
                  <c:v>2628757.6999999997</c:v>
                </c:pt>
                <c:pt idx="3">
                  <c:v>2600687.7999999998</c:v>
                </c:pt>
                <c:pt idx="4">
                  <c:v>2609279.15</c:v>
                </c:pt>
                <c:pt idx="5">
                  <c:v>2642751.2000000002</c:v>
                </c:pt>
                <c:pt idx="6">
                  <c:v>2726836.2</c:v>
                </c:pt>
                <c:pt idx="7">
                  <c:v>2790063.65</c:v>
                </c:pt>
                <c:pt idx="8">
                  <c:v>2841167.6</c:v>
                </c:pt>
                <c:pt idx="9">
                  <c:v>2953770.2</c:v>
                </c:pt>
                <c:pt idx="10">
                  <c:v>3127251.45</c:v>
                </c:pt>
                <c:pt idx="11">
                  <c:v>3339827.8999999994</c:v>
                </c:pt>
                <c:pt idx="12">
                  <c:v>3407699</c:v>
                </c:pt>
                <c:pt idx="13">
                  <c:v>3558374.7</c:v>
                </c:pt>
                <c:pt idx="14">
                  <c:v>3612078.9000000004</c:v>
                </c:pt>
                <c:pt idx="15">
                  <c:v>3620071.0999999996</c:v>
                </c:pt>
                <c:pt idx="16">
                  <c:v>3747641.5999999996</c:v>
                </c:pt>
                <c:pt idx="17">
                  <c:v>3909014.8500000006</c:v>
                </c:pt>
                <c:pt idx="18">
                  <c:v>4055016.1</c:v>
                </c:pt>
                <c:pt idx="19">
                  <c:v>4172985.1</c:v>
                </c:pt>
                <c:pt idx="20">
                  <c:v>4113942.7</c:v>
                </c:pt>
                <c:pt idx="21">
                  <c:v>4093616.45</c:v>
                </c:pt>
                <c:pt idx="22">
                  <c:v>4051969.75</c:v>
                </c:pt>
                <c:pt idx="23">
                  <c:v>4142866.05</c:v>
                </c:pt>
                <c:pt idx="24">
                  <c:v>4112750.05</c:v>
                </c:pt>
                <c:pt idx="25">
                  <c:v>4093634.7</c:v>
                </c:pt>
                <c:pt idx="26">
                  <c:v>4048827.9</c:v>
                </c:pt>
                <c:pt idx="27">
                  <c:v>4002982.1500000004</c:v>
                </c:pt>
                <c:pt idx="28">
                  <c:v>4083535.9</c:v>
                </c:pt>
                <c:pt idx="29">
                  <c:v>4182846.8500000006</c:v>
                </c:pt>
                <c:pt idx="30">
                  <c:v>4371109</c:v>
                </c:pt>
                <c:pt idx="31">
                  <c:v>4569702.4000000004</c:v>
                </c:pt>
                <c:pt idx="32">
                  <c:v>4632300.2</c:v>
                </c:pt>
                <c:pt idx="33">
                  <c:v>4733279.8</c:v>
                </c:pt>
                <c:pt idx="34">
                  <c:v>4811418.6500000004</c:v>
                </c:pt>
                <c:pt idx="35">
                  <c:v>4933296.5</c:v>
                </c:pt>
                <c:pt idx="36">
                  <c:v>4965191</c:v>
                </c:pt>
                <c:pt idx="37">
                  <c:v>5112948.1500000004</c:v>
                </c:pt>
                <c:pt idx="38">
                  <c:v>5130186.5500000007</c:v>
                </c:pt>
                <c:pt idx="39">
                  <c:v>5181290.5500000007</c:v>
                </c:pt>
                <c:pt idx="40">
                  <c:v>5264235.0999999996</c:v>
                </c:pt>
                <c:pt idx="41">
                  <c:v>5337573.25</c:v>
                </c:pt>
                <c:pt idx="42">
                  <c:v>5533958.75</c:v>
                </c:pt>
                <c:pt idx="43">
                  <c:v>5666225.5</c:v>
                </c:pt>
                <c:pt idx="44">
                  <c:v>5619358.0499999998</c:v>
                </c:pt>
                <c:pt idx="45">
                  <c:v>5729657.7000000002</c:v>
                </c:pt>
                <c:pt idx="46">
                  <c:v>5827339.4000000004</c:v>
                </c:pt>
                <c:pt idx="47">
                  <c:v>6012683.7000000002</c:v>
                </c:pt>
                <c:pt idx="48">
                  <c:v>6128278.1500000004</c:v>
                </c:pt>
                <c:pt idx="49">
                  <c:v>6228704.6500000004</c:v>
                </c:pt>
                <c:pt idx="50">
                  <c:v>6222595.7999999998</c:v>
                </c:pt>
                <c:pt idx="51">
                  <c:v>6213801.0999999996</c:v>
                </c:pt>
                <c:pt idx="52">
                  <c:v>6273966.6499999994</c:v>
                </c:pt>
                <c:pt idx="53">
                  <c:v>6449075.7999999998</c:v>
                </c:pt>
                <c:pt idx="54">
                  <c:v>6633242.8499999996</c:v>
                </c:pt>
                <c:pt idx="55">
                  <c:v>6759850.7999999998</c:v>
                </c:pt>
                <c:pt idx="56">
                  <c:v>6751992</c:v>
                </c:pt>
                <c:pt idx="57">
                  <c:v>5957305.3999999994</c:v>
                </c:pt>
                <c:pt idx="58">
                  <c:v>4093362.2</c:v>
                </c:pt>
                <c:pt idx="59">
                  <c:v>2830232.8</c:v>
                </c:pt>
                <c:pt idx="60">
                  <c:v>1934995.45</c:v>
                </c:pt>
                <c:pt idx="61">
                  <c:v>1458572.1</c:v>
                </c:pt>
                <c:pt idx="62">
                  <c:v>1525807.25</c:v>
                </c:pt>
                <c:pt idx="63">
                  <c:v>2076312.25</c:v>
                </c:pt>
                <c:pt idx="64">
                  <c:v>2591226.2999999998</c:v>
                </c:pt>
                <c:pt idx="65">
                  <c:v>3134597.9</c:v>
                </c:pt>
                <c:pt idx="66">
                  <c:v>3598885.05</c:v>
                </c:pt>
                <c:pt idx="67">
                  <c:v>3918664.55</c:v>
                </c:pt>
                <c:pt idx="68">
                  <c:v>4090669.1</c:v>
                </c:pt>
                <c:pt idx="69">
                  <c:v>3844477.6</c:v>
                </c:pt>
                <c:pt idx="70">
                  <c:v>3014476</c:v>
                </c:pt>
                <c:pt idx="71">
                  <c:v>2471019.2000000002</c:v>
                </c:pt>
                <c:pt idx="72">
                  <c:v>2419966.75</c:v>
                </c:pt>
                <c:pt idx="73">
                  <c:v>2702036.55</c:v>
                </c:pt>
                <c:pt idx="74">
                  <c:v>3100244.85</c:v>
                </c:pt>
                <c:pt idx="75">
                  <c:v>3805141.3</c:v>
                </c:pt>
                <c:pt idx="76">
                  <c:v>4571024.8499999996</c:v>
                </c:pt>
                <c:pt idx="77">
                  <c:v>5205569.3</c:v>
                </c:pt>
                <c:pt idx="78">
                  <c:v>4860284.8499999996</c:v>
                </c:pt>
                <c:pt idx="79">
                  <c:v>4639094.05</c:v>
                </c:pt>
                <c:pt idx="80">
                  <c:v>4948861.4499999993</c:v>
                </c:pt>
                <c:pt idx="81">
                  <c:v>5326043.7</c:v>
                </c:pt>
                <c:pt idx="82">
                  <c:v>5820044.6500000004</c:v>
                </c:pt>
                <c:pt idx="83">
                  <c:v>6301670.4000000004</c:v>
                </c:pt>
                <c:pt idx="84">
                  <c:v>6544283.2000000002</c:v>
                </c:pt>
                <c:pt idx="85">
                  <c:v>6597180.8999999994</c:v>
                </c:pt>
                <c:pt idx="86">
                  <c:v>6619812.25</c:v>
                </c:pt>
                <c:pt idx="87">
                  <c:v>6758975.5</c:v>
                </c:pt>
                <c:pt idx="88">
                  <c:v>6926864.5999999996</c:v>
                </c:pt>
                <c:pt idx="89">
                  <c:v>7244047.9499999993</c:v>
                </c:pt>
                <c:pt idx="90">
                  <c:v>7443984.9000000004</c:v>
                </c:pt>
                <c:pt idx="91">
                  <c:v>7534933.4499999993</c:v>
                </c:pt>
                <c:pt idx="92">
                  <c:v>7750970.1499999994</c:v>
                </c:pt>
                <c:pt idx="93">
                  <c:v>5469415.8500000006</c:v>
                </c:pt>
                <c:pt idx="94">
                  <c:v>3522349.7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C-4BD8-978E-24F56409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61327"/>
        <c:axId val="1854281119"/>
      </c:lineChart>
      <c:dateAx>
        <c:axId val="1851061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81119"/>
        <c:crosses val="autoZero"/>
        <c:auto val="1"/>
        <c:lblOffset val="100"/>
        <c:baseTimeUnit val="months"/>
      </c:dateAx>
      <c:valAx>
        <c:axId val="18542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'Least Square Equation'!$B$1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'Least Square Equation'!$A$2:$A$96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'Least Square Equation'!$B$2:$B$96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3-414C-A37C-CDE73C9A6A7D}"/>
            </c:ext>
          </c:extLst>
        </c:ser>
        <c:ser>
          <c:idx val="1"/>
          <c:order val="1"/>
          <c:tx>
            <c:strRef>
              <c:f>'Least Square Equation'!$F$1</c:f>
              <c:strCache>
                <c:ptCount val="1"/>
                <c:pt idx="0">
                  <c:v>Y ( A + BX)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'Least Square Equation'!$A$2:$A$96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'Least Square Equation'!$F$2:$F$96</c:f>
              <c:numCache>
                <c:formatCode>General</c:formatCode>
                <c:ptCount val="95"/>
                <c:pt idx="0">
                  <c:v>3192676.143421053</c:v>
                </c:pt>
                <c:pt idx="1">
                  <c:v>3221630.9282754762</c:v>
                </c:pt>
                <c:pt idx="2">
                  <c:v>3250585.7131298995</c:v>
                </c:pt>
                <c:pt idx="3">
                  <c:v>3279540.4979843227</c:v>
                </c:pt>
                <c:pt idx="4">
                  <c:v>3308495.282838746</c:v>
                </c:pt>
                <c:pt idx="5">
                  <c:v>3337450.0676931692</c:v>
                </c:pt>
                <c:pt idx="6">
                  <c:v>3366404.8525475929</c:v>
                </c:pt>
                <c:pt idx="7">
                  <c:v>3395359.6374020162</c:v>
                </c:pt>
                <c:pt idx="8">
                  <c:v>3424314.4222564395</c:v>
                </c:pt>
                <c:pt idx="9">
                  <c:v>3453269.2071108627</c:v>
                </c:pt>
                <c:pt idx="10">
                  <c:v>3482223.991965286</c:v>
                </c:pt>
                <c:pt idx="11">
                  <c:v>3511178.7768197092</c:v>
                </c:pt>
                <c:pt idx="12">
                  <c:v>3540133.5616741325</c:v>
                </c:pt>
                <c:pt idx="13">
                  <c:v>3569088.3465285557</c:v>
                </c:pt>
                <c:pt idx="14">
                  <c:v>3598043.1313829795</c:v>
                </c:pt>
                <c:pt idx="15">
                  <c:v>3626997.9162374027</c:v>
                </c:pt>
                <c:pt idx="16">
                  <c:v>3655952.701091826</c:v>
                </c:pt>
                <c:pt idx="17">
                  <c:v>3684907.4859462492</c:v>
                </c:pt>
                <c:pt idx="18">
                  <c:v>3713862.2708006725</c:v>
                </c:pt>
                <c:pt idx="19">
                  <c:v>3742817.0556550957</c:v>
                </c:pt>
                <c:pt idx="20">
                  <c:v>3771771.840509519</c:v>
                </c:pt>
                <c:pt idx="21">
                  <c:v>3800726.6253639422</c:v>
                </c:pt>
                <c:pt idx="22">
                  <c:v>3829681.4102183655</c:v>
                </c:pt>
                <c:pt idx="23">
                  <c:v>3858636.1950727887</c:v>
                </c:pt>
                <c:pt idx="24">
                  <c:v>3887590.979927212</c:v>
                </c:pt>
                <c:pt idx="25">
                  <c:v>3916545.7647816353</c:v>
                </c:pt>
                <c:pt idx="26">
                  <c:v>3945500.5496360585</c:v>
                </c:pt>
                <c:pt idx="27">
                  <c:v>3974455.3344904818</c:v>
                </c:pt>
                <c:pt idx="28">
                  <c:v>4003410.119344905</c:v>
                </c:pt>
                <c:pt idx="29">
                  <c:v>4032364.9041993287</c:v>
                </c:pt>
                <c:pt idx="30">
                  <c:v>4061319.689053752</c:v>
                </c:pt>
                <c:pt idx="31">
                  <c:v>4090274.4739081752</c:v>
                </c:pt>
                <c:pt idx="32">
                  <c:v>4119229.2587625985</c:v>
                </c:pt>
                <c:pt idx="33">
                  <c:v>4148184.0436170218</c:v>
                </c:pt>
                <c:pt idx="34">
                  <c:v>4177138.828471445</c:v>
                </c:pt>
                <c:pt idx="35">
                  <c:v>4206093.6133258678</c:v>
                </c:pt>
                <c:pt idx="36">
                  <c:v>4235048.398180292</c:v>
                </c:pt>
                <c:pt idx="37">
                  <c:v>4264003.1830347152</c:v>
                </c:pt>
                <c:pt idx="38">
                  <c:v>4292957.9678891385</c:v>
                </c:pt>
                <c:pt idx="39">
                  <c:v>4321912.7527435618</c:v>
                </c:pt>
                <c:pt idx="40">
                  <c:v>4350867.537597985</c:v>
                </c:pt>
                <c:pt idx="41">
                  <c:v>4379822.3224524083</c:v>
                </c:pt>
                <c:pt idx="42">
                  <c:v>4408777.1073068315</c:v>
                </c:pt>
                <c:pt idx="43">
                  <c:v>4437731.8921612548</c:v>
                </c:pt>
                <c:pt idx="44">
                  <c:v>4466686.677015678</c:v>
                </c:pt>
                <c:pt idx="45">
                  <c:v>4495641.4618701013</c:v>
                </c:pt>
                <c:pt idx="46">
                  <c:v>4524596.2467245245</c:v>
                </c:pt>
                <c:pt idx="47">
                  <c:v>4553551.0315789478</c:v>
                </c:pt>
                <c:pt idx="48">
                  <c:v>4582505.816433371</c:v>
                </c:pt>
                <c:pt idx="49">
                  <c:v>4611460.6012877943</c:v>
                </c:pt>
                <c:pt idx="50">
                  <c:v>4640415.3861422176</c:v>
                </c:pt>
                <c:pt idx="51">
                  <c:v>4669370.1709966408</c:v>
                </c:pt>
                <c:pt idx="52">
                  <c:v>4698324.9558510641</c:v>
                </c:pt>
                <c:pt idx="53">
                  <c:v>4727279.7407054873</c:v>
                </c:pt>
                <c:pt idx="54">
                  <c:v>4756234.5255599106</c:v>
                </c:pt>
                <c:pt idx="55">
                  <c:v>4785189.3104143338</c:v>
                </c:pt>
                <c:pt idx="56">
                  <c:v>4814144.0952687571</c:v>
                </c:pt>
                <c:pt idx="57">
                  <c:v>4843098.8801231803</c:v>
                </c:pt>
                <c:pt idx="58">
                  <c:v>4872053.6649776036</c:v>
                </c:pt>
                <c:pt idx="59">
                  <c:v>4901008.4498320278</c:v>
                </c:pt>
                <c:pt idx="60">
                  <c:v>4929963.234686451</c:v>
                </c:pt>
                <c:pt idx="61">
                  <c:v>4958918.0195408743</c:v>
                </c:pt>
                <c:pt idx="62">
                  <c:v>4987872.8043952975</c:v>
                </c:pt>
                <c:pt idx="63">
                  <c:v>5016827.5892497208</c:v>
                </c:pt>
                <c:pt idx="64">
                  <c:v>5045782.3741041441</c:v>
                </c:pt>
                <c:pt idx="65">
                  <c:v>5074737.1589585673</c:v>
                </c:pt>
                <c:pt idx="66">
                  <c:v>5103691.9438129906</c:v>
                </c:pt>
                <c:pt idx="67">
                  <c:v>5132646.7286674138</c:v>
                </c:pt>
                <c:pt idx="68">
                  <c:v>5161601.5135218371</c:v>
                </c:pt>
                <c:pt idx="69">
                  <c:v>5190556.2983762603</c:v>
                </c:pt>
                <c:pt idx="70">
                  <c:v>5219511.0832306836</c:v>
                </c:pt>
                <c:pt idx="71">
                  <c:v>5248465.8680851068</c:v>
                </c:pt>
                <c:pt idx="72">
                  <c:v>5277420.6529395301</c:v>
                </c:pt>
                <c:pt idx="73">
                  <c:v>5306375.4377939533</c:v>
                </c:pt>
                <c:pt idx="74">
                  <c:v>5335330.2226483766</c:v>
                </c:pt>
                <c:pt idx="75">
                  <c:v>5364285.0075027999</c:v>
                </c:pt>
                <c:pt idx="76">
                  <c:v>5393239.7923572231</c:v>
                </c:pt>
                <c:pt idx="77">
                  <c:v>5422194.5772116464</c:v>
                </c:pt>
                <c:pt idx="78">
                  <c:v>5451149.3620660696</c:v>
                </c:pt>
                <c:pt idx="79">
                  <c:v>5480104.1469204929</c:v>
                </c:pt>
                <c:pt idx="80">
                  <c:v>5509058.9317749161</c:v>
                </c:pt>
                <c:pt idx="81">
                  <c:v>5538013.7166293394</c:v>
                </c:pt>
                <c:pt idx="82">
                  <c:v>5566968.5014837626</c:v>
                </c:pt>
                <c:pt idx="83">
                  <c:v>5595923.2863381859</c:v>
                </c:pt>
                <c:pt idx="84">
                  <c:v>5624878.0711926091</c:v>
                </c:pt>
                <c:pt idx="85">
                  <c:v>5653832.8560470324</c:v>
                </c:pt>
                <c:pt idx="86">
                  <c:v>5682787.6409014557</c:v>
                </c:pt>
                <c:pt idx="87">
                  <c:v>5711742.4257558789</c:v>
                </c:pt>
                <c:pt idx="88">
                  <c:v>5740697.2106103022</c:v>
                </c:pt>
                <c:pt idx="89">
                  <c:v>5769651.9954647264</c:v>
                </c:pt>
                <c:pt idx="90">
                  <c:v>5798606.7803191496</c:v>
                </c:pt>
                <c:pt idx="91">
                  <c:v>5827561.5651735729</c:v>
                </c:pt>
                <c:pt idx="92">
                  <c:v>5856516.3500279961</c:v>
                </c:pt>
                <c:pt idx="93">
                  <c:v>5885471.1348824194</c:v>
                </c:pt>
                <c:pt idx="94">
                  <c:v>5914425.9197368426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3-414C-A37C-CDE73C9A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9327"/>
        <c:axId val="1854277279"/>
      </c:lineChart>
      <c:dateAx>
        <c:axId val="107119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77279"/>
        <c:crosses val="autoZero"/>
        <c:auto val="1"/>
        <c:lblOffset val="100"/>
        <c:baseTimeUnit val="months"/>
      </c:dateAx>
      <c:valAx>
        <c:axId val="18542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 '!$B$1</c:f>
              <c:strCache>
                <c:ptCount val="1"/>
                <c:pt idx="0">
                  <c:v>No.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 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Exponential Smoothing '!$B$2:$B$96</c:f>
              <c:numCache>
                <c:formatCode>#,##0</c:formatCode>
                <c:ptCount val="95"/>
                <c:pt idx="0">
                  <c:v>2619229</c:v>
                </c:pt>
                <c:pt idx="1">
                  <c:v>2916342</c:v>
                </c:pt>
                <c:pt idx="2">
                  <c:v>2675536</c:v>
                </c:pt>
                <c:pt idx="3">
                  <c:v>2553602</c:v>
                </c:pt>
                <c:pt idx="4">
                  <c:v>2519586</c:v>
                </c:pt>
                <c:pt idx="5">
                  <c:v>2557021</c:v>
                </c:pt>
                <c:pt idx="6">
                  <c:v>2718376</c:v>
                </c:pt>
                <c:pt idx="7">
                  <c:v>2728183</c:v>
                </c:pt>
                <c:pt idx="8">
                  <c:v>2885345</c:v>
                </c:pt>
                <c:pt idx="9">
                  <c:v>2865441</c:v>
                </c:pt>
                <c:pt idx="10">
                  <c:v>2888911</c:v>
                </c:pt>
                <c:pt idx="11">
                  <c:v>3176114</c:v>
                </c:pt>
                <c:pt idx="12">
                  <c:v>3456967</c:v>
                </c:pt>
                <c:pt idx="13">
                  <c:v>3734942</c:v>
                </c:pt>
                <c:pt idx="14">
                  <c:v>3390873</c:v>
                </c:pt>
                <c:pt idx="15">
                  <c:v>3758372</c:v>
                </c:pt>
                <c:pt idx="16">
                  <c:v>3627911</c:v>
                </c:pt>
                <c:pt idx="17">
                  <c:v>3597646</c:v>
                </c:pt>
                <c:pt idx="18">
                  <c:v>4066016</c:v>
                </c:pt>
                <c:pt idx="19">
                  <c:v>4176526</c:v>
                </c:pt>
                <c:pt idx="20">
                  <c:v>4317478</c:v>
                </c:pt>
                <c:pt idx="21">
                  <c:v>4295478</c:v>
                </c:pt>
                <c:pt idx="22">
                  <c:v>3811657</c:v>
                </c:pt>
                <c:pt idx="23">
                  <c:v>4054441</c:v>
                </c:pt>
                <c:pt idx="24">
                  <c:v>3999862</c:v>
                </c:pt>
                <c:pt idx="25">
                  <c:v>4435720</c:v>
                </c:pt>
                <c:pt idx="26">
                  <c:v>4048386</c:v>
                </c:pt>
                <c:pt idx="27">
                  <c:v>3963236</c:v>
                </c:pt>
                <c:pt idx="28">
                  <c:v>3943325</c:v>
                </c:pt>
                <c:pt idx="29">
                  <c:v>3912246</c:v>
                </c:pt>
                <c:pt idx="30">
                  <c:v>4391618</c:v>
                </c:pt>
                <c:pt idx="31">
                  <c:v>4382236</c:v>
                </c:pt>
                <c:pt idx="32">
                  <c:v>4720190</c:v>
                </c:pt>
                <c:pt idx="33">
                  <c:v>4877468</c:v>
                </c:pt>
                <c:pt idx="34">
                  <c:v>4574660</c:v>
                </c:pt>
                <c:pt idx="35">
                  <c:v>4892897</c:v>
                </c:pt>
                <c:pt idx="36">
                  <c:v>4898744</c:v>
                </c:pt>
                <c:pt idx="37">
                  <c:v>5186951</c:v>
                </c:pt>
                <c:pt idx="38">
                  <c:v>4991013</c:v>
                </c:pt>
                <c:pt idx="39">
                  <c:v>5345678</c:v>
                </c:pt>
                <c:pt idx="40">
                  <c:v>5092158</c:v>
                </c:pt>
                <c:pt idx="41">
                  <c:v>5239228</c:v>
                </c:pt>
                <c:pt idx="42">
                  <c:v>5450145</c:v>
                </c:pt>
                <c:pt idx="43">
                  <c:v>5429333</c:v>
                </c:pt>
                <c:pt idx="44">
                  <c:v>5971655</c:v>
                </c:pt>
                <c:pt idx="45">
                  <c:v>5820002</c:v>
                </c:pt>
                <c:pt idx="46">
                  <c:v>5368707</c:v>
                </c:pt>
                <c:pt idx="47">
                  <c:v>5949330</c:v>
                </c:pt>
                <c:pt idx="48">
                  <c:v>5986999</c:v>
                </c:pt>
                <c:pt idx="49">
                  <c:v>6462539</c:v>
                </c:pt>
                <c:pt idx="50">
                  <c:v>6286578</c:v>
                </c:pt>
                <c:pt idx="51">
                  <c:v>6238565</c:v>
                </c:pt>
                <c:pt idx="52">
                  <c:v>6125194</c:v>
                </c:pt>
                <c:pt idx="53">
                  <c:v>6151830</c:v>
                </c:pt>
                <c:pt idx="54">
                  <c:v>6488426</c:v>
                </c:pt>
                <c:pt idx="55">
                  <c:v>6846559</c:v>
                </c:pt>
                <c:pt idx="56">
                  <c:v>6962080</c:v>
                </c:pt>
                <c:pt idx="57">
                  <c:v>6871907</c:v>
                </c:pt>
                <c:pt idx="58">
                  <c:v>6552576</c:v>
                </c:pt>
                <c:pt idx="59">
                  <c:v>4052707</c:v>
                </c:pt>
                <c:pt idx="60">
                  <c:v>142254</c:v>
                </c:pt>
                <c:pt idx="61">
                  <c:v>1046836</c:v>
                </c:pt>
                <c:pt idx="62">
                  <c:v>1272240</c:v>
                </c:pt>
                <c:pt idx="63">
                  <c:v>1681787</c:v>
                </c:pt>
                <c:pt idx="64">
                  <c:v>2265539</c:v>
                </c:pt>
                <c:pt idx="65">
                  <c:v>2926835</c:v>
                </c:pt>
                <c:pt idx="66">
                  <c:v>3423059</c:v>
                </c:pt>
                <c:pt idx="67">
                  <c:v>3951522</c:v>
                </c:pt>
                <c:pt idx="68">
                  <c:v>4202712</c:v>
                </c:pt>
                <c:pt idx="69">
                  <c:v>4238466</c:v>
                </c:pt>
                <c:pt idx="70">
                  <c:v>4184920</c:v>
                </c:pt>
                <c:pt idx="71">
                  <c:v>3083318</c:v>
                </c:pt>
                <c:pt idx="72">
                  <c:v>1168738</c:v>
                </c:pt>
                <c:pt idx="73">
                  <c:v>1701955</c:v>
                </c:pt>
                <c:pt idx="74">
                  <c:v>2932469</c:v>
                </c:pt>
                <c:pt idx="75">
                  <c:v>3816286</c:v>
                </c:pt>
                <c:pt idx="76">
                  <c:v>3958375</c:v>
                </c:pt>
                <c:pt idx="77">
                  <c:v>4807415</c:v>
                </c:pt>
                <c:pt idx="78">
                  <c:v>5706021</c:v>
                </c:pt>
                <c:pt idx="79">
                  <c:v>6140654</c:v>
                </c:pt>
                <c:pt idx="80">
                  <c:v>3556558</c:v>
                </c:pt>
                <c:pt idx="81">
                  <c:v>3950597</c:v>
                </c:pt>
                <c:pt idx="82">
                  <c:v>5860668</c:v>
                </c:pt>
                <c:pt idx="83">
                  <c:v>6410694</c:v>
                </c:pt>
                <c:pt idx="84">
                  <c:v>6989974</c:v>
                </c:pt>
                <c:pt idx="85">
                  <c:v>6659594</c:v>
                </c:pt>
                <c:pt idx="86">
                  <c:v>6445730</c:v>
                </c:pt>
                <c:pt idx="87">
                  <c:v>6547547</c:v>
                </c:pt>
                <c:pt idx="88">
                  <c:v>6652810</c:v>
                </c:pt>
                <c:pt idx="89">
                  <c:v>7178149</c:v>
                </c:pt>
                <c:pt idx="90">
                  <c:v>7250201</c:v>
                </c:pt>
                <c:pt idx="91">
                  <c:v>7810639</c:v>
                </c:pt>
                <c:pt idx="92">
                  <c:v>7664272</c:v>
                </c:pt>
                <c:pt idx="93">
                  <c:v>7504642</c:v>
                </c:pt>
                <c:pt idx="94">
                  <c:v>8151131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C-4B59-B033-71CDEB1CCC85}"/>
            </c:ext>
          </c:extLst>
        </c:ser>
        <c:ser>
          <c:idx val="1"/>
          <c:order val="1"/>
          <c:tx>
            <c:strRef>
              <c:f>'Simple Exponential Smoothing '!$C$1</c:f>
              <c:strCache>
                <c:ptCount val="1"/>
                <c:pt idx="0">
                  <c:v>Y^ [(a~*Yt) + (1-a~)Yt-1]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 '!$A$2:$A$96</c:f>
              <c:numCache>
                <c:formatCode>mmm\-yy</c:formatCode>
                <c:ptCount val="95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43952</c:v>
                </c:pt>
                <c:pt idx="61">
                  <c:v>43983</c:v>
                </c:pt>
                <c:pt idx="62">
                  <c:v>44013</c:v>
                </c:pt>
                <c:pt idx="63">
                  <c:v>44044</c:v>
                </c:pt>
                <c:pt idx="64">
                  <c:v>44075</c:v>
                </c:pt>
                <c:pt idx="65">
                  <c:v>44105</c:v>
                </c:pt>
                <c:pt idx="66">
                  <c:v>44136</c:v>
                </c:pt>
                <c:pt idx="67">
                  <c:v>44166</c:v>
                </c:pt>
                <c:pt idx="68">
                  <c:v>44197</c:v>
                </c:pt>
                <c:pt idx="69">
                  <c:v>44228</c:v>
                </c:pt>
                <c:pt idx="70">
                  <c:v>44256</c:v>
                </c:pt>
                <c:pt idx="71">
                  <c:v>44287</c:v>
                </c:pt>
                <c:pt idx="72">
                  <c:v>44317</c:v>
                </c:pt>
                <c:pt idx="73">
                  <c:v>44348</c:v>
                </c:pt>
                <c:pt idx="74">
                  <c:v>44378</c:v>
                </c:pt>
                <c:pt idx="75">
                  <c:v>44409</c:v>
                </c:pt>
                <c:pt idx="76">
                  <c:v>44440</c:v>
                </c:pt>
                <c:pt idx="77">
                  <c:v>44470</c:v>
                </c:pt>
                <c:pt idx="78">
                  <c:v>44501</c:v>
                </c:pt>
                <c:pt idx="79">
                  <c:v>44531</c:v>
                </c:pt>
                <c:pt idx="80">
                  <c:v>44562</c:v>
                </c:pt>
                <c:pt idx="81">
                  <c:v>44593</c:v>
                </c:pt>
                <c:pt idx="82">
                  <c:v>44621</c:v>
                </c:pt>
                <c:pt idx="83">
                  <c:v>44652</c:v>
                </c:pt>
                <c:pt idx="84">
                  <c:v>44682</c:v>
                </c:pt>
                <c:pt idx="85">
                  <c:v>44713</c:v>
                </c:pt>
                <c:pt idx="86">
                  <c:v>44743</c:v>
                </c:pt>
                <c:pt idx="87">
                  <c:v>44774</c:v>
                </c:pt>
                <c:pt idx="88">
                  <c:v>44805</c:v>
                </c:pt>
                <c:pt idx="89">
                  <c:v>44835</c:v>
                </c:pt>
                <c:pt idx="90">
                  <c:v>44866</c:v>
                </c:pt>
                <c:pt idx="91">
                  <c:v>44896</c:v>
                </c:pt>
                <c:pt idx="92">
                  <c:v>44927</c:v>
                </c:pt>
                <c:pt idx="93">
                  <c:v>44958</c:v>
                </c:pt>
                <c:pt idx="94">
                  <c:v>44986</c:v>
                </c:pt>
              </c:numCache>
            </c:numRef>
          </c:cat>
          <c:val>
            <c:numRef>
              <c:f>'Simple Exponential Smoothing '!$C$2:$C$96</c:f>
              <c:numCache>
                <c:formatCode>General</c:formatCode>
                <c:ptCount val="95"/>
                <c:pt idx="0">
                  <c:v>864345.57000000007</c:v>
                </c:pt>
                <c:pt idx="1">
                  <c:v>1541504.3919000002</c:v>
                </c:pt>
                <c:pt idx="2">
                  <c:v>1915734.8225730001</c:v>
                </c:pt>
                <c:pt idx="3">
                  <c:v>2126230.9911239101</c:v>
                </c:pt>
                <c:pt idx="4">
                  <c:v>2256038.1440530196</c:v>
                </c:pt>
                <c:pt idx="5">
                  <c:v>2355362.4865155229</c:v>
                </c:pt>
                <c:pt idx="6">
                  <c:v>2475156.9459654</c:v>
                </c:pt>
                <c:pt idx="7">
                  <c:v>2558655.5437968178</c:v>
                </c:pt>
                <c:pt idx="8">
                  <c:v>2666463.0643438678</c:v>
                </c:pt>
                <c:pt idx="9">
                  <c:v>2732125.7831103913</c:v>
                </c:pt>
                <c:pt idx="10">
                  <c:v>2783864.904683962</c:v>
                </c:pt>
                <c:pt idx="11">
                  <c:v>2913307.1061382545</c:v>
                </c:pt>
                <c:pt idx="12">
                  <c:v>3092714.8711126307</c:v>
                </c:pt>
                <c:pt idx="13">
                  <c:v>3304649.8236454623</c:v>
                </c:pt>
                <c:pt idx="14">
                  <c:v>3333103.4718424594</c:v>
                </c:pt>
                <c:pt idx="15">
                  <c:v>3473442.0861344477</c:v>
                </c:pt>
                <c:pt idx="16">
                  <c:v>3524416.82771008</c:v>
                </c:pt>
                <c:pt idx="17">
                  <c:v>3548582.4545657537</c:v>
                </c:pt>
                <c:pt idx="18">
                  <c:v>3719335.5245590545</c:v>
                </c:pt>
                <c:pt idx="19">
                  <c:v>3870208.3814545665</c:v>
                </c:pt>
                <c:pt idx="20">
                  <c:v>4017807.3555745594</c:v>
                </c:pt>
                <c:pt idx="21">
                  <c:v>4109438.6682349546</c:v>
                </c:pt>
                <c:pt idx="22">
                  <c:v>4011170.7177174194</c:v>
                </c:pt>
                <c:pt idx="23">
                  <c:v>4025449.9108706703</c:v>
                </c:pt>
                <c:pt idx="24">
                  <c:v>4017005.9002833487</c:v>
                </c:pt>
                <c:pt idx="25">
                  <c:v>4155181.5531898434</c:v>
                </c:pt>
                <c:pt idx="26">
                  <c:v>4119939.0206371946</c:v>
                </c:pt>
                <c:pt idx="27">
                  <c:v>4068227.0238269204</c:v>
                </c:pt>
                <c:pt idx="28">
                  <c:v>4027009.3559640362</c:v>
                </c:pt>
                <c:pt idx="29">
                  <c:v>3989137.448495904</c:v>
                </c:pt>
                <c:pt idx="30">
                  <c:v>4121956.0304922555</c:v>
                </c:pt>
                <c:pt idx="31">
                  <c:v>4207848.4204298109</c:v>
                </c:pt>
                <c:pt idx="32">
                  <c:v>4376921.1416879734</c:v>
                </c:pt>
                <c:pt idx="33">
                  <c:v>4542101.6049309419</c:v>
                </c:pt>
                <c:pt idx="34">
                  <c:v>4552845.8753037304</c:v>
                </c:pt>
                <c:pt idx="35">
                  <c:v>4665062.7464534994</c:v>
                </c:pt>
                <c:pt idx="36">
                  <c:v>4742177.5601238441</c:v>
                </c:pt>
                <c:pt idx="37">
                  <c:v>4888952.7952829748</c:v>
                </c:pt>
                <c:pt idx="38">
                  <c:v>4922632.6628395934</c:v>
                </c:pt>
                <c:pt idx="39">
                  <c:v>5062237.6241025273</c:v>
                </c:pt>
                <c:pt idx="40">
                  <c:v>5072111.3481486924</c:v>
                </c:pt>
                <c:pt idx="41">
                  <c:v>5127259.8432596233</c:v>
                </c:pt>
                <c:pt idx="42">
                  <c:v>5233811.9449839471</c:v>
                </c:pt>
                <c:pt idx="43">
                  <c:v>5298333.893139245</c:v>
                </c:pt>
                <c:pt idx="44">
                  <c:v>5520529.8584032943</c:v>
                </c:pt>
                <c:pt idx="45">
                  <c:v>5619355.6651302073</c:v>
                </c:pt>
                <c:pt idx="46">
                  <c:v>5536641.6056372384</c:v>
                </c:pt>
                <c:pt idx="47">
                  <c:v>5672828.7757769497</c:v>
                </c:pt>
                <c:pt idx="48">
                  <c:v>5776504.9497705558</c:v>
                </c:pt>
                <c:pt idx="49">
                  <c:v>6002896.186346272</c:v>
                </c:pt>
                <c:pt idx="50">
                  <c:v>6096511.1848520022</c:v>
                </c:pt>
                <c:pt idx="51">
                  <c:v>6143388.9438508414</c:v>
                </c:pt>
                <c:pt idx="52">
                  <c:v>6137384.6123800632</c:v>
                </c:pt>
                <c:pt idx="53">
                  <c:v>6142151.5902946424</c:v>
                </c:pt>
                <c:pt idx="54">
                  <c:v>6256422.1454974096</c:v>
                </c:pt>
                <c:pt idx="55">
                  <c:v>6451167.3074832642</c:v>
                </c:pt>
                <c:pt idx="56">
                  <c:v>6619768.4960137866</c:v>
                </c:pt>
                <c:pt idx="57">
                  <c:v>6702974.202329237</c:v>
                </c:pt>
                <c:pt idx="58">
                  <c:v>6653342.7955605881</c:v>
                </c:pt>
                <c:pt idx="59">
                  <c:v>5795132.9830255937</c:v>
                </c:pt>
                <c:pt idx="60">
                  <c:v>3929682.9186271471</c:v>
                </c:pt>
                <c:pt idx="61">
                  <c:v>2978343.4354801881</c:v>
                </c:pt>
                <c:pt idx="62">
                  <c:v>2415329.301771726</c:v>
                </c:pt>
                <c:pt idx="63">
                  <c:v>2173260.3421870563</c:v>
                </c:pt>
                <c:pt idx="64">
                  <c:v>2203712.2992653274</c:v>
                </c:pt>
                <c:pt idx="65">
                  <c:v>2442342.7905077692</c:v>
                </c:pt>
                <c:pt idx="66">
                  <c:v>2765979.1396402051</c:v>
                </c:pt>
                <c:pt idx="67">
                  <c:v>3157208.2835589373</c:v>
                </c:pt>
                <c:pt idx="68">
                  <c:v>3502224.5099844877</c:v>
                </c:pt>
                <c:pt idx="69">
                  <c:v>3745184.2016896065</c:v>
                </c:pt>
                <c:pt idx="70">
                  <c:v>3890297.0151320361</c:v>
                </c:pt>
                <c:pt idx="71">
                  <c:v>3623993.9401384639</c:v>
                </c:pt>
                <c:pt idx="72">
                  <c:v>2813759.4798927708</c:v>
                </c:pt>
                <c:pt idx="73">
                  <c:v>2446864.0015281565</c:v>
                </c:pt>
                <c:pt idx="74">
                  <c:v>2607113.6510238647</c:v>
                </c:pt>
                <c:pt idx="75">
                  <c:v>3006140.5261859894</c:v>
                </c:pt>
                <c:pt idx="76">
                  <c:v>3320377.902544613</c:v>
                </c:pt>
                <c:pt idx="77">
                  <c:v>3811100.1447048904</c:v>
                </c:pt>
                <c:pt idx="78">
                  <c:v>4436424.026952276</c:v>
                </c:pt>
                <c:pt idx="79">
                  <c:v>4998819.9180580247</c:v>
                </c:pt>
                <c:pt idx="80">
                  <c:v>4522873.4850988761</c:v>
                </c:pt>
                <c:pt idx="81">
                  <c:v>4334022.245016247</c:v>
                </c:pt>
                <c:pt idx="82">
                  <c:v>4837815.3441608856</c:v>
                </c:pt>
                <c:pt idx="83">
                  <c:v>5356865.3005877929</c:v>
                </c:pt>
                <c:pt idx="84">
                  <c:v>5895791.171393821</c:v>
                </c:pt>
                <c:pt idx="85">
                  <c:v>6147846.10483386</c:v>
                </c:pt>
                <c:pt idx="86">
                  <c:v>6246147.7902386859</c:v>
                </c:pt>
                <c:pt idx="87">
                  <c:v>6345609.5294599198</c:v>
                </c:pt>
                <c:pt idx="88">
                  <c:v>6446985.6847381461</c:v>
                </c:pt>
                <c:pt idx="89">
                  <c:v>6688269.5787745574</c:v>
                </c:pt>
                <c:pt idx="90">
                  <c:v>6873706.9477789532</c:v>
                </c:pt>
                <c:pt idx="91">
                  <c:v>7182894.525011898</c:v>
                </c:pt>
                <c:pt idx="92">
                  <c:v>7341749.0917579718</c:v>
                </c:pt>
                <c:pt idx="93">
                  <c:v>7395503.7514778413</c:v>
                </c:pt>
                <c:pt idx="94">
                  <c:v>7644860.7434901539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C-4B59-B033-71CDEB1C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703"/>
        <c:axId val="1854277759"/>
      </c:lineChart>
      <c:dateAx>
        <c:axId val="94914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77759"/>
        <c:crosses val="autoZero"/>
        <c:auto val="1"/>
        <c:lblOffset val="100"/>
        <c:baseTimeUnit val="months"/>
      </c:dateAx>
      <c:valAx>
        <c:axId val="18542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7</xdr:row>
      <xdr:rowOff>68580</xdr:rowOff>
    </xdr:from>
    <xdr:to>
      <xdr:col>16</xdr:col>
      <xdr:colOff>15240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6D721-250F-31ED-1408-A83BFD4D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0</xdr:rowOff>
    </xdr:from>
    <xdr:to>
      <xdr:col>15</xdr:col>
      <xdr:colOff>312420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74841-740F-FD3E-6AE9-5B4181CA6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19</xdr:row>
      <xdr:rowOff>83820</xdr:rowOff>
    </xdr:from>
    <xdr:to>
      <xdr:col>14</xdr:col>
      <xdr:colOff>464820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3FC0F-9A33-66FE-B286-7DE40F52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16</xdr:row>
      <xdr:rowOff>91440</xdr:rowOff>
    </xdr:from>
    <xdr:to>
      <xdr:col>14</xdr:col>
      <xdr:colOff>525780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3583-7757-1C00-7C29-AD79B7A2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10</xdr:row>
      <xdr:rowOff>7620</xdr:rowOff>
    </xdr:from>
    <xdr:to>
      <xdr:col>17</xdr:col>
      <xdr:colOff>304800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DF275-EE4F-FB5C-3291-5FA98AD4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190500</xdr:rowOff>
    </xdr:from>
    <xdr:to>
      <xdr:col>13</xdr:col>
      <xdr:colOff>480060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6C453-4F96-6754-82E1-7B150531C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AF74-AC8D-452A-B800-F8ECCA302FE2}">
  <dimension ref="A1:S97"/>
  <sheetViews>
    <sheetView workbookViewId="0"/>
  </sheetViews>
  <sheetFormatPr defaultRowHeight="14.4" x14ac:dyDescent="0.3"/>
  <cols>
    <col min="2" max="2" width="19" bestFit="1" customWidth="1"/>
    <col min="3" max="4" width="13" customWidth="1"/>
    <col min="7" max="7" width="12" bestFit="1" customWidth="1"/>
    <col min="8" max="8" width="16.21875" customWidth="1"/>
  </cols>
  <sheetData>
    <row r="1" spans="1:19" ht="16.2" thickBot="1" x14ac:dyDescent="0.35">
      <c r="A1" s="44" t="s">
        <v>21</v>
      </c>
      <c r="B1" s="45" t="s">
        <v>22</v>
      </c>
      <c r="C1" s="47" t="s">
        <v>9</v>
      </c>
      <c r="D1" s="47"/>
      <c r="E1" s="6" t="s">
        <v>0</v>
      </c>
      <c r="F1" s="6" t="s">
        <v>1</v>
      </c>
      <c r="G1" s="6" t="s">
        <v>2</v>
      </c>
      <c r="H1" s="7" t="s">
        <v>3</v>
      </c>
      <c r="R1" t="s">
        <v>23</v>
      </c>
    </row>
    <row r="2" spans="1:19" ht="16.2" thickBot="1" x14ac:dyDescent="0.35">
      <c r="A2" s="33">
        <v>42095</v>
      </c>
      <c r="B2" s="34">
        <v>2619229</v>
      </c>
      <c r="C2" s="4"/>
      <c r="D2" s="4"/>
      <c r="E2" s="4"/>
      <c r="F2" s="4"/>
      <c r="G2" s="4"/>
      <c r="H2" s="5"/>
      <c r="S2" s="4"/>
    </row>
    <row r="3" spans="1:19" ht="15.6" x14ac:dyDescent="0.3">
      <c r="A3" s="24">
        <v>42125</v>
      </c>
      <c r="B3" s="25">
        <v>2916342</v>
      </c>
      <c r="C3" s="1">
        <f>AVERAGE(B2:B5)</f>
        <v>2691177.25</v>
      </c>
      <c r="D3" s="1"/>
      <c r="E3" s="1"/>
      <c r="F3" s="1"/>
      <c r="G3" s="1"/>
      <c r="H3" s="2"/>
      <c r="K3" s="10" t="s">
        <v>4</v>
      </c>
      <c r="L3" s="13">
        <f ca="1">G97/397</f>
        <v>39705061383.236137</v>
      </c>
      <c r="S3" s="1"/>
    </row>
    <row r="4" spans="1:19" ht="15.6" x14ac:dyDescent="0.3">
      <c r="A4" s="24">
        <v>42156</v>
      </c>
      <c r="B4" s="25">
        <v>2675536</v>
      </c>
      <c r="C4" s="1">
        <f t="shared" ref="C4:C67" si="0">AVERAGE(B3:B6)</f>
        <v>2666266.5</v>
      </c>
      <c r="D4" s="1">
        <f>AVERAGE(C3:C4)</f>
        <v>2678721.875</v>
      </c>
      <c r="E4" s="1">
        <f>B4-D4</f>
        <v>-3185.875</v>
      </c>
      <c r="F4" s="1">
        <f>ABS(E4)</f>
        <v>3185.875</v>
      </c>
      <c r="G4" s="1">
        <f>F4*F4</f>
        <v>10149799.515625</v>
      </c>
      <c r="H4" s="2">
        <f>(F4/B4)*100</f>
        <v>0.11907427147308054</v>
      </c>
      <c r="K4" s="11" t="s">
        <v>5</v>
      </c>
      <c r="L4" s="14">
        <f ca="1">SQRT(L3)</f>
        <v>199261.28922406412</v>
      </c>
      <c r="R4">
        <f>AVERAGE(C3,C4)</f>
        <v>2678721.875</v>
      </c>
      <c r="S4" s="1">
        <f>AVERAGE(C3,C4)</f>
        <v>2678721.875</v>
      </c>
    </row>
    <row r="5" spans="1:19" ht="15.6" x14ac:dyDescent="0.3">
      <c r="A5" s="24">
        <v>42186</v>
      </c>
      <c r="B5" s="25">
        <v>2553602</v>
      </c>
      <c r="C5" s="1">
        <f t="shared" si="0"/>
        <v>2576436.25</v>
      </c>
      <c r="D5" s="1">
        <f t="shared" ref="D5:D68" si="1">AVERAGE(C4:C5)</f>
        <v>2621351.375</v>
      </c>
      <c r="E5" s="1">
        <f t="shared" ref="E5:E68" si="2">B5-D5</f>
        <v>-67749.375</v>
      </c>
      <c r="F5" s="1">
        <f t="shared" ref="F5:F68" si="3">ABS(E5)</f>
        <v>67749.375</v>
      </c>
      <c r="G5" s="1">
        <f t="shared" ref="G5:G68" si="4">F5*F5</f>
        <v>4589977812.890625</v>
      </c>
      <c r="H5" s="2">
        <f t="shared" ref="H5:H68" si="5">(F5/B5)*100</f>
        <v>2.6530906147473257</v>
      </c>
      <c r="K5" s="11" t="s">
        <v>6</v>
      </c>
      <c r="L5" s="14">
        <f ca="1">H97/397</f>
        <v>5.1914423288419016</v>
      </c>
      <c r="R5">
        <f t="shared" ref="R5:R68" si="6">AVERAGE(C4,C5)</f>
        <v>2621351.375</v>
      </c>
      <c r="S5" s="1"/>
    </row>
    <row r="6" spans="1:19" ht="16.2" thickBot="1" x14ac:dyDescent="0.35">
      <c r="A6" s="24">
        <v>42217</v>
      </c>
      <c r="B6" s="25">
        <v>2519586</v>
      </c>
      <c r="C6" s="1">
        <f t="shared" si="0"/>
        <v>2587146.25</v>
      </c>
      <c r="D6" s="1">
        <f t="shared" si="1"/>
        <v>2581791.25</v>
      </c>
      <c r="E6" s="1">
        <f t="shared" si="2"/>
        <v>-62205.25</v>
      </c>
      <c r="F6" s="1">
        <f t="shared" si="3"/>
        <v>62205.25</v>
      </c>
      <c r="G6" s="1">
        <f t="shared" si="4"/>
        <v>3869493127.5625</v>
      </c>
      <c r="H6" s="2">
        <f t="shared" si="5"/>
        <v>2.4688679013139461</v>
      </c>
      <c r="K6" s="12" t="s">
        <v>7</v>
      </c>
      <c r="L6" s="15">
        <f ca="1">100-L5</f>
        <v>94.808557671158098</v>
      </c>
      <c r="R6">
        <f t="shared" si="6"/>
        <v>2581791.25</v>
      </c>
      <c r="S6" s="1"/>
    </row>
    <row r="7" spans="1:19" ht="15.6" x14ac:dyDescent="0.3">
      <c r="A7" s="24">
        <v>42248</v>
      </c>
      <c r="B7" s="25">
        <v>2557021</v>
      </c>
      <c r="C7" s="1">
        <f t="shared" si="0"/>
        <v>2630791.5</v>
      </c>
      <c r="D7" s="1">
        <f t="shared" si="1"/>
        <v>2608968.875</v>
      </c>
      <c r="E7" s="1">
        <f t="shared" si="2"/>
        <v>-51947.875</v>
      </c>
      <c r="F7" s="1">
        <f t="shared" si="3"/>
        <v>51947.875</v>
      </c>
      <c r="G7" s="1">
        <f t="shared" si="4"/>
        <v>2698581717.015625</v>
      </c>
      <c r="H7" s="2">
        <f t="shared" si="5"/>
        <v>2.0315779573183015</v>
      </c>
      <c r="R7">
        <f t="shared" si="6"/>
        <v>2608968.875</v>
      </c>
      <c r="S7" s="1"/>
    </row>
    <row r="8" spans="1:19" ht="15.6" x14ac:dyDescent="0.3">
      <c r="A8" s="24">
        <v>42278</v>
      </c>
      <c r="B8" s="25">
        <v>2718376</v>
      </c>
      <c r="C8" s="1">
        <f t="shared" si="0"/>
        <v>2722231.25</v>
      </c>
      <c r="D8" s="1">
        <f t="shared" si="1"/>
        <v>2676511.375</v>
      </c>
      <c r="E8" s="1">
        <f t="shared" si="2"/>
        <v>41864.625</v>
      </c>
      <c r="F8" s="1">
        <f t="shared" si="3"/>
        <v>41864.625</v>
      </c>
      <c r="G8" s="1">
        <f t="shared" si="4"/>
        <v>1752646826.390625</v>
      </c>
      <c r="H8" s="2">
        <f t="shared" si="5"/>
        <v>1.5400601314902722</v>
      </c>
      <c r="R8">
        <f t="shared" si="6"/>
        <v>2676511.375</v>
      </c>
      <c r="S8" s="1"/>
    </row>
    <row r="9" spans="1:19" ht="15.6" x14ac:dyDescent="0.3">
      <c r="A9" s="24">
        <v>42309</v>
      </c>
      <c r="B9" s="25">
        <v>2728183</v>
      </c>
      <c r="C9" s="1">
        <f t="shared" si="0"/>
        <v>2799336.25</v>
      </c>
      <c r="D9" s="1">
        <f t="shared" si="1"/>
        <v>2760783.75</v>
      </c>
      <c r="E9" s="1">
        <f t="shared" si="2"/>
        <v>-32600.75</v>
      </c>
      <c r="F9" s="1">
        <f t="shared" si="3"/>
        <v>32600.75</v>
      </c>
      <c r="G9" s="1">
        <f t="shared" si="4"/>
        <v>1062808900.5625</v>
      </c>
      <c r="H9" s="2">
        <f t="shared" si="5"/>
        <v>1.1949619948515184</v>
      </c>
      <c r="R9">
        <f t="shared" si="6"/>
        <v>2760783.75</v>
      </c>
      <c r="S9" s="1"/>
    </row>
    <row r="10" spans="1:19" ht="15.6" x14ac:dyDescent="0.3">
      <c r="A10" s="24">
        <v>42339</v>
      </c>
      <c r="B10" s="25">
        <v>2885345</v>
      </c>
      <c r="C10" s="1">
        <f t="shared" si="0"/>
        <v>2841970</v>
      </c>
      <c r="D10" s="1">
        <f t="shared" si="1"/>
        <v>2820653.125</v>
      </c>
      <c r="E10" s="1">
        <f t="shared" si="2"/>
        <v>64691.875</v>
      </c>
      <c r="F10" s="1">
        <f t="shared" si="3"/>
        <v>64691.875</v>
      </c>
      <c r="G10" s="1">
        <f t="shared" si="4"/>
        <v>4185038691.015625</v>
      </c>
      <c r="H10" s="2">
        <f t="shared" si="5"/>
        <v>2.242084568743079</v>
      </c>
      <c r="R10">
        <f t="shared" si="6"/>
        <v>2820653.125</v>
      </c>
      <c r="S10" s="1"/>
    </row>
    <row r="11" spans="1:19" ht="15.6" x14ac:dyDescent="0.3">
      <c r="A11" s="24">
        <v>42370</v>
      </c>
      <c r="B11" s="25">
        <v>2865441</v>
      </c>
      <c r="C11" s="1">
        <f t="shared" si="0"/>
        <v>2953952.75</v>
      </c>
      <c r="D11" s="1">
        <f t="shared" si="1"/>
        <v>2897961.375</v>
      </c>
      <c r="E11" s="1">
        <f t="shared" si="2"/>
        <v>-32520.375</v>
      </c>
      <c r="F11" s="1">
        <f t="shared" si="3"/>
        <v>32520.375</v>
      </c>
      <c r="G11" s="1">
        <f t="shared" si="4"/>
        <v>1057574790.140625</v>
      </c>
      <c r="H11" s="2">
        <f t="shared" si="5"/>
        <v>1.134916929017209</v>
      </c>
      <c r="R11">
        <f t="shared" si="6"/>
        <v>2897961.375</v>
      </c>
      <c r="S11" s="1"/>
    </row>
    <row r="12" spans="1:19" ht="15.6" x14ac:dyDescent="0.3">
      <c r="A12" s="24">
        <v>42401</v>
      </c>
      <c r="B12" s="25">
        <v>2888911</v>
      </c>
      <c r="C12" s="1">
        <f t="shared" si="0"/>
        <v>3096858.25</v>
      </c>
      <c r="D12" s="1">
        <f t="shared" si="1"/>
        <v>3025405.5</v>
      </c>
      <c r="E12" s="1">
        <f t="shared" si="2"/>
        <v>-136494.5</v>
      </c>
      <c r="F12" s="1">
        <f t="shared" si="3"/>
        <v>136494.5</v>
      </c>
      <c r="G12" s="1">
        <f t="shared" si="4"/>
        <v>18630748530.25</v>
      </c>
      <c r="H12" s="2">
        <f t="shared" si="5"/>
        <v>4.7247734526954961</v>
      </c>
      <c r="R12">
        <f t="shared" si="6"/>
        <v>3025405.5</v>
      </c>
      <c r="S12" s="1"/>
    </row>
    <row r="13" spans="1:19" ht="15.6" x14ac:dyDescent="0.3">
      <c r="A13" s="24">
        <v>42430</v>
      </c>
      <c r="B13" s="25">
        <v>3176114</v>
      </c>
      <c r="C13" s="1">
        <f t="shared" si="0"/>
        <v>3314233.5</v>
      </c>
      <c r="D13" s="1">
        <f t="shared" si="1"/>
        <v>3205545.875</v>
      </c>
      <c r="E13" s="1">
        <f t="shared" si="2"/>
        <v>-29431.875</v>
      </c>
      <c r="F13" s="1">
        <f t="shared" si="3"/>
        <v>29431.875</v>
      </c>
      <c r="G13" s="1">
        <f t="shared" si="4"/>
        <v>866235266.015625</v>
      </c>
      <c r="H13" s="2">
        <f t="shared" si="5"/>
        <v>0.92666305428583484</v>
      </c>
      <c r="R13">
        <f t="shared" si="6"/>
        <v>3205545.875</v>
      </c>
      <c r="S13" s="1"/>
    </row>
    <row r="14" spans="1:19" ht="15.6" x14ac:dyDescent="0.3">
      <c r="A14" s="24">
        <v>42461</v>
      </c>
      <c r="B14" s="25">
        <v>3456967</v>
      </c>
      <c r="C14" s="1">
        <f t="shared" si="0"/>
        <v>3439724</v>
      </c>
      <c r="D14" s="1">
        <f t="shared" si="1"/>
        <v>3376978.75</v>
      </c>
      <c r="E14" s="1">
        <f t="shared" si="2"/>
        <v>79988.25</v>
      </c>
      <c r="F14" s="1">
        <f t="shared" si="3"/>
        <v>79988.25</v>
      </c>
      <c r="G14" s="1">
        <f t="shared" si="4"/>
        <v>6398120138.0625</v>
      </c>
      <c r="H14" s="2">
        <f t="shared" si="5"/>
        <v>2.3138274099810614</v>
      </c>
      <c r="R14">
        <f t="shared" si="6"/>
        <v>3376978.75</v>
      </c>
      <c r="S14" s="1"/>
    </row>
    <row r="15" spans="1:19" ht="15.6" x14ac:dyDescent="0.3">
      <c r="A15" s="24">
        <v>42491</v>
      </c>
      <c r="B15" s="25">
        <v>3734942</v>
      </c>
      <c r="C15" s="1">
        <f t="shared" si="0"/>
        <v>3585288.5</v>
      </c>
      <c r="D15" s="1">
        <f t="shared" si="1"/>
        <v>3512506.25</v>
      </c>
      <c r="E15" s="1">
        <f t="shared" si="2"/>
        <v>222435.75</v>
      </c>
      <c r="F15" s="1">
        <f t="shared" si="3"/>
        <v>222435.75</v>
      </c>
      <c r="G15" s="1">
        <f t="shared" si="4"/>
        <v>49477662878.0625</v>
      </c>
      <c r="H15" s="2">
        <f t="shared" si="5"/>
        <v>5.9555342492600953</v>
      </c>
      <c r="R15">
        <f t="shared" si="6"/>
        <v>3512506.25</v>
      </c>
      <c r="S15" s="1"/>
    </row>
    <row r="16" spans="1:19" ht="15.6" x14ac:dyDescent="0.3">
      <c r="A16" s="24">
        <v>42522</v>
      </c>
      <c r="B16" s="25">
        <v>3390873</v>
      </c>
      <c r="C16" s="1">
        <f t="shared" si="0"/>
        <v>3628024.5</v>
      </c>
      <c r="D16" s="1">
        <f t="shared" si="1"/>
        <v>3606656.5</v>
      </c>
      <c r="E16" s="1">
        <f t="shared" si="2"/>
        <v>-215783.5</v>
      </c>
      <c r="F16" s="1">
        <f t="shared" si="3"/>
        <v>215783.5</v>
      </c>
      <c r="G16" s="1">
        <f t="shared" si="4"/>
        <v>46562518872.25</v>
      </c>
      <c r="H16" s="2">
        <f t="shared" si="5"/>
        <v>6.3636562029896133</v>
      </c>
      <c r="R16">
        <f t="shared" si="6"/>
        <v>3606656.5</v>
      </c>
      <c r="S16" s="1"/>
    </row>
    <row r="17" spans="1:19" ht="15.6" x14ac:dyDescent="0.3">
      <c r="A17" s="24">
        <v>42552</v>
      </c>
      <c r="B17" s="25">
        <v>3758372</v>
      </c>
      <c r="C17" s="1">
        <f t="shared" si="0"/>
        <v>3593700.5</v>
      </c>
      <c r="D17" s="1">
        <f t="shared" si="1"/>
        <v>3610862.5</v>
      </c>
      <c r="E17" s="1">
        <f t="shared" si="2"/>
        <v>147509.5</v>
      </c>
      <c r="F17" s="1">
        <f t="shared" si="3"/>
        <v>147509.5</v>
      </c>
      <c r="G17" s="1">
        <f t="shared" si="4"/>
        <v>21759052590.25</v>
      </c>
      <c r="H17" s="2">
        <f t="shared" si="5"/>
        <v>3.9248243654433357</v>
      </c>
      <c r="R17">
        <f t="shared" si="6"/>
        <v>3610862.5</v>
      </c>
      <c r="S17" s="1"/>
    </row>
    <row r="18" spans="1:19" ht="15.6" x14ac:dyDescent="0.3">
      <c r="A18" s="24">
        <v>42583</v>
      </c>
      <c r="B18" s="25">
        <v>3627911</v>
      </c>
      <c r="C18" s="1">
        <f t="shared" si="0"/>
        <v>3762486.25</v>
      </c>
      <c r="D18" s="1">
        <f t="shared" si="1"/>
        <v>3678093.375</v>
      </c>
      <c r="E18" s="1">
        <f t="shared" si="2"/>
        <v>-50182.375</v>
      </c>
      <c r="F18" s="1">
        <f t="shared" si="3"/>
        <v>50182.375</v>
      </c>
      <c r="G18" s="1">
        <f t="shared" si="4"/>
        <v>2518270760.640625</v>
      </c>
      <c r="H18" s="2">
        <f t="shared" si="5"/>
        <v>1.3832305974429913</v>
      </c>
      <c r="R18">
        <f t="shared" si="6"/>
        <v>3678093.375</v>
      </c>
      <c r="S18" s="1"/>
    </row>
    <row r="19" spans="1:19" ht="15.6" x14ac:dyDescent="0.3">
      <c r="A19" s="24">
        <v>42614</v>
      </c>
      <c r="B19" s="25">
        <v>3597646</v>
      </c>
      <c r="C19" s="1">
        <f t="shared" si="0"/>
        <v>3867024.75</v>
      </c>
      <c r="D19" s="1">
        <f t="shared" si="1"/>
        <v>3814755.5</v>
      </c>
      <c r="E19" s="1">
        <f t="shared" si="2"/>
        <v>-217109.5</v>
      </c>
      <c r="F19" s="1">
        <f t="shared" si="3"/>
        <v>217109.5</v>
      </c>
      <c r="G19" s="1">
        <f t="shared" si="4"/>
        <v>47136534990.25</v>
      </c>
      <c r="H19" s="2">
        <f t="shared" si="5"/>
        <v>6.0347655105588487</v>
      </c>
      <c r="R19">
        <f t="shared" si="6"/>
        <v>3814755.5</v>
      </c>
      <c r="S19" s="1"/>
    </row>
    <row r="20" spans="1:19" ht="15.6" x14ac:dyDescent="0.3">
      <c r="A20" s="24">
        <v>42644</v>
      </c>
      <c r="B20" s="25">
        <v>4066016</v>
      </c>
      <c r="C20" s="1">
        <f t="shared" si="0"/>
        <v>4039416.5</v>
      </c>
      <c r="D20" s="1">
        <f t="shared" si="1"/>
        <v>3953220.625</v>
      </c>
      <c r="E20" s="1">
        <f t="shared" si="2"/>
        <v>112795.375</v>
      </c>
      <c r="F20" s="1">
        <f t="shared" si="3"/>
        <v>112795.375</v>
      </c>
      <c r="G20" s="1">
        <f t="shared" si="4"/>
        <v>12722796621.390625</v>
      </c>
      <c r="H20" s="2">
        <f t="shared" si="5"/>
        <v>2.7741006183940251</v>
      </c>
      <c r="R20">
        <f t="shared" si="6"/>
        <v>3953220.625</v>
      </c>
      <c r="S20" s="1"/>
    </row>
    <row r="21" spans="1:19" ht="15.6" x14ac:dyDescent="0.3">
      <c r="A21" s="24">
        <v>42675</v>
      </c>
      <c r="B21" s="25">
        <v>4176526</v>
      </c>
      <c r="C21" s="1">
        <f t="shared" si="0"/>
        <v>4213874.5</v>
      </c>
      <c r="D21" s="1">
        <f t="shared" si="1"/>
        <v>4126645.5</v>
      </c>
      <c r="E21" s="1">
        <f t="shared" si="2"/>
        <v>49880.5</v>
      </c>
      <c r="F21" s="1">
        <f t="shared" si="3"/>
        <v>49880.5</v>
      </c>
      <c r="G21" s="1">
        <f t="shared" si="4"/>
        <v>2488064280.25</v>
      </c>
      <c r="H21" s="2">
        <f t="shared" si="5"/>
        <v>1.194305985405095</v>
      </c>
      <c r="R21">
        <f t="shared" si="6"/>
        <v>4126645.5</v>
      </c>
      <c r="S21" s="1"/>
    </row>
    <row r="22" spans="1:19" ht="15.6" x14ac:dyDescent="0.3">
      <c r="A22" s="24">
        <v>42705</v>
      </c>
      <c r="B22" s="25">
        <v>4317478</v>
      </c>
      <c r="C22" s="1">
        <f t="shared" si="0"/>
        <v>4150284.75</v>
      </c>
      <c r="D22" s="1">
        <f t="shared" si="1"/>
        <v>4182079.625</v>
      </c>
      <c r="E22" s="1">
        <f t="shared" si="2"/>
        <v>135398.375</v>
      </c>
      <c r="F22" s="1">
        <f t="shared" si="3"/>
        <v>135398.375</v>
      </c>
      <c r="G22" s="1">
        <f t="shared" si="4"/>
        <v>18332719952.640625</v>
      </c>
      <c r="H22" s="2">
        <f t="shared" si="5"/>
        <v>3.136052459329266</v>
      </c>
      <c r="R22">
        <f t="shared" si="6"/>
        <v>4182079.625</v>
      </c>
      <c r="S22" s="1"/>
    </row>
    <row r="23" spans="1:19" ht="15.6" x14ac:dyDescent="0.3">
      <c r="A23" s="24">
        <v>42736</v>
      </c>
      <c r="B23" s="25">
        <v>4295478</v>
      </c>
      <c r="C23" s="1">
        <f t="shared" si="0"/>
        <v>4119763.5</v>
      </c>
      <c r="D23" s="1">
        <f t="shared" si="1"/>
        <v>4135024.125</v>
      </c>
      <c r="E23" s="1">
        <f t="shared" si="2"/>
        <v>160453.875</v>
      </c>
      <c r="F23" s="1">
        <f t="shared" si="3"/>
        <v>160453.875</v>
      </c>
      <c r="G23" s="1">
        <f t="shared" si="4"/>
        <v>25745446002.515625</v>
      </c>
      <c r="H23" s="2">
        <f t="shared" si="5"/>
        <v>3.7354137304393129</v>
      </c>
      <c r="R23">
        <f t="shared" si="6"/>
        <v>4135024.125</v>
      </c>
      <c r="S23" s="1"/>
    </row>
    <row r="24" spans="1:19" ht="15.6" x14ac:dyDescent="0.3">
      <c r="A24" s="24">
        <v>42767</v>
      </c>
      <c r="B24" s="25">
        <v>3811657</v>
      </c>
      <c r="C24" s="1">
        <f t="shared" si="0"/>
        <v>4040359.5</v>
      </c>
      <c r="D24" s="1">
        <f t="shared" si="1"/>
        <v>4080061.5</v>
      </c>
      <c r="E24" s="1">
        <f t="shared" si="2"/>
        <v>-268404.5</v>
      </c>
      <c r="F24" s="1">
        <f t="shared" si="3"/>
        <v>268404.5</v>
      </c>
      <c r="G24" s="1">
        <f t="shared" si="4"/>
        <v>72040975620.25</v>
      </c>
      <c r="H24" s="2">
        <f t="shared" si="5"/>
        <v>7.0416750510342352</v>
      </c>
      <c r="R24">
        <f t="shared" si="6"/>
        <v>4080061.5</v>
      </c>
      <c r="S24" s="1"/>
    </row>
    <row r="25" spans="1:19" ht="15.6" x14ac:dyDescent="0.3">
      <c r="A25" s="24">
        <v>42795</v>
      </c>
      <c r="B25" s="25">
        <v>4054441</v>
      </c>
      <c r="C25" s="1">
        <f t="shared" si="0"/>
        <v>4075420</v>
      </c>
      <c r="D25" s="1">
        <f t="shared" si="1"/>
        <v>4057889.75</v>
      </c>
      <c r="E25" s="1">
        <f t="shared" si="2"/>
        <v>-3448.75</v>
      </c>
      <c r="F25" s="1">
        <f t="shared" si="3"/>
        <v>3448.75</v>
      </c>
      <c r="G25" s="1">
        <f t="shared" si="4"/>
        <v>11893876.5625</v>
      </c>
      <c r="H25" s="2">
        <f t="shared" si="5"/>
        <v>8.5061047873183998E-2</v>
      </c>
      <c r="R25">
        <f t="shared" si="6"/>
        <v>4057889.75</v>
      </c>
      <c r="S25" s="1"/>
    </row>
    <row r="26" spans="1:19" ht="15.6" x14ac:dyDescent="0.3">
      <c r="A26" s="24">
        <v>42826</v>
      </c>
      <c r="B26" s="25">
        <v>3999862</v>
      </c>
      <c r="C26" s="1">
        <f t="shared" si="0"/>
        <v>4134602.25</v>
      </c>
      <c r="D26" s="1">
        <f t="shared" si="1"/>
        <v>4105011.125</v>
      </c>
      <c r="E26" s="1">
        <f t="shared" si="2"/>
        <v>-105149.125</v>
      </c>
      <c r="F26" s="1">
        <f t="shared" si="3"/>
        <v>105149.125</v>
      </c>
      <c r="G26" s="1">
        <f t="shared" si="4"/>
        <v>11056338488.265625</v>
      </c>
      <c r="H26" s="2">
        <f t="shared" si="5"/>
        <v>2.6288188192492639</v>
      </c>
      <c r="R26">
        <f t="shared" si="6"/>
        <v>4105011.125</v>
      </c>
      <c r="S26" s="1"/>
    </row>
    <row r="27" spans="1:19" ht="15.6" x14ac:dyDescent="0.3">
      <c r="A27" s="24">
        <v>42856</v>
      </c>
      <c r="B27" s="25">
        <v>4435720</v>
      </c>
      <c r="C27" s="1">
        <f t="shared" si="0"/>
        <v>4111801</v>
      </c>
      <c r="D27" s="1">
        <f t="shared" si="1"/>
        <v>4123201.625</v>
      </c>
      <c r="E27" s="1">
        <f t="shared" si="2"/>
        <v>312518.375</v>
      </c>
      <c r="F27" s="1">
        <f t="shared" si="3"/>
        <v>312518.375</v>
      </c>
      <c r="G27" s="1">
        <f t="shared" si="4"/>
        <v>97667734712.640625</v>
      </c>
      <c r="H27" s="2">
        <f t="shared" si="5"/>
        <v>7.0454937417149868</v>
      </c>
      <c r="R27">
        <f t="shared" si="6"/>
        <v>4123201.625</v>
      </c>
      <c r="S27" s="1"/>
    </row>
    <row r="28" spans="1:19" ht="15.6" x14ac:dyDescent="0.3">
      <c r="A28" s="24">
        <v>42887</v>
      </c>
      <c r="B28" s="25">
        <v>4048386</v>
      </c>
      <c r="C28" s="1">
        <f t="shared" si="0"/>
        <v>4097666.75</v>
      </c>
      <c r="D28" s="1">
        <f t="shared" si="1"/>
        <v>4104733.875</v>
      </c>
      <c r="E28" s="1">
        <f t="shared" si="2"/>
        <v>-56347.875</v>
      </c>
      <c r="F28" s="1">
        <f t="shared" si="3"/>
        <v>56347.875</v>
      </c>
      <c r="G28" s="1">
        <f t="shared" si="4"/>
        <v>3175083017.015625</v>
      </c>
      <c r="H28" s="2">
        <f t="shared" si="5"/>
        <v>1.391860237635443</v>
      </c>
      <c r="R28">
        <f t="shared" si="6"/>
        <v>4104733.875</v>
      </c>
      <c r="S28" s="1"/>
    </row>
    <row r="29" spans="1:19" ht="15.6" x14ac:dyDescent="0.3">
      <c r="A29" s="24">
        <v>42917</v>
      </c>
      <c r="B29" s="25">
        <v>3963236</v>
      </c>
      <c r="C29" s="1">
        <f t="shared" si="0"/>
        <v>3966798.25</v>
      </c>
      <c r="D29" s="1">
        <f t="shared" si="1"/>
        <v>4032232.5</v>
      </c>
      <c r="E29" s="1">
        <f t="shared" si="2"/>
        <v>-68996.5</v>
      </c>
      <c r="F29" s="1">
        <f t="shared" si="3"/>
        <v>68996.5</v>
      </c>
      <c r="G29" s="1">
        <f t="shared" si="4"/>
        <v>4760517012.25</v>
      </c>
      <c r="H29" s="2">
        <f t="shared" si="5"/>
        <v>1.7409132335293687</v>
      </c>
      <c r="R29">
        <f t="shared" si="6"/>
        <v>4032232.5</v>
      </c>
      <c r="S29" s="1"/>
    </row>
    <row r="30" spans="1:19" ht="15.6" x14ac:dyDescent="0.3">
      <c r="A30" s="24">
        <v>42948</v>
      </c>
      <c r="B30" s="25">
        <v>3943325</v>
      </c>
      <c r="C30" s="1">
        <f t="shared" si="0"/>
        <v>4052606.25</v>
      </c>
      <c r="D30" s="1">
        <f t="shared" si="1"/>
        <v>4009702.25</v>
      </c>
      <c r="E30" s="1">
        <f t="shared" si="2"/>
        <v>-66377.25</v>
      </c>
      <c r="F30" s="1">
        <f t="shared" si="3"/>
        <v>66377.25</v>
      </c>
      <c r="G30" s="1">
        <f t="shared" si="4"/>
        <v>4405939317.5625</v>
      </c>
      <c r="H30" s="2">
        <f t="shared" si="5"/>
        <v>1.6832812410846176</v>
      </c>
      <c r="R30">
        <f t="shared" si="6"/>
        <v>4009702.25</v>
      </c>
      <c r="S30" s="1"/>
    </row>
    <row r="31" spans="1:19" ht="15.6" x14ac:dyDescent="0.3">
      <c r="A31" s="24">
        <v>42979</v>
      </c>
      <c r="B31" s="25">
        <v>3912246</v>
      </c>
      <c r="C31" s="1">
        <f t="shared" si="0"/>
        <v>4157356.25</v>
      </c>
      <c r="D31" s="1">
        <f t="shared" si="1"/>
        <v>4104981.25</v>
      </c>
      <c r="E31" s="1">
        <f t="shared" si="2"/>
        <v>-192735.25</v>
      </c>
      <c r="F31" s="1">
        <f t="shared" si="3"/>
        <v>192735.25</v>
      </c>
      <c r="G31" s="1">
        <f t="shared" si="4"/>
        <v>37146876592.5625</v>
      </c>
      <c r="H31" s="2">
        <f t="shared" si="5"/>
        <v>4.9264604015187183</v>
      </c>
      <c r="R31">
        <f t="shared" si="6"/>
        <v>4104981.25</v>
      </c>
      <c r="S31" s="1"/>
    </row>
    <row r="32" spans="1:19" ht="15.6" x14ac:dyDescent="0.3">
      <c r="A32" s="24">
        <v>43009</v>
      </c>
      <c r="B32" s="25">
        <v>4391618</v>
      </c>
      <c r="C32" s="1">
        <f t="shared" si="0"/>
        <v>4351572.5</v>
      </c>
      <c r="D32" s="1">
        <f t="shared" si="1"/>
        <v>4254464.375</v>
      </c>
      <c r="E32" s="1">
        <f t="shared" si="2"/>
        <v>137153.625</v>
      </c>
      <c r="F32" s="1">
        <f t="shared" si="3"/>
        <v>137153.625</v>
      </c>
      <c r="G32" s="1">
        <f t="shared" si="4"/>
        <v>18811116850.640625</v>
      </c>
      <c r="H32" s="2">
        <f t="shared" si="5"/>
        <v>3.1230773031716326</v>
      </c>
      <c r="R32">
        <f t="shared" si="6"/>
        <v>4254464.375</v>
      </c>
      <c r="S32" s="1"/>
    </row>
    <row r="33" spans="1:19" ht="15.6" x14ac:dyDescent="0.3">
      <c r="A33" s="24">
        <v>43040</v>
      </c>
      <c r="B33" s="25">
        <v>4382236</v>
      </c>
      <c r="C33" s="1">
        <f t="shared" si="0"/>
        <v>4592878</v>
      </c>
      <c r="D33" s="1">
        <f t="shared" si="1"/>
        <v>4472225.25</v>
      </c>
      <c r="E33" s="1">
        <f t="shared" si="2"/>
        <v>-89989.25</v>
      </c>
      <c r="F33" s="1">
        <f t="shared" si="3"/>
        <v>89989.25</v>
      </c>
      <c r="G33" s="1">
        <f t="shared" si="4"/>
        <v>8098065115.5625</v>
      </c>
      <c r="H33" s="2">
        <f t="shared" si="5"/>
        <v>2.0535007699265853</v>
      </c>
      <c r="R33">
        <f t="shared" si="6"/>
        <v>4472225.25</v>
      </c>
      <c r="S33" s="1"/>
    </row>
    <row r="34" spans="1:19" ht="15.6" x14ac:dyDescent="0.3">
      <c r="A34" s="24">
        <v>43070</v>
      </c>
      <c r="B34" s="25">
        <v>4720190</v>
      </c>
      <c r="C34" s="1">
        <f t="shared" si="0"/>
        <v>4638638.5</v>
      </c>
      <c r="D34" s="1">
        <f t="shared" si="1"/>
        <v>4615758.25</v>
      </c>
      <c r="E34" s="1">
        <f t="shared" si="2"/>
        <v>104431.75</v>
      </c>
      <c r="F34" s="1">
        <f t="shared" si="3"/>
        <v>104431.75</v>
      </c>
      <c r="G34" s="1">
        <f t="shared" si="4"/>
        <v>10905990408.0625</v>
      </c>
      <c r="H34" s="2">
        <f t="shared" si="5"/>
        <v>2.2124480158637683</v>
      </c>
      <c r="R34">
        <f t="shared" si="6"/>
        <v>4615758.25</v>
      </c>
      <c r="S34" s="1"/>
    </row>
    <row r="35" spans="1:19" ht="15.6" x14ac:dyDescent="0.3">
      <c r="A35" s="24">
        <v>43101</v>
      </c>
      <c r="B35" s="25">
        <v>4877468</v>
      </c>
      <c r="C35" s="1">
        <f t="shared" si="0"/>
        <v>4766303.75</v>
      </c>
      <c r="D35" s="1">
        <f t="shared" si="1"/>
        <v>4702471.125</v>
      </c>
      <c r="E35" s="1">
        <f t="shared" si="2"/>
        <v>174996.875</v>
      </c>
      <c r="F35" s="1">
        <f t="shared" si="3"/>
        <v>174996.875</v>
      </c>
      <c r="G35" s="1">
        <f t="shared" si="4"/>
        <v>30623906259.765625</v>
      </c>
      <c r="H35" s="2">
        <f t="shared" si="5"/>
        <v>3.5878631084816961</v>
      </c>
      <c r="R35">
        <f t="shared" si="6"/>
        <v>4702471.125</v>
      </c>
      <c r="S35" s="1"/>
    </row>
    <row r="36" spans="1:19" ht="15.6" x14ac:dyDescent="0.3">
      <c r="A36" s="24">
        <v>43132</v>
      </c>
      <c r="B36" s="25">
        <v>4574660</v>
      </c>
      <c r="C36" s="1">
        <f t="shared" si="0"/>
        <v>4810942.25</v>
      </c>
      <c r="D36" s="1">
        <f t="shared" si="1"/>
        <v>4788623</v>
      </c>
      <c r="E36" s="1">
        <f t="shared" si="2"/>
        <v>-213963</v>
      </c>
      <c r="F36" s="1">
        <f t="shared" si="3"/>
        <v>213963</v>
      </c>
      <c r="G36" s="1">
        <f t="shared" si="4"/>
        <v>45780165369</v>
      </c>
      <c r="H36" s="2">
        <f t="shared" si="5"/>
        <v>4.6771344755675832</v>
      </c>
      <c r="R36">
        <f t="shared" si="6"/>
        <v>4788623</v>
      </c>
      <c r="S36" s="1"/>
    </row>
    <row r="37" spans="1:19" ht="15.6" x14ac:dyDescent="0.3">
      <c r="A37" s="24">
        <v>43160</v>
      </c>
      <c r="B37" s="25">
        <v>4892897</v>
      </c>
      <c r="C37" s="1">
        <f t="shared" si="0"/>
        <v>4888313</v>
      </c>
      <c r="D37" s="1">
        <f t="shared" si="1"/>
        <v>4849627.625</v>
      </c>
      <c r="E37" s="1">
        <f t="shared" si="2"/>
        <v>43269.375</v>
      </c>
      <c r="F37" s="1">
        <f t="shared" si="3"/>
        <v>43269.375</v>
      </c>
      <c r="G37" s="1">
        <f t="shared" si="4"/>
        <v>1872238812.890625</v>
      </c>
      <c r="H37" s="2">
        <f t="shared" si="5"/>
        <v>0.88433038749844928</v>
      </c>
      <c r="R37">
        <f t="shared" si="6"/>
        <v>4849627.625</v>
      </c>
      <c r="S37" s="1"/>
    </row>
    <row r="38" spans="1:19" ht="15.6" x14ac:dyDescent="0.3">
      <c r="A38" s="24">
        <v>43191</v>
      </c>
      <c r="B38" s="25">
        <v>4898744</v>
      </c>
      <c r="C38" s="1">
        <f t="shared" si="0"/>
        <v>4992401.25</v>
      </c>
      <c r="D38" s="1">
        <f t="shared" si="1"/>
        <v>4940357.125</v>
      </c>
      <c r="E38" s="1">
        <f t="shared" si="2"/>
        <v>-41613.125</v>
      </c>
      <c r="F38" s="1">
        <f t="shared" si="3"/>
        <v>41613.125</v>
      </c>
      <c r="G38" s="1">
        <f t="shared" si="4"/>
        <v>1731652172.265625</v>
      </c>
      <c r="H38" s="2">
        <f t="shared" si="5"/>
        <v>0.84946518944447791</v>
      </c>
      <c r="R38">
        <f t="shared" si="6"/>
        <v>4940357.125</v>
      </c>
      <c r="S38" s="1"/>
    </row>
    <row r="39" spans="1:19" ht="15.6" x14ac:dyDescent="0.3">
      <c r="A39" s="24">
        <v>43221</v>
      </c>
      <c r="B39" s="25">
        <v>5186951</v>
      </c>
      <c r="C39" s="1">
        <f t="shared" si="0"/>
        <v>5105596.5</v>
      </c>
      <c r="D39" s="1">
        <f t="shared" si="1"/>
        <v>5048998.875</v>
      </c>
      <c r="E39" s="1">
        <f t="shared" si="2"/>
        <v>137952.125</v>
      </c>
      <c r="F39" s="1">
        <f t="shared" si="3"/>
        <v>137952.125</v>
      </c>
      <c r="G39" s="1">
        <f t="shared" si="4"/>
        <v>19030788792.015625</v>
      </c>
      <c r="H39" s="2">
        <f t="shared" si="5"/>
        <v>2.6595995412333759</v>
      </c>
      <c r="R39">
        <f t="shared" si="6"/>
        <v>5048998.875</v>
      </c>
      <c r="S39" s="1"/>
    </row>
    <row r="40" spans="1:19" ht="15.6" x14ac:dyDescent="0.3">
      <c r="A40" s="24">
        <v>43252</v>
      </c>
      <c r="B40" s="25">
        <v>4991013</v>
      </c>
      <c r="C40" s="1">
        <f t="shared" si="0"/>
        <v>5153950</v>
      </c>
      <c r="D40" s="1">
        <f t="shared" si="1"/>
        <v>5129773.25</v>
      </c>
      <c r="E40" s="1">
        <f t="shared" si="2"/>
        <v>-138760.25</v>
      </c>
      <c r="F40" s="1">
        <f t="shared" si="3"/>
        <v>138760.25</v>
      </c>
      <c r="G40" s="1">
        <f t="shared" si="4"/>
        <v>19254406980.0625</v>
      </c>
      <c r="H40" s="2">
        <f t="shared" si="5"/>
        <v>2.7802021353180209</v>
      </c>
      <c r="R40">
        <f t="shared" si="6"/>
        <v>5129773.25</v>
      </c>
      <c r="S40" s="1"/>
    </row>
    <row r="41" spans="1:19" ht="15.6" x14ac:dyDescent="0.3">
      <c r="A41" s="24">
        <v>43282</v>
      </c>
      <c r="B41" s="25">
        <v>5345678</v>
      </c>
      <c r="C41" s="1">
        <f t="shared" si="0"/>
        <v>5167019.25</v>
      </c>
      <c r="D41" s="1">
        <f t="shared" si="1"/>
        <v>5160484.625</v>
      </c>
      <c r="E41" s="1">
        <f t="shared" si="2"/>
        <v>185193.375</v>
      </c>
      <c r="F41" s="1">
        <f t="shared" si="3"/>
        <v>185193.375</v>
      </c>
      <c r="G41" s="1">
        <f t="shared" si="4"/>
        <v>34296586143.890625</v>
      </c>
      <c r="H41" s="2">
        <f t="shared" si="5"/>
        <v>3.4643570937119672</v>
      </c>
      <c r="R41">
        <f t="shared" si="6"/>
        <v>5160484.625</v>
      </c>
      <c r="S41" s="1"/>
    </row>
    <row r="42" spans="1:19" ht="15.6" x14ac:dyDescent="0.3">
      <c r="A42" s="24">
        <v>43313</v>
      </c>
      <c r="B42" s="25">
        <v>5092158</v>
      </c>
      <c r="C42" s="1">
        <f t="shared" si="0"/>
        <v>5281802.25</v>
      </c>
      <c r="D42" s="1">
        <f t="shared" si="1"/>
        <v>5224410.75</v>
      </c>
      <c r="E42" s="1">
        <f t="shared" si="2"/>
        <v>-132252.75</v>
      </c>
      <c r="F42" s="1">
        <f t="shared" si="3"/>
        <v>132252.75</v>
      </c>
      <c r="G42" s="1">
        <f t="shared" si="4"/>
        <v>17490789882.5625</v>
      </c>
      <c r="H42" s="2">
        <f t="shared" si="5"/>
        <v>2.5971847299317892</v>
      </c>
      <c r="R42">
        <f t="shared" si="6"/>
        <v>5224410.75</v>
      </c>
      <c r="S42" s="1"/>
    </row>
    <row r="43" spans="1:19" ht="15.6" x14ac:dyDescent="0.3">
      <c r="A43" s="24">
        <v>43344</v>
      </c>
      <c r="B43" s="25">
        <v>5239228</v>
      </c>
      <c r="C43" s="1">
        <f t="shared" si="0"/>
        <v>5302716</v>
      </c>
      <c r="D43" s="1">
        <f t="shared" si="1"/>
        <v>5292259.125</v>
      </c>
      <c r="E43" s="1">
        <f t="shared" si="2"/>
        <v>-53031.125</v>
      </c>
      <c r="F43" s="1">
        <f t="shared" si="3"/>
        <v>53031.125</v>
      </c>
      <c r="G43" s="1">
        <f t="shared" si="4"/>
        <v>2812300218.765625</v>
      </c>
      <c r="H43" s="2">
        <f t="shared" si="5"/>
        <v>1.0121934949194804</v>
      </c>
      <c r="R43">
        <f t="shared" si="6"/>
        <v>5292259.125</v>
      </c>
      <c r="S43" s="1"/>
    </row>
    <row r="44" spans="1:19" ht="15.6" x14ac:dyDescent="0.3">
      <c r="A44" s="24">
        <v>43374</v>
      </c>
      <c r="B44" s="25">
        <v>5450145</v>
      </c>
      <c r="C44" s="1">
        <f t="shared" si="0"/>
        <v>5522590.25</v>
      </c>
      <c r="D44" s="1">
        <f t="shared" si="1"/>
        <v>5412653.125</v>
      </c>
      <c r="E44" s="1">
        <f t="shared" si="2"/>
        <v>37491.875</v>
      </c>
      <c r="F44" s="1">
        <f t="shared" si="3"/>
        <v>37491.875</v>
      </c>
      <c r="G44" s="1">
        <f t="shared" si="4"/>
        <v>1405640691.015625</v>
      </c>
      <c r="H44" s="2">
        <f t="shared" si="5"/>
        <v>0.68790600984010519</v>
      </c>
      <c r="R44">
        <f t="shared" si="6"/>
        <v>5412653.125</v>
      </c>
      <c r="S44" s="1"/>
    </row>
    <row r="45" spans="1:19" ht="15.6" x14ac:dyDescent="0.3">
      <c r="A45" s="24">
        <v>43405</v>
      </c>
      <c r="B45" s="25">
        <v>5429333</v>
      </c>
      <c r="C45" s="1">
        <f t="shared" si="0"/>
        <v>5667783.75</v>
      </c>
      <c r="D45" s="1">
        <f t="shared" si="1"/>
        <v>5595187</v>
      </c>
      <c r="E45" s="1">
        <f t="shared" si="2"/>
        <v>-165854</v>
      </c>
      <c r="F45" s="1">
        <f t="shared" si="3"/>
        <v>165854</v>
      </c>
      <c r="G45" s="1">
        <f t="shared" si="4"/>
        <v>27507549316</v>
      </c>
      <c r="H45" s="2">
        <f t="shared" si="5"/>
        <v>3.0547767101410064</v>
      </c>
      <c r="R45">
        <f t="shared" si="6"/>
        <v>5595187</v>
      </c>
      <c r="S45" s="1"/>
    </row>
    <row r="46" spans="1:19" ht="15.6" x14ac:dyDescent="0.3">
      <c r="A46" s="24">
        <v>43435</v>
      </c>
      <c r="B46" s="25">
        <v>5971655</v>
      </c>
      <c r="C46" s="1">
        <f t="shared" si="0"/>
        <v>5647424.25</v>
      </c>
      <c r="D46" s="1">
        <f t="shared" si="1"/>
        <v>5657604</v>
      </c>
      <c r="E46" s="1">
        <f t="shared" si="2"/>
        <v>314051</v>
      </c>
      <c r="F46" s="1">
        <f t="shared" si="3"/>
        <v>314051</v>
      </c>
      <c r="G46" s="1">
        <f t="shared" si="4"/>
        <v>98628030601</v>
      </c>
      <c r="H46" s="2">
        <f t="shared" si="5"/>
        <v>5.2590278574365064</v>
      </c>
      <c r="R46">
        <f t="shared" si="6"/>
        <v>5657604</v>
      </c>
      <c r="S46" s="1"/>
    </row>
    <row r="47" spans="1:19" ht="15.6" x14ac:dyDescent="0.3">
      <c r="A47" s="24">
        <v>43466</v>
      </c>
      <c r="B47" s="25">
        <v>5820002</v>
      </c>
      <c r="C47" s="1">
        <f t="shared" si="0"/>
        <v>5777423.5</v>
      </c>
      <c r="D47" s="1">
        <f t="shared" si="1"/>
        <v>5712423.875</v>
      </c>
      <c r="E47" s="1">
        <f t="shared" si="2"/>
        <v>107578.125</v>
      </c>
      <c r="F47" s="1">
        <f t="shared" si="3"/>
        <v>107578.125</v>
      </c>
      <c r="G47" s="1">
        <f t="shared" si="4"/>
        <v>11573052978.515625</v>
      </c>
      <c r="H47" s="2">
        <f t="shared" si="5"/>
        <v>1.848420756556441</v>
      </c>
      <c r="R47">
        <f t="shared" si="6"/>
        <v>5712423.875</v>
      </c>
      <c r="S47" s="1"/>
    </row>
    <row r="48" spans="1:19" ht="15.6" x14ac:dyDescent="0.3">
      <c r="A48" s="24">
        <v>43497</v>
      </c>
      <c r="B48" s="25">
        <v>5368707</v>
      </c>
      <c r="C48" s="1">
        <f t="shared" si="0"/>
        <v>5781259.5</v>
      </c>
      <c r="D48" s="1">
        <f t="shared" si="1"/>
        <v>5779341.5</v>
      </c>
      <c r="E48" s="1">
        <f t="shared" si="2"/>
        <v>-410634.5</v>
      </c>
      <c r="F48" s="1">
        <f t="shared" si="3"/>
        <v>410634.5</v>
      </c>
      <c r="G48" s="1">
        <f t="shared" si="4"/>
        <v>168620692590.25</v>
      </c>
      <c r="H48" s="2">
        <f t="shared" si="5"/>
        <v>7.6486666156301686</v>
      </c>
      <c r="R48">
        <f t="shared" si="6"/>
        <v>5779341.5</v>
      </c>
      <c r="S48" s="1"/>
    </row>
    <row r="49" spans="1:19" ht="15.6" x14ac:dyDescent="0.3">
      <c r="A49" s="24">
        <v>43525</v>
      </c>
      <c r="B49" s="25">
        <v>5949330</v>
      </c>
      <c r="C49" s="1">
        <f t="shared" si="0"/>
        <v>5941893.75</v>
      </c>
      <c r="D49" s="1">
        <f t="shared" si="1"/>
        <v>5861576.625</v>
      </c>
      <c r="E49" s="1">
        <f t="shared" si="2"/>
        <v>87753.375</v>
      </c>
      <c r="F49" s="1">
        <f t="shared" si="3"/>
        <v>87753.375</v>
      </c>
      <c r="G49" s="1">
        <f t="shared" si="4"/>
        <v>7700654823.890625</v>
      </c>
      <c r="H49" s="2">
        <f t="shared" si="5"/>
        <v>1.4750127325261837</v>
      </c>
      <c r="R49">
        <f t="shared" si="6"/>
        <v>5861576.625</v>
      </c>
      <c r="S49" s="1"/>
    </row>
    <row r="50" spans="1:19" ht="15.6" x14ac:dyDescent="0.3">
      <c r="A50" s="24">
        <v>43556</v>
      </c>
      <c r="B50" s="25">
        <v>5986999</v>
      </c>
      <c r="C50" s="1">
        <f t="shared" si="0"/>
        <v>6171361.5</v>
      </c>
      <c r="D50" s="1">
        <f t="shared" si="1"/>
        <v>6056627.625</v>
      </c>
      <c r="E50" s="1">
        <f t="shared" si="2"/>
        <v>-69628.625</v>
      </c>
      <c r="F50" s="1">
        <f t="shared" si="3"/>
        <v>69628.625</v>
      </c>
      <c r="G50" s="1">
        <f t="shared" si="4"/>
        <v>4848145419.390625</v>
      </c>
      <c r="H50" s="2">
        <f t="shared" si="5"/>
        <v>1.1629971042253389</v>
      </c>
      <c r="R50">
        <f t="shared" si="6"/>
        <v>6056627.625</v>
      </c>
      <c r="S50" s="1"/>
    </row>
    <row r="51" spans="1:19" ht="15.6" x14ac:dyDescent="0.3">
      <c r="A51" s="24">
        <v>43586</v>
      </c>
      <c r="B51" s="25">
        <v>6462539</v>
      </c>
      <c r="C51" s="1">
        <f t="shared" si="0"/>
        <v>6243670.25</v>
      </c>
      <c r="D51" s="1">
        <f t="shared" si="1"/>
        <v>6207515.875</v>
      </c>
      <c r="E51" s="1">
        <f t="shared" si="2"/>
        <v>255023.125</v>
      </c>
      <c r="F51" s="1">
        <f t="shared" si="3"/>
        <v>255023.125</v>
      </c>
      <c r="G51" s="1">
        <f t="shared" si="4"/>
        <v>65036794284.765625</v>
      </c>
      <c r="H51" s="2">
        <f t="shared" si="5"/>
        <v>3.9461754118621175</v>
      </c>
      <c r="R51">
        <f t="shared" si="6"/>
        <v>6207515.875</v>
      </c>
      <c r="S51" s="1"/>
    </row>
    <row r="52" spans="1:19" ht="15.6" x14ac:dyDescent="0.3">
      <c r="A52" s="24">
        <v>43617</v>
      </c>
      <c r="B52" s="25">
        <v>6286578</v>
      </c>
      <c r="C52" s="1">
        <f t="shared" si="0"/>
        <v>6278219</v>
      </c>
      <c r="D52" s="1">
        <f t="shared" si="1"/>
        <v>6260944.625</v>
      </c>
      <c r="E52" s="1">
        <f t="shared" si="2"/>
        <v>25633.375</v>
      </c>
      <c r="F52" s="1">
        <f t="shared" si="3"/>
        <v>25633.375</v>
      </c>
      <c r="G52" s="1">
        <f t="shared" si="4"/>
        <v>657069913.890625</v>
      </c>
      <c r="H52" s="2">
        <f t="shared" si="5"/>
        <v>0.40774766494585762</v>
      </c>
      <c r="R52">
        <f t="shared" si="6"/>
        <v>6260944.625</v>
      </c>
      <c r="S52" s="1"/>
    </row>
    <row r="53" spans="1:19" ht="15.6" x14ac:dyDescent="0.3">
      <c r="A53" s="24">
        <v>43647</v>
      </c>
      <c r="B53" s="25">
        <v>6238565</v>
      </c>
      <c r="C53" s="1">
        <f t="shared" si="0"/>
        <v>6200541.75</v>
      </c>
      <c r="D53" s="1">
        <f t="shared" si="1"/>
        <v>6239380.375</v>
      </c>
      <c r="E53" s="1">
        <f t="shared" si="2"/>
        <v>-815.375</v>
      </c>
      <c r="F53" s="1">
        <f t="shared" si="3"/>
        <v>815.375</v>
      </c>
      <c r="G53" s="1">
        <f t="shared" si="4"/>
        <v>664836.390625</v>
      </c>
      <c r="H53" s="2">
        <f t="shared" si="5"/>
        <v>1.3069912712298423E-2</v>
      </c>
      <c r="R53">
        <f t="shared" si="6"/>
        <v>6239380.375</v>
      </c>
      <c r="S53" s="1"/>
    </row>
    <row r="54" spans="1:19" ht="15.6" x14ac:dyDescent="0.3">
      <c r="A54" s="24">
        <v>43678</v>
      </c>
      <c r="B54" s="25">
        <v>6125194</v>
      </c>
      <c r="C54" s="1">
        <f t="shared" si="0"/>
        <v>6251003.75</v>
      </c>
      <c r="D54" s="1">
        <f t="shared" si="1"/>
        <v>6225772.75</v>
      </c>
      <c r="E54" s="1">
        <f t="shared" si="2"/>
        <v>-100578.75</v>
      </c>
      <c r="F54" s="1">
        <f t="shared" si="3"/>
        <v>100578.75</v>
      </c>
      <c r="G54" s="1">
        <f t="shared" si="4"/>
        <v>10116084951.5625</v>
      </c>
      <c r="H54" s="2">
        <f t="shared" si="5"/>
        <v>1.642050031394924</v>
      </c>
      <c r="R54">
        <f t="shared" si="6"/>
        <v>6225772.75</v>
      </c>
      <c r="S54" s="1"/>
    </row>
    <row r="55" spans="1:19" ht="15.6" x14ac:dyDescent="0.3">
      <c r="A55" s="24">
        <v>43709</v>
      </c>
      <c r="B55" s="25">
        <v>6151830</v>
      </c>
      <c r="C55" s="1">
        <f t="shared" si="0"/>
        <v>6403002.25</v>
      </c>
      <c r="D55" s="1">
        <f t="shared" si="1"/>
        <v>6327003</v>
      </c>
      <c r="E55" s="1">
        <f t="shared" si="2"/>
        <v>-175173</v>
      </c>
      <c r="F55" s="1">
        <f t="shared" si="3"/>
        <v>175173</v>
      </c>
      <c r="G55" s="1">
        <f t="shared" si="4"/>
        <v>30685579929</v>
      </c>
      <c r="H55" s="2">
        <f t="shared" si="5"/>
        <v>2.8474941602742598</v>
      </c>
      <c r="R55">
        <f t="shared" si="6"/>
        <v>6327003</v>
      </c>
      <c r="S55" s="1"/>
    </row>
    <row r="56" spans="1:19" ht="15.6" x14ac:dyDescent="0.3">
      <c r="A56" s="24">
        <v>43739</v>
      </c>
      <c r="B56" s="25">
        <v>6488426</v>
      </c>
      <c r="C56" s="1">
        <f t="shared" si="0"/>
        <v>6612223.75</v>
      </c>
      <c r="D56" s="1">
        <f t="shared" si="1"/>
        <v>6507613</v>
      </c>
      <c r="E56" s="1">
        <f t="shared" si="2"/>
        <v>-19187</v>
      </c>
      <c r="F56" s="1">
        <f t="shared" si="3"/>
        <v>19187</v>
      </c>
      <c r="G56" s="1">
        <f t="shared" si="4"/>
        <v>368140969</v>
      </c>
      <c r="H56" s="2">
        <f t="shared" si="5"/>
        <v>0.2957111632312675</v>
      </c>
      <c r="R56">
        <f t="shared" si="6"/>
        <v>6507613</v>
      </c>
      <c r="S56" s="1"/>
    </row>
    <row r="57" spans="1:19" ht="15.6" x14ac:dyDescent="0.3">
      <c r="A57" s="24">
        <v>43770</v>
      </c>
      <c r="B57" s="25">
        <v>6846559</v>
      </c>
      <c r="C57" s="1">
        <f t="shared" si="0"/>
        <v>6792243</v>
      </c>
      <c r="D57" s="1">
        <f t="shared" si="1"/>
        <v>6702233.375</v>
      </c>
      <c r="E57" s="1">
        <f t="shared" si="2"/>
        <v>144325.625</v>
      </c>
      <c r="F57" s="1">
        <f t="shared" si="3"/>
        <v>144325.625</v>
      </c>
      <c r="G57" s="1">
        <f t="shared" si="4"/>
        <v>20829886031.640625</v>
      </c>
      <c r="H57" s="2">
        <f t="shared" si="5"/>
        <v>2.1080023556358749</v>
      </c>
      <c r="R57">
        <f t="shared" si="6"/>
        <v>6702233.375</v>
      </c>
      <c r="S57" s="1"/>
    </row>
    <row r="58" spans="1:19" ht="15.6" x14ac:dyDescent="0.3">
      <c r="A58" s="24">
        <v>43800</v>
      </c>
      <c r="B58" s="25">
        <v>6962080</v>
      </c>
      <c r="C58" s="1">
        <f t="shared" si="0"/>
        <v>6808280.5</v>
      </c>
      <c r="D58" s="1">
        <f t="shared" si="1"/>
        <v>6800261.75</v>
      </c>
      <c r="E58" s="1">
        <f t="shared" si="2"/>
        <v>161818.25</v>
      </c>
      <c r="F58" s="1">
        <f t="shared" si="3"/>
        <v>161818.25</v>
      </c>
      <c r="G58" s="1">
        <f t="shared" si="4"/>
        <v>26185146033.0625</v>
      </c>
      <c r="H58" s="2">
        <f t="shared" si="5"/>
        <v>2.324280243835176</v>
      </c>
      <c r="R58">
        <f t="shared" si="6"/>
        <v>6800261.75</v>
      </c>
      <c r="S58" s="1"/>
    </row>
    <row r="59" spans="1:19" ht="15.6" x14ac:dyDescent="0.3">
      <c r="A59" s="24">
        <v>43831</v>
      </c>
      <c r="B59" s="25">
        <v>6871907</v>
      </c>
      <c r="C59" s="1">
        <f t="shared" si="0"/>
        <v>6109817.5</v>
      </c>
      <c r="D59" s="1">
        <f t="shared" si="1"/>
        <v>6459049</v>
      </c>
      <c r="E59" s="1">
        <f t="shared" si="2"/>
        <v>412858</v>
      </c>
      <c r="F59" s="1">
        <f t="shared" si="3"/>
        <v>412858</v>
      </c>
      <c r="G59" s="1">
        <f t="shared" si="4"/>
        <v>170451728164</v>
      </c>
      <c r="H59" s="2">
        <f t="shared" si="5"/>
        <v>6.0079101768984939</v>
      </c>
      <c r="R59">
        <f t="shared" si="6"/>
        <v>6459049</v>
      </c>
      <c r="S59" s="1"/>
    </row>
    <row r="60" spans="1:19" ht="15.6" x14ac:dyDescent="0.3">
      <c r="A60" s="24">
        <v>43862</v>
      </c>
      <c r="B60" s="25">
        <v>6552576</v>
      </c>
      <c r="C60" s="1">
        <f t="shared" si="0"/>
        <v>4404861</v>
      </c>
      <c r="D60" s="1">
        <f t="shared" si="1"/>
        <v>5257339.25</v>
      </c>
      <c r="E60" s="1">
        <f t="shared" si="2"/>
        <v>1295236.75</v>
      </c>
      <c r="F60" s="1">
        <f t="shared" si="3"/>
        <v>1295236.75</v>
      </c>
      <c r="G60" s="1">
        <f t="shared" si="4"/>
        <v>1677638238550.5625</v>
      </c>
      <c r="H60" s="2">
        <f t="shared" si="5"/>
        <v>19.766832921892092</v>
      </c>
      <c r="R60">
        <f t="shared" si="6"/>
        <v>5257339.25</v>
      </c>
      <c r="S60" s="1"/>
    </row>
    <row r="61" spans="1:19" ht="15.6" x14ac:dyDescent="0.3">
      <c r="A61" s="24">
        <v>43891</v>
      </c>
      <c r="B61" s="25">
        <v>4052707</v>
      </c>
      <c r="C61" s="1">
        <f t="shared" si="0"/>
        <v>2948593.25</v>
      </c>
      <c r="D61" s="1">
        <f t="shared" si="1"/>
        <v>3676727.125</v>
      </c>
      <c r="E61" s="1">
        <f t="shared" si="2"/>
        <v>375979.875</v>
      </c>
      <c r="F61" s="1">
        <f t="shared" si="3"/>
        <v>375979.875</v>
      </c>
      <c r="G61" s="1">
        <f t="shared" si="4"/>
        <v>141360866405.01563</v>
      </c>
      <c r="H61" s="2">
        <f t="shared" si="5"/>
        <v>9.2772528337232369</v>
      </c>
      <c r="R61">
        <f t="shared" si="6"/>
        <v>3676727.125</v>
      </c>
      <c r="S61" s="1"/>
    </row>
    <row r="62" spans="1:19" ht="15.6" x14ac:dyDescent="0.3">
      <c r="A62" s="24">
        <v>43952</v>
      </c>
      <c r="B62" s="25">
        <v>142254</v>
      </c>
      <c r="C62" s="1">
        <f t="shared" si="0"/>
        <v>1628509.25</v>
      </c>
      <c r="D62" s="1">
        <f t="shared" si="1"/>
        <v>2288551.25</v>
      </c>
      <c r="E62" s="1">
        <f t="shared" si="2"/>
        <v>-2146297.25</v>
      </c>
      <c r="F62" s="1">
        <f t="shared" si="3"/>
        <v>2146297.25</v>
      </c>
      <c r="G62" s="1">
        <f t="shared" si="4"/>
        <v>4606591885357.5625</v>
      </c>
      <c r="H62" s="2">
        <f t="shared" si="5"/>
        <v>1508.7781362914225</v>
      </c>
      <c r="R62">
        <f t="shared" si="6"/>
        <v>2288551.25</v>
      </c>
      <c r="S62" s="1"/>
    </row>
    <row r="63" spans="1:19" ht="15.6" x14ac:dyDescent="0.3">
      <c r="A63" s="24">
        <v>43983</v>
      </c>
      <c r="B63" s="25">
        <v>1046836</v>
      </c>
      <c r="C63" s="1">
        <f t="shared" si="0"/>
        <v>1035779.25</v>
      </c>
      <c r="D63" s="1">
        <f t="shared" si="1"/>
        <v>1332144.25</v>
      </c>
      <c r="E63" s="1">
        <f t="shared" si="2"/>
        <v>-285308.25</v>
      </c>
      <c r="F63" s="1">
        <f t="shared" si="3"/>
        <v>285308.25</v>
      </c>
      <c r="G63" s="1">
        <f t="shared" si="4"/>
        <v>81400797518.0625</v>
      </c>
      <c r="H63" s="2">
        <f t="shared" si="5"/>
        <v>27.25434069902067</v>
      </c>
      <c r="R63">
        <f t="shared" si="6"/>
        <v>1332144.25</v>
      </c>
      <c r="S63" s="1"/>
    </row>
    <row r="64" spans="1:19" ht="15.6" x14ac:dyDescent="0.3">
      <c r="A64" s="24">
        <v>44013</v>
      </c>
      <c r="B64" s="25">
        <v>1272240</v>
      </c>
      <c r="C64" s="1">
        <f t="shared" si="0"/>
        <v>1566600.5</v>
      </c>
      <c r="D64" s="1">
        <f t="shared" si="1"/>
        <v>1301189.875</v>
      </c>
      <c r="E64" s="1">
        <f t="shared" si="2"/>
        <v>-28949.875</v>
      </c>
      <c r="F64" s="1">
        <f t="shared" si="3"/>
        <v>28949.875</v>
      </c>
      <c r="G64" s="1">
        <f t="shared" si="4"/>
        <v>838095262.515625</v>
      </c>
      <c r="H64" s="2">
        <f t="shared" si="5"/>
        <v>2.2755042287618688</v>
      </c>
      <c r="R64">
        <f t="shared" si="6"/>
        <v>1301189.875</v>
      </c>
      <c r="S64" s="1"/>
    </row>
    <row r="65" spans="1:19" ht="15.6" x14ac:dyDescent="0.3">
      <c r="A65" s="24">
        <v>44044</v>
      </c>
      <c r="B65" s="25">
        <v>1681787</v>
      </c>
      <c r="C65" s="1">
        <f t="shared" si="0"/>
        <v>2036600.25</v>
      </c>
      <c r="D65" s="1">
        <f t="shared" si="1"/>
        <v>1801600.375</v>
      </c>
      <c r="E65" s="1">
        <f t="shared" si="2"/>
        <v>-119813.375</v>
      </c>
      <c r="F65" s="1">
        <f t="shared" si="3"/>
        <v>119813.375</v>
      </c>
      <c r="G65" s="1">
        <f t="shared" si="4"/>
        <v>14355244828.890625</v>
      </c>
      <c r="H65" s="2">
        <f t="shared" si="5"/>
        <v>7.1241705994873312</v>
      </c>
      <c r="R65">
        <f t="shared" si="6"/>
        <v>1801600.375</v>
      </c>
      <c r="S65" s="1"/>
    </row>
    <row r="66" spans="1:19" ht="15.6" x14ac:dyDescent="0.3">
      <c r="A66" s="24">
        <v>44075</v>
      </c>
      <c r="B66" s="25">
        <v>2265539</v>
      </c>
      <c r="C66" s="1">
        <f t="shared" si="0"/>
        <v>2574305</v>
      </c>
      <c r="D66" s="1">
        <f t="shared" si="1"/>
        <v>2305452.625</v>
      </c>
      <c r="E66" s="1">
        <f t="shared" si="2"/>
        <v>-39913.625</v>
      </c>
      <c r="F66" s="1">
        <f t="shared" si="3"/>
        <v>39913.625</v>
      </c>
      <c r="G66" s="1">
        <f t="shared" si="4"/>
        <v>1593097460.640625</v>
      </c>
      <c r="H66" s="2">
        <f t="shared" si="5"/>
        <v>1.7617717020099855</v>
      </c>
      <c r="R66">
        <f t="shared" si="6"/>
        <v>2305452.625</v>
      </c>
      <c r="S66" s="1"/>
    </row>
    <row r="67" spans="1:19" ht="15.6" x14ac:dyDescent="0.3">
      <c r="A67" s="24">
        <v>44105</v>
      </c>
      <c r="B67" s="25">
        <v>2926835</v>
      </c>
      <c r="C67" s="1">
        <f t="shared" si="0"/>
        <v>3141738.75</v>
      </c>
      <c r="D67" s="1">
        <f t="shared" si="1"/>
        <v>2858021.875</v>
      </c>
      <c r="E67" s="1">
        <f t="shared" si="2"/>
        <v>68813.125</v>
      </c>
      <c r="F67" s="1">
        <f t="shared" si="3"/>
        <v>68813.125</v>
      </c>
      <c r="G67" s="1">
        <f t="shared" si="4"/>
        <v>4735246172.265625</v>
      </c>
      <c r="H67" s="2">
        <f t="shared" si="5"/>
        <v>2.3511104999086045</v>
      </c>
      <c r="R67">
        <f t="shared" si="6"/>
        <v>2858021.875</v>
      </c>
      <c r="S67" s="1"/>
    </row>
    <row r="68" spans="1:19" ht="15.6" x14ac:dyDescent="0.3">
      <c r="A68" s="24">
        <v>44136</v>
      </c>
      <c r="B68" s="25">
        <v>3423059</v>
      </c>
      <c r="C68" s="1">
        <f t="shared" ref="C68:C94" si="7">AVERAGE(B67:B70)</f>
        <v>3626032</v>
      </c>
      <c r="D68" s="1">
        <f t="shared" si="1"/>
        <v>3383885.375</v>
      </c>
      <c r="E68" s="1">
        <f t="shared" si="2"/>
        <v>39173.625</v>
      </c>
      <c r="F68" s="1">
        <f t="shared" si="3"/>
        <v>39173.625</v>
      </c>
      <c r="G68" s="1">
        <f t="shared" si="4"/>
        <v>1534572895.640625</v>
      </c>
      <c r="H68" s="2">
        <f t="shared" si="5"/>
        <v>1.14440402575591</v>
      </c>
      <c r="R68">
        <f t="shared" si="6"/>
        <v>3383885.375</v>
      </c>
      <c r="S68" s="1"/>
    </row>
    <row r="69" spans="1:19" ht="15.6" x14ac:dyDescent="0.3">
      <c r="A69" s="24">
        <v>44166</v>
      </c>
      <c r="B69" s="25">
        <v>3951522</v>
      </c>
      <c r="C69" s="1">
        <f t="shared" si="7"/>
        <v>3953939.75</v>
      </c>
      <c r="D69" s="1">
        <f t="shared" ref="D69:D94" si="8">AVERAGE(C68:C69)</f>
        <v>3789985.875</v>
      </c>
      <c r="E69" s="1">
        <f t="shared" ref="E69:E94" si="9">B69-D69</f>
        <v>161536.125</v>
      </c>
      <c r="F69" s="1">
        <f t="shared" ref="F69:F94" si="10">ABS(E69)</f>
        <v>161536.125</v>
      </c>
      <c r="G69" s="1">
        <f t="shared" ref="G69:G94" si="11">F69*F69</f>
        <v>26093919680.015625</v>
      </c>
      <c r="H69" s="2">
        <f t="shared" ref="H69:H94" si="12">(F69/B69)*100</f>
        <v>4.08794699865014</v>
      </c>
      <c r="R69">
        <f t="shared" ref="R69:R94" si="13">AVERAGE(C68,C69)</f>
        <v>3789985.875</v>
      </c>
      <c r="S69" s="1"/>
    </row>
    <row r="70" spans="1:19" ht="15.6" x14ac:dyDescent="0.3">
      <c r="A70" s="24">
        <v>44197</v>
      </c>
      <c r="B70" s="25">
        <v>4202712</v>
      </c>
      <c r="C70" s="1">
        <f t="shared" si="7"/>
        <v>4144405</v>
      </c>
      <c r="D70" s="1">
        <f t="shared" si="8"/>
        <v>4049172.375</v>
      </c>
      <c r="E70" s="1">
        <f t="shared" si="9"/>
        <v>153539.625</v>
      </c>
      <c r="F70" s="1">
        <f t="shared" si="10"/>
        <v>153539.625</v>
      </c>
      <c r="G70" s="1">
        <f t="shared" si="11"/>
        <v>23574416445.140625</v>
      </c>
      <c r="H70" s="2">
        <f t="shared" si="12"/>
        <v>3.6533463392209602</v>
      </c>
      <c r="R70">
        <f t="shared" si="13"/>
        <v>4049172.375</v>
      </c>
      <c r="S70" s="1"/>
    </row>
    <row r="71" spans="1:19" ht="15.6" x14ac:dyDescent="0.3">
      <c r="A71" s="24">
        <v>44228</v>
      </c>
      <c r="B71" s="25">
        <v>4238466</v>
      </c>
      <c r="C71" s="1">
        <f t="shared" si="7"/>
        <v>3927354</v>
      </c>
      <c r="D71" s="1">
        <f t="shared" si="8"/>
        <v>4035879.5</v>
      </c>
      <c r="E71" s="1">
        <f t="shared" si="9"/>
        <v>202586.5</v>
      </c>
      <c r="F71" s="1">
        <f t="shared" si="10"/>
        <v>202586.5</v>
      </c>
      <c r="G71" s="1">
        <f t="shared" si="11"/>
        <v>41041289982.25</v>
      </c>
      <c r="H71" s="2">
        <f t="shared" si="12"/>
        <v>4.7797127545673366</v>
      </c>
      <c r="R71">
        <f t="shared" si="13"/>
        <v>4035879.5</v>
      </c>
      <c r="S71" s="1"/>
    </row>
    <row r="72" spans="1:19" ht="15.6" x14ac:dyDescent="0.3">
      <c r="A72" s="24">
        <v>44256</v>
      </c>
      <c r="B72" s="25">
        <v>4184920</v>
      </c>
      <c r="C72" s="1">
        <f t="shared" si="7"/>
        <v>3168860.5</v>
      </c>
      <c r="D72" s="1">
        <f t="shared" si="8"/>
        <v>3548107.25</v>
      </c>
      <c r="E72" s="1">
        <f t="shared" si="9"/>
        <v>636812.75</v>
      </c>
      <c r="F72" s="1">
        <f t="shared" si="10"/>
        <v>636812.75</v>
      </c>
      <c r="G72" s="1">
        <f t="shared" si="11"/>
        <v>405530478562.5625</v>
      </c>
      <c r="H72" s="2">
        <f t="shared" si="12"/>
        <v>15.216844049587566</v>
      </c>
      <c r="R72">
        <f t="shared" si="13"/>
        <v>3548107.25</v>
      </c>
      <c r="S72" s="1"/>
    </row>
    <row r="73" spans="1:19" ht="15.6" x14ac:dyDescent="0.3">
      <c r="A73" s="24">
        <v>44287</v>
      </c>
      <c r="B73" s="26">
        <v>3083318</v>
      </c>
      <c r="C73" s="1">
        <f t="shared" si="7"/>
        <v>2534732.75</v>
      </c>
      <c r="D73" s="1">
        <f t="shared" si="8"/>
        <v>2851796.625</v>
      </c>
      <c r="E73" s="1">
        <f t="shared" si="9"/>
        <v>231521.375</v>
      </c>
      <c r="F73" s="1">
        <f t="shared" si="10"/>
        <v>231521.375</v>
      </c>
      <c r="G73" s="1">
        <f t="shared" si="11"/>
        <v>53602147081.890625</v>
      </c>
      <c r="H73" s="2">
        <f t="shared" si="12"/>
        <v>7.5088386926032289</v>
      </c>
      <c r="R73">
        <f t="shared" si="13"/>
        <v>2851796.625</v>
      </c>
      <c r="S73" s="1"/>
    </row>
    <row r="74" spans="1:19" ht="15.6" x14ac:dyDescent="0.3">
      <c r="A74" s="24">
        <v>44317</v>
      </c>
      <c r="B74" s="26">
        <v>1168738</v>
      </c>
      <c r="C74" s="1">
        <f t="shared" si="7"/>
        <v>2221620</v>
      </c>
      <c r="D74" s="1">
        <f t="shared" si="8"/>
        <v>2378176.375</v>
      </c>
      <c r="E74" s="1">
        <f t="shared" si="9"/>
        <v>-1209438.375</v>
      </c>
      <c r="F74" s="1">
        <f t="shared" si="10"/>
        <v>1209438.375</v>
      </c>
      <c r="G74" s="1">
        <f t="shared" si="11"/>
        <v>1462741182922.6406</v>
      </c>
      <c r="H74" s="2">
        <f t="shared" si="12"/>
        <v>103.48242078207434</v>
      </c>
      <c r="R74">
        <f t="shared" si="13"/>
        <v>2378176.375</v>
      </c>
      <c r="S74" s="1"/>
    </row>
    <row r="75" spans="1:19" ht="15.6" x14ac:dyDescent="0.3">
      <c r="A75" s="24">
        <v>44348</v>
      </c>
      <c r="B75" s="26">
        <v>1701955</v>
      </c>
      <c r="C75" s="1">
        <f t="shared" si="7"/>
        <v>2404862</v>
      </c>
      <c r="D75" s="1">
        <f t="shared" si="8"/>
        <v>2313241</v>
      </c>
      <c r="E75" s="1">
        <f t="shared" si="9"/>
        <v>-611286</v>
      </c>
      <c r="F75" s="1">
        <f t="shared" si="10"/>
        <v>611286</v>
      </c>
      <c r="G75" s="1">
        <f t="shared" si="11"/>
        <v>373670573796</v>
      </c>
      <c r="H75" s="2">
        <f t="shared" si="12"/>
        <v>35.916695799830194</v>
      </c>
      <c r="R75">
        <f t="shared" si="13"/>
        <v>2313241</v>
      </c>
      <c r="S75" s="1"/>
    </row>
    <row r="76" spans="1:19" ht="15.6" x14ac:dyDescent="0.3">
      <c r="A76" s="24">
        <v>44378</v>
      </c>
      <c r="B76" s="26">
        <v>2932469</v>
      </c>
      <c r="C76" s="1">
        <f t="shared" si="7"/>
        <v>3102271.25</v>
      </c>
      <c r="D76" s="1">
        <f t="shared" si="8"/>
        <v>2753566.625</v>
      </c>
      <c r="E76" s="1">
        <f t="shared" si="9"/>
        <v>178902.375</v>
      </c>
      <c r="F76" s="1">
        <f t="shared" si="10"/>
        <v>178902.375</v>
      </c>
      <c r="G76" s="1">
        <f t="shared" si="11"/>
        <v>32006059780.640625</v>
      </c>
      <c r="H76" s="2">
        <f t="shared" si="12"/>
        <v>6.1007422414354595</v>
      </c>
      <c r="R76">
        <f t="shared" si="13"/>
        <v>2753566.625</v>
      </c>
      <c r="S76" s="1"/>
    </row>
    <row r="77" spans="1:19" ht="15.6" x14ac:dyDescent="0.3">
      <c r="A77" s="24">
        <v>44409</v>
      </c>
      <c r="B77" s="26">
        <v>3816286</v>
      </c>
      <c r="C77" s="1">
        <f t="shared" si="7"/>
        <v>3878636.25</v>
      </c>
      <c r="D77" s="1">
        <f t="shared" si="8"/>
        <v>3490453.75</v>
      </c>
      <c r="E77" s="1">
        <f t="shared" si="9"/>
        <v>325832.25</v>
      </c>
      <c r="F77" s="1">
        <f t="shared" si="10"/>
        <v>325832.25</v>
      </c>
      <c r="G77" s="1">
        <f t="shared" si="11"/>
        <v>106166655140.0625</v>
      </c>
      <c r="H77" s="2">
        <f t="shared" si="12"/>
        <v>8.5379410767432002</v>
      </c>
      <c r="R77">
        <f t="shared" si="13"/>
        <v>3490453.75</v>
      </c>
      <c r="S77" s="1"/>
    </row>
    <row r="78" spans="1:19" ht="15.6" x14ac:dyDescent="0.3">
      <c r="A78" s="24">
        <v>44440</v>
      </c>
      <c r="B78" s="26">
        <v>3958375</v>
      </c>
      <c r="C78" s="1">
        <f t="shared" si="7"/>
        <v>4572024.25</v>
      </c>
      <c r="D78" s="1">
        <f t="shared" si="8"/>
        <v>4225330.25</v>
      </c>
      <c r="E78" s="1">
        <f t="shared" si="9"/>
        <v>-266955.25</v>
      </c>
      <c r="F78" s="1">
        <f t="shared" si="10"/>
        <v>266955.25</v>
      </c>
      <c r="G78" s="1">
        <f t="shared" si="11"/>
        <v>71265105502.5625</v>
      </c>
      <c r="H78" s="2">
        <f t="shared" si="12"/>
        <v>6.7440616414564056</v>
      </c>
      <c r="R78">
        <f t="shared" si="13"/>
        <v>4225330.25</v>
      </c>
      <c r="S78" s="1"/>
    </row>
    <row r="79" spans="1:19" ht="15.6" x14ac:dyDescent="0.3">
      <c r="A79" s="24">
        <v>44470</v>
      </c>
      <c r="B79" s="26">
        <v>4807415</v>
      </c>
      <c r="C79" s="1">
        <f t="shared" si="7"/>
        <v>5153116.25</v>
      </c>
      <c r="D79" s="1">
        <f t="shared" si="8"/>
        <v>4862570.25</v>
      </c>
      <c r="E79" s="1">
        <f t="shared" si="9"/>
        <v>-55155.25</v>
      </c>
      <c r="F79" s="1">
        <f t="shared" si="10"/>
        <v>55155.25</v>
      </c>
      <c r="G79" s="1">
        <f t="shared" si="11"/>
        <v>3042101602.5625</v>
      </c>
      <c r="H79" s="2">
        <f t="shared" si="12"/>
        <v>1.1472953759972875</v>
      </c>
      <c r="R79">
        <f t="shared" si="13"/>
        <v>4862570.25</v>
      </c>
      <c r="S79" s="1"/>
    </row>
    <row r="80" spans="1:19" ht="15.6" x14ac:dyDescent="0.3">
      <c r="A80" s="24">
        <v>44501</v>
      </c>
      <c r="B80" s="26">
        <v>5706021</v>
      </c>
      <c r="C80" s="1">
        <f t="shared" si="7"/>
        <v>5052662</v>
      </c>
      <c r="D80" s="1">
        <f t="shared" si="8"/>
        <v>5102889.125</v>
      </c>
      <c r="E80" s="1">
        <f t="shared" si="9"/>
        <v>603131.875</v>
      </c>
      <c r="F80" s="1">
        <f t="shared" si="10"/>
        <v>603131.875</v>
      </c>
      <c r="G80" s="1">
        <f t="shared" si="11"/>
        <v>363768058641.01563</v>
      </c>
      <c r="H80" s="2">
        <f t="shared" si="12"/>
        <v>10.570095606027389</v>
      </c>
      <c r="R80">
        <f t="shared" si="13"/>
        <v>5102889.125</v>
      </c>
      <c r="S80" s="1"/>
    </row>
    <row r="81" spans="1:19" ht="15.6" x14ac:dyDescent="0.3">
      <c r="A81" s="24">
        <v>44531</v>
      </c>
      <c r="B81" s="26">
        <v>6140654</v>
      </c>
      <c r="C81" s="1">
        <f t="shared" si="7"/>
        <v>4838457.5</v>
      </c>
      <c r="D81" s="1">
        <f t="shared" si="8"/>
        <v>4945559.75</v>
      </c>
      <c r="E81" s="1">
        <f t="shared" si="9"/>
        <v>1195094.25</v>
      </c>
      <c r="F81" s="1">
        <f t="shared" si="10"/>
        <v>1195094.25</v>
      </c>
      <c r="G81" s="1">
        <f t="shared" si="11"/>
        <v>1428250266383.0625</v>
      </c>
      <c r="H81" s="2">
        <f t="shared" si="12"/>
        <v>19.462002744333095</v>
      </c>
      <c r="R81">
        <f t="shared" si="13"/>
        <v>4945559.75</v>
      </c>
      <c r="S81" s="1"/>
    </row>
    <row r="82" spans="1:19" ht="15.6" x14ac:dyDescent="0.3">
      <c r="A82" s="24">
        <v>44562</v>
      </c>
      <c r="B82" s="26">
        <v>3556558</v>
      </c>
      <c r="C82" s="1">
        <f t="shared" si="7"/>
        <v>4877119.25</v>
      </c>
      <c r="D82" s="1">
        <f t="shared" si="8"/>
        <v>4857788.375</v>
      </c>
      <c r="E82" s="1">
        <f t="shared" si="9"/>
        <v>-1301230.375</v>
      </c>
      <c r="F82" s="1">
        <f t="shared" si="10"/>
        <v>1301230.375</v>
      </c>
      <c r="G82" s="1">
        <f t="shared" si="11"/>
        <v>1693200488822.6406</v>
      </c>
      <c r="H82" s="2">
        <f t="shared" si="12"/>
        <v>36.586789109020572</v>
      </c>
      <c r="R82">
        <f t="shared" si="13"/>
        <v>4857788.375</v>
      </c>
      <c r="S82" s="1"/>
    </row>
    <row r="83" spans="1:19" ht="15.6" x14ac:dyDescent="0.3">
      <c r="A83" s="24">
        <v>44593</v>
      </c>
      <c r="B83" s="26">
        <v>3950597</v>
      </c>
      <c r="C83" s="1">
        <f t="shared" si="7"/>
        <v>4944629.25</v>
      </c>
      <c r="D83" s="1">
        <f t="shared" si="8"/>
        <v>4910874.25</v>
      </c>
      <c r="E83" s="1">
        <f t="shared" si="9"/>
        <v>-960277.25</v>
      </c>
      <c r="F83" s="1">
        <f t="shared" si="10"/>
        <v>960277.25</v>
      </c>
      <c r="G83" s="1">
        <f t="shared" si="11"/>
        <v>922132396867.5625</v>
      </c>
      <c r="H83" s="2">
        <f t="shared" si="12"/>
        <v>24.307142692610761</v>
      </c>
      <c r="R83">
        <f t="shared" si="13"/>
        <v>4910874.25</v>
      </c>
      <c r="S83" s="1"/>
    </row>
    <row r="84" spans="1:19" ht="15.6" x14ac:dyDescent="0.3">
      <c r="A84" s="24">
        <v>44621</v>
      </c>
      <c r="B84" s="26">
        <v>5860668</v>
      </c>
      <c r="C84" s="1">
        <f t="shared" si="7"/>
        <v>5802983.25</v>
      </c>
      <c r="D84" s="1">
        <f t="shared" si="8"/>
        <v>5373806.25</v>
      </c>
      <c r="E84" s="1">
        <f t="shared" si="9"/>
        <v>486861.75</v>
      </c>
      <c r="F84" s="1">
        <f t="shared" si="10"/>
        <v>486861.75</v>
      </c>
      <c r="G84" s="1">
        <f t="shared" si="11"/>
        <v>237034363613.0625</v>
      </c>
      <c r="H84" s="2">
        <f t="shared" si="12"/>
        <v>8.3072740172280692</v>
      </c>
      <c r="R84">
        <f t="shared" si="13"/>
        <v>5373806.25</v>
      </c>
      <c r="S84" s="1"/>
    </row>
    <row r="85" spans="1:19" ht="15.6" x14ac:dyDescent="0.3">
      <c r="A85" s="24">
        <v>44652</v>
      </c>
      <c r="B85" s="25">
        <v>6410694</v>
      </c>
      <c r="C85" s="1">
        <f t="shared" si="7"/>
        <v>6480232.5</v>
      </c>
      <c r="D85" s="1">
        <f t="shared" si="8"/>
        <v>6141607.875</v>
      </c>
      <c r="E85" s="1">
        <f t="shared" si="9"/>
        <v>269086.125</v>
      </c>
      <c r="F85" s="1">
        <f t="shared" si="10"/>
        <v>269086.125</v>
      </c>
      <c r="G85" s="1">
        <f t="shared" si="11"/>
        <v>72407342667.515625</v>
      </c>
      <c r="H85" s="2">
        <f t="shared" si="12"/>
        <v>4.1974570147943426</v>
      </c>
      <c r="R85">
        <f t="shared" si="13"/>
        <v>6141607.875</v>
      </c>
      <c r="S85" s="1"/>
    </row>
    <row r="86" spans="1:19" ht="15.6" x14ac:dyDescent="0.3">
      <c r="A86" s="24">
        <v>44682</v>
      </c>
      <c r="B86" s="25">
        <v>6989974</v>
      </c>
      <c r="C86" s="1">
        <f t="shared" si="7"/>
        <v>6626498</v>
      </c>
      <c r="D86" s="1">
        <f t="shared" si="8"/>
        <v>6553365.25</v>
      </c>
      <c r="E86" s="1">
        <f t="shared" si="9"/>
        <v>436608.75</v>
      </c>
      <c r="F86" s="1">
        <f t="shared" si="10"/>
        <v>436608.75</v>
      </c>
      <c r="G86" s="1">
        <f t="shared" si="11"/>
        <v>190627200576.5625</v>
      </c>
      <c r="H86" s="2">
        <f t="shared" si="12"/>
        <v>6.2462142205393043</v>
      </c>
      <c r="R86">
        <f t="shared" si="13"/>
        <v>6553365.25</v>
      </c>
      <c r="S86" s="1"/>
    </row>
    <row r="87" spans="1:19" ht="15.6" x14ac:dyDescent="0.3">
      <c r="A87" s="24">
        <v>44713</v>
      </c>
      <c r="B87" s="25">
        <v>6659594</v>
      </c>
      <c r="C87" s="1">
        <f t="shared" si="7"/>
        <v>6660711.25</v>
      </c>
      <c r="D87" s="1">
        <f t="shared" si="8"/>
        <v>6643604.625</v>
      </c>
      <c r="E87" s="1">
        <f t="shared" si="9"/>
        <v>15989.375</v>
      </c>
      <c r="F87" s="1">
        <f t="shared" si="10"/>
        <v>15989.375</v>
      </c>
      <c r="G87" s="1">
        <f t="shared" si="11"/>
        <v>255660112.890625</v>
      </c>
      <c r="H87" s="2">
        <f t="shared" si="12"/>
        <v>0.24009534214848535</v>
      </c>
      <c r="R87">
        <f t="shared" si="13"/>
        <v>6643604.625</v>
      </c>
      <c r="S87" s="1"/>
    </row>
    <row r="88" spans="1:19" ht="15.6" x14ac:dyDescent="0.3">
      <c r="A88" s="24">
        <v>44743</v>
      </c>
      <c r="B88" s="25">
        <v>6445730</v>
      </c>
      <c r="C88" s="1">
        <f t="shared" si="7"/>
        <v>6576420.25</v>
      </c>
      <c r="D88" s="1">
        <f t="shared" si="8"/>
        <v>6618565.75</v>
      </c>
      <c r="E88" s="1">
        <f t="shared" si="9"/>
        <v>-172835.75</v>
      </c>
      <c r="F88" s="1">
        <f t="shared" si="10"/>
        <v>172835.75</v>
      </c>
      <c r="G88" s="1">
        <f t="shared" si="11"/>
        <v>29872196478.0625</v>
      </c>
      <c r="H88" s="2">
        <f t="shared" si="12"/>
        <v>2.6813991588229729</v>
      </c>
      <c r="R88">
        <f t="shared" si="13"/>
        <v>6618565.75</v>
      </c>
      <c r="S88" s="1"/>
    </row>
    <row r="89" spans="1:19" ht="15.6" x14ac:dyDescent="0.3">
      <c r="A89" s="24">
        <v>44774</v>
      </c>
      <c r="B89" s="25">
        <v>6547547</v>
      </c>
      <c r="C89" s="1">
        <f t="shared" si="7"/>
        <v>6706059</v>
      </c>
      <c r="D89" s="1">
        <f t="shared" si="8"/>
        <v>6641239.625</v>
      </c>
      <c r="E89" s="1">
        <f t="shared" si="9"/>
        <v>-93692.625</v>
      </c>
      <c r="F89" s="1">
        <f t="shared" si="10"/>
        <v>93692.625</v>
      </c>
      <c r="G89" s="1">
        <f t="shared" si="11"/>
        <v>8778307979.390625</v>
      </c>
      <c r="H89" s="2">
        <f t="shared" si="12"/>
        <v>1.4309576548285945</v>
      </c>
      <c r="R89">
        <f t="shared" si="13"/>
        <v>6641239.625</v>
      </c>
      <c r="S89" s="1"/>
    </row>
    <row r="90" spans="1:19" ht="15.6" x14ac:dyDescent="0.3">
      <c r="A90" s="24">
        <v>44805</v>
      </c>
      <c r="B90" s="25">
        <v>6652810</v>
      </c>
      <c r="C90" s="1">
        <f t="shared" si="7"/>
        <v>6907176.75</v>
      </c>
      <c r="D90" s="1">
        <f t="shared" si="8"/>
        <v>6806617.875</v>
      </c>
      <c r="E90" s="1">
        <f t="shared" si="9"/>
        <v>-153807.875</v>
      </c>
      <c r="F90" s="1">
        <f t="shared" si="10"/>
        <v>153807.875</v>
      </c>
      <c r="G90" s="1">
        <f t="shared" si="11"/>
        <v>23656862412.015625</v>
      </c>
      <c r="H90" s="2">
        <f t="shared" si="12"/>
        <v>2.3119234579072603</v>
      </c>
      <c r="R90">
        <f t="shared" si="13"/>
        <v>6806617.875</v>
      </c>
      <c r="S90" s="1"/>
    </row>
    <row r="91" spans="1:19" ht="15.6" x14ac:dyDescent="0.3">
      <c r="A91" s="24">
        <v>44835</v>
      </c>
      <c r="B91" s="25">
        <v>7178149</v>
      </c>
      <c r="C91" s="1">
        <f t="shared" si="7"/>
        <v>7222949.75</v>
      </c>
      <c r="D91" s="1">
        <f t="shared" si="8"/>
        <v>7065063.25</v>
      </c>
      <c r="E91" s="1">
        <f t="shared" si="9"/>
        <v>113085.75</v>
      </c>
      <c r="F91" s="1">
        <f t="shared" si="10"/>
        <v>113085.75</v>
      </c>
      <c r="G91" s="1">
        <f t="shared" si="11"/>
        <v>12788386853.0625</v>
      </c>
      <c r="H91" s="2">
        <f t="shared" si="12"/>
        <v>1.5754165872009622</v>
      </c>
      <c r="R91">
        <f t="shared" si="13"/>
        <v>7065063.25</v>
      </c>
      <c r="S91" s="1"/>
    </row>
    <row r="92" spans="1:19" ht="15.6" x14ac:dyDescent="0.3">
      <c r="A92" s="24">
        <v>44866</v>
      </c>
      <c r="B92" s="25">
        <v>7250201</v>
      </c>
      <c r="C92" s="1">
        <f t="shared" si="7"/>
        <v>7475815.25</v>
      </c>
      <c r="D92" s="1">
        <f t="shared" si="8"/>
        <v>7349382.5</v>
      </c>
      <c r="E92" s="1">
        <f t="shared" si="9"/>
        <v>-99181.5</v>
      </c>
      <c r="F92" s="1">
        <f t="shared" si="10"/>
        <v>99181.5</v>
      </c>
      <c r="G92" s="1">
        <f t="shared" si="11"/>
        <v>9836969942.25</v>
      </c>
      <c r="H92" s="2">
        <f t="shared" si="12"/>
        <v>1.3679827635123496</v>
      </c>
      <c r="R92">
        <f t="shared" si="13"/>
        <v>7349382.5</v>
      </c>
      <c r="S92" s="1"/>
    </row>
    <row r="93" spans="1:19" ht="15.6" x14ac:dyDescent="0.3">
      <c r="A93" s="24">
        <v>44896</v>
      </c>
      <c r="B93" s="25">
        <v>7810639</v>
      </c>
      <c r="C93" s="1">
        <f t="shared" si="7"/>
        <v>7557438.5</v>
      </c>
      <c r="D93" s="1">
        <f t="shared" si="8"/>
        <v>7516626.875</v>
      </c>
      <c r="E93" s="1">
        <f t="shared" si="9"/>
        <v>294012.125</v>
      </c>
      <c r="F93" s="1">
        <f t="shared" si="10"/>
        <v>294012.125</v>
      </c>
      <c r="G93" s="1">
        <f t="shared" si="11"/>
        <v>86443129647.015625</v>
      </c>
      <c r="H93" s="2">
        <f t="shared" si="12"/>
        <v>3.7642518749106189</v>
      </c>
      <c r="R93">
        <f t="shared" si="13"/>
        <v>7516626.875</v>
      </c>
      <c r="S93" s="1"/>
    </row>
    <row r="94" spans="1:19" ht="15.6" x14ac:dyDescent="0.3">
      <c r="A94" s="24">
        <v>44927</v>
      </c>
      <c r="B94" s="25">
        <v>7664272</v>
      </c>
      <c r="C94" s="1">
        <f t="shared" si="7"/>
        <v>7782671</v>
      </c>
      <c r="D94" s="1">
        <f t="shared" si="8"/>
        <v>7670054.75</v>
      </c>
      <c r="E94" s="1">
        <f t="shared" si="9"/>
        <v>-5782.75</v>
      </c>
      <c r="F94" s="1">
        <f t="shared" si="10"/>
        <v>5782.75</v>
      </c>
      <c r="G94" s="1">
        <f t="shared" si="11"/>
        <v>33440197.5625</v>
      </c>
      <c r="H94" s="2">
        <f t="shared" si="12"/>
        <v>7.5450740787905229E-2</v>
      </c>
      <c r="R94">
        <f t="shared" si="13"/>
        <v>7670054.75</v>
      </c>
      <c r="S94" s="1"/>
    </row>
    <row r="95" spans="1:19" ht="15.6" x14ac:dyDescent="0.3">
      <c r="A95" s="24">
        <v>44958</v>
      </c>
      <c r="B95" s="25">
        <v>7504642</v>
      </c>
      <c r="C95" s="1"/>
      <c r="D95" s="1"/>
      <c r="E95" s="1"/>
      <c r="F95" s="1"/>
      <c r="G95" s="1"/>
      <c r="H95" s="2"/>
    </row>
    <row r="96" spans="1:19" ht="15.6" x14ac:dyDescent="0.3">
      <c r="A96" s="27">
        <v>44986</v>
      </c>
      <c r="B96" s="28">
        <v>8151131</v>
      </c>
      <c r="C96" s="29"/>
      <c r="D96" s="29"/>
      <c r="E96" s="29"/>
      <c r="F96" s="29"/>
      <c r="G96" s="29"/>
      <c r="H96" s="30"/>
    </row>
    <row r="97" spans="7:8" ht="15" thickBot="1" x14ac:dyDescent="0.35">
      <c r="G97" s="31">
        <f ca="1">SUM(G4:G396)</f>
        <v>15762909369144.748</v>
      </c>
      <c r="H97" s="32">
        <f ca="1">SUM(H4:H396)</f>
        <v>2061.002604550235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385A-0D05-44A3-B9E1-907E1B0231C5}">
  <dimension ref="A1:K97"/>
  <sheetViews>
    <sheetView workbookViewId="0">
      <selection activeCell="M3" sqref="M3"/>
    </sheetView>
  </sheetViews>
  <sheetFormatPr defaultRowHeight="14.4" x14ac:dyDescent="0.3"/>
  <cols>
    <col min="2" max="2" width="19" bestFit="1" customWidth="1"/>
    <col min="3" max="3" width="13" customWidth="1"/>
    <col min="6" max="6" width="12" bestFit="1" customWidth="1"/>
    <col min="7" max="7" width="15.6640625" customWidth="1"/>
  </cols>
  <sheetData>
    <row r="1" spans="1:11" ht="15.6" x14ac:dyDescent="0.3">
      <c r="A1" s="43" t="s">
        <v>21</v>
      </c>
      <c r="B1" s="43" t="s">
        <v>22</v>
      </c>
      <c r="C1" s="46" t="s">
        <v>8</v>
      </c>
      <c r="D1" s="46" t="s">
        <v>0</v>
      </c>
      <c r="E1" s="46" t="s">
        <v>1</v>
      </c>
      <c r="F1" s="46" t="s">
        <v>2</v>
      </c>
      <c r="G1" s="46" t="s">
        <v>3</v>
      </c>
    </row>
    <row r="2" spans="1:11" ht="16.2" thickBot="1" x14ac:dyDescent="0.35">
      <c r="A2" s="24">
        <v>42095</v>
      </c>
      <c r="B2" s="25">
        <v>2619229</v>
      </c>
      <c r="C2" s="1"/>
      <c r="D2" s="1"/>
      <c r="E2" s="1"/>
      <c r="F2" s="1"/>
      <c r="G2" s="1"/>
    </row>
    <row r="3" spans="1:11" ht="15.6" x14ac:dyDescent="0.3">
      <c r="A3" s="24">
        <v>42125</v>
      </c>
      <c r="B3" s="25">
        <v>2916342</v>
      </c>
      <c r="C3" s="1"/>
      <c r="D3" s="1"/>
      <c r="E3" s="1"/>
      <c r="F3" s="1"/>
      <c r="G3" s="1"/>
      <c r="J3" s="10" t="s">
        <v>4</v>
      </c>
      <c r="K3" s="13">
        <f ca="1">F97/397</f>
        <v>55740846870.431732</v>
      </c>
    </row>
    <row r="4" spans="1:11" ht="15.6" x14ac:dyDescent="0.3">
      <c r="A4" s="24">
        <v>42156</v>
      </c>
      <c r="B4" s="25">
        <v>2675536</v>
      </c>
      <c r="C4" s="1">
        <f>AVERAGE(B2:B6)</f>
        <v>2656859</v>
      </c>
      <c r="D4" s="1">
        <f>B4-C4</f>
        <v>18677</v>
      </c>
      <c r="E4" s="1">
        <f>ABS(D4)</f>
        <v>18677</v>
      </c>
      <c r="F4" s="1">
        <f>E4*E4</f>
        <v>348830329</v>
      </c>
      <c r="G4" s="1">
        <f>(E4/B4)*100</f>
        <v>0.69806573337080868</v>
      </c>
      <c r="J4" s="11" t="s">
        <v>5</v>
      </c>
      <c r="K4" s="14">
        <f ca="1">SQRT(K3)</f>
        <v>236094.99543707343</v>
      </c>
    </row>
    <row r="5" spans="1:11" ht="15.6" x14ac:dyDescent="0.3">
      <c r="A5" s="24">
        <v>42186</v>
      </c>
      <c r="B5" s="25">
        <v>2553602</v>
      </c>
      <c r="C5" s="1">
        <f t="shared" ref="C5:C68" si="0">AVERAGE(B3:B7)</f>
        <v>2644417.4</v>
      </c>
      <c r="D5" s="1">
        <f t="shared" ref="D5:D68" si="1">B5-C5</f>
        <v>-90815.399999999907</v>
      </c>
      <c r="E5" s="1">
        <f t="shared" ref="E5:E68" si="2">ABS(D5)</f>
        <v>90815.399999999907</v>
      </c>
      <c r="F5" s="1">
        <f t="shared" ref="F5:F68" si="3">E5*E5</f>
        <v>8247436877.1599827</v>
      </c>
      <c r="G5" s="1">
        <f t="shared" ref="G5:G68" si="4">(E5/B5)*100</f>
        <v>3.5563646958296515</v>
      </c>
      <c r="J5" s="11" t="s">
        <v>6</v>
      </c>
      <c r="K5" s="14">
        <f ca="1">G97/397</f>
        <v>6.0501310452477322</v>
      </c>
    </row>
    <row r="6" spans="1:11" ht="16.2" thickBot="1" x14ac:dyDescent="0.35">
      <c r="A6" s="24">
        <v>42217</v>
      </c>
      <c r="B6" s="25">
        <v>2519586</v>
      </c>
      <c r="C6" s="1">
        <f t="shared" si="0"/>
        <v>2604824.2000000002</v>
      </c>
      <c r="D6" s="1">
        <f t="shared" si="1"/>
        <v>-85238.200000000186</v>
      </c>
      <c r="E6" s="1">
        <f t="shared" si="2"/>
        <v>85238.200000000186</v>
      </c>
      <c r="F6" s="1">
        <f t="shared" si="3"/>
        <v>7265550739.2400322</v>
      </c>
      <c r="G6" s="1">
        <f t="shared" si="4"/>
        <v>3.3830240364885418</v>
      </c>
      <c r="J6" s="12" t="s">
        <v>7</v>
      </c>
      <c r="K6" s="15">
        <f ca="1">100-K5</f>
        <v>93.949868954752262</v>
      </c>
    </row>
    <row r="7" spans="1:11" ht="15.6" x14ac:dyDescent="0.3">
      <c r="A7" s="24">
        <v>42248</v>
      </c>
      <c r="B7" s="25">
        <v>2557021</v>
      </c>
      <c r="C7" s="1">
        <f t="shared" si="0"/>
        <v>2615353.6</v>
      </c>
      <c r="D7" s="1">
        <f t="shared" si="1"/>
        <v>-58332.600000000093</v>
      </c>
      <c r="E7" s="1">
        <f t="shared" si="2"/>
        <v>58332.600000000093</v>
      </c>
      <c r="F7" s="1">
        <f t="shared" si="3"/>
        <v>3402692222.7600107</v>
      </c>
      <c r="G7" s="1">
        <f t="shared" si="4"/>
        <v>2.2812718393787184</v>
      </c>
    </row>
    <row r="8" spans="1:11" ht="15.6" x14ac:dyDescent="0.3">
      <c r="A8" s="24">
        <v>42278</v>
      </c>
      <c r="B8" s="25">
        <v>2718376</v>
      </c>
      <c r="C8" s="1">
        <f t="shared" si="0"/>
        <v>2681702.2000000002</v>
      </c>
      <c r="D8" s="1">
        <f t="shared" si="1"/>
        <v>36673.799999999814</v>
      </c>
      <c r="E8" s="1">
        <f t="shared" si="2"/>
        <v>36673.799999999814</v>
      </c>
      <c r="F8" s="1">
        <f t="shared" si="3"/>
        <v>1344967606.4399862</v>
      </c>
      <c r="G8" s="1">
        <f t="shared" si="4"/>
        <v>1.3491069668066453</v>
      </c>
    </row>
    <row r="9" spans="1:11" ht="15.6" x14ac:dyDescent="0.3">
      <c r="A9" s="24">
        <v>42309</v>
      </c>
      <c r="B9" s="25">
        <v>2728183</v>
      </c>
      <c r="C9" s="1">
        <f t="shared" si="0"/>
        <v>2750873.2</v>
      </c>
      <c r="D9" s="1">
        <f t="shared" si="1"/>
        <v>-22690.200000000186</v>
      </c>
      <c r="E9" s="1">
        <f t="shared" si="2"/>
        <v>22690.200000000186</v>
      </c>
      <c r="F9" s="1">
        <f t="shared" si="3"/>
        <v>514845176.04000843</v>
      </c>
      <c r="G9" s="1">
        <f t="shared" si="4"/>
        <v>0.83169640746240947</v>
      </c>
    </row>
    <row r="10" spans="1:11" ht="15.6" x14ac:dyDescent="0.3">
      <c r="A10" s="24">
        <v>42339</v>
      </c>
      <c r="B10" s="25">
        <v>2885345</v>
      </c>
      <c r="C10" s="1">
        <f t="shared" si="0"/>
        <v>2817251.2</v>
      </c>
      <c r="D10" s="1">
        <f t="shared" si="1"/>
        <v>68093.799999999814</v>
      </c>
      <c r="E10" s="1">
        <f t="shared" si="2"/>
        <v>68093.799999999814</v>
      </c>
      <c r="F10" s="1">
        <f t="shared" si="3"/>
        <v>4636765598.4399748</v>
      </c>
      <c r="G10" s="1">
        <f t="shared" si="4"/>
        <v>2.3599881469980128</v>
      </c>
    </row>
    <row r="11" spans="1:11" ht="15.6" x14ac:dyDescent="0.3">
      <c r="A11" s="24">
        <v>42370</v>
      </c>
      <c r="B11" s="25">
        <v>2865441</v>
      </c>
      <c r="C11" s="1">
        <f t="shared" si="0"/>
        <v>2908798.8</v>
      </c>
      <c r="D11" s="1">
        <f t="shared" si="1"/>
        <v>-43357.799999999814</v>
      </c>
      <c r="E11" s="1">
        <f t="shared" si="2"/>
        <v>43357.799999999814</v>
      </c>
      <c r="F11" s="1">
        <f t="shared" si="3"/>
        <v>1879898820.8399839</v>
      </c>
      <c r="G11" s="1">
        <f t="shared" si="4"/>
        <v>1.5131283456891911</v>
      </c>
    </row>
    <row r="12" spans="1:11" ht="15.6" x14ac:dyDescent="0.3">
      <c r="A12" s="24">
        <v>42401</v>
      </c>
      <c r="B12" s="25">
        <v>2888911</v>
      </c>
      <c r="C12" s="1">
        <f t="shared" si="0"/>
        <v>3054555.6</v>
      </c>
      <c r="D12" s="1">
        <f t="shared" si="1"/>
        <v>-165644.60000000009</v>
      </c>
      <c r="E12" s="1">
        <f t="shared" si="2"/>
        <v>165644.60000000009</v>
      </c>
      <c r="F12" s="1">
        <f t="shared" si="3"/>
        <v>27438133509.16003</v>
      </c>
      <c r="G12" s="1">
        <f t="shared" si="4"/>
        <v>5.733807652779892</v>
      </c>
    </row>
    <row r="13" spans="1:11" ht="15.6" x14ac:dyDescent="0.3">
      <c r="A13" s="24">
        <v>42430</v>
      </c>
      <c r="B13" s="25">
        <v>3176114</v>
      </c>
      <c r="C13" s="1">
        <f t="shared" si="0"/>
        <v>3224475</v>
      </c>
      <c r="D13" s="1">
        <f t="shared" si="1"/>
        <v>-48361</v>
      </c>
      <c r="E13" s="1">
        <f t="shared" si="2"/>
        <v>48361</v>
      </c>
      <c r="F13" s="1">
        <f t="shared" si="3"/>
        <v>2338786321</v>
      </c>
      <c r="G13" s="1">
        <f t="shared" si="4"/>
        <v>1.5226468571342213</v>
      </c>
    </row>
    <row r="14" spans="1:11" ht="15.6" x14ac:dyDescent="0.3">
      <c r="A14" s="24">
        <v>42461</v>
      </c>
      <c r="B14" s="25">
        <v>3456967</v>
      </c>
      <c r="C14" s="1">
        <f t="shared" si="0"/>
        <v>3329561.4</v>
      </c>
      <c r="D14" s="1">
        <f t="shared" si="1"/>
        <v>127405.60000000009</v>
      </c>
      <c r="E14" s="1">
        <f t="shared" si="2"/>
        <v>127405.60000000009</v>
      </c>
      <c r="F14" s="1">
        <f t="shared" si="3"/>
        <v>16232186911.360023</v>
      </c>
      <c r="G14" s="1">
        <f t="shared" si="4"/>
        <v>3.6854734222224308</v>
      </c>
    </row>
    <row r="15" spans="1:11" ht="15.6" x14ac:dyDescent="0.3">
      <c r="A15" s="24">
        <v>42491</v>
      </c>
      <c r="B15" s="25">
        <v>3734942</v>
      </c>
      <c r="C15" s="1">
        <f t="shared" si="0"/>
        <v>3503453.6</v>
      </c>
      <c r="D15" s="1">
        <f t="shared" si="1"/>
        <v>231488.39999999991</v>
      </c>
      <c r="E15" s="1">
        <f t="shared" si="2"/>
        <v>231488.39999999991</v>
      </c>
      <c r="F15" s="1">
        <f t="shared" si="3"/>
        <v>53586879334.559959</v>
      </c>
      <c r="G15" s="1">
        <f t="shared" si="4"/>
        <v>6.197911507059545</v>
      </c>
    </row>
    <row r="16" spans="1:11" ht="15.6" x14ac:dyDescent="0.3">
      <c r="A16" s="24">
        <v>42522</v>
      </c>
      <c r="B16" s="25">
        <v>3390873</v>
      </c>
      <c r="C16" s="1">
        <f t="shared" si="0"/>
        <v>3593813</v>
      </c>
      <c r="D16" s="1">
        <f t="shared" si="1"/>
        <v>-202940</v>
      </c>
      <c r="E16" s="1">
        <f t="shared" si="2"/>
        <v>202940</v>
      </c>
      <c r="F16" s="1">
        <f t="shared" si="3"/>
        <v>41184643600</v>
      </c>
      <c r="G16" s="1">
        <f t="shared" si="4"/>
        <v>5.9848894370269843</v>
      </c>
    </row>
    <row r="17" spans="1:7" ht="15.6" x14ac:dyDescent="0.3">
      <c r="A17" s="24">
        <v>42552</v>
      </c>
      <c r="B17" s="25">
        <v>3758372</v>
      </c>
      <c r="C17" s="1">
        <f t="shared" si="0"/>
        <v>3621948.8</v>
      </c>
      <c r="D17" s="1">
        <f t="shared" si="1"/>
        <v>136423.20000000019</v>
      </c>
      <c r="E17" s="1">
        <f t="shared" si="2"/>
        <v>136423.20000000019</v>
      </c>
      <c r="F17" s="1">
        <f t="shared" si="3"/>
        <v>18611289498.240051</v>
      </c>
      <c r="G17" s="1">
        <f t="shared" si="4"/>
        <v>3.6298482428030057</v>
      </c>
    </row>
    <row r="18" spans="1:7" ht="15.6" x14ac:dyDescent="0.3">
      <c r="A18" s="24">
        <v>42583</v>
      </c>
      <c r="B18" s="25">
        <v>3627911</v>
      </c>
      <c r="C18" s="1">
        <f t="shared" si="0"/>
        <v>3688163.6</v>
      </c>
      <c r="D18" s="1">
        <f t="shared" si="1"/>
        <v>-60252.600000000093</v>
      </c>
      <c r="E18" s="1">
        <f t="shared" si="2"/>
        <v>60252.600000000093</v>
      </c>
      <c r="F18" s="1">
        <f t="shared" si="3"/>
        <v>3630375806.7600112</v>
      </c>
      <c r="G18" s="1">
        <f t="shared" si="4"/>
        <v>1.6608070043614656</v>
      </c>
    </row>
    <row r="19" spans="1:7" ht="15.6" x14ac:dyDescent="0.3">
      <c r="A19" s="24">
        <v>42614</v>
      </c>
      <c r="B19" s="25">
        <v>3597646</v>
      </c>
      <c r="C19" s="1">
        <f t="shared" si="0"/>
        <v>3845294.2</v>
      </c>
      <c r="D19" s="1">
        <f t="shared" si="1"/>
        <v>-247648.20000000019</v>
      </c>
      <c r="E19" s="1">
        <f t="shared" si="2"/>
        <v>247648.20000000019</v>
      </c>
      <c r="F19" s="1">
        <f t="shared" si="3"/>
        <v>61329630963.240089</v>
      </c>
      <c r="G19" s="1">
        <f t="shared" si="4"/>
        <v>6.8836177878535079</v>
      </c>
    </row>
    <row r="20" spans="1:7" ht="15.6" x14ac:dyDescent="0.3">
      <c r="A20" s="24">
        <v>42644</v>
      </c>
      <c r="B20" s="25">
        <v>4066016</v>
      </c>
      <c r="C20" s="1">
        <f t="shared" si="0"/>
        <v>3957115.4</v>
      </c>
      <c r="D20" s="1">
        <f t="shared" si="1"/>
        <v>108900.60000000009</v>
      </c>
      <c r="E20" s="1">
        <f t="shared" si="2"/>
        <v>108900.60000000009</v>
      </c>
      <c r="F20" s="1">
        <f t="shared" si="3"/>
        <v>11859340680.36002</v>
      </c>
      <c r="G20" s="1">
        <f t="shared" si="4"/>
        <v>2.6783121364992191</v>
      </c>
    </row>
    <row r="21" spans="1:7" ht="15.6" x14ac:dyDescent="0.3">
      <c r="A21" s="24">
        <v>42675</v>
      </c>
      <c r="B21" s="25">
        <v>4176526</v>
      </c>
      <c r="C21" s="1">
        <f t="shared" si="0"/>
        <v>4090628.8</v>
      </c>
      <c r="D21" s="1">
        <f t="shared" si="1"/>
        <v>85897.200000000186</v>
      </c>
      <c r="E21" s="1">
        <f t="shared" si="2"/>
        <v>85897.200000000186</v>
      </c>
      <c r="F21" s="1">
        <f t="shared" si="3"/>
        <v>7378328967.8400316</v>
      </c>
      <c r="G21" s="1">
        <f t="shared" si="4"/>
        <v>2.0566662340902506</v>
      </c>
    </row>
    <row r="22" spans="1:7" ht="15.6" x14ac:dyDescent="0.3">
      <c r="A22" s="24">
        <v>42705</v>
      </c>
      <c r="B22" s="25">
        <v>4317478</v>
      </c>
      <c r="C22" s="1">
        <f t="shared" si="0"/>
        <v>4133431</v>
      </c>
      <c r="D22" s="1">
        <f t="shared" si="1"/>
        <v>184047</v>
      </c>
      <c r="E22" s="1">
        <f t="shared" si="2"/>
        <v>184047</v>
      </c>
      <c r="F22" s="1">
        <f t="shared" si="3"/>
        <v>33873298209</v>
      </c>
      <c r="G22" s="1">
        <f t="shared" si="4"/>
        <v>4.2628358500031727</v>
      </c>
    </row>
    <row r="23" spans="1:7" ht="15.6" x14ac:dyDescent="0.3">
      <c r="A23" s="24">
        <v>42736</v>
      </c>
      <c r="B23" s="25">
        <v>4295478</v>
      </c>
      <c r="C23" s="1">
        <f t="shared" si="0"/>
        <v>4131116</v>
      </c>
      <c r="D23" s="1">
        <f t="shared" si="1"/>
        <v>164362</v>
      </c>
      <c r="E23" s="1">
        <f t="shared" si="2"/>
        <v>164362</v>
      </c>
      <c r="F23" s="1">
        <f t="shared" si="3"/>
        <v>27014867044</v>
      </c>
      <c r="G23" s="1">
        <f t="shared" si="4"/>
        <v>3.8263960378798352</v>
      </c>
    </row>
    <row r="24" spans="1:7" ht="15.6" x14ac:dyDescent="0.3">
      <c r="A24" s="24">
        <v>42767</v>
      </c>
      <c r="B24" s="25">
        <v>3811657</v>
      </c>
      <c r="C24" s="1">
        <f t="shared" si="0"/>
        <v>4095783.2</v>
      </c>
      <c r="D24" s="1">
        <f t="shared" si="1"/>
        <v>-284126.20000000019</v>
      </c>
      <c r="E24" s="1">
        <f t="shared" si="2"/>
        <v>284126.20000000019</v>
      </c>
      <c r="F24" s="1">
        <f t="shared" si="3"/>
        <v>80727697526.440109</v>
      </c>
      <c r="G24" s="1">
        <f t="shared" si="4"/>
        <v>7.4541387118515701</v>
      </c>
    </row>
    <row r="25" spans="1:7" ht="15.6" x14ac:dyDescent="0.3">
      <c r="A25" s="24">
        <v>42795</v>
      </c>
      <c r="B25" s="25">
        <v>4054441</v>
      </c>
      <c r="C25" s="1">
        <f t="shared" si="0"/>
        <v>4119431.6</v>
      </c>
      <c r="D25" s="1">
        <f t="shared" si="1"/>
        <v>-64990.600000000093</v>
      </c>
      <c r="E25" s="1">
        <f t="shared" si="2"/>
        <v>64990.600000000093</v>
      </c>
      <c r="F25" s="1">
        <f t="shared" si="3"/>
        <v>4223778088.3600121</v>
      </c>
      <c r="G25" s="1">
        <f t="shared" si="4"/>
        <v>1.6029484705783137</v>
      </c>
    </row>
    <row r="26" spans="1:7" ht="15.6" x14ac:dyDescent="0.3">
      <c r="A26" s="24">
        <v>42826</v>
      </c>
      <c r="B26" s="25">
        <v>3999862</v>
      </c>
      <c r="C26" s="1">
        <f t="shared" si="0"/>
        <v>4070013.2</v>
      </c>
      <c r="D26" s="1">
        <f t="shared" si="1"/>
        <v>-70151.200000000186</v>
      </c>
      <c r="E26" s="1">
        <f t="shared" si="2"/>
        <v>70151.200000000186</v>
      </c>
      <c r="F26" s="1">
        <f t="shared" si="3"/>
        <v>4921190861.4400263</v>
      </c>
      <c r="G26" s="1">
        <f t="shared" si="4"/>
        <v>1.7538405074975134</v>
      </c>
    </row>
    <row r="27" spans="1:7" ht="15.6" x14ac:dyDescent="0.3">
      <c r="A27" s="24">
        <v>42856</v>
      </c>
      <c r="B27" s="25">
        <v>4435720</v>
      </c>
      <c r="C27" s="1">
        <f t="shared" si="0"/>
        <v>4100329</v>
      </c>
      <c r="D27" s="1">
        <f t="shared" si="1"/>
        <v>335391</v>
      </c>
      <c r="E27" s="1">
        <f t="shared" si="2"/>
        <v>335391</v>
      </c>
      <c r="F27" s="1">
        <f t="shared" si="3"/>
        <v>112487122881</v>
      </c>
      <c r="G27" s="1">
        <f t="shared" si="4"/>
        <v>7.561140017855049</v>
      </c>
    </row>
    <row r="28" spans="1:7" ht="15.6" x14ac:dyDescent="0.3">
      <c r="A28" s="24">
        <v>42887</v>
      </c>
      <c r="B28" s="25">
        <v>4048386</v>
      </c>
      <c r="C28" s="1">
        <f t="shared" si="0"/>
        <v>4078105.8</v>
      </c>
      <c r="D28" s="1">
        <f t="shared" si="1"/>
        <v>-29719.799999999814</v>
      </c>
      <c r="E28" s="1">
        <f t="shared" si="2"/>
        <v>29719.799999999814</v>
      </c>
      <c r="F28" s="1">
        <f t="shared" si="3"/>
        <v>883266512.03998888</v>
      </c>
      <c r="G28" s="1">
        <f t="shared" si="4"/>
        <v>0.73411478055698776</v>
      </c>
    </row>
    <row r="29" spans="1:7" ht="15.6" x14ac:dyDescent="0.3">
      <c r="A29" s="24">
        <v>42917</v>
      </c>
      <c r="B29" s="25">
        <v>3963236</v>
      </c>
      <c r="C29" s="1">
        <f t="shared" si="0"/>
        <v>4060582.6</v>
      </c>
      <c r="D29" s="1">
        <f t="shared" si="1"/>
        <v>-97346.600000000093</v>
      </c>
      <c r="E29" s="1">
        <f t="shared" si="2"/>
        <v>97346.600000000093</v>
      </c>
      <c r="F29" s="1">
        <f t="shared" si="3"/>
        <v>9476360531.5600185</v>
      </c>
      <c r="G29" s="1">
        <f t="shared" si="4"/>
        <v>2.4562403046399481</v>
      </c>
    </row>
    <row r="30" spans="1:7" ht="15.6" x14ac:dyDescent="0.3">
      <c r="A30" s="24">
        <v>42948</v>
      </c>
      <c r="B30" s="25">
        <v>3943325</v>
      </c>
      <c r="C30" s="1">
        <f t="shared" si="0"/>
        <v>4051762.2</v>
      </c>
      <c r="D30" s="1">
        <f t="shared" si="1"/>
        <v>-108437.20000000019</v>
      </c>
      <c r="E30" s="1">
        <f t="shared" si="2"/>
        <v>108437.20000000019</v>
      </c>
      <c r="F30" s="1">
        <f t="shared" si="3"/>
        <v>11758626343.84004</v>
      </c>
      <c r="G30" s="1">
        <f t="shared" si="4"/>
        <v>2.7498925399250678</v>
      </c>
    </row>
    <row r="31" spans="1:7" ht="15.6" x14ac:dyDescent="0.3">
      <c r="A31" s="24">
        <v>42979</v>
      </c>
      <c r="B31" s="25">
        <v>3912246</v>
      </c>
      <c r="C31" s="1">
        <f t="shared" si="0"/>
        <v>4118532.2</v>
      </c>
      <c r="D31" s="1">
        <f t="shared" si="1"/>
        <v>-206286.20000000019</v>
      </c>
      <c r="E31" s="1">
        <f t="shared" si="2"/>
        <v>206286.20000000019</v>
      </c>
      <c r="F31" s="1">
        <f t="shared" si="3"/>
        <v>42553996310.440079</v>
      </c>
      <c r="G31" s="1">
        <f t="shared" si="4"/>
        <v>5.2728330478195948</v>
      </c>
    </row>
    <row r="32" spans="1:7" ht="15.6" x14ac:dyDescent="0.3">
      <c r="A32" s="24">
        <v>43009</v>
      </c>
      <c r="B32" s="25">
        <v>4391618</v>
      </c>
      <c r="C32" s="1">
        <f t="shared" si="0"/>
        <v>4269923</v>
      </c>
      <c r="D32" s="1">
        <f t="shared" si="1"/>
        <v>121695</v>
      </c>
      <c r="E32" s="1">
        <f t="shared" si="2"/>
        <v>121695</v>
      </c>
      <c r="F32" s="1">
        <f t="shared" si="3"/>
        <v>14809673025</v>
      </c>
      <c r="G32" s="1">
        <f t="shared" si="4"/>
        <v>2.7710743511844607</v>
      </c>
    </row>
    <row r="33" spans="1:7" ht="15.6" x14ac:dyDescent="0.3">
      <c r="A33" s="24">
        <v>43040</v>
      </c>
      <c r="B33" s="25">
        <v>4382236</v>
      </c>
      <c r="C33" s="1">
        <f t="shared" si="0"/>
        <v>4456751.5999999996</v>
      </c>
      <c r="D33" s="1">
        <f t="shared" si="1"/>
        <v>-74515.599999999627</v>
      </c>
      <c r="E33" s="1">
        <f t="shared" si="2"/>
        <v>74515.599999999627</v>
      </c>
      <c r="F33" s="1">
        <f t="shared" si="3"/>
        <v>5552574643.3599443</v>
      </c>
      <c r="G33" s="1">
        <f t="shared" si="4"/>
        <v>1.7004013476225293</v>
      </c>
    </row>
    <row r="34" spans="1:7" ht="15.6" x14ac:dyDescent="0.3">
      <c r="A34" s="24">
        <v>43070</v>
      </c>
      <c r="B34" s="25">
        <v>4720190</v>
      </c>
      <c r="C34" s="1">
        <f t="shared" si="0"/>
        <v>4589234.4000000004</v>
      </c>
      <c r="D34" s="1">
        <f t="shared" si="1"/>
        <v>130955.59999999963</v>
      </c>
      <c r="E34" s="1">
        <f t="shared" si="2"/>
        <v>130955.59999999963</v>
      </c>
      <c r="F34" s="1">
        <f t="shared" si="3"/>
        <v>17149369171.359903</v>
      </c>
      <c r="G34" s="1">
        <f t="shared" si="4"/>
        <v>2.7743713706439705</v>
      </c>
    </row>
    <row r="35" spans="1:7" ht="15.6" x14ac:dyDescent="0.3">
      <c r="A35" s="24">
        <v>43101</v>
      </c>
      <c r="B35" s="25">
        <v>4877468</v>
      </c>
      <c r="C35" s="1">
        <f t="shared" si="0"/>
        <v>4689490.2</v>
      </c>
      <c r="D35" s="1">
        <f t="shared" si="1"/>
        <v>187977.79999999981</v>
      </c>
      <c r="E35" s="1">
        <f t="shared" si="2"/>
        <v>187977.79999999981</v>
      </c>
      <c r="F35" s="1">
        <f t="shared" si="3"/>
        <v>35335653292.839928</v>
      </c>
      <c r="G35" s="1">
        <f t="shared" si="4"/>
        <v>3.8540037576873867</v>
      </c>
    </row>
    <row r="36" spans="1:7" ht="15.6" x14ac:dyDescent="0.3">
      <c r="A36" s="24">
        <v>43132</v>
      </c>
      <c r="B36" s="25">
        <v>4574660</v>
      </c>
      <c r="C36" s="1">
        <f t="shared" si="0"/>
        <v>4792791.8</v>
      </c>
      <c r="D36" s="1">
        <f t="shared" si="1"/>
        <v>-218131.79999999981</v>
      </c>
      <c r="E36" s="1">
        <f t="shared" si="2"/>
        <v>218131.79999999981</v>
      </c>
      <c r="F36" s="1">
        <f t="shared" si="3"/>
        <v>47581482171.239922</v>
      </c>
      <c r="G36" s="1">
        <f t="shared" si="4"/>
        <v>4.7682625594033174</v>
      </c>
    </row>
    <row r="37" spans="1:7" ht="15.6" x14ac:dyDescent="0.3">
      <c r="A37" s="24">
        <v>43160</v>
      </c>
      <c r="B37" s="25">
        <v>4892897</v>
      </c>
      <c r="C37" s="1">
        <f t="shared" si="0"/>
        <v>4886144</v>
      </c>
      <c r="D37" s="1">
        <f t="shared" si="1"/>
        <v>6753</v>
      </c>
      <c r="E37" s="1">
        <f t="shared" si="2"/>
        <v>6753</v>
      </c>
      <c r="F37" s="1">
        <f t="shared" si="3"/>
        <v>45603009</v>
      </c>
      <c r="G37" s="1">
        <f t="shared" si="4"/>
        <v>0.13801639396864476</v>
      </c>
    </row>
    <row r="38" spans="1:7" ht="15.6" x14ac:dyDescent="0.3">
      <c r="A38" s="24">
        <v>43191</v>
      </c>
      <c r="B38" s="25">
        <v>4898744</v>
      </c>
      <c r="C38" s="1">
        <f t="shared" si="0"/>
        <v>4908853</v>
      </c>
      <c r="D38" s="1">
        <f t="shared" si="1"/>
        <v>-10109</v>
      </c>
      <c r="E38" s="1">
        <f t="shared" si="2"/>
        <v>10109</v>
      </c>
      <c r="F38" s="1">
        <f t="shared" si="3"/>
        <v>102191881</v>
      </c>
      <c r="G38" s="1">
        <f t="shared" si="4"/>
        <v>0.20635901774005744</v>
      </c>
    </row>
    <row r="39" spans="1:7" ht="15.6" x14ac:dyDescent="0.3">
      <c r="A39" s="24">
        <v>43221</v>
      </c>
      <c r="B39" s="25">
        <v>5186951</v>
      </c>
      <c r="C39" s="1">
        <f t="shared" si="0"/>
        <v>5063056.5999999996</v>
      </c>
      <c r="D39" s="1">
        <f t="shared" si="1"/>
        <v>123894.40000000037</v>
      </c>
      <c r="E39" s="1">
        <f t="shared" si="2"/>
        <v>123894.40000000037</v>
      </c>
      <c r="F39" s="1">
        <f t="shared" si="3"/>
        <v>15349822351.360092</v>
      </c>
      <c r="G39" s="1">
        <f t="shared" si="4"/>
        <v>2.388578569568141</v>
      </c>
    </row>
    <row r="40" spans="1:7" ht="15.6" x14ac:dyDescent="0.3">
      <c r="A40" s="24">
        <v>43252</v>
      </c>
      <c r="B40" s="25">
        <v>4991013</v>
      </c>
      <c r="C40" s="1">
        <f t="shared" si="0"/>
        <v>5102908.8</v>
      </c>
      <c r="D40" s="1">
        <f t="shared" si="1"/>
        <v>-111895.79999999981</v>
      </c>
      <c r="E40" s="1">
        <f t="shared" si="2"/>
        <v>111895.79999999981</v>
      </c>
      <c r="F40" s="1">
        <f t="shared" si="3"/>
        <v>12520670057.639957</v>
      </c>
      <c r="G40" s="1">
        <f t="shared" si="4"/>
        <v>2.2419456731529213</v>
      </c>
    </row>
    <row r="41" spans="1:7" ht="15.6" x14ac:dyDescent="0.3">
      <c r="A41" s="24">
        <v>43282</v>
      </c>
      <c r="B41" s="25">
        <v>5345678</v>
      </c>
      <c r="C41" s="1">
        <f t="shared" si="0"/>
        <v>5171005.5999999996</v>
      </c>
      <c r="D41" s="1">
        <f t="shared" si="1"/>
        <v>174672.40000000037</v>
      </c>
      <c r="E41" s="1">
        <f t="shared" si="2"/>
        <v>174672.40000000037</v>
      </c>
      <c r="F41" s="1">
        <f t="shared" si="3"/>
        <v>30510447321.760132</v>
      </c>
      <c r="G41" s="1">
        <f t="shared" si="4"/>
        <v>3.2675443601354286</v>
      </c>
    </row>
    <row r="42" spans="1:7" ht="15.6" x14ac:dyDescent="0.3">
      <c r="A42" s="24">
        <v>43313</v>
      </c>
      <c r="B42" s="25">
        <v>5092158</v>
      </c>
      <c r="C42" s="1">
        <f t="shared" si="0"/>
        <v>5223644.4000000004</v>
      </c>
      <c r="D42" s="1">
        <f t="shared" si="1"/>
        <v>-131486.40000000037</v>
      </c>
      <c r="E42" s="1">
        <f t="shared" si="2"/>
        <v>131486.40000000037</v>
      </c>
      <c r="F42" s="1">
        <f t="shared" si="3"/>
        <v>17288673384.960098</v>
      </c>
      <c r="G42" s="1">
        <f t="shared" si="4"/>
        <v>2.5821351183525802</v>
      </c>
    </row>
    <row r="43" spans="1:7" ht="15.6" x14ac:dyDescent="0.3">
      <c r="A43" s="24">
        <v>43344</v>
      </c>
      <c r="B43" s="25">
        <v>5239228</v>
      </c>
      <c r="C43" s="1">
        <f t="shared" si="0"/>
        <v>5311308.4000000004</v>
      </c>
      <c r="D43" s="1">
        <f t="shared" si="1"/>
        <v>-72080.400000000373</v>
      </c>
      <c r="E43" s="1">
        <f t="shared" si="2"/>
        <v>72080.400000000373</v>
      </c>
      <c r="F43" s="1">
        <f t="shared" si="3"/>
        <v>5195584064.1600533</v>
      </c>
      <c r="G43" s="1">
        <f t="shared" si="4"/>
        <v>1.3757828443427231</v>
      </c>
    </row>
    <row r="44" spans="1:7" ht="15.6" x14ac:dyDescent="0.3">
      <c r="A44" s="24">
        <v>43374</v>
      </c>
      <c r="B44" s="25">
        <v>5450145</v>
      </c>
      <c r="C44" s="1">
        <f t="shared" si="0"/>
        <v>5436503.7999999998</v>
      </c>
      <c r="D44" s="1">
        <f t="shared" si="1"/>
        <v>13641.200000000186</v>
      </c>
      <c r="E44" s="1">
        <f t="shared" si="2"/>
        <v>13641.200000000186</v>
      </c>
      <c r="F44" s="1">
        <f t="shared" si="3"/>
        <v>186082337.44000509</v>
      </c>
      <c r="G44" s="1">
        <f t="shared" si="4"/>
        <v>0.25029058859902237</v>
      </c>
    </row>
    <row r="45" spans="1:7" ht="15.6" x14ac:dyDescent="0.3">
      <c r="A45" s="24">
        <v>43405</v>
      </c>
      <c r="B45" s="25">
        <v>5429333</v>
      </c>
      <c r="C45" s="1">
        <f t="shared" si="0"/>
        <v>5582072.5999999996</v>
      </c>
      <c r="D45" s="1">
        <f t="shared" si="1"/>
        <v>-152739.59999999963</v>
      </c>
      <c r="E45" s="1">
        <f t="shared" si="2"/>
        <v>152739.59999999963</v>
      </c>
      <c r="F45" s="1">
        <f t="shared" si="3"/>
        <v>23329385408.159885</v>
      </c>
      <c r="G45" s="1">
        <f t="shared" si="4"/>
        <v>2.8132295440342237</v>
      </c>
    </row>
    <row r="46" spans="1:7" ht="15.6" x14ac:dyDescent="0.3">
      <c r="A46" s="24">
        <v>43435</v>
      </c>
      <c r="B46" s="25">
        <v>5971655</v>
      </c>
      <c r="C46" s="1">
        <f t="shared" si="0"/>
        <v>5607968.4000000004</v>
      </c>
      <c r="D46" s="1">
        <f t="shared" si="1"/>
        <v>363686.59999999963</v>
      </c>
      <c r="E46" s="1">
        <f t="shared" si="2"/>
        <v>363686.59999999963</v>
      </c>
      <c r="F46" s="1">
        <f t="shared" si="3"/>
        <v>132267943019.55972</v>
      </c>
      <c r="G46" s="1">
        <f t="shared" si="4"/>
        <v>6.090214521769922</v>
      </c>
    </row>
    <row r="47" spans="1:7" ht="15.6" x14ac:dyDescent="0.3">
      <c r="A47" s="24">
        <v>43466</v>
      </c>
      <c r="B47" s="25">
        <v>5820002</v>
      </c>
      <c r="C47" s="1">
        <f t="shared" si="0"/>
        <v>5707805.4000000004</v>
      </c>
      <c r="D47" s="1">
        <f t="shared" si="1"/>
        <v>112196.59999999963</v>
      </c>
      <c r="E47" s="1">
        <f t="shared" si="2"/>
        <v>112196.59999999963</v>
      </c>
      <c r="F47" s="1">
        <f t="shared" si="3"/>
        <v>12588077051.559916</v>
      </c>
      <c r="G47" s="1">
        <f t="shared" si="4"/>
        <v>1.9277759698364303</v>
      </c>
    </row>
    <row r="48" spans="1:7" ht="15.6" x14ac:dyDescent="0.3">
      <c r="A48" s="24">
        <v>43497</v>
      </c>
      <c r="B48" s="25">
        <v>5368707</v>
      </c>
      <c r="C48" s="1">
        <f t="shared" si="0"/>
        <v>5819338.5999999996</v>
      </c>
      <c r="D48" s="1">
        <f t="shared" si="1"/>
        <v>-450631.59999999963</v>
      </c>
      <c r="E48" s="1">
        <f t="shared" si="2"/>
        <v>450631.59999999963</v>
      </c>
      <c r="F48" s="1">
        <f t="shared" si="3"/>
        <v>203068838918.55966</v>
      </c>
      <c r="G48" s="1">
        <f t="shared" si="4"/>
        <v>8.3936709528011058</v>
      </c>
    </row>
    <row r="49" spans="1:7" ht="15.6" x14ac:dyDescent="0.3">
      <c r="A49" s="24">
        <v>43525</v>
      </c>
      <c r="B49" s="25">
        <v>5949330</v>
      </c>
      <c r="C49" s="1">
        <f t="shared" si="0"/>
        <v>5917515.4000000004</v>
      </c>
      <c r="D49" s="1">
        <f t="shared" si="1"/>
        <v>31814.599999999627</v>
      </c>
      <c r="E49" s="1">
        <f t="shared" si="2"/>
        <v>31814.599999999627</v>
      </c>
      <c r="F49" s="1">
        <f t="shared" si="3"/>
        <v>1012168773.1599762</v>
      </c>
      <c r="G49" s="1">
        <f t="shared" si="4"/>
        <v>0.53475937626589254</v>
      </c>
    </row>
    <row r="50" spans="1:7" ht="15.6" x14ac:dyDescent="0.3">
      <c r="A50" s="24">
        <v>43556</v>
      </c>
      <c r="B50" s="25">
        <v>5986999</v>
      </c>
      <c r="C50" s="1">
        <f t="shared" si="0"/>
        <v>6010830.5999999996</v>
      </c>
      <c r="D50" s="1">
        <f t="shared" si="1"/>
        <v>-23831.599999999627</v>
      </c>
      <c r="E50" s="1">
        <f t="shared" si="2"/>
        <v>23831.599999999627</v>
      </c>
      <c r="F50" s="1">
        <f t="shared" si="3"/>
        <v>567945158.5599823</v>
      </c>
      <c r="G50" s="1">
        <f t="shared" si="4"/>
        <v>0.3980558540263599</v>
      </c>
    </row>
    <row r="51" spans="1:7" ht="15.6" x14ac:dyDescent="0.3">
      <c r="A51" s="24">
        <v>43586</v>
      </c>
      <c r="B51" s="25">
        <v>6462539</v>
      </c>
      <c r="C51" s="1">
        <f t="shared" si="0"/>
        <v>6184802.2000000002</v>
      </c>
      <c r="D51" s="1">
        <f t="shared" si="1"/>
        <v>277736.79999999981</v>
      </c>
      <c r="E51" s="1">
        <f t="shared" si="2"/>
        <v>277736.79999999981</v>
      </c>
      <c r="F51" s="1">
        <f t="shared" si="3"/>
        <v>77137730074.239899</v>
      </c>
      <c r="G51" s="1">
        <f t="shared" si="4"/>
        <v>4.2976421496257089</v>
      </c>
    </row>
    <row r="52" spans="1:7" ht="15.6" x14ac:dyDescent="0.3">
      <c r="A52" s="24">
        <v>43617</v>
      </c>
      <c r="B52" s="25">
        <v>6286578</v>
      </c>
      <c r="C52" s="1">
        <f t="shared" si="0"/>
        <v>6219975</v>
      </c>
      <c r="D52" s="1">
        <f t="shared" si="1"/>
        <v>66603</v>
      </c>
      <c r="E52" s="1">
        <f t="shared" si="2"/>
        <v>66603</v>
      </c>
      <c r="F52" s="1">
        <f t="shared" si="3"/>
        <v>4435959609</v>
      </c>
      <c r="G52" s="1">
        <f t="shared" si="4"/>
        <v>1.0594476040860386</v>
      </c>
    </row>
    <row r="53" spans="1:7" ht="15.6" x14ac:dyDescent="0.3">
      <c r="A53" s="24">
        <v>43647</v>
      </c>
      <c r="B53" s="25">
        <v>6238565</v>
      </c>
      <c r="C53" s="1">
        <f t="shared" si="0"/>
        <v>6252941.2000000002</v>
      </c>
      <c r="D53" s="1">
        <f t="shared" si="1"/>
        <v>-14376.200000000186</v>
      </c>
      <c r="E53" s="1">
        <f t="shared" si="2"/>
        <v>14376.200000000186</v>
      </c>
      <c r="F53" s="1">
        <f t="shared" si="3"/>
        <v>206675126.44000536</v>
      </c>
      <c r="G53" s="1">
        <f t="shared" si="4"/>
        <v>0.23044081451423826</v>
      </c>
    </row>
    <row r="54" spans="1:7" ht="15.6" x14ac:dyDescent="0.3">
      <c r="A54" s="24">
        <v>43678</v>
      </c>
      <c r="B54" s="25">
        <v>6125194</v>
      </c>
      <c r="C54" s="1">
        <f t="shared" si="0"/>
        <v>6258118.5999999996</v>
      </c>
      <c r="D54" s="1">
        <f t="shared" si="1"/>
        <v>-132924.59999999963</v>
      </c>
      <c r="E54" s="1">
        <f t="shared" si="2"/>
        <v>132924.59999999963</v>
      </c>
      <c r="F54" s="1">
        <f t="shared" si="3"/>
        <v>17668949285.159901</v>
      </c>
      <c r="G54" s="1">
        <f t="shared" si="4"/>
        <v>2.1701288155117968</v>
      </c>
    </row>
    <row r="55" spans="1:7" ht="15.6" x14ac:dyDescent="0.3">
      <c r="A55" s="24">
        <v>43709</v>
      </c>
      <c r="B55" s="25">
        <v>6151830</v>
      </c>
      <c r="C55" s="1">
        <f t="shared" si="0"/>
        <v>6370114.7999999998</v>
      </c>
      <c r="D55" s="1">
        <f t="shared" si="1"/>
        <v>-218284.79999999981</v>
      </c>
      <c r="E55" s="1">
        <f t="shared" si="2"/>
        <v>218284.79999999981</v>
      </c>
      <c r="F55" s="1">
        <f t="shared" si="3"/>
        <v>47648253911.039917</v>
      </c>
      <c r="G55" s="1">
        <f t="shared" si="4"/>
        <v>3.5482905086779022</v>
      </c>
    </row>
    <row r="56" spans="1:7" ht="15.6" x14ac:dyDescent="0.3">
      <c r="A56" s="24">
        <v>43739</v>
      </c>
      <c r="B56" s="25">
        <v>6488426</v>
      </c>
      <c r="C56" s="1">
        <f t="shared" si="0"/>
        <v>6514817.7999999998</v>
      </c>
      <c r="D56" s="1">
        <f t="shared" si="1"/>
        <v>-26391.799999999814</v>
      </c>
      <c r="E56" s="1">
        <f t="shared" si="2"/>
        <v>26391.799999999814</v>
      </c>
      <c r="F56" s="1">
        <f t="shared" si="3"/>
        <v>696527107.23999012</v>
      </c>
      <c r="G56" s="1">
        <f t="shared" si="4"/>
        <v>0.40675196110735967</v>
      </c>
    </row>
    <row r="57" spans="1:7" ht="15.6" x14ac:dyDescent="0.3">
      <c r="A57" s="24">
        <v>43770</v>
      </c>
      <c r="B57" s="25">
        <v>6846559</v>
      </c>
      <c r="C57" s="1">
        <f t="shared" si="0"/>
        <v>6664160.4000000004</v>
      </c>
      <c r="D57" s="1">
        <f t="shared" si="1"/>
        <v>182398.59999999963</v>
      </c>
      <c r="E57" s="1">
        <f t="shared" si="2"/>
        <v>182398.59999999963</v>
      </c>
      <c r="F57" s="1">
        <f t="shared" si="3"/>
        <v>33269249281.959866</v>
      </c>
      <c r="G57" s="1">
        <f t="shared" si="4"/>
        <v>2.6640915531436979</v>
      </c>
    </row>
    <row r="58" spans="1:7" ht="15.6" x14ac:dyDescent="0.3">
      <c r="A58" s="24">
        <v>43800</v>
      </c>
      <c r="B58" s="25">
        <v>6962080</v>
      </c>
      <c r="C58" s="1">
        <f t="shared" si="0"/>
        <v>6744309.5999999996</v>
      </c>
      <c r="D58" s="1">
        <f t="shared" si="1"/>
        <v>217770.40000000037</v>
      </c>
      <c r="E58" s="1">
        <f t="shared" si="2"/>
        <v>217770.40000000037</v>
      </c>
      <c r="F58" s="1">
        <f t="shared" si="3"/>
        <v>47423947116.160164</v>
      </c>
      <c r="G58" s="1">
        <f t="shared" si="4"/>
        <v>3.1279502677360842</v>
      </c>
    </row>
    <row r="59" spans="1:7" ht="15.6" x14ac:dyDescent="0.3">
      <c r="A59" s="24">
        <v>43831</v>
      </c>
      <c r="B59" s="25">
        <v>6871907</v>
      </c>
      <c r="C59" s="1">
        <f t="shared" si="0"/>
        <v>6257165.7999999998</v>
      </c>
      <c r="D59" s="1">
        <f t="shared" si="1"/>
        <v>614741.20000000019</v>
      </c>
      <c r="E59" s="1">
        <f t="shared" si="2"/>
        <v>614741.20000000019</v>
      </c>
      <c r="F59" s="1">
        <f t="shared" si="3"/>
        <v>377906742977.44025</v>
      </c>
      <c r="G59" s="1">
        <f t="shared" si="4"/>
        <v>8.9457147775719328</v>
      </c>
    </row>
    <row r="60" spans="1:7" ht="15.6" x14ac:dyDescent="0.3">
      <c r="A60" s="24">
        <v>43862</v>
      </c>
      <c r="B60" s="25">
        <v>6552576</v>
      </c>
      <c r="C60" s="1">
        <f t="shared" si="0"/>
        <v>4916304.8</v>
      </c>
      <c r="D60" s="1">
        <f t="shared" si="1"/>
        <v>1636271.2000000002</v>
      </c>
      <c r="E60" s="1">
        <f t="shared" si="2"/>
        <v>1636271.2000000002</v>
      </c>
      <c r="F60" s="1">
        <f t="shared" si="3"/>
        <v>2677383439949.4404</v>
      </c>
      <c r="G60" s="1">
        <f t="shared" si="4"/>
        <v>24.971418874042822</v>
      </c>
    </row>
    <row r="61" spans="1:7" ht="15.6" x14ac:dyDescent="0.3">
      <c r="A61" s="24">
        <v>43891</v>
      </c>
      <c r="B61" s="25">
        <v>4052707</v>
      </c>
      <c r="C61" s="1">
        <f t="shared" si="0"/>
        <v>3733256</v>
      </c>
      <c r="D61" s="1">
        <f t="shared" si="1"/>
        <v>319451</v>
      </c>
      <c r="E61" s="1">
        <f t="shared" si="2"/>
        <v>319451</v>
      </c>
      <c r="F61" s="1">
        <f t="shared" si="3"/>
        <v>102048941401</v>
      </c>
      <c r="G61" s="1">
        <f t="shared" si="4"/>
        <v>7.8824104481276347</v>
      </c>
    </row>
    <row r="62" spans="1:7" ht="15.6" x14ac:dyDescent="0.3">
      <c r="A62" s="24">
        <v>43952</v>
      </c>
      <c r="B62" s="25">
        <v>142254</v>
      </c>
      <c r="C62" s="1">
        <f t="shared" si="0"/>
        <v>2613322.6</v>
      </c>
      <c r="D62" s="1">
        <f t="shared" si="1"/>
        <v>-2471068.6</v>
      </c>
      <c r="E62" s="1">
        <f t="shared" si="2"/>
        <v>2471068.6</v>
      </c>
      <c r="F62" s="1">
        <f t="shared" si="3"/>
        <v>6106180025905.9609</v>
      </c>
      <c r="G62" s="1">
        <f t="shared" si="4"/>
        <v>1737.0819801200671</v>
      </c>
    </row>
    <row r="63" spans="1:7" ht="15.6" x14ac:dyDescent="0.3">
      <c r="A63" s="24">
        <v>43983</v>
      </c>
      <c r="B63" s="25">
        <v>1046836</v>
      </c>
      <c r="C63" s="1">
        <f t="shared" si="0"/>
        <v>1639164.8</v>
      </c>
      <c r="D63" s="1">
        <f t="shared" si="1"/>
        <v>-592328.80000000005</v>
      </c>
      <c r="E63" s="1">
        <f t="shared" si="2"/>
        <v>592328.80000000005</v>
      </c>
      <c r="F63" s="1">
        <f t="shared" si="3"/>
        <v>350853407309.44006</v>
      </c>
      <c r="G63" s="1">
        <f t="shared" si="4"/>
        <v>56.582769411827648</v>
      </c>
    </row>
    <row r="64" spans="1:7" ht="15.6" x14ac:dyDescent="0.3">
      <c r="A64" s="24">
        <v>44013</v>
      </c>
      <c r="B64" s="25">
        <v>1272240</v>
      </c>
      <c r="C64" s="1">
        <f t="shared" si="0"/>
        <v>1281731.2</v>
      </c>
      <c r="D64" s="1">
        <f t="shared" si="1"/>
        <v>-9491.1999999999534</v>
      </c>
      <c r="E64" s="1">
        <f t="shared" si="2"/>
        <v>9491.1999999999534</v>
      </c>
      <c r="F64" s="1">
        <f t="shared" si="3"/>
        <v>90082877.439999118</v>
      </c>
      <c r="G64" s="1">
        <f t="shared" si="4"/>
        <v>0.74602276300068804</v>
      </c>
    </row>
    <row r="65" spans="1:7" ht="15.6" x14ac:dyDescent="0.3">
      <c r="A65" s="24">
        <v>44044</v>
      </c>
      <c r="B65" s="25">
        <v>1681787</v>
      </c>
      <c r="C65" s="1">
        <f t="shared" si="0"/>
        <v>1838647.4</v>
      </c>
      <c r="D65" s="1">
        <f t="shared" si="1"/>
        <v>-156860.39999999991</v>
      </c>
      <c r="E65" s="1">
        <f t="shared" si="2"/>
        <v>156860.39999999991</v>
      </c>
      <c r="F65" s="1">
        <f t="shared" si="3"/>
        <v>24605185088.159969</v>
      </c>
      <c r="G65" s="1">
        <f t="shared" si="4"/>
        <v>9.3270075223556788</v>
      </c>
    </row>
    <row r="66" spans="1:7" ht="15.6" x14ac:dyDescent="0.3">
      <c r="A66" s="24">
        <v>44075</v>
      </c>
      <c r="B66" s="25">
        <v>2265539</v>
      </c>
      <c r="C66" s="1">
        <f t="shared" si="0"/>
        <v>2313892</v>
      </c>
      <c r="D66" s="1">
        <f t="shared" si="1"/>
        <v>-48353</v>
      </c>
      <c r="E66" s="1">
        <f t="shared" si="2"/>
        <v>48353</v>
      </c>
      <c r="F66" s="1">
        <f t="shared" si="3"/>
        <v>2338012609</v>
      </c>
      <c r="G66" s="1">
        <f t="shared" si="4"/>
        <v>2.1342823937261732</v>
      </c>
    </row>
    <row r="67" spans="1:7" ht="15.6" x14ac:dyDescent="0.3">
      <c r="A67" s="24">
        <v>44105</v>
      </c>
      <c r="B67" s="25">
        <v>2926835</v>
      </c>
      <c r="C67" s="1">
        <f t="shared" si="0"/>
        <v>2849748.4</v>
      </c>
      <c r="D67" s="1">
        <f t="shared" si="1"/>
        <v>77086.600000000093</v>
      </c>
      <c r="E67" s="1">
        <f t="shared" si="2"/>
        <v>77086.600000000093</v>
      </c>
      <c r="F67" s="1">
        <f t="shared" si="3"/>
        <v>5942343899.5600147</v>
      </c>
      <c r="G67" s="1">
        <f t="shared" si="4"/>
        <v>2.6337870088337776</v>
      </c>
    </row>
    <row r="68" spans="1:7" ht="15.6" x14ac:dyDescent="0.3">
      <c r="A68" s="24">
        <v>44136</v>
      </c>
      <c r="B68" s="25">
        <v>3423059</v>
      </c>
      <c r="C68" s="1">
        <f t="shared" si="0"/>
        <v>3353933.4</v>
      </c>
      <c r="D68" s="1">
        <f t="shared" si="1"/>
        <v>69125.600000000093</v>
      </c>
      <c r="E68" s="1">
        <f t="shared" si="2"/>
        <v>69125.600000000093</v>
      </c>
      <c r="F68" s="1">
        <f t="shared" si="3"/>
        <v>4778348575.360013</v>
      </c>
      <c r="G68" s="1">
        <f t="shared" si="4"/>
        <v>2.0194101241024502</v>
      </c>
    </row>
    <row r="69" spans="1:7" ht="15.6" x14ac:dyDescent="0.3">
      <c r="A69" s="24">
        <v>44166</v>
      </c>
      <c r="B69" s="25">
        <v>3951522</v>
      </c>
      <c r="C69" s="1">
        <f t="shared" ref="C69:C94" si="5">AVERAGE(B67:B71)</f>
        <v>3748518.8</v>
      </c>
      <c r="D69" s="1">
        <f t="shared" ref="D69:D94" si="6">B69-C69</f>
        <v>203003.20000000019</v>
      </c>
      <c r="E69" s="1">
        <f t="shared" ref="E69:E94" si="7">ABS(D69)</f>
        <v>203003.20000000019</v>
      </c>
      <c r="F69" s="1">
        <f t="shared" ref="F69:F94" si="8">E69*E69</f>
        <v>41210299210.240074</v>
      </c>
      <c r="G69" s="1">
        <f t="shared" ref="G69:G94" si="9">(E69/B69)*100</f>
        <v>5.1373420165698231</v>
      </c>
    </row>
    <row r="70" spans="1:7" ht="15.6" x14ac:dyDescent="0.3">
      <c r="A70" s="24">
        <v>44197</v>
      </c>
      <c r="B70" s="25">
        <v>4202712</v>
      </c>
      <c r="C70" s="1">
        <f t="shared" si="5"/>
        <v>4000135.8</v>
      </c>
      <c r="D70" s="1">
        <f t="shared" si="6"/>
        <v>202576.20000000019</v>
      </c>
      <c r="E70" s="1">
        <f t="shared" si="7"/>
        <v>202576.20000000019</v>
      </c>
      <c r="F70" s="1">
        <f t="shared" si="8"/>
        <v>41037116806.440079</v>
      </c>
      <c r="G70" s="1">
        <f t="shared" si="9"/>
        <v>4.820130430065162</v>
      </c>
    </row>
    <row r="71" spans="1:7" ht="15.6" x14ac:dyDescent="0.3">
      <c r="A71" s="24">
        <v>44228</v>
      </c>
      <c r="B71" s="25">
        <v>4238466</v>
      </c>
      <c r="C71" s="1">
        <f t="shared" si="5"/>
        <v>3932187.6</v>
      </c>
      <c r="D71" s="1">
        <f t="shared" si="6"/>
        <v>306278.39999999991</v>
      </c>
      <c r="E71" s="1">
        <f t="shared" si="7"/>
        <v>306278.39999999991</v>
      </c>
      <c r="F71" s="1">
        <f t="shared" si="8"/>
        <v>93806458306.559937</v>
      </c>
      <c r="G71" s="1">
        <f t="shared" si="9"/>
        <v>7.2261615405196098</v>
      </c>
    </row>
    <row r="72" spans="1:7" ht="15.6" x14ac:dyDescent="0.3">
      <c r="A72" s="24">
        <v>44256</v>
      </c>
      <c r="B72" s="25">
        <v>4184920</v>
      </c>
      <c r="C72" s="1">
        <f t="shared" si="5"/>
        <v>3375630.8</v>
      </c>
      <c r="D72" s="1">
        <f t="shared" si="6"/>
        <v>809289.20000000019</v>
      </c>
      <c r="E72" s="1">
        <f t="shared" si="7"/>
        <v>809289.20000000019</v>
      </c>
      <c r="F72" s="1">
        <f t="shared" si="8"/>
        <v>654949009236.64026</v>
      </c>
      <c r="G72" s="1">
        <f t="shared" si="9"/>
        <v>19.338223908700769</v>
      </c>
    </row>
    <row r="73" spans="1:7" ht="15.6" x14ac:dyDescent="0.3">
      <c r="A73" s="24">
        <v>44287</v>
      </c>
      <c r="B73" s="26">
        <v>3083318</v>
      </c>
      <c r="C73" s="1">
        <f t="shared" si="5"/>
        <v>2875479.4</v>
      </c>
      <c r="D73" s="1">
        <f t="shared" si="6"/>
        <v>207838.60000000009</v>
      </c>
      <c r="E73" s="1">
        <f t="shared" si="7"/>
        <v>207838.60000000009</v>
      </c>
      <c r="F73" s="1">
        <f t="shared" si="8"/>
        <v>43196883649.960037</v>
      </c>
      <c r="G73" s="1">
        <f t="shared" si="9"/>
        <v>6.7407448728934254</v>
      </c>
    </row>
    <row r="74" spans="1:7" ht="15.6" x14ac:dyDescent="0.3">
      <c r="A74" s="24">
        <v>44317</v>
      </c>
      <c r="B74" s="26">
        <v>1168738</v>
      </c>
      <c r="C74" s="1">
        <f t="shared" si="5"/>
        <v>2614280</v>
      </c>
      <c r="D74" s="1">
        <f t="shared" si="6"/>
        <v>-1445542</v>
      </c>
      <c r="E74" s="1">
        <f t="shared" si="7"/>
        <v>1445542</v>
      </c>
      <c r="F74" s="1">
        <f t="shared" si="8"/>
        <v>2089591673764</v>
      </c>
      <c r="G74" s="1">
        <f t="shared" si="9"/>
        <v>123.68400787858356</v>
      </c>
    </row>
    <row r="75" spans="1:7" ht="15.6" x14ac:dyDescent="0.3">
      <c r="A75" s="24">
        <v>44348</v>
      </c>
      <c r="B75" s="26">
        <v>1701955</v>
      </c>
      <c r="C75" s="1">
        <f t="shared" si="5"/>
        <v>2540553.2000000002</v>
      </c>
      <c r="D75" s="1">
        <f t="shared" si="6"/>
        <v>-838598.20000000019</v>
      </c>
      <c r="E75" s="1">
        <f t="shared" si="7"/>
        <v>838598.20000000019</v>
      </c>
      <c r="F75" s="1">
        <f t="shared" si="8"/>
        <v>703246941043.24036</v>
      </c>
      <c r="G75" s="1">
        <f t="shared" si="9"/>
        <v>49.272642343657743</v>
      </c>
    </row>
    <row r="76" spans="1:7" ht="15.6" x14ac:dyDescent="0.3">
      <c r="A76" s="24">
        <v>44378</v>
      </c>
      <c r="B76" s="26">
        <v>2932469</v>
      </c>
      <c r="C76" s="1">
        <f t="shared" si="5"/>
        <v>2715564.6</v>
      </c>
      <c r="D76" s="1">
        <f t="shared" si="6"/>
        <v>216904.39999999991</v>
      </c>
      <c r="E76" s="1">
        <f t="shared" si="7"/>
        <v>216904.39999999991</v>
      </c>
      <c r="F76" s="1">
        <f t="shared" si="8"/>
        <v>47047518739.359962</v>
      </c>
      <c r="G76" s="1">
        <f t="shared" si="9"/>
        <v>7.396647671296777</v>
      </c>
    </row>
    <row r="77" spans="1:7" ht="15.6" x14ac:dyDescent="0.3">
      <c r="A77" s="24">
        <v>44409</v>
      </c>
      <c r="B77" s="26">
        <v>3816286</v>
      </c>
      <c r="C77" s="1">
        <f t="shared" si="5"/>
        <v>3443300</v>
      </c>
      <c r="D77" s="1">
        <f t="shared" si="6"/>
        <v>372986</v>
      </c>
      <c r="E77" s="1">
        <f t="shared" si="7"/>
        <v>372986</v>
      </c>
      <c r="F77" s="1">
        <f t="shared" si="8"/>
        <v>139118556196</v>
      </c>
      <c r="G77" s="1">
        <f t="shared" si="9"/>
        <v>9.7735337445883257</v>
      </c>
    </row>
    <row r="78" spans="1:7" ht="15.6" x14ac:dyDescent="0.3">
      <c r="A78" s="24">
        <v>44440</v>
      </c>
      <c r="B78" s="26">
        <v>3958375</v>
      </c>
      <c r="C78" s="1">
        <f t="shared" si="5"/>
        <v>4244113.2</v>
      </c>
      <c r="D78" s="1">
        <f t="shared" si="6"/>
        <v>-285738.20000000019</v>
      </c>
      <c r="E78" s="1">
        <f t="shared" si="7"/>
        <v>285738.20000000019</v>
      </c>
      <c r="F78" s="1">
        <f t="shared" si="8"/>
        <v>81646318939.240112</v>
      </c>
      <c r="G78" s="1">
        <f t="shared" si="9"/>
        <v>7.2185732781760246</v>
      </c>
    </row>
    <row r="79" spans="1:7" ht="15.6" x14ac:dyDescent="0.3">
      <c r="A79" s="24">
        <v>44470</v>
      </c>
      <c r="B79" s="26">
        <v>4807415</v>
      </c>
      <c r="C79" s="1">
        <f t="shared" si="5"/>
        <v>4885750.2</v>
      </c>
      <c r="D79" s="1">
        <f t="shared" si="6"/>
        <v>-78335.200000000186</v>
      </c>
      <c r="E79" s="1">
        <f t="shared" si="7"/>
        <v>78335.200000000186</v>
      </c>
      <c r="F79" s="1">
        <f t="shared" si="8"/>
        <v>6136403559.0400295</v>
      </c>
      <c r="G79" s="1">
        <f t="shared" si="9"/>
        <v>1.6294661476073977</v>
      </c>
    </row>
    <row r="80" spans="1:7" ht="15.6" x14ac:dyDescent="0.3">
      <c r="A80" s="24">
        <v>44501</v>
      </c>
      <c r="B80" s="26">
        <v>5706021</v>
      </c>
      <c r="C80" s="1">
        <f t="shared" si="5"/>
        <v>4833804.5999999996</v>
      </c>
      <c r="D80" s="1">
        <f t="shared" si="6"/>
        <v>872216.40000000037</v>
      </c>
      <c r="E80" s="1">
        <f t="shared" si="7"/>
        <v>872216.40000000037</v>
      </c>
      <c r="F80" s="1">
        <f t="shared" si="8"/>
        <v>760761448428.96069</v>
      </c>
      <c r="G80" s="1">
        <f t="shared" si="9"/>
        <v>15.28589537262482</v>
      </c>
    </row>
    <row r="81" spans="1:7" ht="15.6" x14ac:dyDescent="0.3">
      <c r="A81" s="24">
        <v>44531</v>
      </c>
      <c r="B81" s="26">
        <v>6140654</v>
      </c>
      <c r="C81" s="1">
        <f t="shared" si="5"/>
        <v>4832249</v>
      </c>
      <c r="D81" s="1">
        <f t="shared" si="6"/>
        <v>1308405</v>
      </c>
      <c r="E81" s="1">
        <f t="shared" si="7"/>
        <v>1308405</v>
      </c>
      <c r="F81" s="1">
        <f t="shared" si="8"/>
        <v>1711923644025</v>
      </c>
      <c r="G81" s="1">
        <f t="shared" si="9"/>
        <v>21.307258151981856</v>
      </c>
    </row>
    <row r="82" spans="1:7" ht="15.6" x14ac:dyDescent="0.3">
      <c r="A82" s="24">
        <v>44562</v>
      </c>
      <c r="B82" s="26">
        <v>3556558</v>
      </c>
      <c r="C82" s="1">
        <f t="shared" si="5"/>
        <v>5042899.5999999996</v>
      </c>
      <c r="D82" s="1">
        <f t="shared" si="6"/>
        <v>-1486341.5999999996</v>
      </c>
      <c r="E82" s="1">
        <f t="shared" si="7"/>
        <v>1486341.5999999996</v>
      </c>
      <c r="F82" s="1">
        <f t="shared" si="8"/>
        <v>2209211351890.5591</v>
      </c>
      <c r="G82" s="1">
        <f t="shared" si="9"/>
        <v>41.791574887855042</v>
      </c>
    </row>
    <row r="83" spans="1:7" ht="15.6" x14ac:dyDescent="0.3">
      <c r="A83" s="24">
        <v>44593</v>
      </c>
      <c r="B83" s="26">
        <v>3950597</v>
      </c>
      <c r="C83" s="1">
        <f t="shared" si="5"/>
        <v>5183834.2</v>
      </c>
      <c r="D83" s="1">
        <f t="shared" si="6"/>
        <v>-1233237.2000000002</v>
      </c>
      <c r="E83" s="1">
        <f t="shared" si="7"/>
        <v>1233237.2000000002</v>
      </c>
      <c r="F83" s="1">
        <f t="shared" si="8"/>
        <v>1520873991463.8406</v>
      </c>
      <c r="G83" s="1">
        <f t="shared" si="9"/>
        <v>31.216476902098599</v>
      </c>
    </row>
    <row r="84" spans="1:7" ht="15.6" x14ac:dyDescent="0.3">
      <c r="A84" s="24">
        <v>44621</v>
      </c>
      <c r="B84" s="26">
        <v>5860668</v>
      </c>
      <c r="C84" s="1">
        <f t="shared" si="5"/>
        <v>5353698.2</v>
      </c>
      <c r="D84" s="1">
        <f t="shared" si="6"/>
        <v>506969.79999999981</v>
      </c>
      <c r="E84" s="1">
        <f t="shared" si="7"/>
        <v>506969.79999999981</v>
      </c>
      <c r="F84" s="1">
        <f t="shared" si="8"/>
        <v>257018378112.03983</v>
      </c>
      <c r="G84" s="1">
        <f t="shared" si="9"/>
        <v>8.6503756909621874</v>
      </c>
    </row>
    <row r="85" spans="1:7" ht="15.6" x14ac:dyDescent="0.3">
      <c r="A85" s="24">
        <v>44652</v>
      </c>
      <c r="B85" s="25">
        <v>6410694</v>
      </c>
      <c r="C85" s="1">
        <f t="shared" si="5"/>
        <v>5974305.4000000004</v>
      </c>
      <c r="D85" s="1">
        <f t="shared" si="6"/>
        <v>436388.59999999963</v>
      </c>
      <c r="E85" s="1">
        <f t="shared" si="7"/>
        <v>436388.59999999963</v>
      </c>
      <c r="F85" s="1">
        <f t="shared" si="8"/>
        <v>190435010209.95969</v>
      </c>
      <c r="G85" s="1">
        <f t="shared" si="9"/>
        <v>6.8071974734716658</v>
      </c>
    </row>
    <row r="86" spans="1:7" ht="15.6" x14ac:dyDescent="0.3">
      <c r="A86" s="24">
        <v>44682</v>
      </c>
      <c r="B86" s="25">
        <v>6989974</v>
      </c>
      <c r="C86" s="1">
        <f t="shared" si="5"/>
        <v>6473332</v>
      </c>
      <c r="D86" s="1">
        <f t="shared" si="6"/>
        <v>516642</v>
      </c>
      <c r="E86" s="1">
        <f t="shared" si="7"/>
        <v>516642</v>
      </c>
      <c r="F86" s="1">
        <f t="shared" si="8"/>
        <v>266918956164</v>
      </c>
      <c r="G86" s="1">
        <f t="shared" si="9"/>
        <v>7.3911862905355594</v>
      </c>
    </row>
    <row r="87" spans="1:7" ht="15.6" x14ac:dyDescent="0.3">
      <c r="A87" s="24">
        <v>44713</v>
      </c>
      <c r="B87" s="25">
        <v>6659594</v>
      </c>
      <c r="C87" s="1">
        <f t="shared" si="5"/>
        <v>6610707.7999999998</v>
      </c>
      <c r="D87" s="1">
        <f t="shared" si="6"/>
        <v>48886.200000000186</v>
      </c>
      <c r="E87" s="1">
        <f t="shared" si="7"/>
        <v>48886.200000000186</v>
      </c>
      <c r="F87" s="1">
        <f t="shared" si="8"/>
        <v>2389860550.4400182</v>
      </c>
      <c r="G87" s="1">
        <f t="shared" si="9"/>
        <v>0.73407177674795465</v>
      </c>
    </row>
    <row r="88" spans="1:7" ht="15.6" x14ac:dyDescent="0.3">
      <c r="A88" s="24">
        <v>44743</v>
      </c>
      <c r="B88" s="25">
        <v>6445730</v>
      </c>
      <c r="C88" s="1">
        <f t="shared" si="5"/>
        <v>6659131</v>
      </c>
      <c r="D88" s="1">
        <f t="shared" si="6"/>
        <v>-213401</v>
      </c>
      <c r="E88" s="1">
        <f t="shared" si="7"/>
        <v>213401</v>
      </c>
      <c r="F88" s="1">
        <f t="shared" si="8"/>
        <v>45539986801</v>
      </c>
      <c r="G88" s="1">
        <f t="shared" si="9"/>
        <v>3.3107343931563995</v>
      </c>
    </row>
    <row r="89" spans="1:7" ht="15.6" x14ac:dyDescent="0.3">
      <c r="A89" s="24">
        <v>44774</v>
      </c>
      <c r="B89" s="25">
        <v>6547547</v>
      </c>
      <c r="C89" s="1">
        <f t="shared" si="5"/>
        <v>6696766</v>
      </c>
      <c r="D89" s="1">
        <f t="shared" si="6"/>
        <v>-149219</v>
      </c>
      <c r="E89" s="1">
        <f t="shared" si="7"/>
        <v>149219</v>
      </c>
      <c r="F89" s="1">
        <f t="shared" si="8"/>
        <v>22266309961</v>
      </c>
      <c r="G89" s="1">
        <f t="shared" si="9"/>
        <v>2.2790061682642371</v>
      </c>
    </row>
    <row r="90" spans="1:7" ht="15.6" x14ac:dyDescent="0.3">
      <c r="A90" s="24">
        <v>44805</v>
      </c>
      <c r="B90" s="25">
        <v>6652810</v>
      </c>
      <c r="C90" s="1">
        <f t="shared" si="5"/>
        <v>6814887.4000000004</v>
      </c>
      <c r="D90" s="1">
        <f t="shared" si="6"/>
        <v>-162077.40000000037</v>
      </c>
      <c r="E90" s="1">
        <f t="shared" si="7"/>
        <v>162077.40000000037</v>
      </c>
      <c r="F90" s="1">
        <f t="shared" si="8"/>
        <v>26269083590.76012</v>
      </c>
      <c r="G90" s="1">
        <f t="shared" si="9"/>
        <v>2.4362246930244571</v>
      </c>
    </row>
    <row r="91" spans="1:7" ht="15.6" x14ac:dyDescent="0.3">
      <c r="A91" s="24">
        <v>44835</v>
      </c>
      <c r="B91" s="25">
        <v>7178149</v>
      </c>
      <c r="C91" s="1">
        <f t="shared" si="5"/>
        <v>7087869.2000000002</v>
      </c>
      <c r="D91" s="1">
        <f t="shared" si="6"/>
        <v>90279.799999999814</v>
      </c>
      <c r="E91" s="1">
        <f t="shared" si="7"/>
        <v>90279.799999999814</v>
      </c>
      <c r="F91" s="1">
        <f t="shared" si="8"/>
        <v>8150442288.0399666</v>
      </c>
      <c r="G91" s="1">
        <f t="shared" si="9"/>
        <v>1.2577030652331096</v>
      </c>
    </row>
    <row r="92" spans="1:7" ht="15.6" x14ac:dyDescent="0.3">
      <c r="A92" s="24">
        <v>44866</v>
      </c>
      <c r="B92" s="25">
        <v>7250201</v>
      </c>
      <c r="C92" s="1">
        <f t="shared" si="5"/>
        <v>7311214.2000000002</v>
      </c>
      <c r="D92" s="1">
        <f t="shared" si="6"/>
        <v>-61013.200000000186</v>
      </c>
      <c r="E92" s="1">
        <f t="shared" si="7"/>
        <v>61013.200000000186</v>
      </c>
      <c r="F92" s="1">
        <f t="shared" si="8"/>
        <v>3722610574.2400227</v>
      </c>
      <c r="G92" s="1">
        <f t="shared" si="9"/>
        <v>0.8415380483934195</v>
      </c>
    </row>
    <row r="93" spans="1:7" ht="15.6" x14ac:dyDescent="0.3">
      <c r="A93" s="24">
        <v>44896</v>
      </c>
      <c r="B93" s="25">
        <v>7810639</v>
      </c>
      <c r="C93" s="1">
        <f t="shared" si="5"/>
        <v>7481580.5999999996</v>
      </c>
      <c r="D93" s="1">
        <f t="shared" si="6"/>
        <v>329058.40000000037</v>
      </c>
      <c r="E93" s="1">
        <f t="shared" si="7"/>
        <v>329058.40000000037</v>
      </c>
      <c r="F93" s="1">
        <f t="shared" si="8"/>
        <v>108279430610.56024</v>
      </c>
      <c r="G93" s="1">
        <f t="shared" si="9"/>
        <v>4.2129510786505477</v>
      </c>
    </row>
    <row r="94" spans="1:7" ht="15.6" x14ac:dyDescent="0.3">
      <c r="A94" s="24">
        <v>44927</v>
      </c>
      <c r="B94" s="25">
        <v>7664272</v>
      </c>
      <c r="C94" s="1">
        <f t="shared" si="5"/>
        <v>7676177</v>
      </c>
      <c r="D94" s="1">
        <f t="shared" si="6"/>
        <v>-11905</v>
      </c>
      <c r="E94" s="1">
        <f t="shared" si="7"/>
        <v>11905</v>
      </c>
      <c r="F94" s="1">
        <f t="shared" si="8"/>
        <v>141729025</v>
      </c>
      <c r="G94" s="1">
        <f t="shared" si="9"/>
        <v>0.15533112603519289</v>
      </c>
    </row>
    <row r="95" spans="1:7" ht="15.6" x14ac:dyDescent="0.3">
      <c r="A95" s="24">
        <v>44958</v>
      </c>
      <c r="B95" s="25">
        <v>7504642</v>
      </c>
      <c r="C95" s="1"/>
      <c r="D95" s="1"/>
      <c r="E95" s="1"/>
      <c r="F95" s="1"/>
      <c r="G95" s="1"/>
    </row>
    <row r="96" spans="1:7" ht="15.6" x14ac:dyDescent="0.3">
      <c r="A96" s="24">
        <v>44986</v>
      </c>
      <c r="B96" s="25">
        <v>8151131</v>
      </c>
      <c r="C96" s="1"/>
      <c r="D96" s="1"/>
      <c r="E96" s="1"/>
      <c r="F96" s="1"/>
      <c r="G96" s="1"/>
    </row>
    <row r="97" spans="6:7" x14ac:dyDescent="0.3">
      <c r="F97" s="35">
        <f ca="1">SUM(F4:F396)</f>
        <v>22129116207561.398</v>
      </c>
      <c r="G97" s="35">
        <f ca="1">SUM(G4:G396)</f>
        <v>2401.9020249633495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57BA-1D48-47F1-BDD4-B485AB715E80}">
  <dimension ref="A1:K97"/>
  <sheetViews>
    <sheetView workbookViewId="0">
      <selection activeCell="O88" sqref="O88"/>
    </sheetView>
  </sheetViews>
  <sheetFormatPr defaultRowHeight="14.4" x14ac:dyDescent="0.3"/>
  <cols>
    <col min="2" max="2" width="19" bestFit="1" customWidth="1"/>
    <col min="3" max="3" width="13" customWidth="1"/>
    <col min="7" max="7" width="16.77734375" customWidth="1"/>
  </cols>
  <sheetData>
    <row r="1" spans="1:11" ht="16.2" thickBot="1" x14ac:dyDescent="0.35">
      <c r="A1" s="43" t="s">
        <v>21</v>
      </c>
      <c r="B1" s="43" t="s">
        <v>22</v>
      </c>
      <c r="C1" s="6" t="s">
        <v>11</v>
      </c>
      <c r="D1" s="6" t="s">
        <v>0</v>
      </c>
      <c r="E1" s="6" t="s">
        <v>1</v>
      </c>
      <c r="F1" s="6" t="s">
        <v>2</v>
      </c>
      <c r="G1" s="7" t="s">
        <v>3</v>
      </c>
    </row>
    <row r="2" spans="1:11" ht="16.2" thickBot="1" x14ac:dyDescent="0.35">
      <c r="A2" s="24">
        <v>42095</v>
      </c>
      <c r="B2" s="25">
        <v>2619229</v>
      </c>
      <c r="C2" s="4"/>
      <c r="D2" s="4"/>
      <c r="E2" s="4"/>
      <c r="F2" s="4"/>
      <c r="G2" s="5"/>
    </row>
    <row r="3" spans="1:11" ht="15.6" x14ac:dyDescent="0.3">
      <c r="A3" s="24">
        <v>42125</v>
      </c>
      <c r="B3" s="25">
        <v>2916342</v>
      </c>
      <c r="C3" s="1">
        <f>(B2*$K$9)+(B3*$K$10)+(B4*$K$11)+(B5*$K$12)</f>
        <v>2669292.9000000004</v>
      </c>
      <c r="D3" s="1"/>
      <c r="E3" s="1"/>
      <c r="F3" s="1"/>
      <c r="G3" s="2"/>
      <c r="J3" s="3" t="s">
        <v>4</v>
      </c>
      <c r="K3" s="18">
        <f ca="1">F97/397</f>
        <v>95602075864.05304</v>
      </c>
    </row>
    <row r="4" spans="1:11" ht="15.6" x14ac:dyDescent="0.3">
      <c r="A4" s="24">
        <v>42156</v>
      </c>
      <c r="B4" s="25">
        <v>2675536</v>
      </c>
      <c r="C4" s="1">
        <f t="shared" ref="C4:C67" si="0">(B3*$K$9)+(B4*$K$10)+(B5*$K$11)+(B6*$K$12)</f>
        <v>2600656.4</v>
      </c>
      <c r="D4" s="1">
        <f>B4-C4</f>
        <v>74879.600000000093</v>
      </c>
      <c r="E4" s="1">
        <f>ABS(D4)</f>
        <v>74879.600000000093</v>
      </c>
      <c r="F4" s="1">
        <f>E4*E4</f>
        <v>5606954496.1600142</v>
      </c>
      <c r="G4" s="2">
        <f>(E4/B4)*100</f>
        <v>2.7986766016230056</v>
      </c>
      <c r="J4" s="16" t="s">
        <v>5</v>
      </c>
      <c r="K4" s="19">
        <f ca="1">SQRT(K3)</f>
        <v>309195.85356866132</v>
      </c>
    </row>
    <row r="5" spans="1:11" ht="15.6" x14ac:dyDescent="0.3">
      <c r="A5" s="24">
        <v>42186</v>
      </c>
      <c r="B5" s="25">
        <v>2553602</v>
      </c>
      <c r="C5" s="1">
        <f t="shared" si="0"/>
        <v>2556958.1999999997</v>
      </c>
      <c r="D5" s="1">
        <f t="shared" ref="D5:D68" si="1">B5-C5</f>
        <v>-3356.1999999997206</v>
      </c>
      <c r="E5" s="1">
        <f t="shared" ref="E5:E68" si="2">ABS(D5)</f>
        <v>3356.1999999997206</v>
      </c>
      <c r="F5" s="1">
        <f t="shared" ref="F5:F68" si="3">E5*E5</f>
        <v>11264078.439998124</v>
      </c>
      <c r="G5" s="2">
        <f t="shared" ref="G5:G68" si="4">(E5/B5)*100</f>
        <v>0.13143003490754318</v>
      </c>
      <c r="J5" s="16" t="s">
        <v>6</v>
      </c>
      <c r="K5" s="19">
        <f ca="1">G97/397</f>
        <v>4.370291006346636</v>
      </c>
    </row>
    <row r="6" spans="1:11" ht="16.2" thickBot="1" x14ac:dyDescent="0.35">
      <c r="A6" s="24">
        <v>42217</v>
      </c>
      <c r="B6" s="25">
        <v>2519586</v>
      </c>
      <c r="C6" s="1">
        <f t="shared" si="0"/>
        <v>2613734.1</v>
      </c>
      <c r="D6" s="1">
        <f t="shared" si="1"/>
        <v>-94148.100000000093</v>
      </c>
      <c r="E6" s="1">
        <f t="shared" si="2"/>
        <v>94148.100000000093</v>
      </c>
      <c r="F6" s="1">
        <f t="shared" si="3"/>
        <v>8863864733.6100178</v>
      </c>
      <c r="G6" s="2">
        <f t="shared" si="4"/>
        <v>3.7366495924330465</v>
      </c>
      <c r="J6" s="17" t="s">
        <v>7</v>
      </c>
      <c r="K6" s="20">
        <f ca="1">100-K5</f>
        <v>95.629708993653367</v>
      </c>
    </row>
    <row r="7" spans="1:11" ht="16.2" thickBot="1" x14ac:dyDescent="0.35">
      <c r="A7" s="24">
        <v>42248</v>
      </c>
      <c r="B7" s="25">
        <v>2557021</v>
      </c>
      <c r="C7" s="1">
        <f t="shared" si="0"/>
        <v>2670148.7999999998</v>
      </c>
      <c r="D7" s="1">
        <f t="shared" si="1"/>
        <v>-113127.79999999981</v>
      </c>
      <c r="E7" s="1">
        <f t="shared" si="2"/>
        <v>113127.79999999981</v>
      </c>
      <c r="F7" s="1">
        <f t="shared" si="3"/>
        <v>12797899132.839958</v>
      </c>
      <c r="G7" s="2">
        <f t="shared" si="4"/>
        <v>4.4242030081098207</v>
      </c>
    </row>
    <row r="8" spans="1:11" ht="16.2" thickBot="1" x14ac:dyDescent="0.35">
      <c r="A8" s="24">
        <v>42278</v>
      </c>
      <c r="B8" s="25">
        <v>2718376</v>
      </c>
      <c r="C8" s="1">
        <f t="shared" si="0"/>
        <v>2771970.2</v>
      </c>
      <c r="D8" s="1">
        <f t="shared" si="1"/>
        <v>-53594.200000000186</v>
      </c>
      <c r="E8" s="1">
        <f t="shared" si="2"/>
        <v>53594.200000000186</v>
      </c>
      <c r="F8" s="1">
        <f t="shared" si="3"/>
        <v>2872338273.6400199</v>
      </c>
      <c r="G8" s="2">
        <f t="shared" si="4"/>
        <v>1.9715521325968222</v>
      </c>
      <c r="K8" s="8" t="s">
        <v>10</v>
      </c>
    </row>
    <row r="9" spans="1:11" ht="15.6" x14ac:dyDescent="0.3">
      <c r="A9" s="24">
        <v>42309</v>
      </c>
      <c r="B9" s="25">
        <v>2728183</v>
      </c>
      <c r="C9" s="1">
        <f t="shared" si="0"/>
        <v>2829254.1</v>
      </c>
      <c r="D9" s="1">
        <f t="shared" si="1"/>
        <v>-101071.10000000009</v>
      </c>
      <c r="E9" s="1">
        <f t="shared" si="2"/>
        <v>101071.10000000009</v>
      </c>
      <c r="F9" s="1">
        <f t="shared" si="3"/>
        <v>10215367255.210018</v>
      </c>
      <c r="G9" s="2">
        <f t="shared" si="4"/>
        <v>3.7047038266861163</v>
      </c>
      <c r="K9" s="21">
        <v>0.1</v>
      </c>
    </row>
    <row r="10" spans="1:11" ht="15.6" x14ac:dyDescent="0.3">
      <c r="A10" s="24">
        <v>42339</v>
      </c>
      <c r="B10" s="25">
        <v>2885345</v>
      </c>
      <c r="C10" s="1">
        <f t="shared" si="0"/>
        <v>2865084</v>
      </c>
      <c r="D10" s="1">
        <f t="shared" si="1"/>
        <v>20261</v>
      </c>
      <c r="E10" s="1">
        <f t="shared" si="2"/>
        <v>20261</v>
      </c>
      <c r="F10" s="1">
        <f t="shared" si="3"/>
        <v>410508121</v>
      </c>
      <c r="G10" s="2">
        <f t="shared" si="4"/>
        <v>0.70220372260509578</v>
      </c>
      <c r="K10" s="22">
        <v>0.2</v>
      </c>
    </row>
    <row r="11" spans="1:11" ht="15.6" x14ac:dyDescent="0.3">
      <c r="A11" s="24">
        <v>42370</v>
      </c>
      <c r="B11" s="25">
        <v>2865441</v>
      </c>
      <c r="C11" s="1">
        <f t="shared" si="0"/>
        <v>2998741.6</v>
      </c>
      <c r="D11" s="1">
        <f t="shared" si="1"/>
        <v>-133300.60000000009</v>
      </c>
      <c r="E11" s="1">
        <f t="shared" si="2"/>
        <v>133300.60000000009</v>
      </c>
      <c r="F11" s="1">
        <f t="shared" si="3"/>
        <v>17769049960.360023</v>
      </c>
      <c r="G11" s="2">
        <f t="shared" si="4"/>
        <v>4.6520099349454451</v>
      </c>
      <c r="K11" s="22">
        <v>0.3</v>
      </c>
    </row>
    <row r="12" spans="1:11" ht="16.2" thickBot="1" x14ac:dyDescent="0.35">
      <c r="A12" s="24">
        <v>42401</v>
      </c>
      <c r="B12" s="25">
        <v>2888911</v>
      </c>
      <c r="C12" s="1">
        <f t="shared" si="0"/>
        <v>3199947.3</v>
      </c>
      <c r="D12" s="1">
        <f t="shared" si="1"/>
        <v>-311036.29999999981</v>
      </c>
      <c r="E12" s="1">
        <f t="shared" si="2"/>
        <v>311036.29999999981</v>
      </c>
      <c r="F12" s="1">
        <f t="shared" si="3"/>
        <v>96743579917.68988</v>
      </c>
      <c r="G12" s="2">
        <f t="shared" si="4"/>
        <v>10.766558748261881</v>
      </c>
      <c r="K12" s="23">
        <v>0.4</v>
      </c>
    </row>
    <row r="13" spans="1:11" ht="15.6" x14ac:dyDescent="0.3">
      <c r="A13" s="24">
        <v>42430</v>
      </c>
      <c r="B13" s="25">
        <v>3176114</v>
      </c>
      <c r="C13" s="1">
        <f t="shared" si="0"/>
        <v>3455180.7999999998</v>
      </c>
      <c r="D13" s="1">
        <f t="shared" si="1"/>
        <v>-279066.79999999981</v>
      </c>
      <c r="E13" s="1">
        <f t="shared" si="2"/>
        <v>279066.79999999981</v>
      </c>
      <c r="F13" s="1">
        <f t="shared" si="3"/>
        <v>77878278862.239899</v>
      </c>
      <c r="G13" s="2">
        <f t="shared" si="4"/>
        <v>8.7864226535949221</v>
      </c>
    </row>
    <row r="14" spans="1:11" ht="15.6" x14ac:dyDescent="0.3">
      <c r="A14" s="24">
        <v>42461</v>
      </c>
      <c r="B14" s="25">
        <v>3456967</v>
      </c>
      <c r="C14" s="1">
        <f t="shared" si="0"/>
        <v>3485836.6</v>
      </c>
      <c r="D14" s="1">
        <f t="shared" si="1"/>
        <v>-28869.600000000093</v>
      </c>
      <c r="E14" s="1">
        <f t="shared" si="2"/>
        <v>28869.600000000093</v>
      </c>
      <c r="F14" s="1">
        <f t="shared" si="3"/>
        <v>833453804.16000533</v>
      </c>
      <c r="G14" s="2">
        <f t="shared" si="4"/>
        <v>0.83511355474322135</v>
      </c>
    </row>
    <row r="15" spans="1:11" ht="15.6" x14ac:dyDescent="0.3">
      <c r="A15" s="24">
        <v>42491</v>
      </c>
      <c r="B15" s="25">
        <v>3734942</v>
      </c>
      <c r="C15" s="1">
        <f t="shared" si="0"/>
        <v>3613295.8</v>
      </c>
      <c r="D15" s="1">
        <f t="shared" si="1"/>
        <v>121646.20000000019</v>
      </c>
      <c r="E15" s="1">
        <f t="shared" si="2"/>
        <v>121646.20000000019</v>
      </c>
      <c r="F15" s="1">
        <f t="shared" si="3"/>
        <v>14797797974.440044</v>
      </c>
      <c r="G15" s="2">
        <f t="shared" si="4"/>
        <v>3.2569769490396423</v>
      </c>
    </row>
    <row r="16" spans="1:11" ht="15.6" x14ac:dyDescent="0.3">
      <c r="A16" s="24">
        <v>42522</v>
      </c>
      <c r="B16" s="25">
        <v>3390873</v>
      </c>
      <c r="C16" s="1">
        <f t="shared" si="0"/>
        <v>3630344.8</v>
      </c>
      <c r="D16" s="1">
        <f t="shared" si="1"/>
        <v>-239471.79999999981</v>
      </c>
      <c r="E16" s="1">
        <f t="shared" si="2"/>
        <v>239471.79999999981</v>
      </c>
      <c r="F16" s="1">
        <f t="shared" si="3"/>
        <v>57346742995.239914</v>
      </c>
      <c r="G16" s="2">
        <f t="shared" si="4"/>
        <v>7.0622462121111536</v>
      </c>
    </row>
    <row r="17" spans="1:7" ht="15.6" x14ac:dyDescent="0.3">
      <c r="A17" s="24">
        <v>42552</v>
      </c>
      <c r="B17" s="25">
        <v>3758372</v>
      </c>
      <c r="C17" s="1">
        <f t="shared" si="0"/>
        <v>3618193.4000000004</v>
      </c>
      <c r="D17" s="1">
        <f t="shared" si="1"/>
        <v>140178.59999999963</v>
      </c>
      <c r="E17" s="1">
        <f t="shared" si="2"/>
        <v>140178.59999999963</v>
      </c>
      <c r="F17" s="1">
        <f t="shared" si="3"/>
        <v>19650039897.959896</v>
      </c>
      <c r="G17" s="2">
        <f t="shared" si="4"/>
        <v>3.7297691660112311</v>
      </c>
    </row>
    <row r="18" spans="1:7" ht="15.6" x14ac:dyDescent="0.3">
      <c r="A18" s="24">
        <v>42583</v>
      </c>
      <c r="B18" s="25">
        <v>3627911</v>
      </c>
      <c r="C18" s="1">
        <f t="shared" si="0"/>
        <v>3807119.6000000006</v>
      </c>
      <c r="D18" s="1">
        <f t="shared" si="1"/>
        <v>-179208.60000000056</v>
      </c>
      <c r="E18" s="1">
        <f t="shared" si="2"/>
        <v>179208.60000000056</v>
      </c>
      <c r="F18" s="1">
        <f t="shared" si="3"/>
        <v>32115722313.960201</v>
      </c>
      <c r="G18" s="2">
        <f t="shared" si="4"/>
        <v>4.939718752747809</v>
      </c>
    </row>
    <row r="19" spans="1:7" ht="15.6" x14ac:dyDescent="0.3">
      <c r="A19" s="24">
        <v>42614</v>
      </c>
      <c r="B19" s="25">
        <v>3597646</v>
      </c>
      <c r="C19" s="1">
        <f t="shared" si="0"/>
        <v>3972735.5</v>
      </c>
      <c r="D19" s="1">
        <f t="shared" si="1"/>
        <v>-375089.5</v>
      </c>
      <c r="E19" s="1">
        <f t="shared" si="2"/>
        <v>375089.5</v>
      </c>
      <c r="F19" s="1">
        <f t="shared" si="3"/>
        <v>140692133010.25</v>
      </c>
      <c r="G19" s="2">
        <f t="shared" si="4"/>
        <v>10.425970203849962</v>
      </c>
    </row>
    <row r="20" spans="1:7" ht="15.6" x14ac:dyDescent="0.3">
      <c r="A20" s="24">
        <v>42644</v>
      </c>
      <c r="B20" s="25">
        <v>4066016</v>
      </c>
      <c r="C20" s="1">
        <f t="shared" si="0"/>
        <v>4152916.8000000003</v>
      </c>
      <c r="D20" s="1">
        <f t="shared" si="1"/>
        <v>-86900.800000000279</v>
      </c>
      <c r="E20" s="1">
        <f t="shared" si="2"/>
        <v>86900.800000000279</v>
      </c>
      <c r="F20" s="1">
        <f t="shared" si="3"/>
        <v>7551749040.640049</v>
      </c>
      <c r="G20" s="2">
        <f t="shared" si="4"/>
        <v>2.1372468775331992</v>
      </c>
    </row>
    <row r="21" spans="1:7" ht="15.6" x14ac:dyDescent="0.3">
      <c r="A21" s="24">
        <v>42675</v>
      </c>
      <c r="B21" s="25">
        <v>4176526</v>
      </c>
      <c r="C21" s="1">
        <f t="shared" si="0"/>
        <v>4255341.4000000004</v>
      </c>
      <c r="D21" s="1">
        <f t="shared" si="1"/>
        <v>-78815.400000000373</v>
      </c>
      <c r="E21" s="1">
        <f t="shared" si="2"/>
        <v>78815.400000000373</v>
      </c>
      <c r="F21" s="1">
        <f t="shared" si="3"/>
        <v>6211867277.160059</v>
      </c>
      <c r="G21" s="2">
        <f t="shared" si="4"/>
        <v>1.8871042584195661</v>
      </c>
    </row>
    <row r="22" spans="1:7" ht="15.6" x14ac:dyDescent="0.3">
      <c r="A22" s="24">
        <v>42705</v>
      </c>
      <c r="B22" s="25">
        <v>4317478</v>
      </c>
      <c r="C22" s="1">
        <f t="shared" si="0"/>
        <v>4094454.4000000004</v>
      </c>
      <c r="D22" s="1">
        <f t="shared" si="1"/>
        <v>223023.59999999963</v>
      </c>
      <c r="E22" s="1">
        <f t="shared" si="2"/>
        <v>223023.59999999963</v>
      </c>
      <c r="F22" s="1">
        <f t="shared" si="3"/>
        <v>49739526156.959831</v>
      </c>
      <c r="G22" s="2">
        <f t="shared" si="4"/>
        <v>5.1655989908923594</v>
      </c>
    </row>
    <row r="23" spans="1:7" ht="15.6" x14ac:dyDescent="0.3">
      <c r="A23" s="24">
        <v>42736</v>
      </c>
      <c r="B23" s="25">
        <v>4295478</v>
      </c>
      <c r="C23" s="1">
        <f t="shared" si="0"/>
        <v>4056116.9000000004</v>
      </c>
      <c r="D23" s="1">
        <f t="shared" si="1"/>
        <v>239361.09999999963</v>
      </c>
      <c r="E23" s="1">
        <f t="shared" si="2"/>
        <v>239361.09999999963</v>
      </c>
      <c r="F23" s="1">
        <f t="shared" si="3"/>
        <v>57293736193.209824</v>
      </c>
      <c r="G23" s="2">
        <f t="shared" si="4"/>
        <v>5.5723972978094549</v>
      </c>
    </row>
    <row r="24" spans="1:7" ht="15.6" x14ac:dyDescent="0.3">
      <c r="A24" s="24">
        <v>42767</v>
      </c>
      <c r="B24" s="25">
        <v>3811657</v>
      </c>
      <c r="C24" s="1">
        <f t="shared" si="0"/>
        <v>4008156.3</v>
      </c>
      <c r="D24" s="1">
        <f t="shared" si="1"/>
        <v>-196499.29999999981</v>
      </c>
      <c r="E24" s="1">
        <f t="shared" si="2"/>
        <v>196499.29999999981</v>
      </c>
      <c r="F24" s="1">
        <f t="shared" si="3"/>
        <v>38611974900.489929</v>
      </c>
      <c r="G24" s="2">
        <f t="shared" si="4"/>
        <v>5.1552198951794406</v>
      </c>
    </row>
    <row r="25" spans="1:7" ht="15.6" x14ac:dyDescent="0.3">
      <c r="A25" s="24">
        <v>42795</v>
      </c>
      <c r="B25" s="25">
        <v>4054441</v>
      </c>
      <c r="C25" s="1">
        <f t="shared" si="0"/>
        <v>4166300.5</v>
      </c>
      <c r="D25" s="1">
        <f t="shared" si="1"/>
        <v>-111859.5</v>
      </c>
      <c r="E25" s="1">
        <f t="shared" si="2"/>
        <v>111859.5</v>
      </c>
      <c r="F25" s="1">
        <f t="shared" si="3"/>
        <v>12512547740.25</v>
      </c>
      <c r="G25" s="2">
        <f t="shared" si="4"/>
        <v>2.7589376685959914</v>
      </c>
    </row>
    <row r="26" spans="1:7" ht="15.6" x14ac:dyDescent="0.3">
      <c r="A26" s="24">
        <v>42826</v>
      </c>
      <c r="B26" s="25">
        <v>3999862</v>
      </c>
      <c r="C26" s="1">
        <f t="shared" si="0"/>
        <v>4155486.9000000004</v>
      </c>
      <c r="D26" s="1">
        <f t="shared" si="1"/>
        <v>-155624.90000000037</v>
      </c>
      <c r="E26" s="1">
        <f t="shared" si="2"/>
        <v>155624.90000000037</v>
      </c>
      <c r="F26" s="1">
        <f t="shared" si="3"/>
        <v>24219109500.010117</v>
      </c>
      <c r="G26" s="2">
        <f t="shared" si="4"/>
        <v>3.8907567311072326</v>
      </c>
    </row>
    <row r="27" spans="1:7" ht="15.6" x14ac:dyDescent="0.3">
      <c r="A27" s="24">
        <v>42856</v>
      </c>
      <c r="B27" s="25">
        <v>4435720</v>
      </c>
      <c r="C27" s="1">
        <f t="shared" si="0"/>
        <v>4086940.4000000004</v>
      </c>
      <c r="D27" s="1">
        <f t="shared" si="1"/>
        <v>348779.59999999963</v>
      </c>
      <c r="E27" s="1">
        <f t="shared" si="2"/>
        <v>348779.59999999963</v>
      </c>
      <c r="F27" s="1">
        <f t="shared" si="3"/>
        <v>121647209376.15974</v>
      </c>
      <c r="G27" s="2">
        <f t="shared" si="4"/>
        <v>7.8629760219310425</v>
      </c>
    </row>
    <row r="28" spans="1:7" ht="15.6" x14ac:dyDescent="0.3">
      <c r="A28" s="24">
        <v>42887</v>
      </c>
      <c r="B28" s="25">
        <v>4048386</v>
      </c>
      <c r="C28" s="1">
        <f t="shared" si="0"/>
        <v>4019550</v>
      </c>
      <c r="D28" s="1">
        <f t="shared" si="1"/>
        <v>28836</v>
      </c>
      <c r="E28" s="1">
        <f t="shared" si="2"/>
        <v>28836</v>
      </c>
      <c r="F28" s="1">
        <f t="shared" si="3"/>
        <v>831514896</v>
      </c>
      <c r="G28" s="2">
        <f t="shared" si="4"/>
        <v>0.71228385830797758</v>
      </c>
    </row>
    <row r="29" spans="1:7" ht="15.6" x14ac:dyDescent="0.3">
      <c r="A29" s="24">
        <v>42917</v>
      </c>
      <c r="B29" s="25">
        <v>3963236</v>
      </c>
      <c r="C29" s="1">
        <f t="shared" si="0"/>
        <v>3945381.7</v>
      </c>
      <c r="D29" s="1">
        <f t="shared" si="1"/>
        <v>17854.299999999814</v>
      </c>
      <c r="E29" s="1">
        <f t="shared" si="2"/>
        <v>17854.299999999814</v>
      </c>
      <c r="F29" s="1">
        <f t="shared" si="3"/>
        <v>318776028.48999333</v>
      </c>
      <c r="G29" s="2">
        <f t="shared" si="4"/>
        <v>0.45049802736954886</v>
      </c>
    </row>
    <row r="30" spans="1:7" ht="15.6" x14ac:dyDescent="0.3">
      <c r="A30" s="24">
        <v>42948</v>
      </c>
      <c r="B30" s="25">
        <v>3943325</v>
      </c>
      <c r="C30" s="1">
        <f t="shared" si="0"/>
        <v>4115309.6000000006</v>
      </c>
      <c r="D30" s="1">
        <f t="shared" si="1"/>
        <v>-171984.60000000056</v>
      </c>
      <c r="E30" s="1">
        <f t="shared" si="2"/>
        <v>171984.60000000056</v>
      </c>
      <c r="F30" s="1">
        <f t="shared" si="3"/>
        <v>29578702637.160191</v>
      </c>
      <c r="G30" s="2">
        <f t="shared" si="4"/>
        <v>4.3614107383997149</v>
      </c>
    </row>
    <row r="31" spans="1:7" ht="15.6" x14ac:dyDescent="0.3">
      <c r="A31" s="24">
        <v>42979</v>
      </c>
      <c r="B31" s="25">
        <v>3912246</v>
      </c>
      <c r="C31" s="1">
        <f t="shared" si="0"/>
        <v>4247161.5</v>
      </c>
      <c r="D31" s="1">
        <f t="shared" si="1"/>
        <v>-334915.5</v>
      </c>
      <c r="E31" s="1">
        <f t="shared" si="2"/>
        <v>334915.5</v>
      </c>
      <c r="F31" s="1">
        <f t="shared" si="3"/>
        <v>112168392140.25</v>
      </c>
      <c r="G31" s="2">
        <f t="shared" si="4"/>
        <v>8.5606963365800617</v>
      </c>
    </row>
    <row r="32" spans="1:7" ht="15.6" x14ac:dyDescent="0.3">
      <c r="A32" s="24">
        <v>43009</v>
      </c>
      <c r="B32" s="25">
        <v>4391618</v>
      </c>
      <c r="C32" s="1">
        <f t="shared" si="0"/>
        <v>4472295</v>
      </c>
      <c r="D32" s="1">
        <f t="shared" si="1"/>
        <v>-80677</v>
      </c>
      <c r="E32" s="1">
        <f t="shared" si="2"/>
        <v>80677</v>
      </c>
      <c r="F32" s="1">
        <f t="shared" si="3"/>
        <v>6508778329</v>
      </c>
      <c r="G32" s="2">
        <f t="shared" si="4"/>
        <v>1.8370677959695036</v>
      </c>
    </row>
    <row r="33" spans="1:7" ht="15.6" x14ac:dyDescent="0.3">
      <c r="A33" s="24">
        <v>43040</v>
      </c>
      <c r="B33" s="25">
        <v>4382236</v>
      </c>
      <c r="C33" s="1">
        <f t="shared" si="0"/>
        <v>4682653.2</v>
      </c>
      <c r="D33" s="1">
        <f t="shared" si="1"/>
        <v>-300417.20000000019</v>
      </c>
      <c r="E33" s="1">
        <f t="shared" si="2"/>
        <v>300417.20000000019</v>
      </c>
      <c r="F33" s="1">
        <f t="shared" si="3"/>
        <v>90250494055.840118</v>
      </c>
      <c r="G33" s="2">
        <f t="shared" si="4"/>
        <v>6.8553405156636975</v>
      </c>
    </row>
    <row r="34" spans="1:7" ht="15.6" x14ac:dyDescent="0.3">
      <c r="A34" s="24">
        <v>43070</v>
      </c>
      <c r="B34" s="25">
        <v>4720190</v>
      </c>
      <c r="C34" s="1">
        <f t="shared" si="0"/>
        <v>4675366</v>
      </c>
      <c r="D34" s="1">
        <f t="shared" si="1"/>
        <v>44824</v>
      </c>
      <c r="E34" s="1">
        <f t="shared" si="2"/>
        <v>44824</v>
      </c>
      <c r="F34" s="1">
        <f t="shared" si="3"/>
        <v>2009190976</v>
      </c>
      <c r="G34" s="2">
        <f t="shared" si="4"/>
        <v>0.94962279060800525</v>
      </c>
    </row>
    <row r="35" spans="1:7" ht="15.6" x14ac:dyDescent="0.3">
      <c r="A35" s="24">
        <v>43101</v>
      </c>
      <c r="B35" s="25">
        <v>4877468</v>
      </c>
      <c r="C35" s="1">
        <f t="shared" si="0"/>
        <v>4777069.4000000004</v>
      </c>
      <c r="D35" s="1">
        <f t="shared" si="1"/>
        <v>100398.59999999963</v>
      </c>
      <c r="E35" s="1">
        <f t="shared" si="2"/>
        <v>100398.59999999963</v>
      </c>
      <c r="F35" s="1">
        <f t="shared" si="3"/>
        <v>10079878881.959925</v>
      </c>
      <c r="G35" s="2">
        <f t="shared" si="4"/>
        <v>2.0584163750536062</v>
      </c>
    </row>
    <row r="36" spans="1:7" ht="15.6" x14ac:dyDescent="0.3">
      <c r="A36" s="24">
        <v>43132</v>
      </c>
      <c r="B36" s="25">
        <v>4574660</v>
      </c>
      <c r="C36" s="1">
        <f t="shared" si="0"/>
        <v>4830045.5</v>
      </c>
      <c r="D36" s="1">
        <f t="shared" si="1"/>
        <v>-255385.5</v>
      </c>
      <c r="E36" s="1">
        <f t="shared" si="2"/>
        <v>255385.5</v>
      </c>
      <c r="F36" s="1">
        <f t="shared" si="3"/>
        <v>65221753610.25</v>
      </c>
      <c r="G36" s="2">
        <f t="shared" si="4"/>
        <v>5.5826116039224774</v>
      </c>
    </row>
    <row r="37" spans="1:7" ht="15.6" x14ac:dyDescent="0.3">
      <c r="A37" s="24">
        <v>43160</v>
      </c>
      <c r="B37" s="25">
        <v>4892897</v>
      </c>
      <c r="C37" s="1">
        <f t="shared" si="0"/>
        <v>4980449</v>
      </c>
      <c r="D37" s="1">
        <f t="shared" si="1"/>
        <v>-87552</v>
      </c>
      <c r="E37" s="1">
        <f t="shared" si="2"/>
        <v>87552</v>
      </c>
      <c r="F37" s="1">
        <f t="shared" si="3"/>
        <v>7665352704</v>
      </c>
      <c r="G37" s="2">
        <f t="shared" si="4"/>
        <v>1.789369365429111</v>
      </c>
    </row>
    <row r="38" spans="1:7" ht="15.6" x14ac:dyDescent="0.3">
      <c r="A38" s="24">
        <v>43191</v>
      </c>
      <c r="B38" s="25">
        <v>4898744</v>
      </c>
      <c r="C38" s="1">
        <f t="shared" si="0"/>
        <v>5021529</v>
      </c>
      <c r="D38" s="1">
        <f t="shared" si="1"/>
        <v>-122785</v>
      </c>
      <c r="E38" s="1">
        <f t="shared" si="2"/>
        <v>122785</v>
      </c>
      <c r="F38" s="1">
        <f t="shared" si="3"/>
        <v>15076156225</v>
      </c>
      <c r="G38" s="2">
        <f t="shared" si="4"/>
        <v>2.5064587984185334</v>
      </c>
    </row>
    <row r="39" spans="1:7" ht="15.6" x14ac:dyDescent="0.3">
      <c r="A39" s="24">
        <v>43221</v>
      </c>
      <c r="B39" s="25">
        <v>5186951</v>
      </c>
      <c r="C39" s="1">
        <f t="shared" si="0"/>
        <v>5162839.7</v>
      </c>
      <c r="D39" s="1">
        <f t="shared" si="1"/>
        <v>24111.299999999814</v>
      </c>
      <c r="E39" s="1">
        <f t="shared" si="2"/>
        <v>24111.299999999814</v>
      </c>
      <c r="F39" s="1">
        <f t="shared" si="3"/>
        <v>581354787.689991</v>
      </c>
      <c r="G39" s="2">
        <f t="shared" si="4"/>
        <v>0.46484533977667836</v>
      </c>
    </row>
    <row r="40" spans="1:7" ht="15.6" x14ac:dyDescent="0.3">
      <c r="A40" s="24">
        <v>43252</v>
      </c>
      <c r="B40" s="25">
        <v>4991013</v>
      </c>
      <c r="C40" s="1">
        <f t="shared" si="0"/>
        <v>5157464.3000000007</v>
      </c>
      <c r="D40" s="1">
        <f t="shared" si="1"/>
        <v>-166451.30000000075</v>
      </c>
      <c r="E40" s="1">
        <f t="shared" si="2"/>
        <v>166451.30000000075</v>
      </c>
      <c r="F40" s="1">
        <f t="shared" si="3"/>
        <v>27706035271.690247</v>
      </c>
      <c r="G40" s="2">
        <f t="shared" si="4"/>
        <v>3.3350203656051534</v>
      </c>
    </row>
    <row r="41" spans="1:7" ht="15.6" x14ac:dyDescent="0.3">
      <c r="A41" s="24">
        <v>43282</v>
      </c>
      <c r="B41" s="25">
        <v>5345678</v>
      </c>
      <c r="C41" s="1">
        <f t="shared" si="0"/>
        <v>5191575.5</v>
      </c>
      <c r="D41" s="1">
        <f t="shared" si="1"/>
        <v>154102.5</v>
      </c>
      <c r="E41" s="1">
        <f t="shared" si="2"/>
        <v>154102.5</v>
      </c>
      <c r="F41" s="1">
        <f t="shared" si="3"/>
        <v>23747580506.25</v>
      </c>
      <c r="G41" s="2">
        <f t="shared" si="4"/>
        <v>2.8827493911904161</v>
      </c>
    </row>
    <row r="42" spans="1:7" ht="15.6" x14ac:dyDescent="0.3">
      <c r="A42" s="24">
        <v>43313</v>
      </c>
      <c r="B42" s="25">
        <v>5092158</v>
      </c>
      <c r="C42" s="1">
        <f t="shared" si="0"/>
        <v>5304825.8</v>
      </c>
      <c r="D42" s="1">
        <f t="shared" si="1"/>
        <v>-212667.79999999981</v>
      </c>
      <c r="E42" s="1">
        <f t="shared" si="2"/>
        <v>212667.79999999981</v>
      </c>
      <c r="F42" s="1">
        <f t="shared" si="3"/>
        <v>45227593156.83992</v>
      </c>
      <c r="G42" s="2">
        <f t="shared" si="4"/>
        <v>4.1763786591068035</v>
      </c>
    </row>
    <row r="43" spans="1:7" ht="15.6" x14ac:dyDescent="0.3">
      <c r="A43" s="24">
        <v>43344</v>
      </c>
      <c r="B43" s="25">
        <v>5239228</v>
      </c>
      <c r="C43" s="1">
        <f t="shared" si="0"/>
        <v>5363838.1000000006</v>
      </c>
      <c r="D43" s="1">
        <f t="shared" si="1"/>
        <v>-124610.10000000056</v>
      </c>
      <c r="E43" s="1">
        <f t="shared" si="2"/>
        <v>124610.10000000056</v>
      </c>
      <c r="F43" s="1">
        <f t="shared" si="3"/>
        <v>15527677022.010139</v>
      </c>
      <c r="G43" s="2">
        <f t="shared" si="4"/>
        <v>2.3784057498547604</v>
      </c>
    </row>
    <row r="44" spans="1:7" ht="15.6" x14ac:dyDescent="0.3">
      <c r="A44" s="24">
        <v>43374</v>
      </c>
      <c r="B44" s="25">
        <v>5450145</v>
      </c>
      <c r="C44" s="1">
        <f t="shared" si="0"/>
        <v>5631413.7000000002</v>
      </c>
      <c r="D44" s="1">
        <f t="shared" si="1"/>
        <v>-181268.70000000019</v>
      </c>
      <c r="E44" s="1">
        <f t="shared" si="2"/>
        <v>181268.70000000019</v>
      </c>
      <c r="F44" s="1">
        <f t="shared" si="3"/>
        <v>32858341599.690067</v>
      </c>
      <c r="G44" s="2">
        <f t="shared" si="4"/>
        <v>3.3259427042766783</v>
      </c>
    </row>
    <row r="45" spans="1:7" ht="15.6" x14ac:dyDescent="0.3">
      <c r="A45" s="24">
        <v>43405</v>
      </c>
      <c r="B45" s="25">
        <v>5429333</v>
      </c>
      <c r="C45" s="1">
        <f t="shared" si="0"/>
        <v>5750378.4000000004</v>
      </c>
      <c r="D45" s="1">
        <f t="shared" si="1"/>
        <v>-321045.40000000037</v>
      </c>
      <c r="E45" s="1">
        <f t="shared" si="2"/>
        <v>321045.40000000037</v>
      </c>
      <c r="F45" s="1">
        <f t="shared" si="3"/>
        <v>103070148861.16023</v>
      </c>
      <c r="G45" s="2">
        <f t="shared" si="4"/>
        <v>5.9131646557689566</v>
      </c>
    </row>
    <row r="46" spans="1:7" ht="15.6" x14ac:dyDescent="0.3">
      <c r="A46" s="24">
        <v>43435</v>
      </c>
      <c r="B46" s="25">
        <v>5971655</v>
      </c>
      <c r="C46" s="1">
        <f t="shared" si="0"/>
        <v>5630747.7000000002</v>
      </c>
      <c r="D46" s="1">
        <f t="shared" si="1"/>
        <v>340907.29999999981</v>
      </c>
      <c r="E46" s="1">
        <f t="shared" si="2"/>
        <v>340907.29999999981</v>
      </c>
      <c r="F46" s="1">
        <f t="shared" si="3"/>
        <v>116217787193.28987</v>
      </c>
      <c r="G46" s="2">
        <f t="shared" si="4"/>
        <v>5.7087574550103746</v>
      </c>
    </row>
    <row r="47" spans="1:7" ht="15.6" x14ac:dyDescent="0.3">
      <c r="A47" s="24">
        <v>43466</v>
      </c>
      <c r="B47" s="25">
        <v>5820002</v>
      </c>
      <c r="C47" s="1">
        <f t="shared" si="0"/>
        <v>5751510</v>
      </c>
      <c r="D47" s="1">
        <f t="shared" si="1"/>
        <v>68492</v>
      </c>
      <c r="E47" s="1">
        <f t="shared" si="2"/>
        <v>68492</v>
      </c>
      <c r="F47" s="1">
        <f t="shared" si="3"/>
        <v>4691154064</v>
      </c>
      <c r="G47" s="2">
        <f t="shared" si="4"/>
        <v>1.1768380835607959</v>
      </c>
    </row>
    <row r="48" spans="1:7" ht="15.6" x14ac:dyDescent="0.3">
      <c r="A48" s="24">
        <v>43497</v>
      </c>
      <c r="B48" s="25">
        <v>5368707</v>
      </c>
      <c r="C48" s="1">
        <f t="shared" si="0"/>
        <v>5835340.2000000002</v>
      </c>
      <c r="D48" s="1">
        <f t="shared" si="1"/>
        <v>-466633.20000000019</v>
      </c>
      <c r="E48" s="1">
        <f t="shared" si="2"/>
        <v>466633.20000000019</v>
      </c>
      <c r="F48" s="1">
        <f t="shared" si="3"/>
        <v>217746543342.24017</v>
      </c>
      <c r="G48" s="2">
        <f t="shared" si="4"/>
        <v>8.6917240966959124</v>
      </c>
    </row>
    <row r="49" spans="1:7" ht="15.6" x14ac:dyDescent="0.3">
      <c r="A49" s="24">
        <v>43525</v>
      </c>
      <c r="B49" s="25">
        <v>5949330</v>
      </c>
      <c r="C49" s="1">
        <f t="shared" si="0"/>
        <v>6107852</v>
      </c>
      <c r="D49" s="1">
        <f t="shared" si="1"/>
        <v>-158522</v>
      </c>
      <c r="E49" s="1">
        <f t="shared" si="2"/>
        <v>158522</v>
      </c>
      <c r="F49" s="1">
        <f t="shared" si="3"/>
        <v>25129224484</v>
      </c>
      <c r="G49" s="2">
        <f t="shared" si="4"/>
        <v>2.664535334230913</v>
      </c>
    </row>
    <row r="50" spans="1:7" ht="15.6" x14ac:dyDescent="0.3">
      <c r="A50" s="24">
        <v>43556</v>
      </c>
      <c r="B50" s="25">
        <v>5986999</v>
      </c>
      <c r="C50" s="1">
        <f t="shared" si="0"/>
        <v>6245725.7000000002</v>
      </c>
      <c r="D50" s="1">
        <f t="shared" si="1"/>
        <v>-258726.70000000019</v>
      </c>
      <c r="E50" s="1">
        <f t="shared" si="2"/>
        <v>258726.70000000019</v>
      </c>
      <c r="F50" s="1">
        <f t="shared" si="3"/>
        <v>66939505292.890099</v>
      </c>
      <c r="G50" s="2">
        <f t="shared" si="4"/>
        <v>4.3214755840112922</v>
      </c>
    </row>
    <row r="51" spans="1:7" ht="15.6" x14ac:dyDescent="0.3">
      <c r="A51" s="24">
        <v>43586</v>
      </c>
      <c r="B51" s="25">
        <v>6462539</v>
      </c>
      <c r="C51" s="1">
        <f t="shared" si="0"/>
        <v>6272607.0999999996</v>
      </c>
      <c r="D51" s="1">
        <f t="shared" si="1"/>
        <v>189931.90000000037</v>
      </c>
      <c r="E51" s="1">
        <f t="shared" si="2"/>
        <v>189931.90000000037</v>
      </c>
      <c r="F51" s="1">
        <f t="shared" si="3"/>
        <v>36074126637.610138</v>
      </c>
      <c r="G51" s="2">
        <f t="shared" si="4"/>
        <v>2.938967176832517</v>
      </c>
    </row>
    <row r="52" spans="1:7" ht="15.6" x14ac:dyDescent="0.3">
      <c r="A52" s="24">
        <v>43617</v>
      </c>
      <c r="B52" s="25">
        <v>6286578</v>
      </c>
      <c r="C52" s="1">
        <f t="shared" si="0"/>
        <v>6225216.5999999996</v>
      </c>
      <c r="D52" s="1">
        <f t="shared" si="1"/>
        <v>61361.400000000373</v>
      </c>
      <c r="E52" s="1">
        <f t="shared" si="2"/>
        <v>61361.400000000373</v>
      </c>
      <c r="F52" s="1">
        <f t="shared" si="3"/>
        <v>3765221409.9600458</v>
      </c>
      <c r="G52" s="2">
        <f t="shared" si="4"/>
        <v>0.97606997002185247</v>
      </c>
    </row>
    <row r="53" spans="1:7" ht="15.6" x14ac:dyDescent="0.3">
      <c r="A53" s="24">
        <v>43647</v>
      </c>
      <c r="B53" s="25">
        <v>6238565</v>
      </c>
      <c r="C53" s="1">
        <f t="shared" si="0"/>
        <v>6174661</v>
      </c>
      <c r="D53" s="1">
        <f t="shared" si="1"/>
        <v>63904</v>
      </c>
      <c r="E53" s="1">
        <f t="shared" si="2"/>
        <v>63904</v>
      </c>
      <c r="F53" s="1">
        <f t="shared" si="3"/>
        <v>4083721216</v>
      </c>
      <c r="G53" s="2">
        <f t="shared" si="4"/>
        <v>1.0243381290408933</v>
      </c>
    </row>
    <row r="54" spans="1:7" ht="15.6" x14ac:dyDescent="0.3">
      <c r="A54" s="24">
        <v>43678</v>
      </c>
      <c r="B54" s="25">
        <v>6125194</v>
      </c>
      <c r="C54" s="1">
        <f t="shared" si="0"/>
        <v>6289814.7000000002</v>
      </c>
      <c r="D54" s="1">
        <f t="shared" si="1"/>
        <v>-164620.70000000019</v>
      </c>
      <c r="E54" s="1">
        <f t="shared" si="2"/>
        <v>164620.70000000019</v>
      </c>
      <c r="F54" s="1">
        <f t="shared" si="3"/>
        <v>27099974868.490063</v>
      </c>
      <c r="G54" s="2">
        <f t="shared" si="4"/>
        <v>2.6875997723500706</v>
      </c>
    </row>
    <row r="55" spans="1:7" ht="15.6" x14ac:dyDescent="0.3">
      <c r="A55" s="24">
        <v>43709</v>
      </c>
      <c r="B55" s="25">
        <v>6151830</v>
      </c>
      <c r="C55" s="1">
        <f t="shared" si="0"/>
        <v>6528036.7999999998</v>
      </c>
      <c r="D55" s="1">
        <f t="shared" si="1"/>
        <v>-376206.79999999981</v>
      </c>
      <c r="E55" s="1">
        <f t="shared" si="2"/>
        <v>376206.79999999981</v>
      </c>
      <c r="F55" s="1">
        <f t="shared" si="3"/>
        <v>141531556366.23987</v>
      </c>
      <c r="G55" s="2">
        <f t="shared" si="4"/>
        <v>6.1153640461456149</v>
      </c>
    </row>
    <row r="56" spans="1:7" ht="15.6" x14ac:dyDescent="0.3">
      <c r="A56" s="24">
        <v>43739</v>
      </c>
      <c r="B56" s="25">
        <v>6488426</v>
      </c>
      <c r="C56" s="1">
        <f t="shared" si="0"/>
        <v>6751667.9000000004</v>
      </c>
      <c r="D56" s="1">
        <f t="shared" si="1"/>
        <v>-263241.90000000037</v>
      </c>
      <c r="E56" s="1">
        <f t="shared" si="2"/>
        <v>263241.90000000037</v>
      </c>
      <c r="F56" s="1">
        <f t="shared" si="3"/>
        <v>69296297915.610199</v>
      </c>
      <c r="G56" s="2">
        <f t="shared" si="4"/>
        <v>4.0570995184348311</v>
      </c>
    </row>
    <row r="57" spans="1:7" ht="15.6" x14ac:dyDescent="0.3">
      <c r="A57" s="24">
        <v>43770</v>
      </c>
      <c r="B57" s="25">
        <v>6846559</v>
      </c>
      <c r="C57" s="1">
        <f t="shared" si="0"/>
        <v>6855541.2000000011</v>
      </c>
      <c r="D57" s="1">
        <f t="shared" si="1"/>
        <v>-8982.2000000011176</v>
      </c>
      <c r="E57" s="1">
        <f t="shared" si="2"/>
        <v>8982.2000000011176</v>
      </c>
      <c r="F57" s="1">
        <f t="shared" si="3"/>
        <v>80679916.840020075</v>
      </c>
      <c r="G57" s="2">
        <f t="shared" si="4"/>
        <v>0.13119291019037618</v>
      </c>
    </row>
    <row r="58" spans="1:7" ht="15.6" x14ac:dyDescent="0.3">
      <c r="A58" s="24">
        <v>43800</v>
      </c>
      <c r="B58" s="25">
        <v>6962080</v>
      </c>
      <c r="C58" s="1">
        <f t="shared" si="0"/>
        <v>6759674.4000000004</v>
      </c>
      <c r="D58" s="1">
        <f t="shared" si="1"/>
        <v>202405.59999999963</v>
      </c>
      <c r="E58" s="1">
        <f t="shared" si="2"/>
        <v>202405.59999999963</v>
      </c>
      <c r="F58" s="1">
        <f t="shared" si="3"/>
        <v>40968026911.359848</v>
      </c>
      <c r="G58" s="2">
        <f t="shared" si="4"/>
        <v>2.9072576011766547</v>
      </c>
    </row>
    <row r="59" spans="1:7" ht="15.6" x14ac:dyDescent="0.3">
      <c r="A59" s="24">
        <v>43831</v>
      </c>
      <c r="B59" s="25">
        <v>6871907</v>
      </c>
      <c r="C59" s="1">
        <f t="shared" si="0"/>
        <v>5657445</v>
      </c>
      <c r="D59" s="1">
        <f t="shared" si="1"/>
        <v>1214462</v>
      </c>
      <c r="E59" s="1">
        <f t="shared" si="2"/>
        <v>1214462</v>
      </c>
      <c r="F59" s="1">
        <f t="shared" si="3"/>
        <v>1474917949444</v>
      </c>
      <c r="G59" s="2">
        <f t="shared" si="4"/>
        <v>17.672852673937527</v>
      </c>
    </row>
    <row r="60" spans="1:7" ht="15.6" x14ac:dyDescent="0.3">
      <c r="A60" s="24">
        <v>43862</v>
      </c>
      <c r="B60" s="25">
        <v>6552576</v>
      </c>
      <c r="C60" s="1">
        <f t="shared" si="0"/>
        <v>3270419.6</v>
      </c>
      <c r="D60" s="1">
        <f t="shared" si="1"/>
        <v>3282156.4</v>
      </c>
      <c r="E60" s="1">
        <f t="shared" si="2"/>
        <v>3282156.4</v>
      </c>
      <c r="F60" s="1">
        <f t="shared" si="3"/>
        <v>10772550634060.959</v>
      </c>
      <c r="G60" s="2">
        <f t="shared" si="4"/>
        <v>50.089558671276755</v>
      </c>
    </row>
    <row r="61" spans="1:7" ht="15.6" x14ac:dyDescent="0.3">
      <c r="A61" s="24">
        <v>43891</v>
      </c>
      <c r="B61" s="25">
        <v>4052707</v>
      </c>
      <c r="C61" s="1">
        <f t="shared" si="0"/>
        <v>1927209.6</v>
      </c>
      <c r="D61" s="1">
        <f t="shared" si="1"/>
        <v>2125497.4</v>
      </c>
      <c r="E61" s="1">
        <f t="shared" si="2"/>
        <v>2125497.4</v>
      </c>
      <c r="F61" s="1">
        <f t="shared" si="3"/>
        <v>4517739197406.7598</v>
      </c>
      <c r="G61" s="2">
        <f t="shared" si="4"/>
        <v>52.44636239432063</v>
      </c>
    </row>
    <row r="62" spans="1:7" ht="15.6" x14ac:dyDescent="0.3">
      <c r="A62" s="24">
        <v>43952</v>
      </c>
      <c r="B62" s="25">
        <v>142254</v>
      </c>
      <c r="C62" s="1">
        <f t="shared" si="0"/>
        <v>1256668.3</v>
      </c>
      <c r="D62" s="1">
        <f t="shared" si="1"/>
        <v>-1114414.3</v>
      </c>
      <c r="E62" s="1">
        <f t="shared" si="2"/>
        <v>1114414.3</v>
      </c>
      <c r="F62" s="1">
        <f t="shared" si="3"/>
        <v>1241919232044.49</v>
      </c>
      <c r="G62" s="2">
        <f t="shared" si="4"/>
        <v>783.39751430539741</v>
      </c>
    </row>
    <row r="63" spans="1:7" ht="15.6" x14ac:dyDescent="0.3">
      <c r="A63" s="24">
        <v>43983</v>
      </c>
      <c r="B63" s="25">
        <v>1046836</v>
      </c>
      <c r="C63" s="1">
        <f t="shared" si="0"/>
        <v>1277979.3999999999</v>
      </c>
      <c r="D63" s="1">
        <f t="shared" si="1"/>
        <v>-231143.39999999991</v>
      </c>
      <c r="E63" s="1">
        <f t="shared" si="2"/>
        <v>231143.39999999991</v>
      </c>
      <c r="F63" s="1">
        <f t="shared" si="3"/>
        <v>53427271363.559959</v>
      </c>
      <c r="G63" s="2">
        <f t="shared" si="4"/>
        <v>22.080192121784108</v>
      </c>
    </row>
    <row r="64" spans="1:7" ht="15.6" x14ac:dyDescent="0.3">
      <c r="A64" s="24">
        <v>44013</v>
      </c>
      <c r="B64" s="25">
        <v>1272240</v>
      </c>
      <c r="C64" s="1">
        <f t="shared" si="0"/>
        <v>1769883.3</v>
      </c>
      <c r="D64" s="1">
        <f t="shared" si="1"/>
        <v>-497643.30000000005</v>
      </c>
      <c r="E64" s="1">
        <f t="shared" si="2"/>
        <v>497643.30000000005</v>
      </c>
      <c r="F64" s="1">
        <f t="shared" si="3"/>
        <v>247648854034.89005</v>
      </c>
      <c r="G64" s="2">
        <f t="shared" si="4"/>
        <v>39.115520656479916</v>
      </c>
    </row>
    <row r="65" spans="1:7" ht="15.6" x14ac:dyDescent="0.3">
      <c r="A65" s="24">
        <v>44044</v>
      </c>
      <c r="B65" s="25">
        <v>1681787</v>
      </c>
      <c r="C65" s="1">
        <f t="shared" si="0"/>
        <v>2313977.1</v>
      </c>
      <c r="D65" s="1">
        <f t="shared" si="1"/>
        <v>-632190.10000000009</v>
      </c>
      <c r="E65" s="1">
        <f t="shared" si="2"/>
        <v>632190.10000000009</v>
      </c>
      <c r="F65" s="1">
        <f t="shared" si="3"/>
        <v>399664322538.01013</v>
      </c>
      <c r="G65" s="2">
        <f t="shared" si="4"/>
        <v>37.590378567559398</v>
      </c>
    </row>
    <row r="66" spans="1:7" ht="15.6" x14ac:dyDescent="0.3">
      <c r="A66" s="24">
        <v>44075</v>
      </c>
      <c r="B66" s="25">
        <v>2265539</v>
      </c>
      <c r="C66" s="1">
        <f t="shared" si="0"/>
        <v>2868560.6</v>
      </c>
      <c r="D66" s="1">
        <f t="shared" si="1"/>
        <v>-603021.60000000009</v>
      </c>
      <c r="E66" s="1">
        <f t="shared" si="2"/>
        <v>603021.60000000009</v>
      </c>
      <c r="F66" s="1">
        <f t="shared" si="3"/>
        <v>363635050066.56012</v>
      </c>
      <c r="G66" s="2">
        <f t="shared" si="4"/>
        <v>26.617136142878145</v>
      </c>
    </row>
    <row r="67" spans="1:7" ht="15.6" x14ac:dyDescent="0.3">
      <c r="A67" s="24">
        <v>44105</v>
      </c>
      <c r="B67" s="25">
        <v>2926835</v>
      </c>
      <c r="C67" s="1">
        <f t="shared" si="0"/>
        <v>3419447.4000000004</v>
      </c>
      <c r="D67" s="1">
        <f t="shared" si="1"/>
        <v>-492612.40000000037</v>
      </c>
      <c r="E67" s="1">
        <f t="shared" si="2"/>
        <v>492612.40000000037</v>
      </c>
      <c r="F67" s="1">
        <f t="shared" si="3"/>
        <v>242666976633.76038</v>
      </c>
      <c r="G67" s="2">
        <f t="shared" si="4"/>
        <v>16.830890706172379</v>
      </c>
    </row>
    <row r="68" spans="1:7" ht="15.6" x14ac:dyDescent="0.3">
      <c r="A68" s="24">
        <v>44136</v>
      </c>
      <c r="B68" s="25">
        <v>3423059</v>
      </c>
      <c r="C68" s="1">
        <f t="shared" ref="C68:C94" si="5">(B67*$K$9)+(B68*$K$10)+(B69*$K$11)+(B70*$K$12)</f>
        <v>3843836.7</v>
      </c>
      <c r="D68" s="1">
        <f t="shared" si="1"/>
        <v>-420777.70000000019</v>
      </c>
      <c r="E68" s="1">
        <f t="shared" si="2"/>
        <v>420777.70000000019</v>
      </c>
      <c r="F68" s="1">
        <f t="shared" si="3"/>
        <v>177053872817.29016</v>
      </c>
      <c r="G68" s="2">
        <f t="shared" si="4"/>
        <v>12.292446609888996</v>
      </c>
    </row>
    <row r="69" spans="1:7" ht="15.6" x14ac:dyDescent="0.3">
      <c r="A69" s="24">
        <v>44166</v>
      </c>
      <c r="B69" s="25">
        <v>3951522</v>
      </c>
      <c r="C69" s="1">
        <f t="shared" si="5"/>
        <v>4088810.3</v>
      </c>
      <c r="D69" s="1">
        <f t="shared" ref="D69:D94" si="6">B69-C69</f>
        <v>-137288.29999999981</v>
      </c>
      <c r="E69" s="1">
        <f t="shared" ref="E69:E94" si="7">ABS(D69)</f>
        <v>137288.29999999981</v>
      </c>
      <c r="F69" s="1">
        <f t="shared" ref="F69:F94" si="8">E69*E69</f>
        <v>18848077316.88995</v>
      </c>
      <c r="G69" s="2">
        <f t="shared" ref="G69:G94" si="9">(E69/B69)*100</f>
        <v>3.4743144540255582</v>
      </c>
    </row>
    <row r="70" spans="1:7" ht="15.6" x14ac:dyDescent="0.3">
      <c r="A70" s="24">
        <v>44197</v>
      </c>
      <c r="B70" s="25">
        <v>4202712</v>
      </c>
      <c r="C70" s="1">
        <f t="shared" si="5"/>
        <v>4181202.4000000004</v>
      </c>
      <c r="D70" s="1">
        <f t="shared" si="6"/>
        <v>21509.599999999627</v>
      </c>
      <c r="E70" s="1">
        <f t="shared" si="7"/>
        <v>21509.599999999627</v>
      </c>
      <c r="F70" s="1">
        <f t="shared" si="8"/>
        <v>462662892.15998399</v>
      </c>
      <c r="G70" s="2">
        <f t="shared" si="9"/>
        <v>0.51180285491843436</v>
      </c>
    </row>
    <row r="71" spans="1:7" ht="15.6" x14ac:dyDescent="0.3">
      <c r="A71" s="24">
        <v>44228</v>
      </c>
      <c r="B71" s="25">
        <v>4238466</v>
      </c>
      <c r="C71" s="1">
        <f t="shared" si="5"/>
        <v>3756767.6000000006</v>
      </c>
      <c r="D71" s="1">
        <f t="shared" si="6"/>
        <v>481698.39999999944</v>
      </c>
      <c r="E71" s="1">
        <f t="shared" si="7"/>
        <v>481698.39999999944</v>
      </c>
      <c r="F71" s="1">
        <f t="shared" si="8"/>
        <v>232033348562.55945</v>
      </c>
      <c r="G71" s="2">
        <f t="shared" si="9"/>
        <v>11.364923064146309</v>
      </c>
    </row>
    <row r="72" spans="1:7" ht="15.6" x14ac:dyDescent="0.3">
      <c r="A72" s="24">
        <v>44256</v>
      </c>
      <c r="B72" s="25">
        <v>4184920</v>
      </c>
      <c r="C72" s="1">
        <f t="shared" si="5"/>
        <v>2653321.2000000002</v>
      </c>
      <c r="D72" s="1">
        <f t="shared" si="6"/>
        <v>1531598.7999999998</v>
      </c>
      <c r="E72" s="1">
        <f t="shared" si="7"/>
        <v>1531598.7999999998</v>
      </c>
      <c r="F72" s="1">
        <f t="shared" si="8"/>
        <v>2345794884161.4395</v>
      </c>
      <c r="G72" s="2">
        <f t="shared" si="9"/>
        <v>36.59804249543599</v>
      </c>
    </row>
    <row r="73" spans="1:7" ht="15.6" x14ac:dyDescent="0.3">
      <c r="A73" s="24">
        <v>44287</v>
      </c>
      <c r="B73" s="26">
        <v>3083318</v>
      </c>
      <c r="C73" s="1">
        <f t="shared" si="5"/>
        <v>2066559</v>
      </c>
      <c r="D73" s="1">
        <f t="shared" si="6"/>
        <v>1016759</v>
      </c>
      <c r="E73" s="1">
        <f t="shared" si="7"/>
        <v>1016759</v>
      </c>
      <c r="F73" s="1">
        <f t="shared" si="8"/>
        <v>1033798864081</v>
      </c>
      <c r="G73" s="2">
        <f t="shared" si="9"/>
        <v>32.976131556978558</v>
      </c>
    </row>
    <row r="74" spans="1:7" ht="15.6" x14ac:dyDescent="0.3">
      <c r="A74" s="24">
        <v>44317</v>
      </c>
      <c r="B74" s="26">
        <v>1168738</v>
      </c>
      <c r="C74" s="1">
        <f t="shared" si="5"/>
        <v>2225653.5</v>
      </c>
      <c r="D74" s="1">
        <f t="shared" si="6"/>
        <v>-1056915.5</v>
      </c>
      <c r="E74" s="1">
        <f t="shared" si="7"/>
        <v>1056915.5</v>
      </c>
      <c r="F74" s="1">
        <f t="shared" si="8"/>
        <v>1117070374140.25</v>
      </c>
      <c r="G74" s="2">
        <f t="shared" si="9"/>
        <v>90.432201229017963</v>
      </c>
    </row>
    <row r="75" spans="1:7" ht="15.6" x14ac:dyDescent="0.3">
      <c r="A75" s="24">
        <v>44348</v>
      </c>
      <c r="B75" s="26">
        <v>1701955</v>
      </c>
      <c r="C75" s="1">
        <f t="shared" si="5"/>
        <v>2863519.9000000004</v>
      </c>
      <c r="D75" s="1">
        <f t="shared" si="6"/>
        <v>-1161564.9000000004</v>
      </c>
      <c r="E75" s="1">
        <f t="shared" si="7"/>
        <v>1161564.9000000004</v>
      </c>
      <c r="F75" s="1">
        <f t="shared" si="8"/>
        <v>1349233016912.011</v>
      </c>
      <c r="G75" s="2">
        <f t="shared" si="9"/>
        <v>68.248860868824408</v>
      </c>
    </row>
    <row r="76" spans="1:7" ht="15.6" x14ac:dyDescent="0.3">
      <c r="A76" s="24">
        <v>44378</v>
      </c>
      <c r="B76" s="26">
        <v>2932469</v>
      </c>
      <c r="C76" s="1">
        <f t="shared" si="5"/>
        <v>3484925.1</v>
      </c>
      <c r="D76" s="1">
        <f t="shared" si="6"/>
        <v>-552456.10000000009</v>
      </c>
      <c r="E76" s="1">
        <f t="shared" si="7"/>
        <v>552456.10000000009</v>
      </c>
      <c r="F76" s="1">
        <f t="shared" si="8"/>
        <v>305207742427.21008</v>
      </c>
      <c r="G76" s="2">
        <f t="shared" si="9"/>
        <v>18.839281847480745</v>
      </c>
    </row>
    <row r="77" spans="1:7" ht="15.6" x14ac:dyDescent="0.3">
      <c r="A77" s="24">
        <v>44409</v>
      </c>
      <c r="B77" s="26">
        <v>3816286</v>
      </c>
      <c r="C77" s="1">
        <f t="shared" si="5"/>
        <v>4166982.6</v>
      </c>
      <c r="D77" s="1">
        <f t="shared" si="6"/>
        <v>-350696.60000000009</v>
      </c>
      <c r="E77" s="1">
        <f t="shared" si="7"/>
        <v>350696.60000000009</v>
      </c>
      <c r="F77" s="1">
        <f t="shared" si="8"/>
        <v>122988105251.56006</v>
      </c>
      <c r="G77" s="2">
        <f t="shared" si="9"/>
        <v>9.1894737448922879</v>
      </c>
    </row>
    <row r="78" spans="1:7" ht="15.6" x14ac:dyDescent="0.3">
      <c r="A78" s="24">
        <v>44440</v>
      </c>
      <c r="B78" s="26">
        <v>3958375</v>
      </c>
      <c r="C78" s="1">
        <f t="shared" si="5"/>
        <v>4897936.5</v>
      </c>
      <c r="D78" s="1">
        <f t="shared" si="6"/>
        <v>-939561.5</v>
      </c>
      <c r="E78" s="1">
        <f t="shared" si="7"/>
        <v>939561.5</v>
      </c>
      <c r="F78" s="1">
        <f t="shared" si="8"/>
        <v>882775812282.25</v>
      </c>
      <c r="G78" s="2">
        <f t="shared" si="9"/>
        <v>23.73604067325607</v>
      </c>
    </row>
    <row r="79" spans="1:7" ht="15.6" x14ac:dyDescent="0.3">
      <c r="A79" s="24">
        <v>44470</v>
      </c>
      <c r="B79" s="26">
        <v>4807415</v>
      </c>
      <c r="C79" s="1">
        <f t="shared" si="5"/>
        <v>5525388.4000000004</v>
      </c>
      <c r="D79" s="1">
        <f t="shared" si="6"/>
        <v>-717973.40000000037</v>
      </c>
      <c r="E79" s="1">
        <f t="shared" si="7"/>
        <v>717973.40000000037</v>
      </c>
      <c r="F79" s="1">
        <f t="shared" si="8"/>
        <v>515485803107.56055</v>
      </c>
      <c r="G79" s="2">
        <f t="shared" si="9"/>
        <v>14.934708153966328</v>
      </c>
    </row>
    <row r="80" spans="1:7" ht="15.6" x14ac:dyDescent="0.3">
      <c r="A80" s="24">
        <v>44501</v>
      </c>
      <c r="B80" s="26">
        <v>5706021</v>
      </c>
      <c r="C80" s="1">
        <f t="shared" si="5"/>
        <v>4886765.0999999996</v>
      </c>
      <c r="D80" s="1">
        <f t="shared" si="6"/>
        <v>819255.90000000037</v>
      </c>
      <c r="E80" s="1">
        <f t="shared" si="7"/>
        <v>819255.90000000037</v>
      </c>
      <c r="F80" s="1">
        <f t="shared" si="8"/>
        <v>671180229684.81067</v>
      </c>
      <c r="G80" s="2">
        <f t="shared" si="9"/>
        <v>14.357744214400899</v>
      </c>
    </row>
    <row r="81" spans="1:7" ht="15.6" x14ac:dyDescent="0.3">
      <c r="A81" s="24">
        <v>44531</v>
      </c>
      <c r="B81" s="26">
        <v>6140654</v>
      </c>
      <c r="C81" s="1">
        <f t="shared" si="5"/>
        <v>4445939.0999999996</v>
      </c>
      <c r="D81" s="1">
        <f t="shared" si="6"/>
        <v>1694714.9000000004</v>
      </c>
      <c r="E81" s="1">
        <f t="shared" si="7"/>
        <v>1694714.9000000004</v>
      </c>
      <c r="F81" s="1">
        <f t="shared" si="8"/>
        <v>2872058592282.0112</v>
      </c>
      <c r="G81" s="2">
        <f t="shared" si="9"/>
        <v>27.598280248325345</v>
      </c>
    </row>
    <row r="82" spans="1:7" ht="15.6" x14ac:dyDescent="0.3">
      <c r="A82" s="24">
        <v>44562</v>
      </c>
      <c r="B82" s="26">
        <v>3556558</v>
      </c>
      <c r="C82" s="1">
        <f t="shared" si="5"/>
        <v>4854823.3</v>
      </c>
      <c r="D82" s="1">
        <f t="shared" si="6"/>
        <v>-1298265.2999999998</v>
      </c>
      <c r="E82" s="1">
        <f t="shared" si="7"/>
        <v>1298265.2999999998</v>
      </c>
      <c r="F82" s="1">
        <f t="shared" si="8"/>
        <v>1685492789184.0896</v>
      </c>
      <c r="G82" s="2">
        <f t="shared" si="9"/>
        <v>36.503419879557704</v>
      </c>
    </row>
    <row r="83" spans="1:7" ht="15.6" x14ac:dyDescent="0.3">
      <c r="A83" s="24">
        <v>44593</v>
      </c>
      <c r="B83" s="26">
        <v>3950597</v>
      </c>
      <c r="C83" s="1">
        <f t="shared" si="5"/>
        <v>5468253.2000000002</v>
      </c>
      <c r="D83" s="1">
        <f t="shared" si="6"/>
        <v>-1517656.2000000002</v>
      </c>
      <c r="E83" s="1">
        <f t="shared" si="7"/>
        <v>1517656.2000000002</v>
      </c>
      <c r="F83" s="1">
        <f t="shared" si="8"/>
        <v>2303280341398.4404</v>
      </c>
      <c r="G83" s="2">
        <f t="shared" si="9"/>
        <v>38.415869803981529</v>
      </c>
    </row>
    <row r="84" spans="1:7" ht="15.6" x14ac:dyDescent="0.3">
      <c r="A84" s="24">
        <v>44621</v>
      </c>
      <c r="B84" s="26">
        <v>5860668</v>
      </c>
      <c r="C84" s="1">
        <f t="shared" si="5"/>
        <v>6286391.0999999996</v>
      </c>
      <c r="D84" s="1">
        <f t="shared" si="6"/>
        <v>-425723.09999999963</v>
      </c>
      <c r="E84" s="1">
        <f t="shared" si="7"/>
        <v>425723.09999999963</v>
      </c>
      <c r="F84" s="1">
        <f t="shared" si="8"/>
        <v>181240157873.60968</v>
      </c>
      <c r="G84" s="2">
        <f t="shared" si="9"/>
        <v>7.264071262866274</v>
      </c>
    </row>
    <row r="85" spans="1:7" ht="15.6" x14ac:dyDescent="0.3">
      <c r="A85" s="24">
        <v>44652</v>
      </c>
      <c r="B85" s="25">
        <v>6410694</v>
      </c>
      <c r="C85" s="1">
        <f t="shared" si="5"/>
        <v>6629035.4000000004</v>
      </c>
      <c r="D85" s="1">
        <f t="shared" si="6"/>
        <v>-218341.40000000037</v>
      </c>
      <c r="E85" s="1">
        <f t="shared" si="7"/>
        <v>218341.40000000037</v>
      </c>
      <c r="F85" s="1">
        <f t="shared" si="8"/>
        <v>47672966953.960159</v>
      </c>
      <c r="G85" s="2">
        <f t="shared" si="9"/>
        <v>3.4058933400970375</v>
      </c>
    </row>
    <row r="86" spans="1:7" ht="15.6" x14ac:dyDescent="0.3">
      <c r="A86" s="24">
        <v>44682</v>
      </c>
      <c r="B86" s="25">
        <v>6989974</v>
      </c>
      <c r="C86" s="1">
        <f t="shared" si="5"/>
        <v>6615234.4000000004</v>
      </c>
      <c r="D86" s="1">
        <f t="shared" si="6"/>
        <v>374739.59999999963</v>
      </c>
      <c r="E86" s="1">
        <f t="shared" si="7"/>
        <v>374739.59999999963</v>
      </c>
      <c r="F86" s="1">
        <f t="shared" si="8"/>
        <v>140429767808.15973</v>
      </c>
      <c r="G86" s="2">
        <f t="shared" si="9"/>
        <v>5.3611014862143929</v>
      </c>
    </row>
    <row r="87" spans="1:7" ht="15.6" x14ac:dyDescent="0.3">
      <c r="A87" s="24">
        <v>44713</v>
      </c>
      <c r="B87" s="25">
        <v>6659594</v>
      </c>
      <c r="C87" s="1">
        <f t="shared" si="5"/>
        <v>6583654</v>
      </c>
      <c r="D87" s="1">
        <f t="shared" si="6"/>
        <v>75940</v>
      </c>
      <c r="E87" s="1">
        <f t="shared" si="7"/>
        <v>75940</v>
      </c>
      <c r="F87" s="1">
        <f t="shared" si="8"/>
        <v>5766883600</v>
      </c>
      <c r="G87" s="2">
        <f t="shared" si="9"/>
        <v>1.1403097546186749</v>
      </c>
    </row>
    <row r="88" spans="1:7" ht="15.6" x14ac:dyDescent="0.3">
      <c r="A88" s="24">
        <v>44743</v>
      </c>
      <c r="B88" s="25">
        <v>6445730</v>
      </c>
      <c r="C88" s="1">
        <f t="shared" si="5"/>
        <v>6580493.5</v>
      </c>
      <c r="D88" s="1">
        <f t="shared" si="6"/>
        <v>-134763.5</v>
      </c>
      <c r="E88" s="1">
        <f t="shared" si="7"/>
        <v>134763.5</v>
      </c>
      <c r="F88" s="1">
        <f t="shared" si="8"/>
        <v>18161200932.25</v>
      </c>
      <c r="G88" s="2">
        <f t="shared" si="9"/>
        <v>2.0907406918999087</v>
      </c>
    </row>
    <row r="89" spans="1:7" ht="15.6" x14ac:dyDescent="0.3">
      <c r="A89" s="24">
        <v>44774</v>
      </c>
      <c r="B89" s="25">
        <v>6547547</v>
      </c>
      <c r="C89" s="1">
        <f t="shared" si="5"/>
        <v>6821185</v>
      </c>
      <c r="D89" s="1">
        <f t="shared" si="6"/>
        <v>-273638</v>
      </c>
      <c r="E89" s="1">
        <f t="shared" si="7"/>
        <v>273638</v>
      </c>
      <c r="F89" s="1">
        <f t="shared" si="8"/>
        <v>74877755044</v>
      </c>
      <c r="G89" s="2">
        <f t="shared" si="9"/>
        <v>4.1792445323416541</v>
      </c>
    </row>
    <row r="90" spans="1:7" ht="15.6" x14ac:dyDescent="0.3">
      <c r="A90" s="24">
        <v>44805</v>
      </c>
      <c r="B90" s="25">
        <v>6652810</v>
      </c>
      <c r="C90" s="1">
        <f t="shared" si="5"/>
        <v>7038841.8000000007</v>
      </c>
      <c r="D90" s="1">
        <f t="shared" si="6"/>
        <v>-386031.80000000075</v>
      </c>
      <c r="E90" s="1">
        <f t="shared" si="7"/>
        <v>386031.80000000075</v>
      </c>
      <c r="F90" s="1">
        <f t="shared" si="8"/>
        <v>149020550611.24057</v>
      </c>
      <c r="G90" s="2">
        <f t="shared" si="9"/>
        <v>5.8025375743482943</v>
      </c>
    </row>
    <row r="91" spans="1:7" ht="15.6" x14ac:dyDescent="0.3">
      <c r="A91" s="24">
        <v>44835</v>
      </c>
      <c r="B91" s="25">
        <v>7178149</v>
      </c>
      <c r="C91" s="1">
        <f t="shared" si="5"/>
        <v>7400226.6999999993</v>
      </c>
      <c r="D91" s="1">
        <f t="shared" si="6"/>
        <v>-222077.69999999925</v>
      </c>
      <c r="E91" s="1">
        <f t="shared" si="7"/>
        <v>222077.69999999925</v>
      </c>
      <c r="F91" s="1">
        <f t="shared" si="8"/>
        <v>49318504837.289673</v>
      </c>
      <c r="G91" s="2">
        <f t="shared" si="9"/>
        <v>3.093801758642782</v>
      </c>
    </row>
    <row r="92" spans="1:7" ht="15.6" x14ac:dyDescent="0.3">
      <c r="A92" s="24">
        <v>44866</v>
      </c>
      <c r="B92" s="25">
        <v>7250201</v>
      </c>
      <c r="C92" s="1">
        <f t="shared" si="5"/>
        <v>7576755.5999999996</v>
      </c>
      <c r="D92" s="1">
        <f t="shared" si="6"/>
        <v>-326554.59999999963</v>
      </c>
      <c r="E92" s="1">
        <f t="shared" si="7"/>
        <v>326554.59999999963</v>
      </c>
      <c r="F92" s="1">
        <f t="shared" si="8"/>
        <v>106637906781.15976</v>
      </c>
      <c r="G92" s="2">
        <f t="shared" si="9"/>
        <v>4.5040765076719893</v>
      </c>
    </row>
    <row r="93" spans="1:7" ht="15.6" x14ac:dyDescent="0.3">
      <c r="A93" s="24">
        <v>44896</v>
      </c>
      <c r="B93" s="25">
        <v>7810639</v>
      </c>
      <c r="C93" s="1">
        <f t="shared" si="5"/>
        <v>7588286.3000000007</v>
      </c>
      <c r="D93" s="1">
        <f t="shared" si="6"/>
        <v>222352.69999999925</v>
      </c>
      <c r="E93" s="1">
        <f t="shared" si="7"/>
        <v>222352.69999999925</v>
      </c>
      <c r="F93" s="1">
        <f t="shared" si="8"/>
        <v>49440723197.289665</v>
      </c>
      <c r="G93" s="2">
        <f t="shared" si="9"/>
        <v>2.8467926887928026</v>
      </c>
    </row>
    <row r="94" spans="1:7" ht="15.6" x14ac:dyDescent="0.3">
      <c r="A94" s="24">
        <v>44927</v>
      </c>
      <c r="B94" s="25">
        <v>7664272</v>
      </c>
      <c r="C94" s="1">
        <f t="shared" si="5"/>
        <v>7825763.3000000007</v>
      </c>
      <c r="D94" s="1">
        <f t="shared" si="6"/>
        <v>-161491.30000000075</v>
      </c>
      <c r="E94" s="1">
        <f t="shared" si="7"/>
        <v>161491.30000000075</v>
      </c>
      <c r="F94" s="1">
        <f t="shared" si="8"/>
        <v>26079439975.690239</v>
      </c>
      <c r="G94" s="2">
        <f t="shared" si="9"/>
        <v>2.1070663984785609</v>
      </c>
    </row>
    <row r="95" spans="1:7" ht="15.6" x14ac:dyDescent="0.3">
      <c r="A95" s="24">
        <v>44958</v>
      </c>
      <c r="B95" s="25">
        <v>7504642</v>
      </c>
      <c r="C95" s="1"/>
      <c r="D95" s="1"/>
      <c r="E95" s="1"/>
      <c r="F95" s="1"/>
      <c r="G95" s="2"/>
    </row>
    <row r="96" spans="1:7" ht="15.6" x14ac:dyDescent="0.3">
      <c r="A96" s="27">
        <v>44986</v>
      </c>
      <c r="B96" s="28">
        <v>8151131</v>
      </c>
      <c r="C96" s="29"/>
      <c r="D96" s="29"/>
      <c r="E96" s="29"/>
      <c r="F96" s="29"/>
      <c r="G96" s="30"/>
    </row>
    <row r="97" spans="1:7" ht="15" thickBot="1" x14ac:dyDescent="0.35">
      <c r="A97" s="37"/>
      <c r="B97" s="37"/>
      <c r="C97" s="37"/>
      <c r="D97" s="37"/>
      <c r="E97" s="37"/>
      <c r="F97" s="38">
        <f ca="1">SUM(F3:F397)</f>
        <v>37954024118029.055</v>
      </c>
      <c r="G97" s="39">
        <f ca="1">SUM(G3:G397)</f>
        <v>1735.0055295196146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B820-E640-49EC-B84D-EDF1BC4CA53D}">
  <dimension ref="A1:K97"/>
  <sheetViews>
    <sheetView topLeftCell="A2" workbookViewId="0">
      <selection activeCell="M35" sqref="M35"/>
    </sheetView>
  </sheetViews>
  <sheetFormatPr defaultRowHeight="14.4" x14ac:dyDescent="0.3"/>
  <cols>
    <col min="2" max="2" width="19" bestFit="1" customWidth="1"/>
    <col min="3" max="3" width="13" customWidth="1"/>
    <col min="6" max="6" width="12" bestFit="1" customWidth="1"/>
    <col min="7" max="7" width="16.77734375" customWidth="1"/>
  </cols>
  <sheetData>
    <row r="1" spans="1:11" ht="16.2" thickBot="1" x14ac:dyDescent="0.35">
      <c r="A1" s="43" t="s">
        <v>21</v>
      </c>
      <c r="B1" s="43" t="s">
        <v>22</v>
      </c>
      <c r="C1" s="6" t="s">
        <v>15</v>
      </c>
      <c r="D1" s="6" t="s">
        <v>0</v>
      </c>
      <c r="E1" s="6" t="s">
        <v>1</v>
      </c>
      <c r="F1" s="6" t="s">
        <v>2</v>
      </c>
      <c r="G1" s="7" t="s">
        <v>3</v>
      </c>
    </row>
    <row r="2" spans="1:11" ht="16.2" thickBot="1" x14ac:dyDescent="0.35">
      <c r="A2" s="24">
        <v>42095</v>
      </c>
      <c r="B2" s="25">
        <v>2619229</v>
      </c>
      <c r="C2" s="4"/>
      <c r="D2" s="4"/>
      <c r="E2" s="4"/>
      <c r="F2" s="4"/>
      <c r="G2" s="5"/>
    </row>
    <row r="3" spans="1:11" ht="15.6" x14ac:dyDescent="0.3">
      <c r="A3" s="24">
        <v>42125</v>
      </c>
      <c r="B3" s="25">
        <v>2916342</v>
      </c>
      <c r="C3" s="1"/>
      <c r="D3" s="1"/>
      <c r="E3" s="1"/>
      <c r="F3" s="1"/>
      <c r="G3" s="2"/>
      <c r="J3" s="10" t="s">
        <v>4</v>
      </c>
      <c r="K3" s="13">
        <f ca="1">F97/397</f>
        <v>130113797266.48573</v>
      </c>
    </row>
    <row r="4" spans="1:11" ht="15.6" x14ac:dyDescent="0.3">
      <c r="A4" s="24">
        <v>42156</v>
      </c>
      <c r="B4" s="25">
        <v>2675536</v>
      </c>
      <c r="C4" s="1">
        <f>(B2*$K$9)+(B3*$K$10)+(B4*$K$11)+(B5*$K$12)+(B6*$K$13)</f>
        <v>2628757.6999999997</v>
      </c>
      <c r="D4" s="1">
        <f>B4-C4</f>
        <v>46778.300000000279</v>
      </c>
      <c r="E4" s="1">
        <f>ABS(D4)</f>
        <v>46778.300000000279</v>
      </c>
      <c r="F4" s="1">
        <f>E4*E4</f>
        <v>2188209350.8900261</v>
      </c>
      <c r="G4" s="2">
        <f>(E4/B4)*100</f>
        <v>1.7483711674969156</v>
      </c>
      <c r="J4" s="11" t="s">
        <v>5</v>
      </c>
      <c r="K4" s="14">
        <f ca="1">SQRT(K3)</f>
        <v>360712.90144169464</v>
      </c>
    </row>
    <row r="5" spans="1:11" ht="15.6" x14ac:dyDescent="0.3">
      <c r="A5" s="24">
        <v>42186</v>
      </c>
      <c r="B5" s="25">
        <v>2553602</v>
      </c>
      <c r="C5" s="1">
        <f t="shared" ref="C5:C68" si="0">(B3*$K$9)+(B4*$K$10)+(B5*$K$11)+(B6*$K$12)+(B7*$K$13)</f>
        <v>2600687.7999999998</v>
      </c>
      <c r="D5" s="1">
        <f t="shared" ref="D5:D68" si="1">B5-C5</f>
        <v>-47085.799999999814</v>
      </c>
      <c r="E5" s="1">
        <f t="shared" ref="E5:E68" si="2">ABS(D5)</f>
        <v>47085.799999999814</v>
      </c>
      <c r="F5" s="1">
        <f t="shared" ref="F5:F68" si="3">E5*E5</f>
        <v>2217072561.6399822</v>
      </c>
      <c r="G5" s="2">
        <f t="shared" ref="G5:G68" si="4">(E5/B5)*100</f>
        <v>1.8438973653685975</v>
      </c>
      <c r="J5" s="11" t="s">
        <v>6</v>
      </c>
      <c r="K5" s="14">
        <f ca="1">G97/397</f>
        <v>5.3028360218860824</v>
      </c>
    </row>
    <row r="6" spans="1:11" ht="16.2" thickBot="1" x14ac:dyDescent="0.35">
      <c r="A6" s="24">
        <v>42217</v>
      </c>
      <c r="B6" s="25">
        <v>2519586</v>
      </c>
      <c r="C6" s="1">
        <f t="shared" si="0"/>
        <v>2609279.15</v>
      </c>
      <c r="D6" s="1">
        <f t="shared" si="1"/>
        <v>-89693.149999999907</v>
      </c>
      <c r="E6" s="1">
        <f t="shared" si="2"/>
        <v>89693.149999999907</v>
      </c>
      <c r="F6" s="1">
        <f t="shared" si="3"/>
        <v>8044861156.9224834</v>
      </c>
      <c r="G6" s="2">
        <f t="shared" si="4"/>
        <v>3.5598368144607844</v>
      </c>
      <c r="J6" s="12" t="s">
        <v>7</v>
      </c>
      <c r="K6" s="15">
        <f ca="1">100-K5</f>
        <v>94.69716397811392</v>
      </c>
    </row>
    <row r="7" spans="1:11" ht="16.2" thickBot="1" x14ac:dyDescent="0.35">
      <c r="A7" s="24">
        <v>42248</v>
      </c>
      <c r="B7" s="25">
        <v>2557021</v>
      </c>
      <c r="C7" s="1">
        <f t="shared" si="0"/>
        <v>2642751.2000000002</v>
      </c>
      <c r="D7" s="1">
        <f t="shared" si="1"/>
        <v>-85730.200000000186</v>
      </c>
      <c r="E7" s="1">
        <f t="shared" si="2"/>
        <v>85730.200000000186</v>
      </c>
      <c r="F7" s="1">
        <f t="shared" si="3"/>
        <v>7349667192.0400324</v>
      </c>
      <c r="G7" s="2">
        <f t="shared" si="4"/>
        <v>3.3527374237442786</v>
      </c>
    </row>
    <row r="8" spans="1:11" ht="16.2" thickBot="1" x14ac:dyDescent="0.35">
      <c r="A8" s="24">
        <v>42278</v>
      </c>
      <c r="B8" s="25">
        <v>2718376</v>
      </c>
      <c r="C8" s="1">
        <f t="shared" si="0"/>
        <v>2726836.2</v>
      </c>
      <c r="D8" s="1">
        <f t="shared" si="1"/>
        <v>-8460.2000000001863</v>
      </c>
      <c r="E8" s="1">
        <f t="shared" si="2"/>
        <v>8460.2000000001863</v>
      </c>
      <c r="F8" s="1">
        <f t="shared" si="3"/>
        <v>71574984.040003151</v>
      </c>
      <c r="G8" s="2">
        <f t="shared" si="4"/>
        <v>0.31122258289508831</v>
      </c>
      <c r="K8" s="8" t="s">
        <v>10</v>
      </c>
    </row>
    <row r="9" spans="1:11" ht="15.6" x14ac:dyDescent="0.3">
      <c r="A9" s="24">
        <v>42309</v>
      </c>
      <c r="B9" s="25">
        <v>2728183</v>
      </c>
      <c r="C9" s="1">
        <f t="shared" si="0"/>
        <v>2790063.65</v>
      </c>
      <c r="D9" s="1">
        <f t="shared" si="1"/>
        <v>-61880.649999999907</v>
      </c>
      <c r="E9" s="1">
        <f t="shared" si="2"/>
        <v>61880.649999999907</v>
      </c>
      <c r="F9" s="1">
        <f t="shared" si="3"/>
        <v>3829214844.4224887</v>
      </c>
      <c r="G9" s="2">
        <f t="shared" si="4"/>
        <v>2.2682001170742545</v>
      </c>
      <c r="K9" s="21">
        <v>0.1</v>
      </c>
    </row>
    <row r="10" spans="1:11" ht="15.6" x14ac:dyDescent="0.3">
      <c r="A10" s="24">
        <v>42339</v>
      </c>
      <c r="B10" s="25">
        <v>2885345</v>
      </c>
      <c r="C10" s="1">
        <f t="shared" si="0"/>
        <v>2841167.6</v>
      </c>
      <c r="D10" s="1">
        <f t="shared" si="1"/>
        <v>44177.399999999907</v>
      </c>
      <c r="E10" s="1">
        <f t="shared" si="2"/>
        <v>44177.399999999907</v>
      </c>
      <c r="F10" s="1">
        <f t="shared" si="3"/>
        <v>1951642670.7599919</v>
      </c>
      <c r="G10" s="2">
        <f t="shared" si="4"/>
        <v>1.5310959348015543</v>
      </c>
      <c r="K10" s="22">
        <v>0.15</v>
      </c>
    </row>
    <row r="11" spans="1:11" ht="15.6" x14ac:dyDescent="0.3">
      <c r="A11" s="24">
        <v>42370</v>
      </c>
      <c r="B11" s="25">
        <v>2865441</v>
      </c>
      <c r="C11" s="1">
        <f t="shared" si="0"/>
        <v>2953770.2</v>
      </c>
      <c r="D11" s="1">
        <f t="shared" si="1"/>
        <v>-88329.200000000186</v>
      </c>
      <c r="E11" s="1">
        <f t="shared" si="2"/>
        <v>88329.200000000186</v>
      </c>
      <c r="F11" s="1">
        <f t="shared" si="3"/>
        <v>7802047572.6400328</v>
      </c>
      <c r="G11" s="2">
        <f t="shared" si="4"/>
        <v>3.0825691403173257</v>
      </c>
      <c r="K11" s="22">
        <v>0.2</v>
      </c>
    </row>
    <row r="12" spans="1:11" ht="15.6" x14ac:dyDescent="0.3">
      <c r="A12" s="24">
        <v>42401</v>
      </c>
      <c r="B12" s="25">
        <v>2888911</v>
      </c>
      <c r="C12" s="1">
        <f t="shared" si="0"/>
        <v>3127251.45</v>
      </c>
      <c r="D12" s="1">
        <f t="shared" si="1"/>
        <v>-238340.45000000019</v>
      </c>
      <c r="E12" s="1">
        <f t="shared" si="2"/>
        <v>238340.45000000019</v>
      </c>
      <c r="F12" s="1">
        <f t="shared" si="3"/>
        <v>56806170106.202591</v>
      </c>
      <c r="G12" s="2">
        <f t="shared" si="4"/>
        <v>8.2501832005208939</v>
      </c>
      <c r="K12" s="22">
        <v>0.25</v>
      </c>
    </row>
    <row r="13" spans="1:11" ht="16.2" thickBot="1" x14ac:dyDescent="0.35">
      <c r="A13" s="24">
        <v>42430</v>
      </c>
      <c r="B13" s="25">
        <v>3176114</v>
      </c>
      <c r="C13" s="1">
        <f t="shared" si="0"/>
        <v>3339827.8999999994</v>
      </c>
      <c r="D13" s="1">
        <f t="shared" si="1"/>
        <v>-163713.89999999944</v>
      </c>
      <c r="E13" s="1">
        <f t="shared" si="2"/>
        <v>163713.89999999944</v>
      </c>
      <c r="F13" s="1">
        <f t="shared" si="3"/>
        <v>26802241053.209816</v>
      </c>
      <c r="G13" s="2">
        <f t="shared" si="4"/>
        <v>5.1545347553645566</v>
      </c>
      <c r="K13" s="23">
        <v>0.3</v>
      </c>
    </row>
    <row r="14" spans="1:11" ht="15.6" x14ac:dyDescent="0.3">
      <c r="A14" s="24">
        <v>42461</v>
      </c>
      <c r="B14" s="25">
        <v>3456967</v>
      </c>
      <c r="C14" s="1">
        <f t="shared" si="0"/>
        <v>3407699</v>
      </c>
      <c r="D14" s="1">
        <f t="shared" si="1"/>
        <v>49268</v>
      </c>
      <c r="E14" s="1">
        <f t="shared" si="2"/>
        <v>49268</v>
      </c>
      <c r="F14" s="1">
        <f t="shared" si="3"/>
        <v>2427335824</v>
      </c>
      <c r="G14" s="2">
        <f t="shared" si="4"/>
        <v>1.4251799337396047</v>
      </c>
    </row>
    <row r="15" spans="1:11" ht="15.6" x14ac:dyDescent="0.3">
      <c r="A15" s="24">
        <v>42491</v>
      </c>
      <c r="B15" s="25">
        <v>3734942</v>
      </c>
      <c r="C15" s="1">
        <f t="shared" si="0"/>
        <v>3558374.7</v>
      </c>
      <c r="D15" s="1">
        <f t="shared" si="1"/>
        <v>176567.29999999981</v>
      </c>
      <c r="E15" s="1">
        <f t="shared" si="2"/>
        <v>176567.29999999981</v>
      </c>
      <c r="F15" s="1">
        <f t="shared" si="3"/>
        <v>31176011429.289936</v>
      </c>
      <c r="G15" s="2">
        <f t="shared" si="4"/>
        <v>4.7274442280495865</v>
      </c>
    </row>
    <row r="16" spans="1:11" ht="15.6" x14ac:dyDescent="0.3">
      <c r="A16" s="24">
        <v>42522</v>
      </c>
      <c r="B16" s="25">
        <v>3390873</v>
      </c>
      <c r="C16" s="1">
        <f t="shared" si="0"/>
        <v>3612078.9000000004</v>
      </c>
      <c r="D16" s="1">
        <f t="shared" si="1"/>
        <v>-221205.90000000037</v>
      </c>
      <c r="E16" s="1">
        <f t="shared" si="2"/>
        <v>221205.90000000037</v>
      </c>
      <c r="F16" s="1">
        <f t="shared" si="3"/>
        <v>48932050194.810165</v>
      </c>
      <c r="G16" s="2">
        <f t="shared" si="4"/>
        <v>6.5235678245690822</v>
      </c>
    </row>
    <row r="17" spans="1:7" ht="15.6" x14ac:dyDescent="0.3">
      <c r="A17" s="24">
        <v>42552</v>
      </c>
      <c r="B17" s="25">
        <v>3758372</v>
      </c>
      <c r="C17" s="1">
        <f t="shared" si="0"/>
        <v>3620071.0999999996</v>
      </c>
      <c r="D17" s="1">
        <f t="shared" si="1"/>
        <v>138300.90000000037</v>
      </c>
      <c r="E17" s="1">
        <f t="shared" si="2"/>
        <v>138300.90000000037</v>
      </c>
      <c r="F17" s="1">
        <f t="shared" si="3"/>
        <v>19127138940.810104</v>
      </c>
      <c r="G17" s="2">
        <f t="shared" si="4"/>
        <v>3.6798087044071308</v>
      </c>
    </row>
    <row r="18" spans="1:7" ht="15.6" x14ac:dyDescent="0.3">
      <c r="A18" s="24">
        <v>42583</v>
      </c>
      <c r="B18" s="25">
        <v>3627911</v>
      </c>
      <c r="C18" s="1">
        <f t="shared" si="0"/>
        <v>3747641.5999999996</v>
      </c>
      <c r="D18" s="1">
        <f t="shared" si="1"/>
        <v>-119730.59999999963</v>
      </c>
      <c r="E18" s="1">
        <f t="shared" si="2"/>
        <v>119730.59999999963</v>
      </c>
      <c r="F18" s="1">
        <f t="shared" si="3"/>
        <v>14335416576.359911</v>
      </c>
      <c r="G18" s="2">
        <f t="shared" si="4"/>
        <v>3.3002628785546184</v>
      </c>
    </row>
    <row r="19" spans="1:7" ht="15.6" x14ac:dyDescent="0.3">
      <c r="A19" s="24">
        <v>42614</v>
      </c>
      <c r="B19" s="25">
        <v>3597646</v>
      </c>
      <c r="C19" s="1">
        <f t="shared" si="0"/>
        <v>3909014.8500000006</v>
      </c>
      <c r="D19" s="1">
        <f t="shared" si="1"/>
        <v>-311368.85000000056</v>
      </c>
      <c r="E19" s="1">
        <f t="shared" si="2"/>
        <v>311368.85000000056</v>
      </c>
      <c r="F19" s="1">
        <f t="shared" si="3"/>
        <v>96950560750.322845</v>
      </c>
      <c r="G19" s="2">
        <f t="shared" si="4"/>
        <v>8.6547939958517475</v>
      </c>
    </row>
    <row r="20" spans="1:7" ht="15.6" x14ac:dyDescent="0.3">
      <c r="A20" s="24">
        <v>42644</v>
      </c>
      <c r="B20" s="25">
        <v>4066016</v>
      </c>
      <c r="C20" s="1">
        <f t="shared" si="0"/>
        <v>4055016.1</v>
      </c>
      <c r="D20" s="1">
        <f t="shared" si="1"/>
        <v>10999.899999999907</v>
      </c>
      <c r="E20" s="1">
        <f t="shared" si="2"/>
        <v>10999.899999999907</v>
      </c>
      <c r="F20" s="1">
        <f t="shared" si="3"/>
        <v>120997800.00999795</v>
      </c>
      <c r="G20" s="2">
        <f t="shared" si="4"/>
        <v>0.27053262948301005</v>
      </c>
    </row>
    <row r="21" spans="1:7" ht="15.6" x14ac:dyDescent="0.3">
      <c r="A21" s="24">
        <v>42675</v>
      </c>
      <c r="B21" s="25">
        <v>4176526</v>
      </c>
      <c r="C21" s="1">
        <f t="shared" si="0"/>
        <v>4172985.1</v>
      </c>
      <c r="D21" s="1">
        <f t="shared" si="1"/>
        <v>3540.8999999999069</v>
      </c>
      <c r="E21" s="1">
        <f t="shared" si="2"/>
        <v>3540.8999999999069</v>
      </c>
      <c r="F21" s="1">
        <f t="shared" si="3"/>
        <v>12537972.809999341</v>
      </c>
      <c r="G21" s="2">
        <f t="shared" si="4"/>
        <v>8.478098783534227E-2</v>
      </c>
    </row>
    <row r="22" spans="1:7" ht="15.6" x14ac:dyDescent="0.3">
      <c r="A22" s="24">
        <v>42705</v>
      </c>
      <c r="B22" s="25">
        <v>4317478</v>
      </c>
      <c r="C22" s="1">
        <f t="shared" si="0"/>
        <v>4113942.7</v>
      </c>
      <c r="D22" s="1">
        <f t="shared" si="1"/>
        <v>203535.29999999981</v>
      </c>
      <c r="E22" s="1">
        <f t="shared" si="2"/>
        <v>203535.29999999981</v>
      </c>
      <c r="F22" s="1">
        <f t="shared" si="3"/>
        <v>41426618346.089928</v>
      </c>
      <c r="G22" s="2">
        <f t="shared" si="4"/>
        <v>4.7142174204477669</v>
      </c>
    </row>
    <row r="23" spans="1:7" ht="15.6" x14ac:dyDescent="0.3">
      <c r="A23" s="24">
        <v>42736</v>
      </c>
      <c r="B23" s="25">
        <v>4295478</v>
      </c>
      <c r="C23" s="1">
        <f t="shared" si="0"/>
        <v>4093616.45</v>
      </c>
      <c r="D23" s="1">
        <f t="shared" si="1"/>
        <v>201861.54999999981</v>
      </c>
      <c r="E23" s="1">
        <f t="shared" si="2"/>
        <v>201861.54999999981</v>
      </c>
      <c r="F23" s="1">
        <f t="shared" si="3"/>
        <v>40748085368.402428</v>
      </c>
      <c r="G23" s="2">
        <f t="shared" si="4"/>
        <v>4.6993966678446446</v>
      </c>
    </row>
    <row r="24" spans="1:7" ht="15.6" x14ac:dyDescent="0.3">
      <c r="A24" s="24">
        <v>42767</v>
      </c>
      <c r="B24" s="25">
        <v>3811657</v>
      </c>
      <c r="C24" s="1">
        <f t="shared" si="0"/>
        <v>4051969.75</v>
      </c>
      <c r="D24" s="1">
        <f t="shared" si="1"/>
        <v>-240312.75</v>
      </c>
      <c r="E24" s="1">
        <f t="shared" si="2"/>
        <v>240312.75</v>
      </c>
      <c r="F24" s="1">
        <f t="shared" si="3"/>
        <v>57750217812.5625</v>
      </c>
      <c r="G24" s="2">
        <f t="shared" si="4"/>
        <v>6.3046793035155053</v>
      </c>
    </row>
    <row r="25" spans="1:7" ht="15.6" x14ac:dyDescent="0.3">
      <c r="A25" s="24">
        <v>42795</v>
      </c>
      <c r="B25" s="25">
        <v>4054441</v>
      </c>
      <c r="C25" s="1">
        <f t="shared" si="0"/>
        <v>4142866.05</v>
      </c>
      <c r="D25" s="1">
        <f t="shared" si="1"/>
        <v>-88425.049999999814</v>
      </c>
      <c r="E25" s="1">
        <f t="shared" si="2"/>
        <v>88425.049999999814</v>
      </c>
      <c r="F25" s="1">
        <f t="shared" si="3"/>
        <v>7818989467.5024672</v>
      </c>
      <c r="G25" s="2">
        <f t="shared" si="4"/>
        <v>2.1809430695871468</v>
      </c>
    </row>
    <row r="26" spans="1:7" ht="15.6" x14ac:dyDescent="0.3">
      <c r="A26" s="24">
        <v>42826</v>
      </c>
      <c r="B26" s="25">
        <v>3999862</v>
      </c>
      <c r="C26" s="1">
        <f t="shared" si="0"/>
        <v>4112750.05</v>
      </c>
      <c r="D26" s="1">
        <f t="shared" si="1"/>
        <v>-112888.04999999981</v>
      </c>
      <c r="E26" s="1">
        <f t="shared" si="2"/>
        <v>112888.04999999981</v>
      </c>
      <c r="F26" s="1">
        <f t="shared" si="3"/>
        <v>12743711832.802458</v>
      </c>
      <c r="G26" s="2">
        <f t="shared" si="4"/>
        <v>2.8222986193023614</v>
      </c>
    </row>
    <row r="27" spans="1:7" ht="15.6" x14ac:dyDescent="0.3">
      <c r="A27" s="24">
        <v>42856</v>
      </c>
      <c r="B27" s="25">
        <v>4435720</v>
      </c>
      <c r="C27" s="1">
        <f t="shared" si="0"/>
        <v>4093634.7</v>
      </c>
      <c r="D27" s="1">
        <f t="shared" si="1"/>
        <v>342085.29999999981</v>
      </c>
      <c r="E27" s="1">
        <f t="shared" si="2"/>
        <v>342085.29999999981</v>
      </c>
      <c r="F27" s="1">
        <f t="shared" si="3"/>
        <v>117022352476.08987</v>
      </c>
      <c r="G27" s="2">
        <f t="shared" si="4"/>
        <v>7.7120580198930462</v>
      </c>
    </row>
    <row r="28" spans="1:7" ht="15.6" x14ac:dyDescent="0.3">
      <c r="A28" s="24">
        <v>42887</v>
      </c>
      <c r="B28" s="25">
        <v>4048386</v>
      </c>
      <c r="C28" s="1">
        <f t="shared" si="0"/>
        <v>4048827.9</v>
      </c>
      <c r="D28" s="1">
        <f t="shared" si="1"/>
        <v>-441.89999999990687</v>
      </c>
      <c r="E28" s="1">
        <f t="shared" si="2"/>
        <v>441.89999999990687</v>
      </c>
      <c r="F28" s="1">
        <f t="shared" si="3"/>
        <v>195275.60999991768</v>
      </c>
      <c r="G28" s="2">
        <f t="shared" si="4"/>
        <v>1.0915461124505095E-2</v>
      </c>
    </row>
    <row r="29" spans="1:7" ht="15.6" x14ac:dyDescent="0.3">
      <c r="A29" s="24">
        <v>42917</v>
      </c>
      <c r="B29" s="25">
        <v>3963236</v>
      </c>
      <c r="C29" s="1">
        <f t="shared" si="0"/>
        <v>4002982.1500000004</v>
      </c>
      <c r="D29" s="1">
        <f t="shared" si="1"/>
        <v>-39746.150000000373</v>
      </c>
      <c r="E29" s="1">
        <f t="shared" si="2"/>
        <v>39746.150000000373</v>
      </c>
      <c r="F29" s="1">
        <f t="shared" si="3"/>
        <v>1579756439.8225296</v>
      </c>
      <c r="G29" s="2">
        <f t="shared" si="4"/>
        <v>1.0028711386352056</v>
      </c>
    </row>
    <row r="30" spans="1:7" ht="15.6" x14ac:dyDescent="0.3">
      <c r="A30" s="24">
        <v>42948</v>
      </c>
      <c r="B30" s="25">
        <v>3943325</v>
      </c>
      <c r="C30" s="1">
        <f t="shared" si="0"/>
        <v>4083535.9</v>
      </c>
      <c r="D30" s="1">
        <f t="shared" si="1"/>
        <v>-140210.89999999991</v>
      </c>
      <c r="E30" s="1">
        <f t="shared" si="2"/>
        <v>140210.89999999991</v>
      </c>
      <c r="F30" s="1">
        <f t="shared" si="3"/>
        <v>19659096478.809975</v>
      </c>
      <c r="G30" s="2">
        <f t="shared" si="4"/>
        <v>3.55565163916238</v>
      </c>
    </row>
    <row r="31" spans="1:7" ht="15.6" x14ac:dyDescent="0.3">
      <c r="A31" s="24">
        <v>42979</v>
      </c>
      <c r="B31" s="25">
        <v>3912246</v>
      </c>
      <c r="C31" s="1">
        <f t="shared" si="0"/>
        <v>4182846.8500000006</v>
      </c>
      <c r="D31" s="1">
        <f t="shared" si="1"/>
        <v>-270600.85000000056</v>
      </c>
      <c r="E31" s="1">
        <f t="shared" si="2"/>
        <v>270600.85000000056</v>
      </c>
      <c r="F31" s="1">
        <f t="shared" si="3"/>
        <v>73224820020.722809</v>
      </c>
      <c r="G31" s="2">
        <f t="shared" si="4"/>
        <v>6.9167646921998411</v>
      </c>
    </row>
    <row r="32" spans="1:7" ht="15.6" x14ac:dyDescent="0.3">
      <c r="A32" s="24">
        <v>43009</v>
      </c>
      <c r="B32" s="25">
        <v>4391618</v>
      </c>
      <c r="C32" s="1">
        <f t="shared" si="0"/>
        <v>4371109</v>
      </c>
      <c r="D32" s="1">
        <f t="shared" si="1"/>
        <v>20509</v>
      </c>
      <c r="E32" s="1">
        <f t="shared" si="2"/>
        <v>20509</v>
      </c>
      <c r="F32" s="1">
        <f t="shared" si="3"/>
        <v>420619081</v>
      </c>
      <c r="G32" s="2">
        <f t="shared" si="4"/>
        <v>0.46700327760747862</v>
      </c>
    </row>
    <row r="33" spans="1:7" ht="15.6" x14ac:dyDescent="0.3">
      <c r="A33" s="24">
        <v>43040</v>
      </c>
      <c r="B33" s="25">
        <v>4382236</v>
      </c>
      <c r="C33" s="1">
        <f t="shared" si="0"/>
        <v>4569702.4000000004</v>
      </c>
      <c r="D33" s="1">
        <f t="shared" si="1"/>
        <v>-187466.40000000037</v>
      </c>
      <c r="E33" s="1">
        <f t="shared" si="2"/>
        <v>187466.40000000037</v>
      </c>
      <c r="F33" s="1">
        <f t="shared" si="3"/>
        <v>35143651128.960136</v>
      </c>
      <c r="G33" s="2">
        <f t="shared" si="4"/>
        <v>4.2778709316431236</v>
      </c>
    </row>
    <row r="34" spans="1:7" ht="15.6" x14ac:dyDescent="0.3">
      <c r="A34" s="24">
        <v>43070</v>
      </c>
      <c r="B34" s="25">
        <v>4720190</v>
      </c>
      <c r="C34" s="1">
        <f t="shared" si="0"/>
        <v>4632300.2</v>
      </c>
      <c r="D34" s="1">
        <f t="shared" si="1"/>
        <v>87889.799999999814</v>
      </c>
      <c r="E34" s="1">
        <f t="shared" si="2"/>
        <v>87889.799999999814</v>
      </c>
      <c r="F34" s="1">
        <f t="shared" si="3"/>
        <v>7724616944.0399675</v>
      </c>
      <c r="G34" s="2">
        <f t="shared" si="4"/>
        <v>1.8619970806259878</v>
      </c>
    </row>
    <row r="35" spans="1:7" ht="15.6" x14ac:dyDescent="0.3">
      <c r="A35" s="24">
        <v>43101</v>
      </c>
      <c r="B35" s="25">
        <v>4877468</v>
      </c>
      <c r="C35" s="1">
        <f t="shared" si="0"/>
        <v>4733279.8</v>
      </c>
      <c r="D35" s="1">
        <f t="shared" si="1"/>
        <v>144188.20000000019</v>
      </c>
      <c r="E35" s="1">
        <f t="shared" si="2"/>
        <v>144188.20000000019</v>
      </c>
      <c r="F35" s="1">
        <f t="shared" si="3"/>
        <v>20790237019.240055</v>
      </c>
      <c r="G35" s="2">
        <f t="shared" si="4"/>
        <v>2.956210066370506</v>
      </c>
    </row>
    <row r="36" spans="1:7" ht="15.6" x14ac:dyDescent="0.3">
      <c r="A36" s="24">
        <v>43132</v>
      </c>
      <c r="B36" s="25">
        <v>4574660</v>
      </c>
      <c r="C36" s="1">
        <f t="shared" si="0"/>
        <v>4811418.6500000004</v>
      </c>
      <c r="D36" s="1">
        <f t="shared" si="1"/>
        <v>-236758.65000000037</v>
      </c>
      <c r="E36" s="1">
        <f t="shared" si="2"/>
        <v>236758.65000000037</v>
      </c>
      <c r="F36" s="1">
        <f t="shared" si="3"/>
        <v>56054658349.822678</v>
      </c>
      <c r="G36" s="2">
        <f t="shared" si="4"/>
        <v>5.1754370816629081</v>
      </c>
    </row>
    <row r="37" spans="1:7" ht="15.6" x14ac:dyDescent="0.3">
      <c r="A37" s="24">
        <v>43160</v>
      </c>
      <c r="B37" s="25">
        <v>4892897</v>
      </c>
      <c r="C37" s="1">
        <f t="shared" si="0"/>
        <v>4933296.5</v>
      </c>
      <c r="D37" s="1">
        <f t="shared" si="1"/>
        <v>-40399.5</v>
      </c>
      <c r="E37" s="1">
        <f t="shared" si="2"/>
        <v>40399.5</v>
      </c>
      <c r="F37" s="1">
        <f t="shared" si="3"/>
        <v>1632119600.25</v>
      </c>
      <c r="G37" s="2">
        <f t="shared" si="4"/>
        <v>0.825676485730233</v>
      </c>
    </row>
    <row r="38" spans="1:7" ht="15.6" x14ac:dyDescent="0.3">
      <c r="A38" s="24">
        <v>43191</v>
      </c>
      <c r="B38" s="25">
        <v>4898744</v>
      </c>
      <c r="C38" s="1">
        <f t="shared" si="0"/>
        <v>4965191</v>
      </c>
      <c r="D38" s="1">
        <f t="shared" si="1"/>
        <v>-66447</v>
      </c>
      <c r="E38" s="1">
        <f t="shared" si="2"/>
        <v>66447</v>
      </c>
      <c r="F38" s="1">
        <f t="shared" si="3"/>
        <v>4415203809</v>
      </c>
      <c r="G38" s="2">
        <f t="shared" si="4"/>
        <v>1.3564089080792954</v>
      </c>
    </row>
    <row r="39" spans="1:7" ht="15.6" x14ac:dyDescent="0.3">
      <c r="A39" s="24">
        <v>43221</v>
      </c>
      <c r="B39" s="25">
        <v>5186951</v>
      </c>
      <c r="C39" s="1">
        <f t="shared" si="0"/>
        <v>5112948.1500000004</v>
      </c>
      <c r="D39" s="1">
        <f t="shared" si="1"/>
        <v>74002.849999999627</v>
      </c>
      <c r="E39" s="1">
        <f t="shared" si="2"/>
        <v>74002.849999999627</v>
      </c>
      <c r="F39" s="1">
        <f t="shared" si="3"/>
        <v>5476421808.1224451</v>
      </c>
      <c r="G39" s="2">
        <f t="shared" si="4"/>
        <v>1.4267119546724005</v>
      </c>
    </row>
    <row r="40" spans="1:7" ht="15.6" x14ac:dyDescent="0.3">
      <c r="A40" s="24">
        <v>43252</v>
      </c>
      <c r="B40" s="25">
        <v>4991013</v>
      </c>
      <c r="C40" s="1">
        <f t="shared" si="0"/>
        <v>5130186.5500000007</v>
      </c>
      <c r="D40" s="1">
        <f t="shared" si="1"/>
        <v>-139173.55000000075</v>
      </c>
      <c r="E40" s="1">
        <f t="shared" si="2"/>
        <v>139173.55000000075</v>
      </c>
      <c r="F40" s="1">
        <f t="shared" si="3"/>
        <v>19369277019.602707</v>
      </c>
      <c r="G40" s="2">
        <f t="shared" si="4"/>
        <v>2.7884830193790471</v>
      </c>
    </row>
    <row r="41" spans="1:7" ht="15.6" x14ac:dyDescent="0.3">
      <c r="A41" s="24">
        <v>43282</v>
      </c>
      <c r="B41" s="25">
        <v>5345678</v>
      </c>
      <c r="C41" s="1">
        <f t="shared" si="0"/>
        <v>5181290.5500000007</v>
      </c>
      <c r="D41" s="1">
        <f t="shared" si="1"/>
        <v>164387.44999999925</v>
      </c>
      <c r="E41" s="1">
        <f t="shared" si="2"/>
        <v>164387.44999999925</v>
      </c>
      <c r="F41" s="1">
        <f t="shared" si="3"/>
        <v>27023233717.502254</v>
      </c>
      <c r="G41" s="2">
        <f t="shared" si="4"/>
        <v>3.075146875662905</v>
      </c>
    </row>
    <row r="42" spans="1:7" ht="15.6" x14ac:dyDescent="0.3">
      <c r="A42" s="24">
        <v>43313</v>
      </c>
      <c r="B42" s="25">
        <v>5092158</v>
      </c>
      <c r="C42" s="1">
        <f t="shared" si="0"/>
        <v>5264235.0999999996</v>
      </c>
      <c r="D42" s="1">
        <f t="shared" si="1"/>
        <v>-172077.09999999963</v>
      </c>
      <c r="E42" s="1">
        <f t="shared" si="2"/>
        <v>172077.09999999963</v>
      </c>
      <c r="F42" s="1">
        <f t="shared" si="3"/>
        <v>29610528344.40987</v>
      </c>
      <c r="G42" s="2">
        <f t="shared" si="4"/>
        <v>3.379256888729683</v>
      </c>
    </row>
    <row r="43" spans="1:7" ht="15.6" x14ac:dyDescent="0.3">
      <c r="A43" s="24">
        <v>43344</v>
      </c>
      <c r="B43" s="25">
        <v>5239228</v>
      </c>
      <c r="C43" s="1">
        <f t="shared" si="0"/>
        <v>5337573.25</v>
      </c>
      <c r="D43" s="1">
        <f t="shared" si="1"/>
        <v>-98345.25</v>
      </c>
      <c r="E43" s="1">
        <f t="shared" si="2"/>
        <v>98345.25</v>
      </c>
      <c r="F43" s="1">
        <f t="shared" si="3"/>
        <v>9671788197.5625</v>
      </c>
      <c r="G43" s="2">
        <f t="shared" si="4"/>
        <v>1.8770942970987328</v>
      </c>
    </row>
    <row r="44" spans="1:7" ht="15.6" x14ac:dyDescent="0.3">
      <c r="A44" s="24">
        <v>43374</v>
      </c>
      <c r="B44" s="25">
        <v>5450145</v>
      </c>
      <c r="C44" s="1">
        <f t="shared" si="0"/>
        <v>5533958.75</v>
      </c>
      <c r="D44" s="1">
        <f t="shared" si="1"/>
        <v>-83813.75</v>
      </c>
      <c r="E44" s="1">
        <f t="shared" si="2"/>
        <v>83813.75</v>
      </c>
      <c r="F44" s="1">
        <f t="shared" si="3"/>
        <v>7024744689.0625</v>
      </c>
      <c r="G44" s="2">
        <f t="shared" si="4"/>
        <v>1.5378260578388281</v>
      </c>
    </row>
    <row r="45" spans="1:7" ht="15.6" x14ac:dyDescent="0.3">
      <c r="A45" s="24">
        <v>43405</v>
      </c>
      <c r="B45" s="25">
        <v>5429333</v>
      </c>
      <c r="C45" s="1">
        <f t="shared" si="0"/>
        <v>5666225.5</v>
      </c>
      <c r="D45" s="1">
        <f t="shared" si="1"/>
        <v>-236892.5</v>
      </c>
      <c r="E45" s="1">
        <f t="shared" si="2"/>
        <v>236892.5</v>
      </c>
      <c r="F45" s="1">
        <f t="shared" si="3"/>
        <v>56118056556.25</v>
      </c>
      <c r="G45" s="2">
        <f t="shared" si="4"/>
        <v>4.3631970999015905</v>
      </c>
    </row>
    <row r="46" spans="1:7" ht="15.6" x14ac:dyDescent="0.3">
      <c r="A46" s="24">
        <v>43435</v>
      </c>
      <c r="B46" s="25">
        <v>5971655</v>
      </c>
      <c r="C46" s="1">
        <f t="shared" si="0"/>
        <v>5619358.0499999998</v>
      </c>
      <c r="D46" s="1">
        <f t="shared" si="1"/>
        <v>352296.95000000019</v>
      </c>
      <c r="E46" s="1">
        <f t="shared" si="2"/>
        <v>352296.95000000019</v>
      </c>
      <c r="F46" s="1">
        <f t="shared" si="3"/>
        <v>124113140979.30263</v>
      </c>
      <c r="G46" s="2">
        <f t="shared" si="4"/>
        <v>5.8994859883901558</v>
      </c>
    </row>
    <row r="47" spans="1:7" ht="15.6" x14ac:dyDescent="0.3">
      <c r="A47" s="24">
        <v>43466</v>
      </c>
      <c r="B47" s="25">
        <v>5820002</v>
      </c>
      <c r="C47" s="1">
        <f t="shared" si="0"/>
        <v>5729657.7000000002</v>
      </c>
      <c r="D47" s="1">
        <f t="shared" si="1"/>
        <v>90344.299999999814</v>
      </c>
      <c r="E47" s="1">
        <f t="shared" si="2"/>
        <v>90344.299999999814</v>
      </c>
      <c r="F47" s="1">
        <f t="shared" si="3"/>
        <v>8162092542.4899664</v>
      </c>
      <c r="G47" s="2">
        <f t="shared" si="4"/>
        <v>1.5523070266986132</v>
      </c>
    </row>
    <row r="48" spans="1:7" ht="15.6" x14ac:dyDescent="0.3">
      <c r="A48" s="24">
        <v>43497</v>
      </c>
      <c r="B48" s="25">
        <v>5368707</v>
      </c>
      <c r="C48" s="1">
        <f t="shared" si="0"/>
        <v>5827339.4000000004</v>
      </c>
      <c r="D48" s="1">
        <f t="shared" si="1"/>
        <v>-458632.40000000037</v>
      </c>
      <c r="E48" s="1">
        <f t="shared" si="2"/>
        <v>458632.40000000037</v>
      </c>
      <c r="F48" s="1">
        <f t="shared" si="3"/>
        <v>210343678329.76035</v>
      </c>
      <c r="G48" s="2">
        <f t="shared" si="4"/>
        <v>8.5426975247485171</v>
      </c>
    </row>
    <row r="49" spans="1:7" ht="15.6" x14ac:dyDescent="0.3">
      <c r="A49" s="24">
        <v>43525</v>
      </c>
      <c r="B49" s="25">
        <v>5949330</v>
      </c>
      <c r="C49" s="1">
        <f t="shared" si="0"/>
        <v>6012683.7000000002</v>
      </c>
      <c r="D49" s="1">
        <f t="shared" si="1"/>
        <v>-63353.700000000186</v>
      </c>
      <c r="E49" s="1">
        <f t="shared" si="2"/>
        <v>63353.700000000186</v>
      </c>
      <c r="F49" s="1">
        <f t="shared" si="3"/>
        <v>4013691303.6900234</v>
      </c>
      <c r="G49" s="2">
        <f t="shared" si="4"/>
        <v>1.0648879789825105</v>
      </c>
    </row>
    <row r="50" spans="1:7" ht="15.6" x14ac:dyDescent="0.3">
      <c r="A50" s="24">
        <v>43556</v>
      </c>
      <c r="B50" s="25">
        <v>5986999</v>
      </c>
      <c r="C50" s="1">
        <f t="shared" si="0"/>
        <v>6128278.1500000004</v>
      </c>
      <c r="D50" s="1">
        <f t="shared" si="1"/>
        <v>-141279.15000000037</v>
      </c>
      <c r="E50" s="1">
        <f t="shared" si="2"/>
        <v>141279.15000000037</v>
      </c>
      <c r="F50" s="1">
        <f t="shared" si="3"/>
        <v>19959798224.722607</v>
      </c>
      <c r="G50" s="2">
        <f t="shared" si="4"/>
        <v>2.3597657190188337</v>
      </c>
    </row>
    <row r="51" spans="1:7" ht="15.6" x14ac:dyDescent="0.3">
      <c r="A51" s="24">
        <v>43586</v>
      </c>
      <c r="B51" s="25">
        <v>6462539</v>
      </c>
      <c r="C51" s="1">
        <f t="shared" si="0"/>
        <v>6228704.6500000004</v>
      </c>
      <c r="D51" s="1">
        <f t="shared" si="1"/>
        <v>233834.34999999963</v>
      </c>
      <c r="E51" s="1">
        <f t="shared" si="2"/>
        <v>233834.34999999963</v>
      </c>
      <c r="F51" s="1">
        <f t="shared" si="3"/>
        <v>54678503239.922325</v>
      </c>
      <c r="G51" s="2">
        <f t="shared" si="4"/>
        <v>3.6183046632291056</v>
      </c>
    </row>
    <row r="52" spans="1:7" ht="15.6" x14ac:dyDescent="0.3">
      <c r="A52" s="24">
        <v>43617</v>
      </c>
      <c r="B52" s="25">
        <v>6286578</v>
      </c>
      <c r="C52" s="1">
        <f t="shared" si="0"/>
        <v>6222595.7999999998</v>
      </c>
      <c r="D52" s="1">
        <f t="shared" si="1"/>
        <v>63982.200000000186</v>
      </c>
      <c r="E52" s="1">
        <f t="shared" si="2"/>
        <v>63982.200000000186</v>
      </c>
      <c r="F52" s="1">
        <f t="shared" si="3"/>
        <v>4093721916.840024</v>
      </c>
      <c r="G52" s="2">
        <f t="shared" si="4"/>
        <v>1.0177587870539455</v>
      </c>
    </row>
    <row r="53" spans="1:7" ht="15.6" x14ac:dyDescent="0.3">
      <c r="A53" s="24">
        <v>43647</v>
      </c>
      <c r="B53" s="25">
        <v>6238565</v>
      </c>
      <c r="C53" s="1">
        <f t="shared" si="0"/>
        <v>6213801.0999999996</v>
      </c>
      <c r="D53" s="1">
        <f t="shared" si="1"/>
        <v>24763.900000000373</v>
      </c>
      <c r="E53" s="1">
        <f t="shared" si="2"/>
        <v>24763.900000000373</v>
      </c>
      <c r="F53" s="1">
        <f t="shared" si="3"/>
        <v>613250743.2100184</v>
      </c>
      <c r="G53" s="2">
        <f t="shared" si="4"/>
        <v>0.396948657263335</v>
      </c>
    </row>
    <row r="54" spans="1:7" ht="15.6" x14ac:dyDescent="0.3">
      <c r="A54" s="24">
        <v>43678</v>
      </c>
      <c r="B54" s="25">
        <v>6125194</v>
      </c>
      <c r="C54" s="1">
        <f t="shared" si="0"/>
        <v>6273966.6499999994</v>
      </c>
      <c r="D54" s="1">
        <f t="shared" si="1"/>
        <v>-148772.64999999944</v>
      </c>
      <c r="E54" s="1">
        <f t="shared" si="2"/>
        <v>148772.64999999944</v>
      </c>
      <c r="F54" s="1">
        <f t="shared" si="3"/>
        <v>22133301388.022335</v>
      </c>
      <c r="G54" s="2">
        <f t="shared" si="4"/>
        <v>2.4288642939309257</v>
      </c>
    </row>
    <row r="55" spans="1:7" ht="15.6" x14ac:dyDescent="0.3">
      <c r="A55" s="24">
        <v>43709</v>
      </c>
      <c r="B55" s="25">
        <v>6151830</v>
      </c>
      <c r="C55" s="1">
        <f t="shared" si="0"/>
        <v>6449075.7999999998</v>
      </c>
      <c r="D55" s="1">
        <f t="shared" si="1"/>
        <v>-297245.79999999981</v>
      </c>
      <c r="E55" s="1">
        <f t="shared" si="2"/>
        <v>297245.79999999981</v>
      </c>
      <c r="F55" s="1">
        <f t="shared" si="3"/>
        <v>88355065617.639893</v>
      </c>
      <c r="G55" s="2">
        <f t="shared" si="4"/>
        <v>4.831827277411759</v>
      </c>
    </row>
    <row r="56" spans="1:7" ht="15.6" x14ac:dyDescent="0.3">
      <c r="A56" s="24">
        <v>43739</v>
      </c>
      <c r="B56" s="25">
        <v>6488426</v>
      </c>
      <c r="C56" s="1">
        <f t="shared" si="0"/>
        <v>6633242.8499999996</v>
      </c>
      <c r="D56" s="1">
        <f t="shared" si="1"/>
        <v>-144816.84999999963</v>
      </c>
      <c r="E56" s="1">
        <f t="shared" si="2"/>
        <v>144816.84999999963</v>
      </c>
      <c r="F56" s="1">
        <f t="shared" si="3"/>
        <v>20971920043.922394</v>
      </c>
      <c r="G56" s="2">
        <f t="shared" si="4"/>
        <v>2.2319257397710883</v>
      </c>
    </row>
    <row r="57" spans="1:7" ht="15.6" x14ac:dyDescent="0.3">
      <c r="A57" s="24">
        <v>43770</v>
      </c>
      <c r="B57" s="25">
        <v>6846559</v>
      </c>
      <c r="C57" s="1">
        <f t="shared" si="0"/>
        <v>6759850.7999999998</v>
      </c>
      <c r="D57" s="1">
        <f t="shared" si="1"/>
        <v>86708.200000000186</v>
      </c>
      <c r="E57" s="1">
        <f t="shared" si="2"/>
        <v>86708.200000000186</v>
      </c>
      <c r="F57" s="1">
        <f t="shared" si="3"/>
        <v>7518311947.2400322</v>
      </c>
      <c r="G57" s="2">
        <f t="shared" si="4"/>
        <v>1.2664493214766745</v>
      </c>
    </row>
    <row r="58" spans="1:7" ht="15.6" x14ac:dyDescent="0.3">
      <c r="A58" s="24">
        <v>43800</v>
      </c>
      <c r="B58" s="25">
        <v>6962080</v>
      </c>
      <c r="C58" s="1">
        <f t="shared" si="0"/>
        <v>6751992</v>
      </c>
      <c r="D58" s="1">
        <f t="shared" si="1"/>
        <v>210088</v>
      </c>
      <c r="E58" s="1">
        <f t="shared" si="2"/>
        <v>210088</v>
      </c>
      <c r="F58" s="1">
        <f t="shared" si="3"/>
        <v>44136967744</v>
      </c>
      <c r="G58" s="2">
        <f t="shared" si="4"/>
        <v>3.0176039344563694</v>
      </c>
    </row>
    <row r="59" spans="1:7" ht="15.6" x14ac:dyDescent="0.3">
      <c r="A59" s="24">
        <v>43831</v>
      </c>
      <c r="B59" s="25">
        <v>6871907</v>
      </c>
      <c r="C59" s="1">
        <f t="shared" si="0"/>
        <v>5957305.3999999994</v>
      </c>
      <c r="D59" s="1">
        <f t="shared" si="1"/>
        <v>914601.60000000056</v>
      </c>
      <c r="E59" s="1">
        <f t="shared" si="2"/>
        <v>914601.60000000056</v>
      </c>
      <c r="F59" s="1">
        <f t="shared" si="3"/>
        <v>836496086722.56104</v>
      </c>
      <c r="G59" s="2">
        <f t="shared" si="4"/>
        <v>13.309283725754737</v>
      </c>
    </row>
    <row r="60" spans="1:7" ht="15.6" x14ac:dyDescent="0.3">
      <c r="A60" s="24">
        <v>43862</v>
      </c>
      <c r="B60" s="25">
        <v>6552576</v>
      </c>
      <c r="C60" s="1">
        <f t="shared" si="0"/>
        <v>4093362.2</v>
      </c>
      <c r="D60" s="1">
        <f t="shared" si="1"/>
        <v>2459213.7999999998</v>
      </c>
      <c r="E60" s="1">
        <f t="shared" si="2"/>
        <v>2459213.7999999998</v>
      </c>
      <c r="F60" s="1">
        <f t="shared" si="3"/>
        <v>6047732514110.4395</v>
      </c>
      <c r="G60" s="2">
        <f t="shared" si="4"/>
        <v>37.530488772659787</v>
      </c>
    </row>
    <row r="61" spans="1:7" ht="15.6" x14ac:dyDescent="0.3">
      <c r="A61" s="24">
        <v>43891</v>
      </c>
      <c r="B61" s="25">
        <v>4052707</v>
      </c>
      <c r="C61" s="1">
        <f t="shared" si="0"/>
        <v>2830232.8</v>
      </c>
      <c r="D61" s="1">
        <f t="shared" si="1"/>
        <v>1222474.2000000002</v>
      </c>
      <c r="E61" s="1">
        <f t="shared" si="2"/>
        <v>1222474.2000000002</v>
      </c>
      <c r="F61" s="1">
        <f t="shared" si="3"/>
        <v>1494443169665.6404</v>
      </c>
      <c r="G61" s="2">
        <f t="shared" si="4"/>
        <v>30.164386421224137</v>
      </c>
    </row>
    <row r="62" spans="1:7" ht="15.6" x14ac:dyDescent="0.3">
      <c r="A62" s="24">
        <v>43952</v>
      </c>
      <c r="B62" s="25">
        <v>142254</v>
      </c>
      <c r="C62" s="1">
        <f t="shared" si="0"/>
        <v>1934995.45</v>
      </c>
      <c r="D62" s="1">
        <f t="shared" si="1"/>
        <v>-1792741.45</v>
      </c>
      <c r="E62" s="1">
        <f t="shared" si="2"/>
        <v>1792741.45</v>
      </c>
      <c r="F62" s="1">
        <f t="shared" si="3"/>
        <v>3213921906548.1025</v>
      </c>
      <c r="G62" s="2">
        <f t="shared" si="4"/>
        <v>1260.2397472127323</v>
      </c>
    </row>
    <row r="63" spans="1:7" ht="15.6" x14ac:dyDescent="0.3">
      <c r="A63" s="24">
        <v>43983</v>
      </c>
      <c r="B63" s="25">
        <v>1046836</v>
      </c>
      <c r="C63" s="1">
        <f t="shared" si="0"/>
        <v>1458572.1</v>
      </c>
      <c r="D63" s="1">
        <f t="shared" si="1"/>
        <v>-411736.10000000009</v>
      </c>
      <c r="E63" s="1">
        <f t="shared" si="2"/>
        <v>411736.10000000009</v>
      </c>
      <c r="F63" s="1">
        <f t="shared" si="3"/>
        <v>169526616043.21008</v>
      </c>
      <c r="G63" s="2">
        <f t="shared" si="4"/>
        <v>39.331480766805889</v>
      </c>
    </row>
    <row r="64" spans="1:7" ht="15.6" x14ac:dyDescent="0.3">
      <c r="A64" s="24">
        <v>44013</v>
      </c>
      <c r="B64" s="25">
        <v>1272240</v>
      </c>
      <c r="C64" s="1">
        <f t="shared" si="0"/>
        <v>1525807.25</v>
      </c>
      <c r="D64" s="1">
        <f t="shared" si="1"/>
        <v>-253567.25</v>
      </c>
      <c r="E64" s="1">
        <f t="shared" si="2"/>
        <v>253567.25</v>
      </c>
      <c r="F64" s="1">
        <f t="shared" si="3"/>
        <v>64296350272.5625</v>
      </c>
      <c r="G64" s="2">
        <f t="shared" si="4"/>
        <v>19.930771709740299</v>
      </c>
    </row>
    <row r="65" spans="1:7" ht="15.6" x14ac:dyDescent="0.3">
      <c r="A65" s="24">
        <v>44044</v>
      </c>
      <c r="B65" s="25">
        <v>1681787</v>
      </c>
      <c r="C65" s="1">
        <f t="shared" si="0"/>
        <v>2076312.25</v>
      </c>
      <c r="D65" s="1">
        <f t="shared" si="1"/>
        <v>-394525.25</v>
      </c>
      <c r="E65" s="1">
        <f t="shared" si="2"/>
        <v>394525.25</v>
      </c>
      <c r="F65" s="1">
        <f t="shared" si="3"/>
        <v>155650172887.5625</v>
      </c>
      <c r="G65" s="2">
        <f t="shared" si="4"/>
        <v>23.458693044957538</v>
      </c>
    </row>
    <row r="66" spans="1:7" ht="15.6" x14ac:dyDescent="0.3">
      <c r="A66" s="24">
        <v>44075</v>
      </c>
      <c r="B66" s="25">
        <v>2265539</v>
      </c>
      <c r="C66" s="1">
        <f t="shared" si="0"/>
        <v>2591226.2999999998</v>
      </c>
      <c r="D66" s="1">
        <f t="shared" si="1"/>
        <v>-325687.29999999981</v>
      </c>
      <c r="E66" s="1">
        <f t="shared" si="2"/>
        <v>325687.29999999981</v>
      </c>
      <c r="F66" s="1">
        <f t="shared" si="3"/>
        <v>106072217381.28987</v>
      </c>
      <c r="G66" s="2">
        <f t="shared" si="4"/>
        <v>14.375709268302147</v>
      </c>
    </row>
    <row r="67" spans="1:7" ht="15.6" x14ac:dyDescent="0.3">
      <c r="A67" s="24">
        <v>44105</v>
      </c>
      <c r="B67" s="25">
        <v>2926835</v>
      </c>
      <c r="C67" s="1">
        <f t="shared" si="0"/>
        <v>3134597.9</v>
      </c>
      <c r="D67" s="1">
        <f t="shared" si="1"/>
        <v>-207762.89999999991</v>
      </c>
      <c r="E67" s="1">
        <f t="shared" si="2"/>
        <v>207762.89999999991</v>
      </c>
      <c r="F67" s="1">
        <f t="shared" si="3"/>
        <v>43165422616.409958</v>
      </c>
      <c r="G67" s="2">
        <f t="shared" si="4"/>
        <v>7.0985518486692936</v>
      </c>
    </row>
    <row r="68" spans="1:7" ht="15.6" x14ac:dyDescent="0.3">
      <c r="A68" s="24">
        <v>44136</v>
      </c>
      <c r="B68" s="25">
        <v>3423059</v>
      </c>
      <c r="C68" s="1">
        <f t="shared" si="0"/>
        <v>3598885.05</v>
      </c>
      <c r="D68" s="1">
        <f t="shared" si="1"/>
        <v>-175826.04999999981</v>
      </c>
      <c r="E68" s="1">
        <f t="shared" si="2"/>
        <v>175826.04999999981</v>
      </c>
      <c r="F68" s="1">
        <f t="shared" si="3"/>
        <v>30914799858.602436</v>
      </c>
      <c r="G68" s="2">
        <f t="shared" si="4"/>
        <v>5.1365182428932661</v>
      </c>
    </row>
    <row r="69" spans="1:7" ht="15.6" x14ac:dyDescent="0.3">
      <c r="A69" s="24">
        <v>44166</v>
      </c>
      <c r="B69" s="25">
        <v>3951522</v>
      </c>
      <c r="C69" s="1">
        <f t="shared" ref="C69:C96" si="5">(B67*$K$9)+(B68*$K$10)+(B69*$K$11)+(B70*$K$12)+(B71*$K$13)</f>
        <v>3918664.55</v>
      </c>
      <c r="D69" s="1">
        <f t="shared" ref="D69:D96" si="6">B69-C69</f>
        <v>32857.450000000186</v>
      </c>
      <c r="E69" s="1">
        <f t="shared" ref="E69:E96" si="7">ABS(D69)</f>
        <v>32857.450000000186</v>
      </c>
      <c r="F69" s="1">
        <f t="shared" ref="F69:F96" si="8">E69*E69</f>
        <v>1079612020.5025122</v>
      </c>
      <c r="G69" s="2">
        <f t="shared" ref="G69:G96" si="9">(E69/B69)*100</f>
        <v>0.83151378127213227</v>
      </c>
    </row>
    <row r="70" spans="1:7" ht="15.6" x14ac:dyDescent="0.3">
      <c r="A70" s="24">
        <v>44197</v>
      </c>
      <c r="B70" s="25">
        <v>4202712</v>
      </c>
      <c r="C70" s="1">
        <f t="shared" si="5"/>
        <v>4090669.1</v>
      </c>
      <c r="D70" s="1">
        <f t="shared" si="6"/>
        <v>112042.89999999991</v>
      </c>
      <c r="E70" s="1">
        <f t="shared" si="7"/>
        <v>112042.89999999991</v>
      </c>
      <c r="F70" s="1">
        <f t="shared" si="8"/>
        <v>12553611440.409979</v>
      </c>
      <c r="G70" s="2">
        <f t="shared" si="9"/>
        <v>2.6659666424917985</v>
      </c>
    </row>
    <row r="71" spans="1:7" ht="15.6" x14ac:dyDescent="0.3">
      <c r="A71" s="24">
        <v>44228</v>
      </c>
      <c r="B71" s="25">
        <v>4238466</v>
      </c>
      <c r="C71" s="1">
        <f t="shared" si="5"/>
        <v>3844477.6</v>
      </c>
      <c r="D71" s="1">
        <f t="shared" si="6"/>
        <v>393988.39999999991</v>
      </c>
      <c r="E71" s="1">
        <f t="shared" si="7"/>
        <v>393988.39999999991</v>
      </c>
      <c r="F71" s="1">
        <f t="shared" si="8"/>
        <v>155226859334.55994</v>
      </c>
      <c r="G71" s="2">
        <f t="shared" si="9"/>
        <v>9.2955423023329633</v>
      </c>
    </row>
    <row r="72" spans="1:7" ht="15.6" x14ac:dyDescent="0.3">
      <c r="A72" s="24">
        <v>44256</v>
      </c>
      <c r="B72" s="25">
        <v>4184920</v>
      </c>
      <c r="C72" s="1">
        <f t="shared" si="5"/>
        <v>3014476</v>
      </c>
      <c r="D72" s="1">
        <f t="shared" si="6"/>
        <v>1170444</v>
      </c>
      <c r="E72" s="1">
        <f t="shared" si="7"/>
        <v>1170444</v>
      </c>
      <c r="F72" s="1">
        <f t="shared" si="8"/>
        <v>1369939157136</v>
      </c>
      <c r="G72" s="2">
        <f t="shared" si="9"/>
        <v>27.96813320206838</v>
      </c>
    </row>
    <row r="73" spans="1:7" ht="15.6" x14ac:dyDescent="0.3">
      <c r="A73" s="24">
        <v>44287</v>
      </c>
      <c r="B73" s="26">
        <v>3083318</v>
      </c>
      <c r="C73" s="1">
        <f t="shared" si="5"/>
        <v>2471019.2000000002</v>
      </c>
      <c r="D73" s="1">
        <f t="shared" si="6"/>
        <v>612298.79999999981</v>
      </c>
      <c r="E73" s="1">
        <f t="shared" si="7"/>
        <v>612298.79999999981</v>
      </c>
      <c r="F73" s="1">
        <f t="shared" si="8"/>
        <v>374909820481.43976</v>
      </c>
      <c r="G73" s="2">
        <f t="shared" si="9"/>
        <v>19.85843821493598</v>
      </c>
    </row>
    <row r="74" spans="1:7" ht="15.6" x14ac:dyDescent="0.3">
      <c r="A74" s="24">
        <v>44317</v>
      </c>
      <c r="B74" s="26">
        <v>1168738</v>
      </c>
      <c r="C74" s="1">
        <f t="shared" si="5"/>
        <v>2419966.75</v>
      </c>
      <c r="D74" s="1">
        <f t="shared" si="6"/>
        <v>-1251228.75</v>
      </c>
      <c r="E74" s="1">
        <f t="shared" si="7"/>
        <v>1251228.75</v>
      </c>
      <c r="F74" s="1">
        <f t="shared" si="8"/>
        <v>1565573384826.5625</v>
      </c>
      <c r="G74" s="2">
        <f t="shared" si="9"/>
        <v>107.05810455380076</v>
      </c>
    </row>
    <row r="75" spans="1:7" ht="15.6" x14ac:dyDescent="0.3">
      <c r="A75" s="24">
        <v>44348</v>
      </c>
      <c r="B75" s="26">
        <v>1701955</v>
      </c>
      <c r="C75" s="1">
        <f t="shared" si="5"/>
        <v>2702036.55</v>
      </c>
      <c r="D75" s="1">
        <f t="shared" si="6"/>
        <v>-1000081.5499999998</v>
      </c>
      <c r="E75" s="1">
        <f t="shared" si="7"/>
        <v>1000081.5499999998</v>
      </c>
      <c r="F75" s="1">
        <f t="shared" si="8"/>
        <v>1000163106650.4021</v>
      </c>
      <c r="G75" s="2">
        <f t="shared" si="9"/>
        <v>58.760751606241044</v>
      </c>
    </row>
    <row r="76" spans="1:7" ht="15.6" x14ac:dyDescent="0.3">
      <c r="A76" s="24">
        <v>44378</v>
      </c>
      <c r="B76" s="26">
        <v>2932469</v>
      </c>
      <c r="C76" s="1">
        <f t="shared" si="5"/>
        <v>3100244.85</v>
      </c>
      <c r="D76" s="1">
        <f t="shared" si="6"/>
        <v>-167775.85000000009</v>
      </c>
      <c r="E76" s="1">
        <f t="shared" si="7"/>
        <v>167775.85000000009</v>
      </c>
      <c r="F76" s="1">
        <f t="shared" si="8"/>
        <v>28148735843.22253</v>
      </c>
      <c r="G76" s="2">
        <f t="shared" si="9"/>
        <v>5.7213170880919835</v>
      </c>
    </row>
    <row r="77" spans="1:7" ht="15.6" x14ac:dyDescent="0.3">
      <c r="A77" s="24">
        <v>44409</v>
      </c>
      <c r="B77" s="26">
        <v>3816286</v>
      </c>
      <c r="C77" s="1">
        <f t="shared" si="5"/>
        <v>3805141.3</v>
      </c>
      <c r="D77" s="1">
        <f t="shared" si="6"/>
        <v>11144.700000000186</v>
      </c>
      <c r="E77" s="1">
        <f t="shared" si="7"/>
        <v>11144.700000000186</v>
      </c>
      <c r="F77" s="1">
        <f t="shared" si="8"/>
        <v>124204338.09000415</v>
      </c>
      <c r="G77" s="2">
        <f t="shared" si="9"/>
        <v>0.29202999984802469</v>
      </c>
    </row>
    <row r="78" spans="1:7" ht="15.6" x14ac:dyDescent="0.3">
      <c r="A78" s="24">
        <v>44440</v>
      </c>
      <c r="B78" s="26">
        <v>3958375</v>
      </c>
      <c r="C78" s="1">
        <f t="shared" si="5"/>
        <v>4571024.8499999996</v>
      </c>
      <c r="D78" s="1">
        <f t="shared" si="6"/>
        <v>-612649.84999999963</v>
      </c>
      <c r="E78" s="1">
        <f t="shared" si="7"/>
        <v>612649.84999999963</v>
      </c>
      <c r="F78" s="1">
        <f t="shared" si="8"/>
        <v>375339838705.02203</v>
      </c>
      <c r="G78" s="2">
        <f t="shared" si="9"/>
        <v>15.477306975716035</v>
      </c>
    </row>
    <row r="79" spans="1:7" ht="15.6" x14ac:dyDescent="0.3">
      <c r="A79" s="24">
        <v>44470</v>
      </c>
      <c r="B79" s="26">
        <v>4807415</v>
      </c>
      <c r="C79" s="1">
        <f t="shared" si="5"/>
        <v>5205569.3</v>
      </c>
      <c r="D79" s="1">
        <f t="shared" si="6"/>
        <v>-398154.29999999981</v>
      </c>
      <c r="E79" s="1">
        <f t="shared" si="7"/>
        <v>398154.29999999981</v>
      </c>
      <c r="F79" s="1">
        <f t="shared" si="8"/>
        <v>158526846608.48984</v>
      </c>
      <c r="G79" s="2">
        <f t="shared" si="9"/>
        <v>8.2820871507868521</v>
      </c>
    </row>
    <row r="80" spans="1:7" ht="15.6" x14ac:dyDescent="0.3">
      <c r="A80" s="24">
        <v>44501</v>
      </c>
      <c r="B80" s="26">
        <v>5706021</v>
      </c>
      <c r="C80" s="1">
        <f t="shared" si="5"/>
        <v>4860284.8499999996</v>
      </c>
      <c r="D80" s="1">
        <f t="shared" si="6"/>
        <v>845736.15000000037</v>
      </c>
      <c r="E80" s="1">
        <f t="shared" si="7"/>
        <v>845736.15000000037</v>
      </c>
      <c r="F80" s="1">
        <f t="shared" si="8"/>
        <v>715269635416.82312</v>
      </c>
      <c r="G80" s="2">
        <f t="shared" si="9"/>
        <v>14.821819793512859</v>
      </c>
    </row>
    <row r="81" spans="1:7" ht="15.6" x14ac:dyDescent="0.3">
      <c r="A81" s="24">
        <v>44531</v>
      </c>
      <c r="B81" s="26">
        <v>6140654</v>
      </c>
      <c r="C81" s="1">
        <f t="shared" si="5"/>
        <v>4639094.05</v>
      </c>
      <c r="D81" s="1">
        <f t="shared" si="6"/>
        <v>1501559.9500000002</v>
      </c>
      <c r="E81" s="1">
        <f t="shared" si="7"/>
        <v>1501559.9500000002</v>
      </c>
      <c r="F81" s="1">
        <f t="shared" si="8"/>
        <v>2254682283444.0029</v>
      </c>
      <c r="G81" s="2">
        <f t="shared" si="9"/>
        <v>24.4527692001536</v>
      </c>
    </row>
    <row r="82" spans="1:7" ht="15.6" x14ac:dyDescent="0.3">
      <c r="A82" s="24">
        <v>44562</v>
      </c>
      <c r="B82" s="26">
        <v>3556558</v>
      </c>
      <c r="C82" s="1">
        <f t="shared" si="5"/>
        <v>4948861.4499999993</v>
      </c>
      <c r="D82" s="1">
        <f t="shared" si="6"/>
        <v>-1392303.4499999993</v>
      </c>
      <c r="E82" s="1">
        <f t="shared" si="7"/>
        <v>1392303.4499999993</v>
      </c>
      <c r="F82" s="1">
        <f t="shared" si="8"/>
        <v>1938508896881.9004</v>
      </c>
      <c r="G82" s="2">
        <f t="shared" si="9"/>
        <v>39.147497383706359</v>
      </c>
    </row>
    <row r="83" spans="1:7" ht="15.6" x14ac:dyDescent="0.3">
      <c r="A83" s="24">
        <v>44593</v>
      </c>
      <c r="B83" s="26">
        <v>3950597</v>
      </c>
      <c r="C83" s="1">
        <f t="shared" si="5"/>
        <v>5326043.7</v>
      </c>
      <c r="D83" s="1">
        <f t="shared" si="6"/>
        <v>-1375446.7000000002</v>
      </c>
      <c r="E83" s="1">
        <f t="shared" si="7"/>
        <v>1375446.7000000002</v>
      </c>
      <c r="F83" s="1">
        <f t="shared" si="8"/>
        <v>1891853624540.8906</v>
      </c>
      <c r="G83" s="2">
        <f t="shared" si="9"/>
        <v>34.816173353040064</v>
      </c>
    </row>
    <row r="84" spans="1:7" ht="15.6" x14ac:dyDescent="0.3">
      <c r="A84" s="24">
        <v>44621</v>
      </c>
      <c r="B84" s="26">
        <v>5860668</v>
      </c>
      <c r="C84" s="1">
        <f t="shared" si="5"/>
        <v>5820044.6500000004</v>
      </c>
      <c r="D84" s="1">
        <f t="shared" si="6"/>
        <v>40623.349999999627</v>
      </c>
      <c r="E84" s="1">
        <f t="shared" si="7"/>
        <v>40623.349999999627</v>
      </c>
      <c r="F84" s="1">
        <f t="shared" si="8"/>
        <v>1650256565.2224698</v>
      </c>
      <c r="G84" s="2">
        <f t="shared" si="9"/>
        <v>0.69315221404794858</v>
      </c>
    </row>
    <row r="85" spans="1:7" ht="15.6" x14ac:dyDescent="0.3">
      <c r="A85" s="24">
        <v>44652</v>
      </c>
      <c r="B85" s="25">
        <v>6410694</v>
      </c>
      <c r="C85" s="1">
        <f t="shared" si="5"/>
        <v>6301670.4000000004</v>
      </c>
      <c r="D85" s="1">
        <f t="shared" si="6"/>
        <v>109023.59999999963</v>
      </c>
      <c r="E85" s="1">
        <f t="shared" si="7"/>
        <v>109023.59999999963</v>
      </c>
      <c r="F85" s="1">
        <f t="shared" si="8"/>
        <v>11886145356.959919</v>
      </c>
      <c r="G85" s="2">
        <f t="shared" si="9"/>
        <v>1.7006520666873137</v>
      </c>
    </row>
    <row r="86" spans="1:7" ht="15.6" x14ac:dyDescent="0.3">
      <c r="A86" s="24">
        <v>44682</v>
      </c>
      <c r="B86" s="25">
        <v>6989974</v>
      </c>
      <c r="C86" s="1">
        <f t="shared" si="5"/>
        <v>6544283.2000000002</v>
      </c>
      <c r="D86" s="1">
        <f t="shared" si="6"/>
        <v>445690.79999999981</v>
      </c>
      <c r="E86" s="1">
        <f t="shared" si="7"/>
        <v>445690.79999999981</v>
      </c>
      <c r="F86" s="1">
        <f t="shared" si="8"/>
        <v>198640289204.63983</v>
      </c>
      <c r="G86" s="2">
        <f t="shared" si="9"/>
        <v>6.3761438883749761</v>
      </c>
    </row>
    <row r="87" spans="1:7" ht="15.6" x14ac:dyDescent="0.3">
      <c r="A87" s="24">
        <v>44713</v>
      </c>
      <c r="B87" s="25">
        <v>6659594</v>
      </c>
      <c r="C87" s="1">
        <f t="shared" si="5"/>
        <v>6597180.8999999994</v>
      </c>
      <c r="D87" s="1">
        <f t="shared" si="6"/>
        <v>62413.100000000559</v>
      </c>
      <c r="E87" s="1">
        <f t="shared" si="7"/>
        <v>62413.100000000559</v>
      </c>
      <c r="F87" s="1">
        <f t="shared" si="8"/>
        <v>3895395051.6100698</v>
      </c>
      <c r="G87" s="2">
        <f t="shared" si="9"/>
        <v>0.93719076568332182</v>
      </c>
    </row>
    <row r="88" spans="1:7" ht="15.6" x14ac:dyDescent="0.3">
      <c r="A88" s="24">
        <v>44743</v>
      </c>
      <c r="B88" s="25">
        <v>6445730</v>
      </c>
      <c r="C88" s="1">
        <f t="shared" si="5"/>
        <v>6619812.25</v>
      </c>
      <c r="D88" s="1">
        <f t="shared" si="6"/>
        <v>-174082.25</v>
      </c>
      <c r="E88" s="1">
        <f t="shared" si="7"/>
        <v>174082.25</v>
      </c>
      <c r="F88" s="1">
        <f t="shared" si="8"/>
        <v>30304629765.0625</v>
      </c>
      <c r="G88" s="2">
        <f t="shared" si="9"/>
        <v>2.7007375425281541</v>
      </c>
    </row>
    <row r="89" spans="1:7" ht="15.6" x14ac:dyDescent="0.3">
      <c r="A89" s="24">
        <v>44774</v>
      </c>
      <c r="B89" s="25">
        <v>6547547</v>
      </c>
      <c r="C89" s="1">
        <f t="shared" si="5"/>
        <v>6758975.5</v>
      </c>
      <c r="D89" s="1">
        <f t="shared" si="6"/>
        <v>-211428.5</v>
      </c>
      <c r="E89" s="1">
        <f t="shared" si="7"/>
        <v>211428.5</v>
      </c>
      <c r="F89" s="1">
        <f t="shared" si="8"/>
        <v>44702010612.25</v>
      </c>
      <c r="G89" s="2">
        <f t="shared" si="9"/>
        <v>3.2291253503029456</v>
      </c>
    </row>
    <row r="90" spans="1:7" ht="15.6" x14ac:dyDescent="0.3">
      <c r="A90" s="24">
        <v>44805</v>
      </c>
      <c r="B90" s="25">
        <v>6652810</v>
      </c>
      <c r="C90" s="1">
        <f t="shared" si="5"/>
        <v>6926864.5999999996</v>
      </c>
      <c r="D90" s="1">
        <f t="shared" si="6"/>
        <v>-274054.59999999963</v>
      </c>
      <c r="E90" s="1">
        <f t="shared" si="7"/>
        <v>274054.59999999963</v>
      </c>
      <c r="F90" s="1">
        <f t="shared" si="8"/>
        <v>75105923781.15979</v>
      </c>
      <c r="G90" s="2">
        <f t="shared" si="9"/>
        <v>4.1193811336863622</v>
      </c>
    </row>
    <row r="91" spans="1:7" ht="15.6" x14ac:dyDescent="0.3">
      <c r="A91" s="24">
        <v>44835</v>
      </c>
      <c r="B91" s="25">
        <v>7178149</v>
      </c>
      <c r="C91" s="1">
        <f t="shared" si="5"/>
        <v>7244047.9499999993</v>
      </c>
      <c r="D91" s="1">
        <f t="shared" si="6"/>
        <v>-65898.949999999255</v>
      </c>
      <c r="E91" s="1">
        <f t="shared" si="7"/>
        <v>65898.949999999255</v>
      </c>
      <c r="F91" s="1">
        <f t="shared" si="8"/>
        <v>4342671611.1024017</v>
      </c>
      <c r="G91" s="2">
        <f t="shared" si="9"/>
        <v>0.91804934670482952</v>
      </c>
    </row>
    <row r="92" spans="1:7" ht="15.6" x14ac:dyDescent="0.3">
      <c r="A92" s="24">
        <v>44866</v>
      </c>
      <c r="B92" s="25">
        <v>7250201</v>
      </c>
      <c r="C92" s="1">
        <f t="shared" si="5"/>
        <v>7443984.9000000004</v>
      </c>
      <c r="D92" s="1">
        <f t="shared" si="6"/>
        <v>-193783.90000000037</v>
      </c>
      <c r="E92" s="1">
        <f t="shared" si="7"/>
        <v>193783.90000000037</v>
      </c>
      <c r="F92" s="1">
        <f t="shared" si="8"/>
        <v>37552199899.210144</v>
      </c>
      <c r="G92" s="2">
        <f t="shared" si="9"/>
        <v>2.6728072780327108</v>
      </c>
    </row>
    <row r="93" spans="1:7" ht="15.6" x14ac:dyDescent="0.3">
      <c r="A93" s="24">
        <v>44896</v>
      </c>
      <c r="B93" s="25">
        <v>7810639</v>
      </c>
      <c r="C93" s="1">
        <f t="shared" si="5"/>
        <v>7534933.4499999993</v>
      </c>
      <c r="D93" s="1">
        <f t="shared" si="6"/>
        <v>275705.55000000075</v>
      </c>
      <c r="E93" s="1">
        <f t="shared" si="7"/>
        <v>275705.55000000075</v>
      </c>
      <c r="F93" s="1">
        <f t="shared" si="8"/>
        <v>76013550300.802917</v>
      </c>
      <c r="G93" s="2">
        <f t="shared" si="9"/>
        <v>3.5298718837216874</v>
      </c>
    </row>
    <row r="94" spans="1:7" ht="15.6" x14ac:dyDescent="0.3">
      <c r="A94" s="24">
        <v>44927</v>
      </c>
      <c r="B94" s="25">
        <v>7664272</v>
      </c>
      <c r="C94" s="1">
        <f t="shared" si="5"/>
        <v>7750970.1499999994</v>
      </c>
      <c r="D94" s="1">
        <f t="shared" si="6"/>
        <v>-86698.149999999441</v>
      </c>
      <c r="E94" s="1">
        <f t="shared" si="7"/>
        <v>86698.149999999441</v>
      </c>
      <c r="F94" s="1">
        <f t="shared" si="8"/>
        <v>7516569213.4224033</v>
      </c>
      <c r="G94" s="2">
        <f t="shared" si="9"/>
        <v>1.1311987622568647</v>
      </c>
    </row>
    <row r="95" spans="1:7" ht="15.6" x14ac:dyDescent="0.3">
      <c r="A95" s="24">
        <v>44958</v>
      </c>
      <c r="B95" s="25">
        <v>7504642</v>
      </c>
      <c r="C95" s="1">
        <f t="shared" si="5"/>
        <v>5469415.8500000006</v>
      </c>
      <c r="D95" s="1">
        <f t="shared" si="6"/>
        <v>2035226.1499999994</v>
      </c>
      <c r="E95" s="1">
        <f t="shared" si="7"/>
        <v>2035226.1499999994</v>
      </c>
      <c r="F95" s="1">
        <f t="shared" si="8"/>
        <v>4142145481643.8203</v>
      </c>
      <c r="G95" s="2">
        <f t="shared" si="9"/>
        <v>27.119563464852813</v>
      </c>
    </row>
    <row r="96" spans="1:7" ht="15.6" x14ac:dyDescent="0.3">
      <c r="A96" s="27">
        <v>44986</v>
      </c>
      <c r="B96" s="28">
        <v>8151131</v>
      </c>
      <c r="C96" s="29">
        <f t="shared" si="5"/>
        <v>3522349.7</v>
      </c>
      <c r="D96" s="29">
        <f t="shared" si="6"/>
        <v>4628781.3</v>
      </c>
      <c r="E96" s="29">
        <f t="shared" si="7"/>
        <v>4628781.3</v>
      </c>
      <c r="F96" s="29">
        <f t="shared" si="8"/>
        <v>21425616323229.688</v>
      </c>
      <c r="G96" s="30">
        <f t="shared" si="9"/>
        <v>56.786982076475034</v>
      </c>
    </row>
    <row r="97" spans="1:7" ht="15" thickBot="1" x14ac:dyDescent="0.35">
      <c r="A97" s="37"/>
      <c r="B97" s="37"/>
      <c r="C97" s="37"/>
      <c r="D97" s="37"/>
      <c r="E97" s="37"/>
      <c r="F97" s="39">
        <f ca="1">SUM(F3:F397)</f>
        <v>51655177514794.836</v>
      </c>
      <c r="G97" s="39">
        <f ca="1">SUM(G3:G397)</f>
        <v>2105.2259006887748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D486-9D2A-41AD-A825-51BF4E7B6326}">
  <dimension ref="A1:N97"/>
  <sheetViews>
    <sheetView workbookViewId="0">
      <selection activeCell="K6" sqref="K6"/>
    </sheetView>
  </sheetViews>
  <sheetFormatPr defaultRowHeight="14.4" x14ac:dyDescent="0.3"/>
  <cols>
    <col min="2" max="2" width="19" bestFit="1" customWidth="1"/>
    <col min="5" max="5" width="11" bestFit="1" customWidth="1"/>
    <col min="6" max="6" width="9" customWidth="1"/>
    <col min="10" max="10" width="15.44140625" customWidth="1"/>
    <col min="14" max="14" width="11" bestFit="1" customWidth="1"/>
  </cols>
  <sheetData>
    <row r="1" spans="1:14" ht="16.2" thickBot="1" x14ac:dyDescent="0.35">
      <c r="A1" s="43" t="s">
        <v>21</v>
      </c>
      <c r="B1" s="43" t="s">
        <v>22</v>
      </c>
      <c r="C1" s="6" t="s">
        <v>12</v>
      </c>
      <c r="D1" s="6" t="s">
        <v>13</v>
      </c>
      <c r="E1" s="6" t="s">
        <v>14</v>
      </c>
      <c r="F1" s="6" t="s">
        <v>16</v>
      </c>
      <c r="G1" s="6" t="s">
        <v>0</v>
      </c>
      <c r="H1" s="6" t="s">
        <v>1</v>
      </c>
      <c r="I1" s="6" t="s">
        <v>2</v>
      </c>
      <c r="J1" s="7" t="s">
        <v>3</v>
      </c>
    </row>
    <row r="2" spans="1:14" ht="16.2" thickBot="1" x14ac:dyDescent="0.35">
      <c r="A2" s="24">
        <v>42095</v>
      </c>
      <c r="B2" s="25">
        <v>2619229</v>
      </c>
      <c r="C2" s="1">
        <v>-47</v>
      </c>
      <c r="D2" s="4">
        <f>C2*C2</f>
        <v>2209</v>
      </c>
      <c r="E2" s="4">
        <f>C2*B2</f>
        <v>-123103763</v>
      </c>
      <c r="F2" s="4">
        <f>$N$8+($N$9*C2)</f>
        <v>3192676.143421053</v>
      </c>
      <c r="G2" s="4">
        <f>B2-F2</f>
        <v>-573447.14342105296</v>
      </c>
      <c r="H2" s="4">
        <f>ABS(G2)</f>
        <v>573447.14342105296</v>
      </c>
      <c r="I2" s="4">
        <f>H2*H2</f>
        <v>328841626297.76569</v>
      </c>
      <c r="J2" s="5">
        <f>(H2/B2)*100</f>
        <v>21.893738326089583</v>
      </c>
    </row>
    <row r="3" spans="1:14" ht="15.6" x14ac:dyDescent="0.3">
      <c r="A3" s="24">
        <v>42125</v>
      </c>
      <c r="B3" s="25">
        <v>2916342</v>
      </c>
      <c r="C3" s="1">
        <v>-46</v>
      </c>
      <c r="D3" s="1">
        <f t="shared" ref="D3:D66" si="0">C3*C3</f>
        <v>2116</v>
      </c>
      <c r="E3" s="1">
        <f t="shared" ref="E3:E66" si="1">C3*B3</f>
        <v>-134151732</v>
      </c>
      <c r="F3" s="4">
        <f t="shared" ref="F3:F66" si="2">$N$8+($N$9*C3)</f>
        <v>3221630.9282754762</v>
      </c>
      <c r="G3" s="1">
        <f t="shared" ref="G3:G66" si="3">B3-F3</f>
        <v>-305288.92827547621</v>
      </c>
      <c r="H3" s="1">
        <f t="shared" ref="H3:H66" si="4">ABS(G3)</f>
        <v>305288.92827547621</v>
      </c>
      <c r="I3" s="1">
        <f t="shared" ref="I3:I66" si="5">H3*H3</f>
        <v>93201329727.588852</v>
      </c>
      <c r="J3" s="2">
        <f t="shared" ref="J3:J66" si="6">(H3/B3)*100</f>
        <v>10.468214231234754</v>
      </c>
      <c r="M3" s="3" t="s">
        <v>4</v>
      </c>
      <c r="N3" s="18">
        <f ca="1">I97/397</f>
        <v>5651121968765.3799</v>
      </c>
    </row>
    <row r="4" spans="1:14" ht="15.6" x14ac:dyDescent="0.3">
      <c r="A4" s="24">
        <v>42156</v>
      </c>
      <c r="B4" s="25">
        <v>2675536</v>
      </c>
      <c r="C4" s="1">
        <v>-45</v>
      </c>
      <c r="D4" s="1">
        <f t="shared" si="0"/>
        <v>2025</v>
      </c>
      <c r="E4" s="1">
        <f t="shared" si="1"/>
        <v>-120399120</v>
      </c>
      <c r="F4" s="4">
        <f t="shared" si="2"/>
        <v>3250585.7131298995</v>
      </c>
      <c r="G4" s="1">
        <f t="shared" si="3"/>
        <v>-575049.71312989946</v>
      </c>
      <c r="H4" s="1">
        <f t="shared" si="4"/>
        <v>575049.71312989946</v>
      </c>
      <c r="I4" s="1">
        <f t="shared" si="5"/>
        <v>330682172570.77966</v>
      </c>
      <c r="J4" s="2">
        <f t="shared" si="6"/>
        <v>21.492878927059831</v>
      </c>
      <c r="M4" s="16" t="s">
        <v>5</v>
      </c>
      <c r="N4" s="19">
        <f ca="1">SQRT(N3)</f>
        <v>2377208.8609891599</v>
      </c>
    </row>
    <row r="5" spans="1:14" ht="15.6" x14ac:dyDescent="0.3">
      <c r="A5" s="24">
        <v>42186</v>
      </c>
      <c r="B5" s="25">
        <v>2553602</v>
      </c>
      <c r="C5" s="1">
        <v>-44</v>
      </c>
      <c r="D5" s="1">
        <f t="shared" si="0"/>
        <v>1936</v>
      </c>
      <c r="E5" s="1">
        <f t="shared" si="1"/>
        <v>-112358488</v>
      </c>
      <c r="F5" s="4">
        <f t="shared" si="2"/>
        <v>3279540.4979843227</v>
      </c>
      <c r="G5" s="1">
        <f t="shared" si="3"/>
        <v>-725938.49798432272</v>
      </c>
      <c r="H5" s="1">
        <f t="shared" si="4"/>
        <v>725938.49798432272</v>
      </c>
      <c r="I5" s="1">
        <f t="shared" si="5"/>
        <v>526986702855.7345</v>
      </c>
      <c r="J5" s="2">
        <f t="shared" si="6"/>
        <v>28.428020419169574</v>
      </c>
      <c r="M5" s="16" t="s">
        <v>6</v>
      </c>
      <c r="N5" s="19">
        <f ca="1">J97/397</f>
        <v>23.929471032745592</v>
      </c>
    </row>
    <row r="6" spans="1:14" ht="16.2" thickBot="1" x14ac:dyDescent="0.35">
      <c r="A6" s="24">
        <v>42217</v>
      </c>
      <c r="B6" s="25">
        <v>2519586</v>
      </c>
      <c r="C6" s="1">
        <v>-43</v>
      </c>
      <c r="D6" s="1">
        <f t="shared" si="0"/>
        <v>1849</v>
      </c>
      <c r="E6" s="1">
        <f t="shared" si="1"/>
        <v>-108342198</v>
      </c>
      <c r="F6" s="4">
        <f t="shared" si="2"/>
        <v>3308495.282838746</v>
      </c>
      <c r="G6" s="1">
        <f t="shared" si="3"/>
        <v>-788909.28283874597</v>
      </c>
      <c r="H6" s="1">
        <f t="shared" si="4"/>
        <v>788909.28283874597</v>
      </c>
      <c r="I6" s="1">
        <f t="shared" si="5"/>
        <v>622377856549.14453</v>
      </c>
      <c r="J6" s="2">
        <f t="shared" si="6"/>
        <v>31.311067883324721</v>
      </c>
      <c r="M6" s="17" t="s">
        <v>7</v>
      </c>
      <c r="N6" s="20">
        <f ca="1">100-N5</f>
        <v>76.070528967254404</v>
      </c>
    </row>
    <row r="7" spans="1:14" ht="16.2" thickBot="1" x14ac:dyDescent="0.35">
      <c r="A7" s="24">
        <v>42248</v>
      </c>
      <c r="B7" s="25">
        <v>2557021</v>
      </c>
      <c r="C7" s="1">
        <v>-42</v>
      </c>
      <c r="D7" s="1">
        <f t="shared" si="0"/>
        <v>1764</v>
      </c>
      <c r="E7" s="1">
        <f t="shared" si="1"/>
        <v>-107394882</v>
      </c>
      <c r="F7" s="4">
        <f t="shared" si="2"/>
        <v>3337450.0676931692</v>
      </c>
      <c r="G7" s="1">
        <f t="shared" si="3"/>
        <v>-780429.06769316923</v>
      </c>
      <c r="H7" s="1">
        <f t="shared" si="4"/>
        <v>780429.06769316923</v>
      </c>
      <c r="I7" s="1">
        <f t="shared" si="5"/>
        <v>609069529700.42932</v>
      </c>
      <c r="J7" s="2">
        <f t="shared" si="6"/>
        <v>30.521026917384305</v>
      </c>
    </row>
    <row r="8" spans="1:14" ht="15.6" x14ac:dyDescent="0.3">
      <c r="A8" s="24">
        <v>42278</v>
      </c>
      <c r="B8" s="25">
        <v>2718376</v>
      </c>
      <c r="C8" s="1">
        <v>-41</v>
      </c>
      <c r="D8" s="1">
        <f t="shared" si="0"/>
        <v>1681</v>
      </c>
      <c r="E8" s="1">
        <f t="shared" si="1"/>
        <v>-111453416</v>
      </c>
      <c r="F8" s="4">
        <f t="shared" si="2"/>
        <v>3366404.8525475929</v>
      </c>
      <c r="G8" s="1">
        <f t="shared" si="3"/>
        <v>-648028.85254759295</v>
      </c>
      <c r="H8" s="1">
        <f t="shared" si="4"/>
        <v>648028.85254759295</v>
      </c>
      <c r="I8" s="1">
        <f t="shared" si="5"/>
        <v>419941393734.14996</v>
      </c>
      <c r="J8" s="2">
        <f t="shared" si="6"/>
        <v>23.838823347012809</v>
      </c>
      <c r="M8" s="3" t="s">
        <v>17</v>
      </c>
      <c r="N8" s="41">
        <f>B97/95</f>
        <v>4553551.0315789478</v>
      </c>
    </row>
    <row r="9" spans="1:14" ht="16.2" thickBot="1" x14ac:dyDescent="0.35">
      <c r="A9" s="24">
        <v>42309</v>
      </c>
      <c r="B9" s="25">
        <v>2728183</v>
      </c>
      <c r="C9" s="1">
        <v>-40</v>
      </c>
      <c r="D9" s="1">
        <f t="shared" si="0"/>
        <v>1600</v>
      </c>
      <c r="E9" s="1">
        <f t="shared" si="1"/>
        <v>-109127320</v>
      </c>
      <c r="F9" s="4">
        <f t="shared" si="2"/>
        <v>3395359.6374020162</v>
      </c>
      <c r="G9" s="1">
        <f t="shared" si="3"/>
        <v>-667176.6374020162</v>
      </c>
      <c r="H9" s="1">
        <f t="shared" si="4"/>
        <v>667176.6374020162</v>
      </c>
      <c r="I9" s="1">
        <f t="shared" si="5"/>
        <v>445124665495.0614</v>
      </c>
      <c r="J9" s="2">
        <f t="shared" si="6"/>
        <v>24.454981113877487</v>
      </c>
      <c r="M9" s="17" t="s">
        <v>18</v>
      </c>
      <c r="N9" s="42">
        <f>2068529830/71440</f>
        <v>28954.784854423291</v>
      </c>
    </row>
    <row r="10" spans="1:14" ht="15.6" x14ac:dyDescent="0.3">
      <c r="A10" s="24">
        <v>42339</v>
      </c>
      <c r="B10" s="25">
        <v>2885345</v>
      </c>
      <c r="C10" s="1">
        <v>-39</v>
      </c>
      <c r="D10" s="1">
        <f t="shared" si="0"/>
        <v>1521</v>
      </c>
      <c r="E10" s="1">
        <f t="shared" si="1"/>
        <v>-112528455</v>
      </c>
      <c r="F10" s="4">
        <f t="shared" si="2"/>
        <v>3424314.4222564395</v>
      </c>
      <c r="G10" s="1">
        <f t="shared" si="3"/>
        <v>-538969.42225643946</v>
      </c>
      <c r="H10" s="1">
        <f t="shared" si="4"/>
        <v>538969.42225643946</v>
      </c>
      <c r="I10" s="1">
        <f t="shared" si="5"/>
        <v>290488038127.44012</v>
      </c>
      <c r="J10" s="2">
        <f t="shared" si="6"/>
        <v>18.67954862439117</v>
      </c>
    </row>
    <row r="11" spans="1:14" ht="15.6" x14ac:dyDescent="0.3">
      <c r="A11" s="24">
        <v>42370</v>
      </c>
      <c r="B11" s="25">
        <v>2865441</v>
      </c>
      <c r="C11" s="1">
        <v>-38</v>
      </c>
      <c r="D11" s="1">
        <f t="shared" si="0"/>
        <v>1444</v>
      </c>
      <c r="E11" s="1">
        <f t="shared" si="1"/>
        <v>-108886758</v>
      </c>
      <c r="F11" s="4">
        <f t="shared" si="2"/>
        <v>3453269.2071108627</v>
      </c>
      <c r="G11" s="1">
        <f t="shared" si="3"/>
        <v>-587828.20711086271</v>
      </c>
      <c r="H11" s="1">
        <f t="shared" si="4"/>
        <v>587828.20711086271</v>
      </c>
      <c r="I11" s="1">
        <f t="shared" si="5"/>
        <v>345542001075.17133</v>
      </c>
      <c r="J11" s="2">
        <f t="shared" si="6"/>
        <v>20.514406233136985</v>
      </c>
    </row>
    <row r="12" spans="1:14" ht="15.6" x14ac:dyDescent="0.3">
      <c r="A12" s="24">
        <v>42401</v>
      </c>
      <c r="B12" s="25">
        <v>2888911</v>
      </c>
      <c r="C12" s="1">
        <v>-37</v>
      </c>
      <c r="D12" s="1">
        <f t="shared" si="0"/>
        <v>1369</v>
      </c>
      <c r="E12" s="1">
        <f t="shared" si="1"/>
        <v>-106889707</v>
      </c>
      <c r="F12" s="4">
        <f t="shared" si="2"/>
        <v>3482223.991965286</v>
      </c>
      <c r="G12" s="1">
        <f t="shared" si="3"/>
        <v>-593312.99196528597</v>
      </c>
      <c r="H12" s="1">
        <f t="shared" si="4"/>
        <v>593312.99196528597</v>
      </c>
      <c r="I12" s="1">
        <f t="shared" si="5"/>
        <v>352020306434.7995</v>
      </c>
      <c r="J12" s="2">
        <f t="shared" si="6"/>
        <v>20.537600222550502</v>
      </c>
    </row>
    <row r="13" spans="1:14" ht="15.6" x14ac:dyDescent="0.3">
      <c r="A13" s="24">
        <v>42430</v>
      </c>
      <c r="B13" s="25">
        <v>3176114</v>
      </c>
      <c r="C13" s="1">
        <v>-36</v>
      </c>
      <c r="D13" s="1">
        <f t="shared" si="0"/>
        <v>1296</v>
      </c>
      <c r="E13" s="1">
        <f t="shared" si="1"/>
        <v>-114340104</v>
      </c>
      <c r="F13" s="4">
        <f t="shared" si="2"/>
        <v>3511178.7768197092</v>
      </c>
      <c r="G13" s="1">
        <f t="shared" si="3"/>
        <v>-335064.77681970922</v>
      </c>
      <c r="H13" s="1">
        <f t="shared" si="4"/>
        <v>335064.77681970922</v>
      </c>
      <c r="I13" s="1">
        <f t="shared" si="5"/>
        <v>112268404665.24155</v>
      </c>
      <c r="J13" s="2">
        <f t="shared" si="6"/>
        <v>10.549519847830059</v>
      </c>
    </row>
    <row r="14" spans="1:14" ht="15.6" x14ac:dyDescent="0.3">
      <c r="A14" s="24">
        <v>42461</v>
      </c>
      <c r="B14" s="25">
        <v>3456967</v>
      </c>
      <c r="C14" s="1">
        <v>-35</v>
      </c>
      <c r="D14" s="1">
        <f t="shared" si="0"/>
        <v>1225</v>
      </c>
      <c r="E14" s="1">
        <f t="shared" si="1"/>
        <v>-120993845</v>
      </c>
      <c r="F14" s="4">
        <f t="shared" si="2"/>
        <v>3540133.5616741325</v>
      </c>
      <c r="G14" s="1">
        <f t="shared" si="3"/>
        <v>-83166.561674132477</v>
      </c>
      <c r="H14" s="1">
        <f t="shared" si="4"/>
        <v>83166.561674132477</v>
      </c>
      <c r="I14" s="1">
        <f t="shared" si="5"/>
        <v>6916676980.6972809</v>
      </c>
      <c r="J14" s="2">
        <f t="shared" si="6"/>
        <v>2.4057667219308856</v>
      </c>
    </row>
    <row r="15" spans="1:14" ht="15.6" x14ac:dyDescent="0.3">
      <c r="A15" s="24">
        <v>42491</v>
      </c>
      <c r="B15" s="25">
        <v>3734942</v>
      </c>
      <c r="C15" s="1">
        <v>-34</v>
      </c>
      <c r="D15" s="1">
        <f t="shared" si="0"/>
        <v>1156</v>
      </c>
      <c r="E15" s="1">
        <f t="shared" si="1"/>
        <v>-126988028</v>
      </c>
      <c r="F15" s="4">
        <f t="shared" si="2"/>
        <v>3569088.3465285557</v>
      </c>
      <c r="G15" s="1">
        <f t="shared" si="3"/>
        <v>165853.65347144427</v>
      </c>
      <c r="H15" s="1">
        <f t="shared" si="4"/>
        <v>165853.65347144427</v>
      </c>
      <c r="I15" s="1">
        <f t="shared" si="5"/>
        <v>27507434369.825916</v>
      </c>
      <c r="J15" s="2">
        <f t="shared" si="6"/>
        <v>4.4405951543944795</v>
      </c>
    </row>
    <row r="16" spans="1:14" ht="15.6" x14ac:dyDescent="0.3">
      <c r="A16" s="24">
        <v>42522</v>
      </c>
      <c r="B16" s="25">
        <v>3390873</v>
      </c>
      <c r="C16" s="1">
        <v>-33</v>
      </c>
      <c r="D16" s="1">
        <f t="shared" si="0"/>
        <v>1089</v>
      </c>
      <c r="E16" s="1">
        <f t="shared" si="1"/>
        <v>-111898809</v>
      </c>
      <c r="F16" s="4">
        <f t="shared" si="2"/>
        <v>3598043.1313829795</v>
      </c>
      <c r="G16" s="1">
        <f t="shared" si="3"/>
        <v>-207170.13138297945</v>
      </c>
      <c r="H16" s="1">
        <f t="shared" si="4"/>
        <v>207170.13138297945</v>
      </c>
      <c r="I16" s="1">
        <f t="shared" si="5"/>
        <v>42919463337.240967</v>
      </c>
      <c r="J16" s="2">
        <f t="shared" si="6"/>
        <v>6.1096399476765848</v>
      </c>
    </row>
    <row r="17" spans="1:10" ht="15.6" x14ac:dyDescent="0.3">
      <c r="A17" s="24">
        <v>42552</v>
      </c>
      <c r="B17" s="25">
        <v>3758372</v>
      </c>
      <c r="C17" s="1">
        <v>-32</v>
      </c>
      <c r="D17" s="1">
        <f t="shared" si="0"/>
        <v>1024</v>
      </c>
      <c r="E17" s="1">
        <f t="shared" si="1"/>
        <v>-120267904</v>
      </c>
      <c r="F17" s="4">
        <f t="shared" si="2"/>
        <v>3626997.9162374027</v>
      </c>
      <c r="G17" s="1">
        <f t="shared" si="3"/>
        <v>131374.08376259729</v>
      </c>
      <c r="H17" s="1">
        <f t="shared" si="4"/>
        <v>131374.08376259729</v>
      </c>
      <c r="I17" s="1">
        <f t="shared" si="5"/>
        <v>17259149884.461929</v>
      </c>
      <c r="J17" s="2">
        <f t="shared" si="6"/>
        <v>3.4955050687531006</v>
      </c>
    </row>
    <row r="18" spans="1:10" ht="15.6" x14ac:dyDescent="0.3">
      <c r="A18" s="24">
        <v>42583</v>
      </c>
      <c r="B18" s="25">
        <v>3627911</v>
      </c>
      <c r="C18" s="1">
        <v>-31</v>
      </c>
      <c r="D18" s="1">
        <f t="shared" si="0"/>
        <v>961</v>
      </c>
      <c r="E18" s="1">
        <f t="shared" si="1"/>
        <v>-112465241</v>
      </c>
      <c r="F18" s="4">
        <f t="shared" si="2"/>
        <v>3655952.701091826</v>
      </c>
      <c r="G18" s="1">
        <f t="shared" si="3"/>
        <v>-28041.701091825962</v>
      </c>
      <c r="H18" s="1">
        <f t="shared" si="4"/>
        <v>28041.701091825962</v>
      </c>
      <c r="I18" s="1">
        <f t="shared" si="5"/>
        <v>786337000.12331331</v>
      </c>
      <c r="J18" s="2">
        <f t="shared" si="6"/>
        <v>0.772943467792511</v>
      </c>
    </row>
    <row r="19" spans="1:10" ht="15.6" x14ac:dyDescent="0.3">
      <c r="A19" s="24">
        <v>42614</v>
      </c>
      <c r="B19" s="25">
        <v>3597646</v>
      </c>
      <c r="C19" s="1">
        <v>-30</v>
      </c>
      <c r="D19" s="1">
        <f t="shared" si="0"/>
        <v>900</v>
      </c>
      <c r="E19" s="1">
        <f t="shared" si="1"/>
        <v>-107929380</v>
      </c>
      <c r="F19" s="4">
        <f t="shared" si="2"/>
        <v>3684907.4859462492</v>
      </c>
      <c r="G19" s="1">
        <f t="shared" si="3"/>
        <v>-87261.485946249217</v>
      </c>
      <c r="H19" s="1">
        <f t="shared" si="4"/>
        <v>87261.485946249217</v>
      </c>
      <c r="I19" s="1">
        <f t="shared" si="5"/>
        <v>7614566929.5474491</v>
      </c>
      <c r="J19" s="2">
        <f t="shared" si="6"/>
        <v>2.4255161832556404</v>
      </c>
    </row>
    <row r="20" spans="1:10" ht="15.6" x14ac:dyDescent="0.3">
      <c r="A20" s="24">
        <v>42644</v>
      </c>
      <c r="B20" s="25">
        <v>4066016</v>
      </c>
      <c r="C20" s="1">
        <v>-29</v>
      </c>
      <c r="D20" s="1">
        <f t="shared" si="0"/>
        <v>841</v>
      </c>
      <c r="E20" s="1">
        <f t="shared" si="1"/>
        <v>-117914464</v>
      </c>
      <c r="F20" s="4">
        <f t="shared" si="2"/>
        <v>3713862.2708006725</v>
      </c>
      <c r="G20" s="1">
        <f t="shared" si="3"/>
        <v>352153.72919932753</v>
      </c>
      <c r="H20" s="1">
        <f t="shared" si="4"/>
        <v>352153.72919932753</v>
      </c>
      <c r="I20" s="1">
        <f t="shared" si="5"/>
        <v>124012248988.9933</v>
      </c>
      <c r="J20" s="2">
        <f t="shared" si="6"/>
        <v>8.6609036757191191</v>
      </c>
    </row>
    <row r="21" spans="1:10" ht="15.6" x14ac:dyDescent="0.3">
      <c r="A21" s="24">
        <v>42675</v>
      </c>
      <c r="B21" s="25">
        <v>4176526</v>
      </c>
      <c r="C21" s="1">
        <v>-28</v>
      </c>
      <c r="D21" s="1">
        <f t="shared" si="0"/>
        <v>784</v>
      </c>
      <c r="E21" s="1">
        <f t="shared" si="1"/>
        <v>-116942728</v>
      </c>
      <c r="F21" s="4">
        <f t="shared" si="2"/>
        <v>3742817.0556550957</v>
      </c>
      <c r="G21" s="1">
        <f t="shared" si="3"/>
        <v>433708.94434490427</v>
      </c>
      <c r="H21" s="1">
        <f t="shared" si="4"/>
        <v>433708.94434490427</v>
      </c>
      <c r="I21" s="1">
        <f t="shared" si="5"/>
        <v>188103448404.77127</v>
      </c>
      <c r="J21" s="2">
        <f t="shared" si="6"/>
        <v>10.384442580865157</v>
      </c>
    </row>
    <row r="22" spans="1:10" ht="15.6" x14ac:dyDescent="0.3">
      <c r="A22" s="24">
        <v>42705</v>
      </c>
      <c r="B22" s="25">
        <v>4317478</v>
      </c>
      <c r="C22" s="1">
        <v>-27</v>
      </c>
      <c r="D22" s="1">
        <f t="shared" si="0"/>
        <v>729</v>
      </c>
      <c r="E22" s="1">
        <f t="shared" si="1"/>
        <v>-116571906</v>
      </c>
      <c r="F22" s="4">
        <f t="shared" si="2"/>
        <v>3771771.840509519</v>
      </c>
      <c r="G22" s="1">
        <f t="shared" si="3"/>
        <v>545706.15949048102</v>
      </c>
      <c r="H22" s="1">
        <f t="shared" si="4"/>
        <v>545706.15949048102</v>
      </c>
      <c r="I22" s="1">
        <f t="shared" si="5"/>
        <v>297795212505.85028</v>
      </c>
      <c r="J22" s="2">
        <f t="shared" si="6"/>
        <v>12.639465898621394</v>
      </c>
    </row>
    <row r="23" spans="1:10" ht="15.6" x14ac:dyDescent="0.3">
      <c r="A23" s="24">
        <v>42736</v>
      </c>
      <c r="B23" s="25">
        <v>4295478</v>
      </c>
      <c r="C23" s="1">
        <v>-26</v>
      </c>
      <c r="D23" s="1">
        <f t="shared" si="0"/>
        <v>676</v>
      </c>
      <c r="E23" s="1">
        <f t="shared" si="1"/>
        <v>-111682428</v>
      </c>
      <c r="F23" s="4">
        <f t="shared" si="2"/>
        <v>3800726.6253639422</v>
      </c>
      <c r="G23" s="1">
        <f t="shared" si="3"/>
        <v>494751.37463605776</v>
      </c>
      <c r="H23" s="1">
        <f t="shared" si="4"/>
        <v>494751.37463605776</v>
      </c>
      <c r="I23" s="1">
        <f t="shared" si="5"/>
        <v>244778922704.26877</v>
      </c>
      <c r="J23" s="2">
        <f t="shared" si="6"/>
        <v>11.51795852838864</v>
      </c>
    </row>
    <row r="24" spans="1:10" ht="15.6" x14ac:dyDescent="0.3">
      <c r="A24" s="24">
        <v>42767</v>
      </c>
      <c r="B24" s="25">
        <v>3811657</v>
      </c>
      <c r="C24" s="1">
        <v>-25</v>
      </c>
      <c r="D24" s="1">
        <f t="shared" si="0"/>
        <v>625</v>
      </c>
      <c r="E24" s="1">
        <f t="shared" si="1"/>
        <v>-95291425</v>
      </c>
      <c r="F24" s="4">
        <f t="shared" si="2"/>
        <v>3829681.4102183655</v>
      </c>
      <c r="G24" s="1">
        <f t="shared" si="3"/>
        <v>-18024.41021836549</v>
      </c>
      <c r="H24" s="1">
        <f t="shared" si="4"/>
        <v>18024.41021836549</v>
      </c>
      <c r="I24" s="1">
        <f t="shared" si="5"/>
        <v>324879363.71991831</v>
      </c>
      <c r="J24" s="2">
        <f t="shared" si="6"/>
        <v>0.47287597541870868</v>
      </c>
    </row>
    <row r="25" spans="1:10" ht="15.6" x14ac:dyDescent="0.3">
      <c r="A25" s="24">
        <v>42795</v>
      </c>
      <c r="B25" s="25">
        <v>4054441</v>
      </c>
      <c r="C25" s="1">
        <v>-24</v>
      </c>
      <c r="D25" s="1">
        <f t="shared" si="0"/>
        <v>576</v>
      </c>
      <c r="E25" s="1">
        <f t="shared" si="1"/>
        <v>-97306584</v>
      </c>
      <c r="F25" s="4">
        <f t="shared" si="2"/>
        <v>3858636.1950727887</v>
      </c>
      <c r="G25" s="1">
        <f t="shared" si="3"/>
        <v>195804.80492721125</v>
      </c>
      <c r="H25" s="1">
        <f t="shared" si="4"/>
        <v>195804.80492721125</v>
      </c>
      <c r="I25" s="1">
        <f t="shared" si="5"/>
        <v>38339521632.583252</v>
      </c>
      <c r="J25" s="2">
        <f t="shared" si="6"/>
        <v>4.8293909056072408</v>
      </c>
    </row>
    <row r="26" spans="1:10" ht="15.6" x14ac:dyDescent="0.3">
      <c r="A26" s="24">
        <v>42826</v>
      </c>
      <c r="B26" s="25">
        <v>3999862</v>
      </c>
      <c r="C26" s="1">
        <v>-23</v>
      </c>
      <c r="D26" s="1">
        <f t="shared" si="0"/>
        <v>529</v>
      </c>
      <c r="E26" s="1">
        <f t="shared" si="1"/>
        <v>-91996826</v>
      </c>
      <c r="F26" s="4">
        <f t="shared" si="2"/>
        <v>3887590.979927212</v>
      </c>
      <c r="G26" s="1">
        <f t="shared" si="3"/>
        <v>112271.020072788</v>
      </c>
      <c r="H26" s="1">
        <f t="shared" si="4"/>
        <v>112271.020072788</v>
      </c>
      <c r="I26" s="1">
        <f t="shared" si="5"/>
        <v>12604781948.184366</v>
      </c>
      <c r="J26" s="2">
        <f t="shared" si="6"/>
        <v>2.8068723389153925</v>
      </c>
    </row>
    <row r="27" spans="1:10" ht="15.6" x14ac:dyDescent="0.3">
      <c r="A27" s="24">
        <v>42856</v>
      </c>
      <c r="B27" s="25">
        <v>4435720</v>
      </c>
      <c r="C27" s="1">
        <v>-22</v>
      </c>
      <c r="D27" s="1">
        <f t="shared" si="0"/>
        <v>484</v>
      </c>
      <c r="E27" s="1">
        <f t="shared" si="1"/>
        <v>-97585840</v>
      </c>
      <c r="F27" s="4">
        <f t="shared" si="2"/>
        <v>3916545.7647816353</v>
      </c>
      <c r="G27" s="1">
        <f t="shared" si="3"/>
        <v>519174.23521836475</v>
      </c>
      <c r="H27" s="1">
        <f t="shared" si="4"/>
        <v>519174.23521836475</v>
      </c>
      <c r="I27" s="1">
        <f t="shared" si="5"/>
        <v>269541886514.57391</v>
      </c>
      <c r="J27" s="2">
        <f t="shared" si="6"/>
        <v>11.704396021804007</v>
      </c>
    </row>
    <row r="28" spans="1:10" ht="15.6" x14ac:dyDescent="0.3">
      <c r="A28" s="24">
        <v>42887</v>
      </c>
      <c r="B28" s="25">
        <v>4048386</v>
      </c>
      <c r="C28" s="1">
        <v>-21</v>
      </c>
      <c r="D28" s="1">
        <f t="shared" si="0"/>
        <v>441</v>
      </c>
      <c r="E28" s="1">
        <f t="shared" si="1"/>
        <v>-85016106</v>
      </c>
      <c r="F28" s="4">
        <f t="shared" si="2"/>
        <v>3945500.5496360585</v>
      </c>
      <c r="G28" s="1">
        <f t="shared" si="3"/>
        <v>102885.45036394149</v>
      </c>
      <c r="H28" s="1">
        <f t="shared" si="4"/>
        <v>102885.45036394149</v>
      </c>
      <c r="I28" s="1">
        <f t="shared" si="5"/>
        <v>10585415896.591068</v>
      </c>
      <c r="J28" s="2">
        <f t="shared" si="6"/>
        <v>2.5413942831523846</v>
      </c>
    </row>
    <row r="29" spans="1:10" ht="15.6" x14ac:dyDescent="0.3">
      <c r="A29" s="24">
        <v>42917</v>
      </c>
      <c r="B29" s="25">
        <v>3963236</v>
      </c>
      <c r="C29" s="1">
        <v>-20</v>
      </c>
      <c r="D29" s="1">
        <f t="shared" si="0"/>
        <v>400</v>
      </c>
      <c r="E29" s="1">
        <f t="shared" si="1"/>
        <v>-79264720</v>
      </c>
      <c r="F29" s="4">
        <f t="shared" si="2"/>
        <v>3974455.3344904818</v>
      </c>
      <c r="G29" s="1">
        <f t="shared" si="3"/>
        <v>-11219.334490481764</v>
      </c>
      <c r="H29" s="1">
        <f t="shared" si="4"/>
        <v>11219.334490481764</v>
      </c>
      <c r="I29" s="1">
        <f t="shared" si="5"/>
        <v>125873466.40931371</v>
      </c>
      <c r="J29" s="2">
        <f t="shared" si="6"/>
        <v>0.28308519831980139</v>
      </c>
    </row>
    <row r="30" spans="1:10" ht="15.6" x14ac:dyDescent="0.3">
      <c r="A30" s="24">
        <v>42948</v>
      </c>
      <c r="B30" s="25">
        <v>3943325</v>
      </c>
      <c r="C30" s="1">
        <v>-19</v>
      </c>
      <c r="D30" s="1">
        <f t="shared" si="0"/>
        <v>361</v>
      </c>
      <c r="E30" s="1">
        <f t="shared" si="1"/>
        <v>-74923175</v>
      </c>
      <c r="F30" s="4">
        <f t="shared" si="2"/>
        <v>4003410.119344905</v>
      </c>
      <c r="G30" s="1">
        <f t="shared" si="3"/>
        <v>-60085.119344905019</v>
      </c>
      <c r="H30" s="1">
        <f t="shared" si="4"/>
        <v>60085.119344905019</v>
      </c>
      <c r="I30" s="1">
        <f t="shared" si="5"/>
        <v>3610221566.6914792</v>
      </c>
      <c r="J30" s="2">
        <f t="shared" si="6"/>
        <v>1.5237171510059409</v>
      </c>
    </row>
    <row r="31" spans="1:10" ht="15.6" x14ac:dyDescent="0.3">
      <c r="A31" s="24">
        <v>42979</v>
      </c>
      <c r="B31" s="25">
        <v>3912246</v>
      </c>
      <c r="C31" s="1">
        <v>-18</v>
      </c>
      <c r="D31" s="1">
        <f t="shared" si="0"/>
        <v>324</v>
      </c>
      <c r="E31" s="1">
        <f t="shared" si="1"/>
        <v>-70420428</v>
      </c>
      <c r="F31" s="4">
        <f t="shared" si="2"/>
        <v>4032364.9041993287</v>
      </c>
      <c r="G31" s="1">
        <f t="shared" si="3"/>
        <v>-120118.90419932874</v>
      </c>
      <c r="H31" s="1">
        <f t="shared" si="4"/>
        <v>120118.90419932874</v>
      </c>
      <c r="I31" s="1">
        <f t="shared" si="5"/>
        <v>14428551146.047516</v>
      </c>
      <c r="J31" s="2">
        <f t="shared" si="6"/>
        <v>3.0703310630090423</v>
      </c>
    </row>
    <row r="32" spans="1:10" ht="15.6" x14ac:dyDescent="0.3">
      <c r="A32" s="24">
        <v>43009</v>
      </c>
      <c r="B32" s="25">
        <v>4391618</v>
      </c>
      <c r="C32" s="1">
        <v>-17</v>
      </c>
      <c r="D32" s="1">
        <f t="shared" si="0"/>
        <v>289</v>
      </c>
      <c r="E32" s="1">
        <f t="shared" si="1"/>
        <v>-74657506</v>
      </c>
      <c r="F32" s="4">
        <f t="shared" si="2"/>
        <v>4061319.689053752</v>
      </c>
      <c r="G32" s="1">
        <f t="shared" si="3"/>
        <v>330298.31094624801</v>
      </c>
      <c r="H32" s="1">
        <f t="shared" si="4"/>
        <v>330298.31094624801</v>
      </c>
      <c r="I32" s="1">
        <f t="shared" si="5"/>
        <v>109096974213.94434</v>
      </c>
      <c r="J32" s="2">
        <f t="shared" si="6"/>
        <v>7.5211075040280821</v>
      </c>
    </row>
    <row r="33" spans="1:10" ht="15.6" x14ac:dyDescent="0.3">
      <c r="A33" s="24">
        <v>43040</v>
      </c>
      <c r="B33" s="25">
        <v>4382236</v>
      </c>
      <c r="C33" s="1">
        <v>-16</v>
      </c>
      <c r="D33" s="1">
        <f t="shared" si="0"/>
        <v>256</v>
      </c>
      <c r="E33" s="1">
        <f t="shared" si="1"/>
        <v>-70115776</v>
      </c>
      <c r="F33" s="4">
        <f t="shared" si="2"/>
        <v>4090274.4739081752</v>
      </c>
      <c r="G33" s="1">
        <f t="shared" si="3"/>
        <v>291961.52609182475</v>
      </c>
      <c r="H33" s="1">
        <f t="shared" si="4"/>
        <v>291961.52609182475</v>
      </c>
      <c r="I33" s="1">
        <f t="shared" si="5"/>
        <v>85241532717.867264</v>
      </c>
      <c r="J33" s="2">
        <f t="shared" si="6"/>
        <v>6.6623871031095714</v>
      </c>
    </row>
    <row r="34" spans="1:10" ht="15.6" x14ac:dyDescent="0.3">
      <c r="A34" s="24">
        <v>43070</v>
      </c>
      <c r="B34" s="25">
        <v>4720190</v>
      </c>
      <c r="C34" s="1">
        <v>-15</v>
      </c>
      <c r="D34" s="1">
        <f t="shared" si="0"/>
        <v>225</v>
      </c>
      <c r="E34" s="1">
        <f t="shared" si="1"/>
        <v>-70802850</v>
      </c>
      <c r="F34" s="4">
        <f t="shared" si="2"/>
        <v>4119229.2587625985</v>
      </c>
      <c r="G34" s="1">
        <f t="shared" si="3"/>
        <v>600960.7412374015</v>
      </c>
      <c r="H34" s="1">
        <f t="shared" si="4"/>
        <v>600960.7412374015</v>
      </c>
      <c r="I34" s="1">
        <f t="shared" si="5"/>
        <v>361153812508.60706</v>
      </c>
      <c r="J34" s="2">
        <f t="shared" si="6"/>
        <v>12.731706588874633</v>
      </c>
    </row>
    <row r="35" spans="1:10" ht="15.6" x14ac:dyDescent="0.3">
      <c r="A35" s="24">
        <v>43101</v>
      </c>
      <c r="B35" s="25">
        <v>4877468</v>
      </c>
      <c r="C35" s="1">
        <v>-14</v>
      </c>
      <c r="D35" s="1">
        <f t="shared" si="0"/>
        <v>196</v>
      </c>
      <c r="E35" s="1">
        <f t="shared" si="1"/>
        <v>-68284552</v>
      </c>
      <c r="F35" s="4">
        <f t="shared" si="2"/>
        <v>4148184.0436170218</v>
      </c>
      <c r="G35" s="1">
        <f t="shared" si="3"/>
        <v>729283.95638297824</v>
      </c>
      <c r="H35" s="1">
        <f t="shared" si="4"/>
        <v>729283.95638297824</v>
      </c>
      <c r="I35" s="1">
        <f t="shared" si="5"/>
        <v>531855089037.60974</v>
      </c>
      <c r="J35" s="2">
        <f t="shared" si="6"/>
        <v>14.952101303032192</v>
      </c>
    </row>
    <row r="36" spans="1:10" ht="15.6" x14ac:dyDescent="0.3">
      <c r="A36" s="24">
        <v>43132</v>
      </c>
      <c r="B36" s="25">
        <v>4574660</v>
      </c>
      <c r="C36" s="1">
        <v>-13</v>
      </c>
      <c r="D36" s="1">
        <f t="shared" si="0"/>
        <v>169</v>
      </c>
      <c r="E36" s="1">
        <f t="shared" si="1"/>
        <v>-59470580</v>
      </c>
      <c r="F36" s="4">
        <f t="shared" si="2"/>
        <v>4177138.828471445</v>
      </c>
      <c r="G36" s="1">
        <f t="shared" si="3"/>
        <v>397521.17152855499</v>
      </c>
      <c r="H36" s="1">
        <f t="shared" si="4"/>
        <v>397521.17152855499</v>
      </c>
      <c r="I36" s="1">
        <f t="shared" si="5"/>
        <v>158023081813.43484</v>
      </c>
      <c r="J36" s="2">
        <f t="shared" si="6"/>
        <v>8.6896331427593516</v>
      </c>
    </row>
    <row r="37" spans="1:10" ht="15.6" x14ac:dyDescent="0.3">
      <c r="A37" s="24">
        <v>43160</v>
      </c>
      <c r="B37" s="25">
        <v>4892897</v>
      </c>
      <c r="C37" s="1">
        <v>-12</v>
      </c>
      <c r="D37" s="1">
        <f t="shared" si="0"/>
        <v>144</v>
      </c>
      <c r="E37" s="1">
        <f t="shared" si="1"/>
        <v>-58714764</v>
      </c>
      <c r="F37" s="4">
        <f t="shared" si="2"/>
        <v>4206093.6133258678</v>
      </c>
      <c r="G37" s="1">
        <f t="shared" si="3"/>
        <v>686803.3866741322</v>
      </c>
      <c r="H37" s="1">
        <f t="shared" si="4"/>
        <v>686803.3866741322</v>
      </c>
      <c r="I37" s="1">
        <f t="shared" si="5"/>
        <v>471698891947.05756</v>
      </c>
      <c r="J37" s="2">
        <f t="shared" si="6"/>
        <v>14.036743194760327</v>
      </c>
    </row>
    <row r="38" spans="1:10" ht="15.6" x14ac:dyDescent="0.3">
      <c r="A38" s="24">
        <v>43191</v>
      </c>
      <c r="B38" s="25">
        <v>4898744</v>
      </c>
      <c r="C38" s="1">
        <v>-11</v>
      </c>
      <c r="D38" s="1">
        <f t="shared" si="0"/>
        <v>121</v>
      </c>
      <c r="E38" s="1">
        <f t="shared" si="1"/>
        <v>-53886184</v>
      </c>
      <c r="F38" s="4">
        <f t="shared" si="2"/>
        <v>4235048.398180292</v>
      </c>
      <c r="G38" s="1">
        <f t="shared" si="3"/>
        <v>663695.60181970801</v>
      </c>
      <c r="H38" s="1">
        <f t="shared" si="4"/>
        <v>663695.60181970801</v>
      </c>
      <c r="I38" s="1">
        <f t="shared" si="5"/>
        <v>440491851874.8244</v>
      </c>
      <c r="J38" s="2">
        <f t="shared" si="6"/>
        <v>13.548280984262659</v>
      </c>
    </row>
    <row r="39" spans="1:10" ht="15.6" x14ac:dyDescent="0.3">
      <c r="A39" s="24">
        <v>43221</v>
      </c>
      <c r="B39" s="25">
        <v>5186951</v>
      </c>
      <c r="C39" s="1">
        <v>-10</v>
      </c>
      <c r="D39" s="1">
        <f t="shared" si="0"/>
        <v>100</v>
      </c>
      <c r="E39" s="1">
        <f t="shared" si="1"/>
        <v>-51869510</v>
      </c>
      <c r="F39" s="4">
        <f t="shared" si="2"/>
        <v>4264003.1830347152</v>
      </c>
      <c r="G39" s="1">
        <f t="shared" si="3"/>
        <v>922947.81696528476</v>
      </c>
      <c r="H39" s="1">
        <f t="shared" si="4"/>
        <v>922947.81696528476</v>
      </c>
      <c r="I39" s="1">
        <f t="shared" si="5"/>
        <v>851832672840.98474</v>
      </c>
      <c r="J39" s="2">
        <f t="shared" si="6"/>
        <v>17.793648271697279</v>
      </c>
    </row>
    <row r="40" spans="1:10" ht="15.6" x14ac:dyDescent="0.3">
      <c r="A40" s="24">
        <v>43252</v>
      </c>
      <c r="B40" s="25">
        <v>4991013</v>
      </c>
      <c r="C40" s="1">
        <v>-9</v>
      </c>
      <c r="D40" s="1">
        <f t="shared" si="0"/>
        <v>81</v>
      </c>
      <c r="E40" s="1">
        <f t="shared" si="1"/>
        <v>-44919117</v>
      </c>
      <c r="F40" s="4">
        <f t="shared" si="2"/>
        <v>4292957.9678891385</v>
      </c>
      <c r="G40" s="1">
        <f t="shared" si="3"/>
        <v>698055.0321108615</v>
      </c>
      <c r="H40" s="1">
        <f t="shared" si="4"/>
        <v>698055.0321108615</v>
      </c>
      <c r="I40" s="1">
        <f t="shared" si="5"/>
        <v>487280827855.2959</v>
      </c>
      <c r="J40" s="2">
        <f t="shared" si="6"/>
        <v>13.986239509110906</v>
      </c>
    </row>
    <row r="41" spans="1:10" ht="15.6" x14ac:dyDescent="0.3">
      <c r="A41" s="24">
        <v>43282</v>
      </c>
      <c r="B41" s="25">
        <v>5345678</v>
      </c>
      <c r="C41" s="1">
        <v>-8</v>
      </c>
      <c r="D41" s="1">
        <f t="shared" si="0"/>
        <v>64</v>
      </c>
      <c r="E41" s="1">
        <f t="shared" si="1"/>
        <v>-42765424</v>
      </c>
      <c r="F41" s="4">
        <f t="shared" si="2"/>
        <v>4321912.7527435618</v>
      </c>
      <c r="G41" s="1">
        <f t="shared" si="3"/>
        <v>1023765.2472564382</v>
      </c>
      <c r="H41" s="1">
        <f t="shared" si="4"/>
        <v>1023765.2472564382</v>
      </c>
      <c r="I41" s="1">
        <f t="shared" si="5"/>
        <v>1048095281490.0361</v>
      </c>
      <c r="J41" s="2">
        <f t="shared" si="6"/>
        <v>19.151270376862172</v>
      </c>
    </row>
    <row r="42" spans="1:10" ht="15.6" x14ac:dyDescent="0.3">
      <c r="A42" s="24">
        <v>43313</v>
      </c>
      <c r="B42" s="25">
        <v>5092158</v>
      </c>
      <c r="C42" s="1">
        <v>-7</v>
      </c>
      <c r="D42" s="1">
        <f t="shared" si="0"/>
        <v>49</v>
      </c>
      <c r="E42" s="1">
        <f t="shared" si="1"/>
        <v>-35645106</v>
      </c>
      <c r="F42" s="4">
        <f t="shared" si="2"/>
        <v>4350867.537597985</v>
      </c>
      <c r="G42" s="1">
        <f t="shared" si="3"/>
        <v>741290.46240201499</v>
      </c>
      <c r="H42" s="1">
        <f t="shared" si="4"/>
        <v>741290.46240201499</v>
      </c>
      <c r="I42" s="1">
        <f t="shared" si="5"/>
        <v>549511549648.19318</v>
      </c>
      <c r="J42" s="2">
        <f t="shared" si="6"/>
        <v>14.557491389741148</v>
      </c>
    </row>
    <row r="43" spans="1:10" ht="15.6" x14ac:dyDescent="0.3">
      <c r="A43" s="24">
        <v>43344</v>
      </c>
      <c r="B43" s="25">
        <v>5239228</v>
      </c>
      <c r="C43" s="1">
        <v>-6</v>
      </c>
      <c r="D43" s="1">
        <f t="shared" si="0"/>
        <v>36</v>
      </c>
      <c r="E43" s="1">
        <f t="shared" si="1"/>
        <v>-31435368</v>
      </c>
      <c r="F43" s="4">
        <f t="shared" si="2"/>
        <v>4379822.3224524083</v>
      </c>
      <c r="G43" s="1">
        <f t="shared" si="3"/>
        <v>859405.67754759174</v>
      </c>
      <c r="H43" s="1">
        <f t="shared" si="4"/>
        <v>859405.67754759174</v>
      </c>
      <c r="I43" s="1">
        <f t="shared" si="5"/>
        <v>738578118601.03528</v>
      </c>
      <c r="J43" s="2">
        <f t="shared" si="6"/>
        <v>16.403288376600365</v>
      </c>
    </row>
    <row r="44" spans="1:10" ht="15.6" x14ac:dyDescent="0.3">
      <c r="A44" s="24">
        <v>43374</v>
      </c>
      <c r="B44" s="25">
        <v>5450145</v>
      </c>
      <c r="C44" s="1">
        <v>-5</v>
      </c>
      <c r="D44" s="1">
        <f t="shared" si="0"/>
        <v>25</v>
      </c>
      <c r="E44" s="1">
        <f t="shared" si="1"/>
        <v>-27250725</v>
      </c>
      <c r="F44" s="4">
        <f t="shared" si="2"/>
        <v>4408777.1073068315</v>
      </c>
      <c r="G44" s="1">
        <f t="shared" si="3"/>
        <v>1041367.8926931685</v>
      </c>
      <c r="H44" s="1">
        <f t="shared" si="4"/>
        <v>1041367.8926931685</v>
      </c>
      <c r="I44" s="1">
        <f t="shared" si="5"/>
        <v>1084447087932.2104</v>
      </c>
      <c r="J44" s="2">
        <f t="shared" si="6"/>
        <v>19.107159400220883</v>
      </c>
    </row>
    <row r="45" spans="1:10" ht="15.6" x14ac:dyDescent="0.3">
      <c r="A45" s="24">
        <v>43405</v>
      </c>
      <c r="B45" s="25">
        <v>5429333</v>
      </c>
      <c r="C45" s="1">
        <v>-4</v>
      </c>
      <c r="D45" s="1">
        <f t="shared" si="0"/>
        <v>16</v>
      </c>
      <c r="E45" s="1">
        <f t="shared" si="1"/>
        <v>-21717332</v>
      </c>
      <c r="F45" s="4">
        <f t="shared" si="2"/>
        <v>4437731.8921612548</v>
      </c>
      <c r="G45" s="1">
        <f t="shared" si="3"/>
        <v>991601.10783874523</v>
      </c>
      <c r="H45" s="1">
        <f t="shared" si="4"/>
        <v>991601.10783874523</v>
      </c>
      <c r="I45" s="1">
        <f t="shared" si="5"/>
        <v>983272757067.02686</v>
      </c>
      <c r="J45" s="2">
        <f t="shared" si="6"/>
        <v>18.263773981790123</v>
      </c>
    </row>
    <row r="46" spans="1:10" ht="15.6" x14ac:dyDescent="0.3">
      <c r="A46" s="24">
        <v>43435</v>
      </c>
      <c r="B46" s="25">
        <v>5971655</v>
      </c>
      <c r="C46" s="1">
        <v>-3</v>
      </c>
      <c r="D46" s="1">
        <f t="shared" si="0"/>
        <v>9</v>
      </c>
      <c r="E46" s="1">
        <f t="shared" si="1"/>
        <v>-17914965</v>
      </c>
      <c r="F46" s="4">
        <f t="shared" si="2"/>
        <v>4466686.677015678</v>
      </c>
      <c r="G46" s="1">
        <f t="shared" si="3"/>
        <v>1504968.322984322</v>
      </c>
      <c r="H46" s="1">
        <f t="shared" si="4"/>
        <v>1504968.322984322</v>
      </c>
      <c r="I46" s="1">
        <f t="shared" si="5"/>
        <v>2264929653186.2427</v>
      </c>
      <c r="J46" s="2">
        <f t="shared" si="6"/>
        <v>25.201863185068831</v>
      </c>
    </row>
    <row r="47" spans="1:10" ht="15.6" x14ac:dyDescent="0.3">
      <c r="A47" s="24">
        <v>43466</v>
      </c>
      <c r="B47" s="25">
        <v>5820002</v>
      </c>
      <c r="C47" s="1">
        <v>-2</v>
      </c>
      <c r="D47" s="1">
        <f t="shared" si="0"/>
        <v>4</v>
      </c>
      <c r="E47" s="1">
        <f t="shared" si="1"/>
        <v>-11640004</v>
      </c>
      <c r="F47" s="4">
        <f t="shared" si="2"/>
        <v>4495641.4618701013</v>
      </c>
      <c r="G47" s="1">
        <f t="shared" si="3"/>
        <v>1324360.5381298987</v>
      </c>
      <c r="H47" s="1">
        <f t="shared" si="4"/>
        <v>1324360.5381298987</v>
      </c>
      <c r="I47" s="1">
        <f t="shared" si="5"/>
        <v>1753930834955.7148</v>
      </c>
      <c r="J47" s="2">
        <f t="shared" si="6"/>
        <v>22.755327886998984</v>
      </c>
    </row>
    <row r="48" spans="1:10" ht="15.6" x14ac:dyDescent="0.3">
      <c r="A48" s="24">
        <v>43497</v>
      </c>
      <c r="B48" s="25">
        <v>5368707</v>
      </c>
      <c r="C48" s="1">
        <v>-1</v>
      </c>
      <c r="D48" s="1">
        <f t="shared" si="0"/>
        <v>1</v>
      </c>
      <c r="E48" s="1">
        <f t="shared" si="1"/>
        <v>-5368707</v>
      </c>
      <c r="F48" s="4">
        <f t="shared" si="2"/>
        <v>4524596.2467245245</v>
      </c>
      <c r="G48" s="1">
        <f t="shared" si="3"/>
        <v>844110.75327547546</v>
      </c>
      <c r="H48" s="1">
        <f t="shared" si="4"/>
        <v>844110.75327547546</v>
      </c>
      <c r="I48" s="1">
        <f t="shared" si="5"/>
        <v>712522963795.29065</v>
      </c>
      <c r="J48" s="2">
        <f t="shared" si="6"/>
        <v>15.722794208651644</v>
      </c>
    </row>
    <row r="49" spans="1:10" ht="15.6" x14ac:dyDescent="0.3">
      <c r="A49" s="24">
        <v>43525</v>
      </c>
      <c r="B49" s="25">
        <v>5949330</v>
      </c>
      <c r="C49" s="1">
        <v>0</v>
      </c>
      <c r="D49" s="1">
        <f t="shared" si="0"/>
        <v>0</v>
      </c>
      <c r="E49" s="1">
        <f t="shared" si="1"/>
        <v>0</v>
      </c>
      <c r="F49" s="4">
        <f t="shared" si="2"/>
        <v>4553551.0315789478</v>
      </c>
      <c r="G49" s="1">
        <f t="shared" si="3"/>
        <v>1395778.9684210522</v>
      </c>
      <c r="H49" s="1">
        <f t="shared" si="4"/>
        <v>1395778.9684210522</v>
      </c>
      <c r="I49" s="1">
        <f t="shared" si="5"/>
        <v>1948198928686.5366</v>
      </c>
      <c r="J49" s="2">
        <f t="shared" si="6"/>
        <v>23.461111896987596</v>
      </c>
    </row>
    <row r="50" spans="1:10" ht="15.6" x14ac:dyDescent="0.3">
      <c r="A50" s="24">
        <v>43556</v>
      </c>
      <c r="B50" s="25">
        <v>5986999</v>
      </c>
      <c r="C50" s="1">
        <v>1</v>
      </c>
      <c r="D50" s="1">
        <f t="shared" si="0"/>
        <v>1</v>
      </c>
      <c r="E50" s="1">
        <f t="shared" si="1"/>
        <v>5986999</v>
      </c>
      <c r="F50" s="4">
        <f t="shared" si="2"/>
        <v>4582505.816433371</v>
      </c>
      <c r="G50" s="1">
        <f t="shared" si="3"/>
        <v>1404493.183566629</v>
      </c>
      <c r="H50" s="1">
        <f t="shared" si="4"/>
        <v>1404493.183566629</v>
      </c>
      <c r="I50" s="1">
        <f t="shared" si="5"/>
        <v>1972601102685.1245</v>
      </c>
      <c r="J50" s="2">
        <f t="shared" si="6"/>
        <v>23.459051581044676</v>
      </c>
    </row>
    <row r="51" spans="1:10" ht="15.6" x14ac:dyDescent="0.3">
      <c r="A51" s="24">
        <v>43586</v>
      </c>
      <c r="B51" s="25">
        <v>6462539</v>
      </c>
      <c r="C51" s="1">
        <v>2</v>
      </c>
      <c r="D51" s="1">
        <f t="shared" si="0"/>
        <v>4</v>
      </c>
      <c r="E51" s="1">
        <f t="shared" si="1"/>
        <v>12925078</v>
      </c>
      <c r="F51" s="4">
        <f t="shared" si="2"/>
        <v>4611460.6012877943</v>
      </c>
      <c r="G51" s="1">
        <f t="shared" si="3"/>
        <v>1851078.3987122057</v>
      </c>
      <c r="H51" s="1">
        <f t="shared" si="4"/>
        <v>1851078.3987122057</v>
      </c>
      <c r="I51" s="1">
        <f t="shared" si="5"/>
        <v>3426491238178.9434</v>
      </c>
      <c r="J51" s="2">
        <f t="shared" si="6"/>
        <v>28.643206620682765</v>
      </c>
    </row>
    <row r="52" spans="1:10" ht="15.6" x14ac:dyDescent="0.3">
      <c r="A52" s="24">
        <v>43617</v>
      </c>
      <c r="B52" s="25">
        <v>6286578</v>
      </c>
      <c r="C52" s="1">
        <v>3</v>
      </c>
      <c r="D52" s="1">
        <f t="shared" si="0"/>
        <v>9</v>
      </c>
      <c r="E52" s="1">
        <f t="shared" si="1"/>
        <v>18859734</v>
      </c>
      <c r="F52" s="4">
        <f t="shared" si="2"/>
        <v>4640415.3861422176</v>
      </c>
      <c r="G52" s="1">
        <f t="shared" si="3"/>
        <v>1646162.6138577824</v>
      </c>
      <c r="H52" s="1">
        <f t="shared" si="4"/>
        <v>1646162.6138577824</v>
      </c>
      <c r="I52" s="1">
        <f t="shared" si="5"/>
        <v>2709851351263.0864</v>
      </c>
      <c r="J52" s="2">
        <f t="shared" si="6"/>
        <v>26.185352569518468</v>
      </c>
    </row>
    <row r="53" spans="1:10" ht="15.6" x14ac:dyDescent="0.3">
      <c r="A53" s="24">
        <v>43647</v>
      </c>
      <c r="B53" s="25">
        <v>6238565</v>
      </c>
      <c r="C53" s="1">
        <v>4</v>
      </c>
      <c r="D53" s="1">
        <f t="shared" si="0"/>
        <v>16</v>
      </c>
      <c r="E53" s="1">
        <f t="shared" si="1"/>
        <v>24954260</v>
      </c>
      <c r="F53" s="4">
        <f t="shared" si="2"/>
        <v>4669370.1709966408</v>
      </c>
      <c r="G53" s="1">
        <f t="shared" si="3"/>
        <v>1569194.8290033592</v>
      </c>
      <c r="H53" s="1">
        <f t="shared" si="4"/>
        <v>1569194.8290033592</v>
      </c>
      <c r="I53" s="1">
        <f t="shared" si="5"/>
        <v>2462372411370.8818</v>
      </c>
      <c r="J53" s="2">
        <f t="shared" si="6"/>
        <v>25.153137444321878</v>
      </c>
    </row>
    <row r="54" spans="1:10" ht="15.6" x14ac:dyDescent="0.3">
      <c r="A54" s="24">
        <v>43678</v>
      </c>
      <c r="B54" s="25">
        <v>6125194</v>
      </c>
      <c r="C54" s="1">
        <v>5</v>
      </c>
      <c r="D54" s="1">
        <f t="shared" si="0"/>
        <v>25</v>
      </c>
      <c r="E54" s="1">
        <f t="shared" si="1"/>
        <v>30625970</v>
      </c>
      <c r="F54" s="4">
        <f t="shared" si="2"/>
        <v>4698324.9558510641</v>
      </c>
      <c r="G54" s="1">
        <f t="shared" si="3"/>
        <v>1426869.0441489359</v>
      </c>
      <c r="H54" s="1">
        <f t="shared" si="4"/>
        <v>1426869.0441489359</v>
      </c>
      <c r="I54" s="1">
        <f t="shared" si="5"/>
        <v>2035955269150.498</v>
      </c>
      <c r="J54" s="2">
        <f t="shared" si="6"/>
        <v>23.295083292854656</v>
      </c>
    </row>
    <row r="55" spans="1:10" ht="15.6" x14ac:dyDescent="0.3">
      <c r="A55" s="24">
        <v>43709</v>
      </c>
      <c r="B55" s="25">
        <v>6151830</v>
      </c>
      <c r="C55" s="1">
        <v>6</v>
      </c>
      <c r="D55" s="1">
        <f t="shared" si="0"/>
        <v>36</v>
      </c>
      <c r="E55" s="1">
        <f t="shared" si="1"/>
        <v>36910980</v>
      </c>
      <c r="F55" s="4">
        <f t="shared" si="2"/>
        <v>4727279.7407054873</v>
      </c>
      <c r="G55" s="1">
        <f t="shared" si="3"/>
        <v>1424550.2592945127</v>
      </c>
      <c r="H55" s="1">
        <f t="shared" si="4"/>
        <v>1424550.2592945127</v>
      </c>
      <c r="I55" s="1">
        <f t="shared" si="5"/>
        <v>2029343441256.0632</v>
      </c>
      <c r="J55" s="2">
        <f t="shared" si="6"/>
        <v>23.156528371143427</v>
      </c>
    </row>
    <row r="56" spans="1:10" ht="15.6" x14ac:dyDescent="0.3">
      <c r="A56" s="24">
        <v>43739</v>
      </c>
      <c r="B56" s="25">
        <v>6488426</v>
      </c>
      <c r="C56" s="1">
        <v>7</v>
      </c>
      <c r="D56" s="1">
        <f t="shared" si="0"/>
        <v>49</v>
      </c>
      <c r="E56" s="1">
        <f t="shared" si="1"/>
        <v>45418982</v>
      </c>
      <c r="F56" s="4">
        <f t="shared" si="2"/>
        <v>4756234.5255599106</v>
      </c>
      <c r="G56" s="1">
        <f t="shared" si="3"/>
        <v>1732191.4744400894</v>
      </c>
      <c r="H56" s="1">
        <f t="shared" si="4"/>
        <v>1732191.4744400894</v>
      </c>
      <c r="I56" s="1">
        <f t="shared" si="5"/>
        <v>3000487304122.9312</v>
      </c>
      <c r="J56" s="2">
        <f t="shared" si="6"/>
        <v>26.696636047634502</v>
      </c>
    </row>
    <row r="57" spans="1:10" ht="15.6" x14ac:dyDescent="0.3">
      <c r="A57" s="24">
        <v>43770</v>
      </c>
      <c r="B57" s="25">
        <v>6846559</v>
      </c>
      <c r="C57" s="1">
        <v>8</v>
      </c>
      <c r="D57" s="1">
        <f t="shared" si="0"/>
        <v>64</v>
      </c>
      <c r="E57" s="1">
        <f t="shared" si="1"/>
        <v>54772472</v>
      </c>
      <c r="F57" s="4">
        <f t="shared" si="2"/>
        <v>4785189.3104143338</v>
      </c>
      <c r="G57" s="1">
        <f t="shared" si="3"/>
        <v>2061369.6895856662</v>
      </c>
      <c r="H57" s="1">
        <f t="shared" si="4"/>
        <v>2061369.6895856662</v>
      </c>
      <c r="I57" s="1">
        <f t="shared" si="5"/>
        <v>4249244997142.5059</v>
      </c>
      <c r="J57" s="2">
        <f t="shared" si="6"/>
        <v>30.108112550927647</v>
      </c>
    </row>
    <row r="58" spans="1:10" ht="15.6" x14ac:dyDescent="0.3">
      <c r="A58" s="24">
        <v>43800</v>
      </c>
      <c r="B58" s="25">
        <v>6962080</v>
      </c>
      <c r="C58" s="1">
        <v>9</v>
      </c>
      <c r="D58" s="1">
        <f t="shared" si="0"/>
        <v>81</v>
      </c>
      <c r="E58" s="1">
        <f t="shared" si="1"/>
        <v>62658720</v>
      </c>
      <c r="F58" s="4">
        <f t="shared" si="2"/>
        <v>4814144.0952687571</v>
      </c>
      <c r="G58" s="1">
        <f t="shared" si="3"/>
        <v>2147935.9047312429</v>
      </c>
      <c r="H58" s="1">
        <f t="shared" si="4"/>
        <v>2147935.9047312429</v>
      </c>
      <c r="I58" s="1">
        <f t="shared" si="5"/>
        <v>4613628650833.623</v>
      </c>
      <c r="J58" s="2">
        <f t="shared" si="6"/>
        <v>30.851927940087485</v>
      </c>
    </row>
    <row r="59" spans="1:10" ht="15.6" x14ac:dyDescent="0.3">
      <c r="A59" s="24">
        <v>43831</v>
      </c>
      <c r="B59" s="25">
        <v>6871907</v>
      </c>
      <c r="C59" s="1">
        <v>10</v>
      </c>
      <c r="D59" s="1">
        <f t="shared" si="0"/>
        <v>100</v>
      </c>
      <c r="E59" s="1">
        <f t="shared" si="1"/>
        <v>68719070</v>
      </c>
      <c r="F59" s="4">
        <f t="shared" si="2"/>
        <v>4843098.8801231803</v>
      </c>
      <c r="G59" s="1">
        <f t="shared" si="3"/>
        <v>2028808.1198768197</v>
      </c>
      <c r="H59" s="1">
        <f t="shared" si="4"/>
        <v>2028808.1198768197</v>
      </c>
      <c r="I59" s="1">
        <f t="shared" si="5"/>
        <v>4116062387278.1157</v>
      </c>
      <c r="J59" s="2">
        <f t="shared" si="6"/>
        <v>29.523218516735163</v>
      </c>
    </row>
    <row r="60" spans="1:10" ht="15.6" x14ac:dyDescent="0.3">
      <c r="A60" s="24">
        <v>43862</v>
      </c>
      <c r="B60" s="25">
        <v>6552576</v>
      </c>
      <c r="C60" s="1">
        <v>11</v>
      </c>
      <c r="D60" s="1">
        <f t="shared" si="0"/>
        <v>121</v>
      </c>
      <c r="E60" s="1">
        <f t="shared" si="1"/>
        <v>72078336</v>
      </c>
      <c r="F60" s="4">
        <f t="shared" si="2"/>
        <v>4872053.6649776036</v>
      </c>
      <c r="G60" s="1">
        <f t="shared" si="3"/>
        <v>1680522.3350223964</v>
      </c>
      <c r="H60" s="1">
        <f t="shared" si="4"/>
        <v>1680522.3350223964</v>
      </c>
      <c r="I60" s="1">
        <f t="shared" si="5"/>
        <v>2824155318509.1274</v>
      </c>
      <c r="J60" s="2">
        <f t="shared" si="6"/>
        <v>25.646743128540539</v>
      </c>
    </row>
    <row r="61" spans="1:10" ht="15.6" x14ac:dyDescent="0.3">
      <c r="A61" s="24">
        <v>43891</v>
      </c>
      <c r="B61" s="25">
        <v>4052707</v>
      </c>
      <c r="C61" s="1">
        <v>12</v>
      </c>
      <c r="D61" s="1">
        <f t="shared" si="0"/>
        <v>144</v>
      </c>
      <c r="E61" s="1">
        <f t="shared" si="1"/>
        <v>48632484</v>
      </c>
      <c r="F61" s="4">
        <f t="shared" si="2"/>
        <v>4901008.4498320278</v>
      </c>
      <c r="G61" s="1">
        <f t="shared" si="3"/>
        <v>-848301.44983202778</v>
      </c>
      <c r="H61" s="1">
        <f t="shared" si="4"/>
        <v>848301.44983202778</v>
      </c>
      <c r="I61" s="1">
        <f t="shared" si="5"/>
        <v>719615349787.12036</v>
      </c>
      <c r="J61" s="2">
        <f t="shared" si="6"/>
        <v>20.93172414961229</v>
      </c>
    </row>
    <row r="62" spans="1:10" ht="15.6" x14ac:dyDescent="0.3">
      <c r="A62" s="24">
        <v>43952</v>
      </c>
      <c r="B62" s="25">
        <v>142254</v>
      </c>
      <c r="C62" s="1">
        <v>13</v>
      </c>
      <c r="D62" s="1">
        <f t="shared" si="0"/>
        <v>169</v>
      </c>
      <c r="E62" s="1">
        <f t="shared" si="1"/>
        <v>1849302</v>
      </c>
      <c r="F62" s="4">
        <f t="shared" si="2"/>
        <v>4929963.234686451</v>
      </c>
      <c r="G62" s="1">
        <f t="shared" si="3"/>
        <v>-4787709.234686451</v>
      </c>
      <c r="H62" s="1">
        <f t="shared" si="4"/>
        <v>4787709.234686451</v>
      </c>
      <c r="I62" s="1">
        <f t="shared" si="5"/>
        <v>22922159715901.922</v>
      </c>
      <c r="J62" s="2">
        <f t="shared" si="6"/>
        <v>3365.6060530364357</v>
      </c>
    </row>
    <row r="63" spans="1:10" ht="15.6" x14ac:dyDescent="0.3">
      <c r="A63" s="24">
        <v>43983</v>
      </c>
      <c r="B63" s="25">
        <v>1046836</v>
      </c>
      <c r="C63" s="1">
        <v>14</v>
      </c>
      <c r="D63" s="1">
        <f t="shared" si="0"/>
        <v>196</v>
      </c>
      <c r="E63" s="1">
        <f t="shared" si="1"/>
        <v>14655704</v>
      </c>
      <c r="F63" s="4">
        <f t="shared" si="2"/>
        <v>4958918.0195408743</v>
      </c>
      <c r="G63" s="1">
        <f t="shared" si="3"/>
        <v>-3912082.0195408743</v>
      </c>
      <c r="H63" s="1">
        <f t="shared" si="4"/>
        <v>3912082.0195408743</v>
      </c>
      <c r="I63" s="1">
        <f t="shared" si="5"/>
        <v>15304385727615.006</v>
      </c>
      <c r="J63" s="2">
        <f t="shared" si="6"/>
        <v>373.70533871025395</v>
      </c>
    </row>
    <row r="64" spans="1:10" ht="15.6" x14ac:dyDescent="0.3">
      <c r="A64" s="24">
        <v>44013</v>
      </c>
      <c r="B64" s="25">
        <v>1272240</v>
      </c>
      <c r="C64" s="1">
        <v>15</v>
      </c>
      <c r="D64" s="1">
        <f t="shared" si="0"/>
        <v>225</v>
      </c>
      <c r="E64" s="1">
        <f t="shared" si="1"/>
        <v>19083600</v>
      </c>
      <c r="F64" s="4">
        <f t="shared" si="2"/>
        <v>4987872.8043952975</v>
      </c>
      <c r="G64" s="1">
        <f t="shared" si="3"/>
        <v>-3715632.8043952975</v>
      </c>
      <c r="H64" s="1">
        <f t="shared" si="4"/>
        <v>3715632.8043952975</v>
      </c>
      <c r="I64" s="1">
        <f t="shared" si="5"/>
        <v>13805927137098.463</v>
      </c>
      <c r="J64" s="2">
        <f t="shared" si="6"/>
        <v>292.05439259851113</v>
      </c>
    </row>
    <row r="65" spans="1:10" ht="15.6" x14ac:dyDescent="0.3">
      <c r="A65" s="24">
        <v>44044</v>
      </c>
      <c r="B65" s="25">
        <v>1681787</v>
      </c>
      <c r="C65" s="1">
        <v>16</v>
      </c>
      <c r="D65" s="1">
        <f t="shared" si="0"/>
        <v>256</v>
      </c>
      <c r="E65" s="1">
        <f t="shared" si="1"/>
        <v>26908592</v>
      </c>
      <c r="F65" s="4">
        <f t="shared" si="2"/>
        <v>5016827.5892497208</v>
      </c>
      <c r="G65" s="1">
        <f t="shared" si="3"/>
        <v>-3335040.5892497208</v>
      </c>
      <c r="H65" s="1">
        <f t="shared" si="4"/>
        <v>3335040.5892497208</v>
      </c>
      <c r="I65" s="1">
        <f t="shared" si="5"/>
        <v>11122495731943.125</v>
      </c>
      <c r="J65" s="2">
        <f t="shared" si="6"/>
        <v>198.3033873641383</v>
      </c>
    </row>
    <row r="66" spans="1:10" ht="15.6" x14ac:dyDescent="0.3">
      <c r="A66" s="24">
        <v>44075</v>
      </c>
      <c r="B66" s="25">
        <v>2265539</v>
      </c>
      <c r="C66" s="1">
        <v>17</v>
      </c>
      <c r="D66" s="1">
        <f t="shared" si="0"/>
        <v>289</v>
      </c>
      <c r="E66" s="1">
        <f t="shared" si="1"/>
        <v>38514163</v>
      </c>
      <c r="F66" s="4">
        <f t="shared" si="2"/>
        <v>5045782.3741041441</v>
      </c>
      <c r="G66" s="1">
        <f t="shared" si="3"/>
        <v>-2780243.3741041441</v>
      </c>
      <c r="H66" s="1">
        <f t="shared" si="4"/>
        <v>2780243.3741041441</v>
      </c>
      <c r="I66" s="1">
        <f t="shared" si="5"/>
        <v>7729753219249.9951</v>
      </c>
      <c r="J66" s="2">
        <f t="shared" si="6"/>
        <v>122.71884854350969</v>
      </c>
    </row>
    <row r="67" spans="1:10" ht="15.6" x14ac:dyDescent="0.3">
      <c r="A67" s="24">
        <v>44105</v>
      </c>
      <c r="B67" s="25">
        <v>2926835</v>
      </c>
      <c r="C67" s="1">
        <v>18</v>
      </c>
      <c r="D67" s="1">
        <f t="shared" ref="D67:D96" si="7">C67*C67</f>
        <v>324</v>
      </c>
      <c r="E67" s="1">
        <f t="shared" ref="E67:E96" si="8">C67*B67</f>
        <v>52683030</v>
      </c>
      <c r="F67" s="4">
        <f t="shared" ref="F67:F96" si="9">$N$8+($N$9*C67)</f>
        <v>5074737.1589585673</v>
      </c>
      <c r="G67" s="1">
        <f t="shared" ref="G67:G96" si="10">B67-F67</f>
        <v>-2147902.1589585673</v>
      </c>
      <c r="H67" s="1">
        <f t="shared" ref="H67:H96" si="11">ABS(G67)</f>
        <v>2147902.1589585673</v>
      </c>
      <c r="I67" s="1">
        <f t="shared" ref="I67:I96" si="12">H67*H67</f>
        <v>4613483684458.875</v>
      </c>
      <c r="J67" s="2">
        <f t="shared" ref="J67:J96" si="13">(H67/B67)*100</f>
        <v>73.386513382495679</v>
      </c>
    </row>
    <row r="68" spans="1:10" ht="15.6" x14ac:dyDescent="0.3">
      <c r="A68" s="24">
        <v>44136</v>
      </c>
      <c r="B68" s="25">
        <v>3423059</v>
      </c>
      <c r="C68" s="1">
        <v>19</v>
      </c>
      <c r="D68" s="1">
        <f t="shared" si="7"/>
        <v>361</v>
      </c>
      <c r="E68" s="1">
        <f t="shared" si="8"/>
        <v>65038121</v>
      </c>
      <c r="F68" s="4">
        <f t="shared" si="9"/>
        <v>5103691.9438129906</v>
      </c>
      <c r="G68" s="1">
        <f t="shared" si="10"/>
        <v>-1680632.9438129906</v>
      </c>
      <c r="H68" s="1">
        <f t="shared" si="11"/>
        <v>1680632.9438129906</v>
      </c>
      <c r="I68" s="1">
        <f t="shared" si="12"/>
        <v>2824527091829.5186</v>
      </c>
      <c r="J68" s="2">
        <f t="shared" si="13"/>
        <v>49.09739925058232</v>
      </c>
    </row>
    <row r="69" spans="1:10" ht="15.6" x14ac:dyDescent="0.3">
      <c r="A69" s="24">
        <v>44166</v>
      </c>
      <c r="B69" s="25">
        <v>3951522</v>
      </c>
      <c r="C69" s="1">
        <v>20</v>
      </c>
      <c r="D69" s="1">
        <f t="shared" si="7"/>
        <v>400</v>
      </c>
      <c r="E69" s="1">
        <f t="shared" si="8"/>
        <v>79030440</v>
      </c>
      <c r="F69" s="4">
        <f t="shared" si="9"/>
        <v>5132646.7286674138</v>
      </c>
      <c r="G69" s="1">
        <f t="shared" si="10"/>
        <v>-1181124.7286674138</v>
      </c>
      <c r="H69" s="1">
        <f t="shared" si="11"/>
        <v>1181124.7286674138</v>
      </c>
      <c r="I69" s="1">
        <f t="shared" si="12"/>
        <v>1395055624669.6719</v>
      </c>
      <c r="J69" s="2">
        <f t="shared" si="13"/>
        <v>29.890374611792968</v>
      </c>
    </row>
    <row r="70" spans="1:10" ht="15.6" x14ac:dyDescent="0.3">
      <c r="A70" s="24">
        <v>44197</v>
      </c>
      <c r="B70" s="25">
        <v>4202712</v>
      </c>
      <c r="C70" s="1">
        <v>21</v>
      </c>
      <c r="D70" s="1">
        <f t="shared" si="7"/>
        <v>441</v>
      </c>
      <c r="E70" s="1">
        <f t="shared" si="8"/>
        <v>88256952</v>
      </c>
      <c r="F70" s="4">
        <f t="shared" si="9"/>
        <v>5161601.5135218371</v>
      </c>
      <c r="G70" s="1">
        <f t="shared" si="10"/>
        <v>-958889.51352183707</v>
      </c>
      <c r="H70" s="1">
        <f t="shared" si="11"/>
        <v>958889.51352183707</v>
      </c>
      <c r="I70" s="1">
        <f t="shared" si="12"/>
        <v>919469099142.14539</v>
      </c>
      <c r="J70" s="2">
        <f t="shared" si="13"/>
        <v>22.815970105061613</v>
      </c>
    </row>
    <row r="71" spans="1:10" ht="15.6" x14ac:dyDescent="0.3">
      <c r="A71" s="24">
        <v>44228</v>
      </c>
      <c r="B71" s="25">
        <v>4238466</v>
      </c>
      <c r="C71" s="1">
        <v>22</v>
      </c>
      <c r="D71" s="1">
        <f t="shared" si="7"/>
        <v>484</v>
      </c>
      <c r="E71" s="1">
        <f t="shared" si="8"/>
        <v>93246252</v>
      </c>
      <c r="F71" s="4">
        <f t="shared" si="9"/>
        <v>5190556.2983762603</v>
      </c>
      <c r="G71" s="1">
        <f t="shared" si="10"/>
        <v>-952090.29837626033</v>
      </c>
      <c r="H71" s="1">
        <f t="shared" si="11"/>
        <v>952090.29837626033</v>
      </c>
      <c r="I71" s="1">
        <f t="shared" si="12"/>
        <v>906475936262.19641</v>
      </c>
      <c r="J71" s="2">
        <f t="shared" si="13"/>
        <v>22.46308684265157</v>
      </c>
    </row>
    <row r="72" spans="1:10" ht="15.6" x14ac:dyDescent="0.3">
      <c r="A72" s="24">
        <v>44256</v>
      </c>
      <c r="B72" s="25">
        <v>4184920</v>
      </c>
      <c r="C72" s="1">
        <v>23</v>
      </c>
      <c r="D72" s="1">
        <f t="shared" si="7"/>
        <v>529</v>
      </c>
      <c r="E72" s="1">
        <f t="shared" si="8"/>
        <v>96253160</v>
      </c>
      <c r="F72" s="4">
        <f t="shared" si="9"/>
        <v>5219511.0832306836</v>
      </c>
      <c r="G72" s="1">
        <f t="shared" si="10"/>
        <v>-1034591.0832306836</v>
      </c>
      <c r="H72" s="1">
        <f t="shared" si="11"/>
        <v>1034591.0832306836</v>
      </c>
      <c r="I72" s="1">
        <f t="shared" si="12"/>
        <v>1070378709500.4392</v>
      </c>
      <c r="J72" s="2">
        <f t="shared" si="13"/>
        <v>24.721884366503627</v>
      </c>
    </row>
    <row r="73" spans="1:10" ht="15.6" x14ac:dyDescent="0.3">
      <c r="A73" s="24">
        <v>44287</v>
      </c>
      <c r="B73" s="26">
        <v>3083318</v>
      </c>
      <c r="C73" s="1">
        <v>24</v>
      </c>
      <c r="D73" s="1">
        <f t="shared" si="7"/>
        <v>576</v>
      </c>
      <c r="E73" s="1">
        <f t="shared" si="8"/>
        <v>73999632</v>
      </c>
      <c r="F73" s="4">
        <f t="shared" si="9"/>
        <v>5248465.8680851068</v>
      </c>
      <c r="G73" s="1">
        <f t="shared" si="10"/>
        <v>-2165147.8680851068</v>
      </c>
      <c r="H73" s="1">
        <f t="shared" si="11"/>
        <v>2165147.8680851068</v>
      </c>
      <c r="I73" s="1">
        <f t="shared" si="12"/>
        <v>4687865290673.4834</v>
      </c>
      <c r="J73" s="2">
        <f t="shared" si="13"/>
        <v>70.221361146826467</v>
      </c>
    </row>
    <row r="74" spans="1:10" ht="15.6" x14ac:dyDescent="0.3">
      <c r="A74" s="24">
        <v>44317</v>
      </c>
      <c r="B74" s="26">
        <v>1168738</v>
      </c>
      <c r="C74" s="1">
        <v>25</v>
      </c>
      <c r="D74" s="1">
        <f t="shared" si="7"/>
        <v>625</v>
      </c>
      <c r="E74" s="1">
        <f t="shared" si="8"/>
        <v>29218450</v>
      </c>
      <c r="F74" s="4">
        <f t="shared" si="9"/>
        <v>5277420.6529395301</v>
      </c>
      <c r="G74" s="1">
        <f t="shared" si="10"/>
        <v>-4108682.6529395301</v>
      </c>
      <c r="H74" s="1">
        <f t="shared" si="11"/>
        <v>4108682.6529395301</v>
      </c>
      <c r="I74" s="1">
        <f t="shared" si="12"/>
        <v>16881273142566.215</v>
      </c>
      <c r="J74" s="2">
        <f t="shared" si="13"/>
        <v>351.54864930716127</v>
      </c>
    </row>
    <row r="75" spans="1:10" ht="15.6" x14ac:dyDescent="0.3">
      <c r="A75" s="24">
        <v>44348</v>
      </c>
      <c r="B75" s="26">
        <v>1701955</v>
      </c>
      <c r="C75" s="1">
        <v>26</v>
      </c>
      <c r="D75" s="1">
        <f t="shared" si="7"/>
        <v>676</v>
      </c>
      <c r="E75" s="1">
        <f t="shared" si="8"/>
        <v>44250830</v>
      </c>
      <c r="F75" s="4">
        <f t="shared" si="9"/>
        <v>5306375.4377939533</v>
      </c>
      <c r="G75" s="1">
        <f t="shared" si="10"/>
        <v>-3604420.4377939533</v>
      </c>
      <c r="H75" s="1">
        <f t="shared" si="11"/>
        <v>3604420.4377939533</v>
      </c>
      <c r="I75" s="1">
        <f t="shared" si="12"/>
        <v>12991846692386.754</v>
      </c>
      <c r="J75" s="2">
        <f t="shared" si="13"/>
        <v>211.78118327417312</v>
      </c>
    </row>
    <row r="76" spans="1:10" ht="15.6" x14ac:dyDescent="0.3">
      <c r="A76" s="24">
        <v>44378</v>
      </c>
      <c r="B76" s="26">
        <v>2932469</v>
      </c>
      <c r="C76" s="1">
        <v>27</v>
      </c>
      <c r="D76" s="1">
        <f t="shared" si="7"/>
        <v>729</v>
      </c>
      <c r="E76" s="1">
        <f t="shared" si="8"/>
        <v>79176663</v>
      </c>
      <c r="F76" s="4">
        <f t="shared" si="9"/>
        <v>5335330.2226483766</v>
      </c>
      <c r="G76" s="1">
        <f t="shared" si="10"/>
        <v>-2402861.2226483766</v>
      </c>
      <c r="H76" s="1">
        <f t="shared" si="11"/>
        <v>2402861.2226483766</v>
      </c>
      <c r="I76" s="1">
        <f t="shared" si="12"/>
        <v>5773742055307.251</v>
      </c>
      <c r="J76" s="2">
        <f t="shared" si="13"/>
        <v>81.939867826339395</v>
      </c>
    </row>
    <row r="77" spans="1:10" ht="15.6" x14ac:dyDescent="0.3">
      <c r="A77" s="24">
        <v>44409</v>
      </c>
      <c r="B77" s="26">
        <v>3816286</v>
      </c>
      <c r="C77" s="1">
        <v>28</v>
      </c>
      <c r="D77" s="1">
        <f t="shared" si="7"/>
        <v>784</v>
      </c>
      <c r="E77" s="1">
        <f t="shared" si="8"/>
        <v>106856008</v>
      </c>
      <c r="F77" s="4">
        <f t="shared" si="9"/>
        <v>5364285.0075027999</v>
      </c>
      <c r="G77" s="1">
        <f t="shared" si="10"/>
        <v>-1547999.0075027999</v>
      </c>
      <c r="H77" s="1">
        <f t="shared" si="11"/>
        <v>1547999.0075027999</v>
      </c>
      <c r="I77" s="1">
        <f t="shared" si="12"/>
        <v>2396300927229.6533</v>
      </c>
      <c r="J77" s="2">
        <f t="shared" si="13"/>
        <v>40.562971630082231</v>
      </c>
    </row>
    <row r="78" spans="1:10" ht="15.6" x14ac:dyDescent="0.3">
      <c r="A78" s="24">
        <v>44440</v>
      </c>
      <c r="B78" s="26">
        <v>3958375</v>
      </c>
      <c r="C78" s="1">
        <v>29</v>
      </c>
      <c r="D78" s="1">
        <f t="shared" si="7"/>
        <v>841</v>
      </c>
      <c r="E78" s="1">
        <f t="shared" si="8"/>
        <v>114792875</v>
      </c>
      <c r="F78" s="4">
        <f t="shared" si="9"/>
        <v>5393239.7923572231</v>
      </c>
      <c r="G78" s="1">
        <f t="shared" si="10"/>
        <v>-1434864.7923572231</v>
      </c>
      <c r="H78" s="1">
        <f t="shared" si="11"/>
        <v>1434864.7923572231</v>
      </c>
      <c r="I78" s="1">
        <f t="shared" si="12"/>
        <v>2058836972346.3369</v>
      </c>
      <c r="J78" s="2">
        <f t="shared" si="13"/>
        <v>36.248834240243106</v>
      </c>
    </row>
    <row r="79" spans="1:10" ht="15.6" x14ac:dyDescent="0.3">
      <c r="A79" s="24">
        <v>44470</v>
      </c>
      <c r="B79" s="26">
        <v>4807415</v>
      </c>
      <c r="C79" s="1">
        <v>30</v>
      </c>
      <c r="D79" s="1">
        <f t="shared" si="7"/>
        <v>900</v>
      </c>
      <c r="E79" s="1">
        <f t="shared" si="8"/>
        <v>144222450</v>
      </c>
      <c r="F79" s="4">
        <f t="shared" si="9"/>
        <v>5422194.5772116464</v>
      </c>
      <c r="G79" s="1">
        <f t="shared" si="10"/>
        <v>-614779.57721164636</v>
      </c>
      <c r="H79" s="1">
        <f t="shared" si="11"/>
        <v>614779.57721164636</v>
      </c>
      <c r="I79" s="1">
        <f t="shared" si="12"/>
        <v>377953928556.53064</v>
      </c>
      <c r="J79" s="2">
        <f t="shared" si="13"/>
        <v>12.788152826657287</v>
      </c>
    </row>
    <row r="80" spans="1:10" ht="15.6" x14ac:dyDescent="0.3">
      <c r="A80" s="24">
        <v>44501</v>
      </c>
      <c r="B80" s="26">
        <v>5706021</v>
      </c>
      <c r="C80" s="1">
        <v>31</v>
      </c>
      <c r="D80" s="1">
        <f t="shared" si="7"/>
        <v>961</v>
      </c>
      <c r="E80" s="1">
        <f t="shared" si="8"/>
        <v>176886651</v>
      </c>
      <c r="F80" s="4">
        <f t="shared" si="9"/>
        <v>5451149.3620660696</v>
      </c>
      <c r="G80" s="1">
        <f t="shared" si="10"/>
        <v>254871.63793393038</v>
      </c>
      <c r="H80" s="1">
        <f t="shared" si="11"/>
        <v>254871.63793393038</v>
      </c>
      <c r="I80" s="1">
        <f t="shared" si="12"/>
        <v>64959551823.124504</v>
      </c>
      <c r="J80" s="2">
        <f t="shared" si="13"/>
        <v>4.4667139839466135</v>
      </c>
    </row>
    <row r="81" spans="1:10" ht="15.6" x14ac:dyDescent="0.3">
      <c r="A81" s="24">
        <v>44531</v>
      </c>
      <c r="B81" s="26">
        <v>6140654</v>
      </c>
      <c r="C81" s="1">
        <v>32</v>
      </c>
      <c r="D81" s="1">
        <f t="shared" si="7"/>
        <v>1024</v>
      </c>
      <c r="E81" s="1">
        <f t="shared" si="8"/>
        <v>196500928</v>
      </c>
      <c r="F81" s="4">
        <f t="shared" si="9"/>
        <v>5480104.1469204929</v>
      </c>
      <c r="G81" s="1">
        <f t="shared" si="10"/>
        <v>660549.85307950713</v>
      </c>
      <c r="H81" s="1">
        <f t="shared" si="11"/>
        <v>660549.85307950713</v>
      </c>
      <c r="I81" s="1">
        <f t="shared" si="12"/>
        <v>436326108403.35846</v>
      </c>
      <c r="J81" s="2">
        <f t="shared" si="13"/>
        <v>10.756995151974156</v>
      </c>
    </row>
    <row r="82" spans="1:10" ht="15.6" x14ac:dyDescent="0.3">
      <c r="A82" s="24">
        <v>44562</v>
      </c>
      <c r="B82" s="26">
        <v>3556558</v>
      </c>
      <c r="C82" s="1">
        <v>33</v>
      </c>
      <c r="D82" s="1">
        <f t="shared" si="7"/>
        <v>1089</v>
      </c>
      <c r="E82" s="1">
        <f t="shared" si="8"/>
        <v>117366414</v>
      </c>
      <c r="F82" s="4">
        <f t="shared" si="9"/>
        <v>5509058.9317749161</v>
      </c>
      <c r="G82" s="1">
        <f t="shared" si="10"/>
        <v>-1952500.9317749161</v>
      </c>
      <c r="H82" s="1">
        <f t="shared" si="11"/>
        <v>1952500.9317749161</v>
      </c>
      <c r="I82" s="1">
        <f t="shared" si="12"/>
        <v>3812259888581.9155</v>
      </c>
      <c r="J82" s="2">
        <f t="shared" si="13"/>
        <v>54.898610729107077</v>
      </c>
    </row>
    <row r="83" spans="1:10" ht="15.6" x14ac:dyDescent="0.3">
      <c r="A83" s="24">
        <v>44593</v>
      </c>
      <c r="B83" s="26">
        <v>3950597</v>
      </c>
      <c r="C83" s="1">
        <v>34</v>
      </c>
      <c r="D83" s="1">
        <f t="shared" si="7"/>
        <v>1156</v>
      </c>
      <c r="E83" s="1">
        <f t="shared" si="8"/>
        <v>134320298</v>
      </c>
      <c r="F83" s="4">
        <f t="shared" si="9"/>
        <v>5538013.7166293394</v>
      </c>
      <c r="G83" s="1">
        <f t="shared" si="10"/>
        <v>-1587416.7166293394</v>
      </c>
      <c r="H83" s="1">
        <f t="shared" si="11"/>
        <v>1587416.7166293394</v>
      </c>
      <c r="I83" s="1">
        <f t="shared" si="12"/>
        <v>2519891832234.2725</v>
      </c>
      <c r="J83" s="2">
        <f t="shared" si="13"/>
        <v>40.181691947554746</v>
      </c>
    </row>
    <row r="84" spans="1:10" ht="15.6" x14ac:dyDescent="0.3">
      <c r="A84" s="24">
        <v>44621</v>
      </c>
      <c r="B84" s="26">
        <v>5860668</v>
      </c>
      <c r="C84" s="1">
        <v>35</v>
      </c>
      <c r="D84" s="1">
        <f t="shared" si="7"/>
        <v>1225</v>
      </c>
      <c r="E84" s="1">
        <f t="shared" si="8"/>
        <v>205123380</v>
      </c>
      <c r="F84" s="4">
        <f t="shared" si="9"/>
        <v>5566968.5014837626</v>
      </c>
      <c r="G84" s="1">
        <f t="shared" si="10"/>
        <v>293699.49851623736</v>
      </c>
      <c r="H84" s="1">
        <f t="shared" si="11"/>
        <v>293699.49851623736</v>
      </c>
      <c r="I84" s="1">
        <f t="shared" si="12"/>
        <v>86259395428.689316</v>
      </c>
      <c r="J84" s="2">
        <f t="shared" si="13"/>
        <v>5.0113655732799973</v>
      </c>
    </row>
    <row r="85" spans="1:10" ht="15.6" x14ac:dyDescent="0.3">
      <c r="A85" s="24">
        <v>44652</v>
      </c>
      <c r="B85" s="25">
        <v>6410694</v>
      </c>
      <c r="C85" s="1">
        <v>36</v>
      </c>
      <c r="D85" s="1">
        <f t="shared" si="7"/>
        <v>1296</v>
      </c>
      <c r="E85" s="1">
        <f t="shared" si="8"/>
        <v>230784984</v>
      </c>
      <c r="F85" s="4">
        <f t="shared" si="9"/>
        <v>5595923.2863381859</v>
      </c>
      <c r="G85" s="1">
        <f t="shared" si="10"/>
        <v>814770.71366181411</v>
      </c>
      <c r="H85" s="1">
        <f t="shared" si="11"/>
        <v>814770.71366181411</v>
      </c>
      <c r="I85" s="1">
        <f t="shared" si="12"/>
        <v>663851315840.98193</v>
      </c>
      <c r="J85" s="2">
        <f t="shared" si="13"/>
        <v>12.709555528025735</v>
      </c>
    </row>
    <row r="86" spans="1:10" ht="15.6" x14ac:dyDescent="0.3">
      <c r="A86" s="24">
        <v>44682</v>
      </c>
      <c r="B86" s="25">
        <v>6989974</v>
      </c>
      <c r="C86" s="1">
        <v>37</v>
      </c>
      <c r="D86" s="1">
        <f t="shared" si="7"/>
        <v>1369</v>
      </c>
      <c r="E86" s="1">
        <f t="shared" si="8"/>
        <v>258629038</v>
      </c>
      <c r="F86" s="4">
        <f t="shared" si="9"/>
        <v>5624878.0711926091</v>
      </c>
      <c r="G86" s="1">
        <f t="shared" si="10"/>
        <v>1365095.9288073909</v>
      </c>
      <c r="H86" s="1">
        <f t="shared" si="11"/>
        <v>1365095.9288073909</v>
      </c>
      <c r="I86" s="1">
        <f t="shared" si="12"/>
        <v>1863486894846.5132</v>
      </c>
      <c r="J86" s="2">
        <f t="shared" si="13"/>
        <v>19.529342009103193</v>
      </c>
    </row>
    <row r="87" spans="1:10" ht="15.6" x14ac:dyDescent="0.3">
      <c r="A87" s="24">
        <v>44713</v>
      </c>
      <c r="B87" s="25">
        <v>6659594</v>
      </c>
      <c r="C87" s="1">
        <v>38</v>
      </c>
      <c r="D87" s="1">
        <f t="shared" si="7"/>
        <v>1444</v>
      </c>
      <c r="E87" s="1">
        <f t="shared" si="8"/>
        <v>253064572</v>
      </c>
      <c r="F87" s="4">
        <f t="shared" si="9"/>
        <v>5653832.8560470324</v>
      </c>
      <c r="G87" s="1">
        <f t="shared" si="10"/>
        <v>1005761.1439529676</v>
      </c>
      <c r="H87" s="1">
        <f t="shared" si="11"/>
        <v>1005761.1439529676</v>
      </c>
      <c r="I87" s="1">
        <f t="shared" si="12"/>
        <v>1011555478685.582</v>
      </c>
      <c r="J87" s="2">
        <f t="shared" si="13"/>
        <v>15.102439337187338</v>
      </c>
    </row>
    <row r="88" spans="1:10" ht="15.6" x14ac:dyDescent="0.3">
      <c r="A88" s="24">
        <v>44743</v>
      </c>
      <c r="B88" s="25">
        <v>6445730</v>
      </c>
      <c r="C88" s="1">
        <v>39</v>
      </c>
      <c r="D88" s="1">
        <f t="shared" si="7"/>
        <v>1521</v>
      </c>
      <c r="E88" s="1">
        <f t="shared" si="8"/>
        <v>251383470</v>
      </c>
      <c r="F88" s="4">
        <f t="shared" si="9"/>
        <v>5682787.6409014557</v>
      </c>
      <c r="G88" s="1">
        <f t="shared" si="10"/>
        <v>762942.35909854434</v>
      </c>
      <c r="H88" s="1">
        <f t="shared" si="11"/>
        <v>762942.35909854434</v>
      </c>
      <c r="I88" s="1">
        <f t="shared" si="12"/>
        <v>582081043306.85217</v>
      </c>
      <c r="J88" s="2">
        <f t="shared" si="13"/>
        <v>11.836399586990835</v>
      </c>
    </row>
    <row r="89" spans="1:10" ht="15.6" x14ac:dyDescent="0.3">
      <c r="A89" s="24">
        <v>44774</v>
      </c>
      <c r="B89" s="25">
        <v>6547547</v>
      </c>
      <c r="C89" s="1">
        <v>40</v>
      </c>
      <c r="D89" s="1">
        <f t="shared" si="7"/>
        <v>1600</v>
      </c>
      <c r="E89" s="1">
        <f t="shared" si="8"/>
        <v>261901880</v>
      </c>
      <c r="F89" s="4">
        <f t="shared" si="9"/>
        <v>5711742.4257558789</v>
      </c>
      <c r="G89" s="1">
        <f t="shared" si="10"/>
        <v>835804.57424412109</v>
      </c>
      <c r="H89" s="1">
        <f t="shared" si="11"/>
        <v>835804.57424412109</v>
      </c>
      <c r="I89" s="1">
        <f t="shared" si="12"/>
        <v>698569286327.39648</v>
      </c>
      <c r="J89" s="2">
        <f t="shared" si="13"/>
        <v>12.765155778860709</v>
      </c>
    </row>
    <row r="90" spans="1:10" ht="15.6" x14ac:dyDescent="0.3">
      <c r="A90" s="24">
        <v>44805</v>
      </c>
      <c r="B90" s="25">
        <v>6652810</v>
      </c>
      <c r="C90" s="1">
        <v>41</v>
      </c>
      <c r="D90" s="1">
        <f t="shared" si="7"/>
        <v>1681</v>
      </c>
      <c r="E90" s="1">
        <f t="shared" si="8"/>
        <v>272765210</v>
      </c>
      <c r="F90" s="4">
        <f t="shared" si="9"/>
        <v>5740697.2106103022</v>
      </c>
      <c r="G90" s="1">
        <f t="shared" si="10"/>
        <v>912112.78938969783</v>
      </c>
      <c r="H90" s="1">
        <f t="shared" si="11"/>
        <v>912112.78938969783</v>
      </c>
      <c r="I90" s="1">
        <f t="shared" si="12"/>
        <v>831949740568.25525</v>
      </c>
      <c r="J90" s="2">
        <f t="shared" si="13"/>
        <v>13.710188467575325</v>
      </c>
    </row>
    <row r="91" spans="1:10" ht="15.6" x14ac:dyDescent="0.3">
      <c r="A91" s="24">
        <v>44835</v>
      </c>
      <c r="B91" s="25">
        <v>7178149</v>
      </c>
      <c r="C91" s="1">
        <v>42</v>
      </c>
      <c r="D91" s="1">
        <f t="shared" si="7"/>
        <v>1764</v>
      </c>
      <c r="E91" s="1">
        <f t="shared" si="8"/>
        <v>301482258</v>
      </c>
      <c r="F91" s="4">
        <f t="shared" si="9"/>
        <v>5769651.9954647264</v>
      </c>
      <c r="G91" s="1">
        <f t="shared" si="10"/>
        <v>1408497.0045352736</v>
      </c>
      <c r="H91" s="1">
        <f t="shared" si="11"/>
        <v>1408497.0045352736</v>
      </c>
      <c r="I91" s="1">
        <f t="shared" si="12"/>
        <v>1983863811784.8386</v>
      </c>
      <c r="J91" s="2">
        <f t="shared" si="13"/>
        <v>19.622008466740851</v>
      </c>
    </row>
    <row r="92" spans="1:10" ht="15.6" x14ac:dyDescent="0.3">
      <c r="A92" s="24">
        <v>44866</v>
      </c>
      <c r="B92" s="25">
        <v>7250201</v>
      </c>
      <c r="C92" s="1">
        <v>43</v>
      </c>
      <c r="D92" s="1">
        <f t="shared" si="7"/>
        <v>1849</v>
      </c>
      <c r="E92" s="1">
        <f t="shared" si="8"/>
        <v>311758643</v>
      </c>
      <c r="F92" s="4">
        <f t="shared" si="9"/>
        <v>5798606.7803191496</v>
      </c>
      <c r="G92" s="1">
        <f t="shared" si="10"/>
        <v>1451594.2196808504</v>
      </c>
      <c r="H92" s="1">
        <f t="shared" si="11"/>
        <v>1451594.2196808504</v>
      </c>
      <c r="I92" s="1">
        <f t="shared" si="12"/>
        <v>2107125778610.8569</v>
      </c>
      <c r="J92" s="2">
        <f t="shared" si="13"/>
        <v>20.021434159975019</v>
      </c>
    </row>
    <row r="93" spans="1:10" ht="15.6" x14ac:dyDescent="0.3">
      <c r="A93" s="24">
        <v>44896</v>
      </c>
      <c r="B93" s="25">
        <v>7810639</v>
      </c>
      <c r="C93" s="1">
        <v>44</v>
      </c>
      <c r="D93" s="1">
        <f t="shared" si="7"/>
        <v>1936</v>
      </c>
      <c r="E93" s="1">
        <f t="shared" si="8"/>
        <v>343668116</v>
      </c>
      <c r="F93" s="4">
        <f t="shared" si="9"/>
        <v>5827561.5651735729</v>
      </c>
      <c r="G93" s="1">
        <f t="shared" si="10"/>
        <v>1983077.4348264271</v>
      </c>
      <c r="H93" s="1">
        <f t="shared" si="11"/>
        <v>1983077.4348264271</v>
      </c>
      <c r="I93" s="1">
        <f t="shared" si="12"/>
        <v>3932596112517.7622</v>
      </c>
      <c r="J93" s="2">
        <f t="shared" si="13"/>
        <v>25.389439133295333</v>
      </c>
    </row>
    <row r="94" spans="1:10" ht="15.6" x14ac:dyDescent="0.3">
      <c r="A94" s="24">
        <v>44927</v>
      </c>
      <c r="B94" s="25">
        <v>7664272</v>
      </c>
      <c r="C94" s="1">
        <v>45</v>
      </c>
      <c r="D94" s="1">
        <f t="shared" si="7"/>
        <v>2025</v>
      </c>
      <c r="E94" s="1">
        <f t="shared" si="8"/>
        <v>344892240</v>
      </c>
      <c r="F94" s="4">
        <f t="shared" si="9"/>
        <v>5856516.3500279961</v>
      </c>
      <c r="G94" s="1">
        <f t="shared" si="10"/>
        <v>1807755.6499720039</v>
      </c>
      <c r="H94" s="1">
        <f t="shared" si="11"/>
        <v>1807755.6499720039</v>
      </c>
      <c r="I94" s="1">
        <f t="shared" si="12"/>
        <v>3267980490005.7021</v>
      </c>
      <c r="J94" s="2">
        <f t="shared" si="13"/>
        <v>23.586788803581136</v>
      </c>
    </row>
    <row r="95" spans="1:10" ht="15.6" x14ac:dyDescent="0.3">
      <c r="A95" s="24">
        <v>44958</v>
      </c>
      <c r="B95" s="25">
        <v>7504642</v>
      </c>
      <c r="C95" s="1">
        <v>46</v>
      </c>
      <c r="D95" s="1">
        <f t="shared" si="7"/>
        <v>2116</v>
      </c>
      <c r="E95" s="1">
        <f t="shared" si="8"/>
        <v>345213532</v>
      </c>
      <c r="F95" s="4">
        <f t="shared" si="9"/>
        <v>5885471.1348824194</v>
      </c>
      <c r="G95" s="1">
        <f t="shared" si="10"/>
        <v>1619170.8651175806</v>
      </c>
      <c r="H95" s="1">
        <f t="shared" si="11"/>
        <v>1619170.8651175806</v>
      </c>
      <c r="I95" s="1">
        <f t="shared" si="12"/>
        <v>2621714290445.6143</v>
      </c>
      <c r="J95" s="2">
        <f t="shared" si="13"/>
        <v>21.575591015768385</v>
      </c>
    </row>
    <row r="96" spans="1:10" ht="15.6" x14ac:dyDescent="0.3">
      <c r="A96" s="27">
        <v>44986</v>
      </c>
      <c r="B96" s="28">
        <v>8151131</v>
      </c>
      <c r="C96" s="1">
        <v>47</v>
      </c>
      <c r="D96" s="29">
        <f t="shared" si="7"/>
        <v>2209</v>
      </c>
      <c r="E96" s="29">
        <f t="shared" si="8"/>
        <v>383103157</v>
      </c>
      <c r="F96" s="4">
        <f t="shared" si="9"/>
        <v>5914425.9197368426</v>
      </c>
      <c r="G96" s="29">
        <f t="shared" si="10"/>
        <v>2236705.0802631574</v>
      </c>
      <c r="H96" s="29">
        <f t="shared" si="11"/>
        <v>2236705.0802631574</v>
      </c>
      <c r="I96" s="29">
        <f t="shared" si="12"/>
        <v>5002849616075.0176</v>
      </c>
      <c r="J96" s="30">
        <f t="shared" si="13"/>
        <v>27.440426123235628</v>
      </c>
    </row>
    <row r="97" spans="1:10" ht="15" thickBot="1" x14ac:dyDescent="0.35">
      <c r="A97" s="37"/>
      <c r="B97" s="40">
        <f>SUM(B2:B96)</f>
        <v>432587348</v>
      </c>
      <c r="C97" s="37"/>
      <c r="D97" s="36">
        <f ca="1">SUM(D2:D398)</f>
        <v>71440</v>
      </c>
      <c r="E97" s="36">
        <f ca="1">SUM(E2:E398)</f>
        <v>2068529830</v>
      </c>
      <c r="I97" s="36">
        <f ca="1">SUM(I2:I398)</f>
        <v>2243495421599856</v>
      </c>
      <c r="J97" s="36">
        <f ca="1">SUM(J2:J398)</f>
        <v>9500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70C5-4B13-4E2E-B559-D086C67FF6BD}">
  <dimension ref="A1:L97"/>
  <sheetViews>
    <sheetView tabSelected="1" workbookViewId="0">
      <selection sqref="A1:C96"/>
    </sheetView>
  </sheetViews>
  <sheetFormatPr defaultRowHeight="14.4" x14ac:dyDescent="0.3"/>
  <cols>
    <col min="2" max="2" width="19" bestFit="1" customWidth="1"/>
    <col min="3" max="3" width="21.21875" customWidth="1"/>
    <col min="6" max="6" width="12" bestFit="1" customWidth="1"/>
    <col min="7" max="7" width="15.44140625" customWidth="1"/>
    <col min="11" max="11" width="14.88671875" customWidth="1"/>
    <col min="12" max="12" width="12" bestFit="1" customWidth="1"/>
  </cols>
  <sheetData>
    <row r="1" spans="1:12" ht="16.2" thickBot="1" x14ac:dyDescent="0.35">
      <c r="A1" s="43" t="s">
        <v>21</v>
      </c>
      <c r="B1" s="43" t="s">
        <v>22</v>
      </c>
      <c r="C1" s="6" t="s">
        <v>19</v>
      </c>
      <c r="D1" s="6" t="s">
        <v>0</v>
      </c>
      <c r="E1" s="6" t="s">
        <v>1</v>
      </c>
      <c r="F1" s="6" t="s">
        <v>2</v>
      </c>
      <c r="G1" s="7" t="s">
        <v>3</v>
      </c>
    </row>
    <row r="2" spans="1:12" ht="16.2" thickBot="1" x14ac:dyDescent="0.35">
      <c r="A2" s="24">
        <v>42095</v>
      </c>
      <c r="B2" s="25">
        <v>2619229</v>
      </c>
      <c r="C2" s="4">
        <f>(($L$2*B2)+((1-$L$2)*0))</f>
        <v>864345.57000000007</v>
      </c>
      <c r="D2" s="4">
        <f>B2-C2</f>
        <v>1754883.43</v>
      </c>
      <c r="E2" s="4">
        <f>ABS(D2)</f>
        <v>1754883.43</v>
      </c>
      <c r="F2" s="4">
        <f>E2*E2</f>
        <v>3079615852888.5645</v>
      </c>
      <c r="G2" s="5">
        <f>(E2/B2)*100</f>
        <v>67</v>
      </c>
      <c r="K2" s="8" t="s">
        <v>20</v>
      </c>
      <c r="L2" s="9">
        <v>0.33</v>
      </c>
    </row>
    <row r="3" spans="1:12" ht="16.2" thickBot="1" x14ac:dyDescent="0.35">
      <c r="A3" s="24">
        <v>42125</v>
      </c>
      <c r="B3" s="25">
        <v>2916342</v>
      </c>
      <c r="C3" s="1">
        <f>(($L$2*B3)+((1-$L$2)*C2))</f>
        <v>1541504.3919000002</v>
      </c>
      <c r="D3" s="1">
        <f>B3-C3</f>
        <v>1374837.6080999998</v>
      </c>
      <c r="E3" s="1">
        <f>ABS(D3)</f>
        <v>1374837.6080999998</v>
      </c>
      <c r="F3" s="1">
        <f>E3*E3</f>
        <v>1890178448646.1287</v>
      </c>
      <c r="G3" s="2">
        <f>(E3/B3)*100</f>
        <v>47.142537058410838</v>
      </c>
    </row>
    <row r="4" spans="1:12" ht="15.6" x14ac:dyDescent="0.3">
      <c r="A4" s="24">
        <v>42156</v>
      </c>
      <c r="B4" s="25">
        <v>2675536</v>
      </c>
      <c r="C4" s="1">
        <f t="shared" ref="C4:C67" si="0">(($L$2*B4)+((1-$L$2)*C3))</f>
        <v>1915734.8225730001</v>
      </c>
      <c r="D4" s="1">
        <f t="shared" ref="D4:D67" si="1">B4-C4</f>
        <v>759801.1774269999</v>
      </c>
      <c r="E4" s="1">
        <f t="shared" ref="E4:E67" si="2">ABS(D4)</f>
        <v>759801.1774269999</v>
      </c>
      <c r="F4" s="1">
        <f t="shared" ref="F4:F67" si="3">E4*E4</f>
        <v>577297829219.45532</v>
      </c>
      <c r="G4" s="2">
        <f t="shared" ref="G4:G67" si="4">(E4/B4)*100</f>
        <v>28.398092099190585</v>
      </c>
      <c r="K4" s="10" t="s">
        <v>4</v>
      </c>
      <c r="L4" s="13">
        <f ca="1">F97/397</f>
        <v>120989530007.23129</v>
      </c>
    </row>
    <row r="5" spans="1:12" ht="15.6" x14ac:dyDescent="0.3">
      <c r="A5" s="24">
        <v>42186</v>
      </c>
      <c r="B5" s="25">
        <v>2553602</v>
      </c>
      <c r="C5" s="1">
        <f t="shared" si="0"/>
        <v>2126230.9911239101</v>
      </c>
      <c r="D5" s="1">
        <f t="shared" si="1"/>
        <v>427371.00887608994</v>
      </c>
      <c r="E5" s="1">
        <f t="shared" si="2"/>
        <v>427371.00887608994</v>
      </c>
      <c r="F5" s="1">
        <f t="shared" si="3"/>
        <v>182645979227.76694</v>
      </c>
      <c r="G5" s="2">
        <f t="shared" si="4"/>
        <v>16.736006976658459</v>
      </c>
      <c r="K5" s="11" t="s">
        <v>5</v>
      </c>
      <c r="L5" s="14">
        <f ca="1">SQRT(L4)</f>
        <v>347835.49273648212</v>
      </c>
    </row>
    <row r="6" spans="1:12" ht="15.6" x14ac:dyDescent="0.3">
      <c r="A6" s="24">
        <v>42217</v>
      </c>
      <c r="B6" s="25">
        <v>2519586</v>
      </c>
      <c r="C6" s="1">
        <f t="shared" si="0"/>
        <v>2256038.1440530196</v>
      </c>
      <c r="D6" s="1">
        <f t="shared" si="1"/>
        <v>263547.85594698042</v>
      </c>
      <c r="E6" s="1">
        <f t="shared" si="2"/>
        <v>263547.85594698042</v>
      </c>
      <c r="F6" s="1">
        <f t="shared" si="3"/>
        <v>69457472374.250336</v>
      </c>
      <c r="G6" s="2">
        <f t="shared" si="4"/>
        <v>10.459966674960903</v>
      </c>
      <c r="K6" s="11" t="s">
        <v>6</v>
      </c>
      <c r="L6" s="14">
        <f ca="1">G97/397</f>
        <v>9.968887776142962</v>
      </c>
    </row>
    <row r="7" spans="1:12" ht="16.2" thickBot="1" x14ac:dyDescent="0.35">
      <c r="A7" s="24">
        <v>42248</v>
      </c>
      <c r="B7" s="25">
        <v>2557021</v>
      </c>
      <c r="C7" s="1">
        <f t="shared" si="0"/>
        <v>2355362.4865155229</v>
      </c>
      <c r="D7" s="1">
        <f t="shared" si="1"/>
        <v>201658.51348447707</v>
      </c>
      <c r="E7" s="1">
        <f t="shared" si="2"/>
        <v>201658.51348447707</v>
      </c>
      <c r="F7" s="1">
        <f t="shared" si="3"/>
        <v>40666156060.76902</v>
      </c>
      <c r="G7" s="2">
        <f t="shared" si="4"/>
        <v>7.8864629381016851</v>
      </c>
      <c r="K7" s="12" t="s">
        <v>7</v>
      </c>
      <c r="L7" s="15">
        <f ca="1">100-L6</f>
        <v>90.031112223857036</v>
      </c>
    </row>
    <row r="8" spans="1:12" ht="15.6" x14ac:dyDescent="0.3">
      <c r="A8" s="24">
        <v>42278</v>
      </c>
      <c r="B8" s="25">
        <v>2718376</v>
      </c>
      <c r="C8" s="1">
        <f t="shared" si="0"/>
        <v>2475156.9459654</v>
      </c>
      <c r="D8" s="1">
        <f t="shared" si="1"/>
        <v>243219.05403460003</v>
      </c>
      <c r="E8" s="1">
        <f t="shared" si="2"/>
        <v>243219.05403460003</v>
      </c>
      <c r="F8" s="1">
        <f t="shared" si="3"/>
        <v>59155508245.485695</v>
      </c>
      <c r="G8" s="2">
        <f t="shared" si="4"/>
        <v>8.9472190026177394</v>
      </c>
    </row>
    <row r="9" spans="1:12" ht="15.6" x14ac:dyDescent="0.3">
      <c r="A9" s="24">
        <v>42309</v>
      </c>
      <c r="B9" s="25">
        <v>2728183</v>
      </c>
      <c r="C9" s="1">
        <f t="shared" si="0"/>
        <v>2558655.5437968178</v>
      </c>
      <c r="D9" s="1">
        <f t="shared" si="1"/>
        <v>169527.45620318223</v>
      </c>
      <c r="E9" s="1">
        <f t="shared" si="2"/>
        <v>169527.45620318223</v>
      </c>
      <c r="F9" s="1">
        <f t="shared" si="3"/>
        <v>28739558406.721867</v>
      </c>
      <c r="G9" s="2">
        <f t="shared" si="4"/>
        <v>6.213932723837889</v>
      </c>
    </row>
    <row r="10" spans="1:12" ht="15.6" x14ac:dyDescent="0.3">
      <c r="A10" s="24">
        <v>42339</v>
      </c>
      <c r="B10" s="25">
        <v>2885345</v>
      </c>
      <c r="C10" s="1">
        <f t="shared" si="0"/>
        <v>2666463.0643438678</v>
      </c>
      <c r="D10" s="1">
        <f t="shared" si="1"/>
        <v>218881.93565613218</v>
      </c>
      <c r="E10" s="1">
        <f t="shared" si="2"/>
        <v>218881.93565613218</v>
      </c>
      <c r="F10" s="1">
        <f t="shared" si="3"/>
        <v>47909301756.575188</v>
      </c>
      <c r="G10" s="2">
        <f t="shared" si="4"/>
        <v>7.5859883534250567</v>
      </c>
    </row>
    <row r="11" spans="1:12" ht="15.6" x14ac:dyDescent="0.3">
      <c r="A11" s="24">
        <v>42370</v>
      </c>
      <c r="B11" s="25">
        <v>2865441</v>
      </c>
      <c r="C11" s="1">
        <f t="shared" si="0"/>
        <v>2732125.7831103913</v>
      </c>
      <c r="D11" s="1">
        <f t="shared" si="1"/>
        <v>133315.21688960865</v>
      </c>
      <c r="E11" s="1">
        <f t="shared" si="2"/>
        <v>133315.21688960865</v>
      </c>
      <c r="F11" s="1">
        <f t="shared" si="3"/>
        <v>17772947054.323395</v>
      </c>
      <c r="G11" s="2">
        <f t="shared" si="4"/>
        <v>4.6525200445449286</v>
      </c>
    </row>
    <row r="12" spans="1:12" ht="15.6" x14ac:dyDescent="0.3">
      <c r="A12" s="24">
        <v>42401</v>
      </c>
      <c r="B12" s="25">
        <v>2888911</v>
      </c>
      <c r="C12" s="1">
        <f t="shared" si="0"/>
        <v>2783864.904683962</v>
      </c>
      <c r="D12" s="1">
        <f t="shared" si="1"/>
        <v>105046.095316038</v>
      </c>
      <c r="E12" s="1">
        <f t="shared" si="2"/>
        <v>105046.095316038</v>
      </c>
      <c r="F12" s="1">
        <f t="shared" si="3"/>
        <v>11034682141.146141</v>
      </c>
      <c r="G12" s="2">
        <f t="shared" si="4"/>
        <v>3.6361831609225073</v>
      </c>
    </row>
    <row r="13" spans="1:12" ht="15.6" x14ac:dyDescent="0.3">
      <c r="A13" s="24">
        <v>42430</v>
      </c>
      <c r="B13" s="25">
        <v>3176114</v>
      </c>
      <c r="C13" s="1">
        <f t="shared" si="0"/>
        <v>2913307.1061382545</v>
      </c>
      <c r="D13" s="1">
        <f t="shared" si="1"/>
        <v>262806.89386174548</v>
      </c>
      <c r="E13" s="1">
        <f t="shared" si="2"/>
        <v>262806.89386174548</v>
      </c>
      <c r="F13" s="1">
        <f t="shared" si="3"/>
        <v>69067463461.258759</v>
      </c>
      <c r="G13" s="2">
        <f t="shared" si="4"/>
        <v>8.2744792492254824</v>
      </c>
    </row>
    <row r="14" spans="1:12" ht="15.6" x14ac:dyDescent="0.3">
      <c r="A14" s="24">
        <v>42461</v>
      </c>
      <c r="B14" s="25">
        <v>3456967</v>
      </c>
      <c r="C14" s="1">
        <f t="shared" si="0"/>
        <v>3092714.8711126307</v>
      </c>
      <c r="D14" s="1">
        <f t="shared" si="1"/>
        <v>364252.1288873693</v>
      </c>
      <c r="E14" s="1">
        <f t="shared" si="2"/>
        <v>364252.1288873693</v>
      </c>
      <c r="F14" s="1">
        <f t="shared" si="3"/>
        <v>132679613398.9807</v>
      </c>
      <c r="G14" s="2">
        <f t="shared" si="4"/>
        <v>10.536754585374094</v>
      </c>
    </row>
    <row r="15" spans="1:12" ht="15.6" x14ac:dyDescent="0.3">
      <c r="A15" s="24">
        <v>42491</v>
      </c>
      <c r="B15" s="25">
        <v>3734942</v>
      </c>
      <c r="C15" s="1">
        <f t="shared" si="0"/>
        <v>3304649.8236454623</v>
      </c>
      <c r="D15" s="1">
        <f t="shared" si="1"/>
        <v>430292.17635453772</v>
      </c>
      <c r="E15" s="1">
        <f t="shared" si="2"/>
        <v>430292.17635453772</v>
      </c>
      <c r="F15" s="1">
        <f t="shared" si="3"/>
        <v>185151357031.92459</v>
      </c>
      <c r="G15" s="2">
        <f t="shared" si="4"/>
        <v>11.520719099641646</v>
      </c>
    </row>
    <row r="16" spans="1:12" ht="15.6" x14ac:dyDescent="0.3">
      <c r="A16" s="24">
        <v>42522</v>
      </c>
      <c r="B16" s="25">
        <v>3390873</v>
      </c>
      <c r="C16" s="1">
        <f t="shared" si="0"/>
        <v>3333103.4718424594</v>
      </c>
      <c r="D16" s="1">
        <f t="shared" si="1"/>
        <v>57769.528157540597</v>
      </c>
      <c r="E16" s="1">
        <f t="shared" si="2"/>
        <v>57769.528157540597</v>
      </c>
      <c r="F16" s="1">
        <f t="shared" si="3"/>
        <v>3337318383.5448761</v>
      </c>
      <c r="G16" s="2">
        <f t="shared" si="4"/>
        <v>1.7036771402981061</v>
      </c>
    </row>
    <row r="17" spans="1:7" ht="15.6" x14ac:dyDescent="0.3">
      <c r="A17" s="24">
        <v>42552</v>
      </c>
      <c r="B17" s="25">
        <v>3758372</v>
      </c>
      <c r="C17" s="1">
        <f t="shared" si="0"/>
        <v>3473442.0861344477</v>
      </c>
      <c r="D17" s="1">
        <f t="shared" si="1"/>
        <v>284929.91386555228</v>
      </c>
      <c r="E17" s="1">
        <f t="shared" si="2"/>
        <v>284929.91386555228</v>
      </c>
      <c r="F17" s="1">
        <f t="shared" si="3"/>
        <v>81185055815.431046</v>
      </c>
      <c r="G17" s="2">
        <f t="shared" si="4"/>
        <v>7.5812057418891019</v>
      </c>
    </row>
    <row r="18" spans="1:7" ht="15.6" x14ac:dyDescent="0.3">
      <c r="A18" s="24">
        <v>42583</v>
      </c>
      <c r="B18" s="25">
        <v>3627911</v>
      </c>
      <c r="C18" s="1">
        <f t="shared" si="0"/>
        <v>3524416.82771008</v>
      </c>
      <c r="D18" s="1">
        <f t="shared" si="1"/>
        <v>103494.17228992004</v>
      </c>
      <c r="E18" s="1">
        <f t="shared" si="2"/>
        <v>103494.17228992004</v>
      </c>
      <c r="F18" s="1">
        <f t="shared" si="3"/>
        <v>10711043697.975653</v>
      </c>
      <c r="G18" s="2">
        <f t="shared" si="4"/>
        <v>2.852720816192019</v>
      </c>
    </row>
    <row r="19" spans="1:7" ht="15.6" x14ac:dyDescent="0.3">
      <c r="A19" s="24">
        <v>42614</v>
      </c>
      <c r="B19" s="25">
        <v>3597646</v>
      </c>
      <c r="C19" s="1">
        <f t="shared" si="0"/>
        <v>3548582.4545657537</v>
      </c>
      <c r="D19" s="1">
        <f t="shared" si="1"/>
        <v>49063.545434246305</v>
      </c>
      <c r="E19" s="1">
        <f t="shared" si="2"/>
        <v>49063.545434246305</v>
      </c>
      <c r="F19" s="1">
        <f t="shared" si="3"/>
        <v>2407231490.5783515</v>
      </c>
      <c r="G19" s="2">
        <f t="shared" si="4"/>
        <v>1.3637680148143065</v>
      </c>
    </row>
    <row r="20" spans="1:7" ht="15.6" x14ac:dyDescent="0.3">
      <c r="A20" s="24">
        <v>42644</v>
      </c>
      <c r="B20" s="25">
        <v>4066016</v>
      </c>
      <c r="C20" s="1">
        <f t="shared" si="0"/>
        <v>3719335.5245590545</v>
      </c>
      <c r="D20" s="1">
        <f t="shared" si="1"/>
        <v>346680.47544094548</v>
      </c>
      <c r="E20" s="1">
        <f t="shared" si="2"/>
        <v>346680.47544094548</v>
      </c>
      <c r="F20" s="1">
        <f t="shared" si="3"/>
        <v>120187352051.96001</v>
      </c>
      <c r="G20" s="2">
        <f t="shared" si="4"/>
        <v>8.5262939309866344</v>
      </c>
    </row>
    <row r="21" spans="1:7" ht="15.6" x14ac:dyDescent="0.3">
      <c r="A21" s="24">
        <v>42675</v>
      </c>
      <c r="B21" s="25">
        <v>4176526</v>
      </c>
      <c r="C21" s="1">
        <f t="shared" si="0"/>
        <v>3870208.3814545665</v>
      </c>
      <c r="D21" s="1">
        <f t="shared" si="1"/>
        <v>306317.61854543351</v>
      </c>
      <c r="E21" s="1">
        <f t="shared" si="2"/>
        <v>306317.61854543351</v>
      </c>
      <c r="F21" s="1">
        <f t="shared" si="3"/>
        <v>93830483431.345703</v>
      </c>
      <c r="G21" s="2">
        <f t="shared" si="4"/>
        <v>7.3342682062899529</v>
      </c>
    </row>
    <row r="22" spans="1:7" ht="15.6" x14ac:dyDescent="0.3">
      <c r="A22" s="24">
        <v>42705</v>
      </c>
      <c r="B22" s="25">
        <v>4317478</v>
      </c>
      <c r="C22" s="1">
        <f t="shared" si="0"/>
        <v>4017807.3555745594</v>
      </c>
      <c r="D22" s="1">
        <f t="shared" si="1"/>
        <v>299670.64442544058</v>
      </c>
      <c r="E22" s="1">
        <f t="shared" si="2"/>
        <v>299670.64442544058</v>
      </c>
      <c r="F22" s="1">
        <f t="shared" si="3"/>
        <v>89802495130.358841</v>
      </c>
      <c r="G22" s="2">
        <f t="shared" si="4"/>
        <v>6.9408725284863193</v>
      </c>
    </row>
    <row r="23" spans="1:7" ht="15.6" x14ac:dyDescent="0.3">
      <c r="A23" s="24">
        <v>42736</v>
      </c>
      <c r="B23" s="25">
        <v>4295478</v>
      </c>
      <c r="C23" s="1">
        <f t="shared" si="0"/>
        <v>4109438.6682349546</v>
      </c>
      <c r="D23" s="1">
        <f t="shared" si="1"/>
        <v>186039.33176504541</v>
      </c>
      <c r="E23" s="1">
        <f t="shared" si="2"/>
        <v>186039.33176504541</v>
      </c>
      <c r="F23" s="1">
        <f t="shared" si="3"/>
        <v>34610632963.584633</v>
      </c>
      <c r="G23" s="2">
        <f t="shared" si="4"/>
        <v>4.3310507413853685</v>
      </c>
    </row>
    <row r="24" spans="1:7" ht="15.6" x14ac:dyDescent="0.3">
      <c r="A24" s="24">
        <v>42767</v>
      </c>
      <c r="B24" s="25">
        <v>3811657</v>
      </c>
      <c r="C24" s="1">
        <f t="shared" si="0"/>
        <v>4011170.7177174194</v>
      </c>
      <c r="D24" s="1">
        <f t="shared" si="1"/>
        <v>-199513.71771741938</v>
      </c>
      <c r="E24" s="1">
        <f t="shared" si="2"/>
        <v>199513.71771741938</v>
      </c>
      <c r="F24" s="1">
        <f t="shared" si="3"/>
        <v>39805723557.426102</v>
      </c>
      <c r="G24" s="2">
        <f t="shared" si="4"/>
        <v>5.2343040760860537</v>
      </c>
    </row>
    <row r="25" spans="1:7" ht="15.6" x14ac:dyDescent="0.3">
      <c r="A25" s="24">
        <v>42795</v>
      </c>
      <c r="B25" s="25">
        <v>4054441</v>
      </c>
      <c r="C25" s="1">
        <f t="shared" si="0"/>
        <v>4025449.9108706703</v>
      </c>
      <c r="D25" s="1">
        <f t="shared" si="1"/>
        <v>28991.089129329659</v>
      </c>
      <c r="E25" s="1">
        <f t="shared" si="2"/>
        <v>28991.089129329659</v>
      </c>
      <c r="F25" s="1">
        <f t="shared" si="3"/>
        <v>840483248.90473628</v>
      </c>
      <c r="G25" s="2">
        <f t="shared" si="4"/>
        <v>0.7150452831680042</v>
      </c>
    </row>
    <row r="26" spans="1:7" ht="15.6" x14ac:dyDescent="0.3">
      <c r="A26" s="24">
        <v>42826</v>
      </c>
      <c r="B26" s="25">
        <v>3999862</v>
      </c>
      <c r="C26" s="1">
        <f t="shared" si="0"/>
        <v>4017005.9002833487</v>
      </c>
      <c r="D26" s="1">
        <f t="shared" si="1"/>
        <v>-17143.900283348747</v>
      </c>
      <c r="E26" s="1">
        <f t="shared" si="2"/>
        <v>17143.900283348747</v>
      </c>
      <c r="F26" s="1">
        <f t="shared" si="3"/>
        <v>293913316.9254052</v>
      </c>
      <c r="G26" s="2">
        <f t="shared" si="4"/>
        <v>0.42861229420786884</v>
      </c>
    </row>
    <row r="27" spans="1:7" ht="15.6" x14ac:dyDescent="0.3">
      <c r="A27" s="24">
        <v>42856</v>
      </c>
      <c r="B27" s="25">
        <v>4435720</v>
      </c>
      <c r="C27" s="1">
        <f t="shared" si="0"/>
        <v>4155181.5531898434</v>
      </c>
      <c r="D27" s="1">
        <f t="shared" si="1"/>
        <v>280538.44681015657</v>
      </c>
      <c r="E27" s="1">
        <f t="shared" si="2"/>
        <v>280538.44681015657</v>
      </c>
      <c r="F27" s="1">
        <f t="shared" si="3"/>
        <v>78701820138.655045</v>
      </c>
      <c r="G27" s="2">
        <f t="shared" si="4"/>
        <v>6.3245301058262591</v>
      </c>
    </row>
    <row r="28" spans="1:7" ht="15.6" x14ac:dyDescent="0.3">
      <c r="A28" s="24">
        <v>42887</v>
      </c>
      <c r="B28" s="25">
        <v>4048386</v>
      </c>
      <c r="C28" s="1">
        <f t="shared" si="0"/>
        <v>4119939.0206371946</v>
      </c>
      <c r="D28" s="1">
        <f t="shared" si="1"/>
        <v>-71553.020637194626</v>
      </c>
      <c r="E28" s="1">
        <f t="shared" si="2"/>
        <v>71553.020637194626</v>
      </c>
      <c r="F28" s="1">
        <f t="shared" si="3"/>
        <v>5119834762.3067999</v>
      </c>
      <c r="G28" s="2">
        <f t="shared" si="4"/>
        <v>1.7674456101072038</v>
      </c>
    </row>
    <row r="29" spans="1:7" ht="15.6" x14ac:dyDescent="0.3">
      <c r="A29" s="24">
        <v>42917</v>
      </c>
      <c r="B29" s="25">
        <v>3963236</v>
      </c>
      <c r="C29" s="1">
        <f t="shared" si="0"/>
        <v>4068227.0238269204</v>
      </c>
      <c r="D29" s="1">
        <f t="shared" si="1"/>
        <v>-104991.02382692043</v>
      </c>
      <c r="E29" s="1">
        <f t="shared" si="2"/>
        <v>104991.02382692043</v>
      </c>
      <c r="F29" s="1">
        <f t="shared" si="3"/>
        <v>11023115084.224974</v>
      </c>
      <c r="G29" s="2">
        <f t="shared" si="4"/>
        <v>2.6491236915217877</v>
      </c>
    </row>
    <row r="30" spans="1:7" ht="15.6" x14ac:dyDescent="0.3">
      <c r="A30" s="24">
        <v>42948</v>
      </c>
      <c r="B30" s="25">
        <v>3943325</v>
      </c>
      <c r="C30" s="1">
        <f t="shared" si="0"/>
        <v>4027009.3559640362</v>
      </c>
      <c r="D30" s="1">
        <f t="shared" si="1"/>
        <v>-83684.355964036193</v>
      </c>
      <c r="E30" s="1">
        <f t="shared" si="2"/>
        <v>83684.355964036193</v>
      </c>
      <c r="F30" s="1">
        <f t="shared" si="3"/>
        <v>7003071433.1155195</v>
      </c>
      <c r="G30" s="2">
        <f t="shared" si="4"/>
        <v>2.1221775015763651</v>
      </c>
    </row>
    <row r="31" spans="1:7" ht="15.6" x14ac:dyDescent="0.3">
      <c r="A31" s="24">
        <v>42979</v>
      </c>
      <c r="B31" s="25">
        <v>3912246</v>
      </c>
      <c r="C31" s="1">
        <f t="shared" si="0"/>
        <v>3989137.448495904</v>
      </c>
      <c r="D31" s="1">
        <f t="shared" si="1"/>
        <v>-76891.448495903984</v>
      </c>
      <c r="E31" s="1">
        <f t="shared" si="2"/>
        <v>76891.448495903984</v>
      </c>
      <c r="F31" s="1">
        <f t="shared" si="3"/>
        <v>5912294851.798255</v>
      </c>
      <c r="G31" s="2">
        <f t="shared" si="4"/>
        <v>1.9654042331669324</v>
      </c>
    </row>
    <row r="32" spans="1:7" ht="15.6" x14ac:dyDescent="0.3">
      <c r="A32" s="24">
        <v>43009</v>
      </c>
      <c r="B32" s="25">
        <v>4391618</v>
      </c>
      <c r="C32" s="1">
        <f t="shared" si="0"/>
        <v>4121956.0304922555</v>
      </c>
      <c r="D32" s="1">
        <f t="shared" si="1"/>
        <v>269661.96950774454</v>
      </c>
      <c r="E32" s="1">
        <f t="shared" si="2"/>
        <v>269661.96950774454</v>
      </c>
      <c r="F32" s="1">
        <f t="shared" si="3"/>
        <v>72717577798.795746</v>
      </c>
      <c r="G32" s="2">
        <f t="shared" si="4"/>
        <v>6.1403785463067271</v>
      </c>
    </row>
    <row r="33" spans="1:7" ht="15.6" x14ac:dyDescent="0.3">
      <c r="A33" s="24">
        <v>43040</v>
      </c>
      <c r="B33" s="25">
        <v>4382236</v>
      </c>
      <c r="C33" s="1">
        <f t="shared" si="0"/>
        <v>4207848.4204298109</v>
      </c>
      <c r="D33" s="1">
        <f t="shared" si="1"/>
        <v>174387.57957018912</v>
      </c>
      <c r="E33" s="1">
        <f t="shared" si="2"/>
        <v>174387.57957018912</v>
      </c>
      <c r="F33" s="1">
        <f t="shared" si="3"/>
        <v>30411027908.349041</v>
      </c>
      <c r="G33" s="2">
        <f t="shared" si="4"/>
        <v>3.9794200853214918</v>
      </c>
    </row>
    <row r="34" spans="1:7" ht="15.6" x14ac:dyDescent="0.3">
      <c r="A34" s="24">
        <v>43070</v>
      </c>
      <c r="B34" s="25">
        <v>4720190</v>
      </c>
      <c r="C34" s="1">
        <f t="shared" si="0"/>
        <v>4376921.1416879734</v>
      </c>
      <c r="D34" s="1">
        <f t="shared" si="1"/>
        <v>343268.8583120266</v>
      </c>
      <c r="E34" s="1">
        <f t="shared" si="2"/>
        <v>343268.8583120266</v>
      </c>
      <c r="F34" s="1">
        <f t="shared" si="3"/>
        <v>117833509086.84219</v>
      </c>
      <c r="G34" s="2">
        <f t="shared" si="4"/>
        <v>7.2723525602153005</v>
      </c>
    </row>
    <row r="35" spans="1:7" ht="15.6" x14ac:dyDescent="0.3">
      <c r="A35" s="24">
        <v>43101</v>
      </c>
      <c r="B35" s="25">
        <v>4877468</v>
      </c>
      <c r="C35" s="1">
        <f t="shared" si="0"/>
        <v>4542101.6049309419</v>
      </c>
      <c r="D35" s="1">
        <f t="shared" si="1"/>
        <v>335366.39506905805</v>
      </c>
      <c r="E35" s="1">
        <f t="shared" si="2"/>
        <v>335366.39506905805</v>
      </c>
      <c r="F35" s="1">
        <f t="shared" si="3"/>
        <v>112470618941.61552</v>
      </c>
      <c r="G35" s="2">
        <f t="shared" si="4"/>
        <v>6.875829735203963</v>
      </c>
    </row>
    <row r="36" spans="1:7" ht="15.6" x14ac:dyDescent="0.3">
      <c r="A36" s="24">
        <v>43132</v>
      </c>
      <c r="B36" s="25">
        <v>4574660</v>
      </c>
      <c r="C36" s="1">
        <f t="shared" si="0"/>
        <v>4552845.8753037304</v>
      </c>
      <c r="D36" s="1">
        <f t="shared" si="1"/>
        <v>21814.124696269631</v>
      </c>
      <c r="E36" s="1">
        <f t="shared" si="2"/>
        <v>21814.124696269631</v>
      </c>
      <c r="F36" s="1">
        <f t="shared" si="3"/>
        <v>475856036.26440066</v>
      </c>
      <c r="G36" s="2">
        <f t="shared" si="4"/>
        <v>0.47684690657381379</v>
      </c>
    </row>
    <row r="37" spans="1:7" ht="15.6" x14ac:dyDescent="0.3">
      <c r="A37" s="24">
        <v>43160</v>
      </c>
      <c r="B37" s="25">
        <v>4892897</v>
      </c>
      <c r="C37" s="1">
        <f t="shared" si="0"/>
        <v>4665062.7464534994</v>
      </c>
      <c r="D37" s="1">
        <f t="shared" si="1"/>
        <v>227834.25354650058</v>
      </c>
      <c r="E37" s="1">
        <f t="shared" si="2"/>
        <v>227834.25354650058</v>
      </c>
      <c r="F37" s="1">
        <f t="shared" si="3"/>
        <v>51908447089.09111</v>
      </c>
      <c r="G37" s="2">
        <f t="shared" si="4"/>
        <v>4.6564285646417769</v>
      </c>
    </row>
    <row r="38" spans="1:7" ht="15.6" x14ac:dyDescent="0.3">
      <c r="A38" s="24">
        <v>43191</v>
      </c>
      <c r="B38" s="25">
        <v>4898744</v>
      </c>
      <c r="C38" s="1">
        <f t="shared" si="0"/>
        <v>4742177.5601238441</v>
      </c>
      <c r="D38" s="1">
        <f t="shared" si="1"/>
        <v>156566.43987615593</v>
      </c>
      <c r="E38" s="1">
        <f t="shared" si="2"/>
        <v>156566.43987615593</v>
      </c>
      <c r="F38" s="1">
        <f t="shared" si="3"/>
        <v>24513050095.49395</v>
      </c>
      <c r="G38" s="2">
        <f t="shared" si="4"/>
        <v>3.1960526999605596</v>
      </c>
    </row>
    <row r="39" spans="1:7" ht="15.6" x14ac:dyDescent="0.3">
      <c r="A39" s="24">
        <v>43221</v>
      </c>
      <c r="B39" s="25">
        <v>5186951</v>
      </c>
      <c r="C39" s="1">
        <f t="shared" si="0"/>
        <v>4888952.7952829748</v>
      </c>
      <c r="D39" s="1">
        <f t="shared" si="1"/>
        <v>297998.20471702516</v>
      </c>
      <c r="E39" s="1">
        <f t="shared" si="2"/>
        <v>297998.20471702516</v>
      </c>
      <c r="F39" s="1">
        <f t="shared" si="3"/>
        <v>88802930014.570038</v>
      </c>
      <c r="G39" s="2">
        <f t="shared" si="4"/>
        <v>5.7451517224092763</v>
      </c>
    </row>
    <row r="40" spans="1:7" ht="15.6" x14ac:dyDescent="0.3">
      <c r="A40" s="24">
        <v>43252</v>
      </c>
      <c r="B40" s="25">
        <v>4991013</v>
      </c>
      <c r="C40" s="1">
        <f t="shared" si="0"/>
        <v>4922632.6628395934</v>
      </c>
      <c r="D40" s="1">
        <f t="shared" si="1"/>
        <v>68380.337160406634</v>
      </c>
      <c r="E40" s="1">
        <f t="shared" si="2"/>
        <v>68380.337160406634</v>
      </c>
      <c r="F40" s="1">
        <f t="shared" si="3"/>
        <v>4675870510.1708889</v>
      </c>
      <c r="G40" s="2">
        <f t="shared" si="4"/>
        <v>1.3700693057783386</v>
      </c>
    </row>
    <row r="41" spans="1:7" ht="15.6" x14ac:dyDescent="0.3">
      <c r="A41" s="24">
        <v>43282</v>
      </c>
      <c r="B41" s="25">
        <v>5345678</v>
      </c>
      <c r="C41" s="1">
        <f t="shared" si="0"/>
        <v>5062237.6241025273</v>
      </c>
      <c r="D41" s="1">
        <f t="shared" si="1"/>
        <v>283440.37589747272</v>
      </c>
      <c r="E41" s="1">
        <f t="shared" si="2"/>
        <v>283440.37589747272</v>
      </c>
      <c r="F41" s="1">
        <f t="shared" si="3"/>
        <v>80338446688.900635</v>
      </c>
      <c r="G41" s="2">
        <f t="shared" si="4"/>
        <v>5.3022343638631568</v>
      </c>
    </row>
    <row r="42" spans="1:7" ht="15.6" x14ac:dyDescent="0.3">
      <c r="A42" s="24">
        <v>43313</v>
      </c>
      <c r="B42" s="25">
        <v>5092158</v>
      </c>
      <c r="C42" s="1">
        <f t="shared" si="0"/>
        <v>5072111.3481486924</v>
      </c>
      <c r="D42" s="1">
        <f t="shared" si="1"/>
        <v>20046.651851307601</v>
      </c>
      <c r="E42" s="1">
        <f t="shared" si="2"/>
        <v>20046.651851307601</v>
      </c>
      <c r="F42" s="1">
        <f t="shared" si="3"/>
        <v>401868250.44753444</v>
      </c>
      <c r="G42" s="2">
        <f t="shared" si="4"/>
        <v>0.39367694111823709</v>
      </c>
    </row>
    <row r="43" spans="1:7" ht="15.6" x14ac:dyDescent="0.3">
      <c r="A43" s="24">
        <v>43344</v>
      </c>
      <c r="B43" s="25">
        <v>5239228</v>
      </c>
      <c r="C43" s="1">
        <f t="shared" si="0"/>
        <v>5127259.8432596233</v>
      </c>
      <c r="D43" s="1">
        <f t="shared" si="1"/>
        <v>111968.15674037673</v>
      </c>
      <c r="E43" s="1">
        <f t="shared" si="2"/>
        <v>111968.15674037673</v>
      </c>
      <c r="F43" s="1">
        <f t="shared" si="3"/>
        <v>12536868123.83757</v>
      </c>
      <c r="G43" s="2">
        <f t="shared" si="4"/>
        <v>2.1371117412789959</v>
      </c>
    </row>
    <row r="44" spans="1:7" ht="15.6" x14ac:dyDescent="0.3">
      <c r="A44" s="24">
        <v>43374</v>
      </c>
      <c r="B44" s="25">
        <v>5450145</v>
      </c>
      <c r="C44" s="1">
        <f t="shared" si="0"/>
        <v>5233811.9449839471</v>
      </c>
      <c r="D44" s="1">
        <f t="shared" si="1"/>
        <v>216333.05501605291</v>
      </c>
      <c r="E44" s="1">
        <f t="shared" si="2"/>
        <v>216333.05501605291</v>
      </c>
      <c r="F44" s="1">
        <f t="shared" si="3"/>
        <v>46799990692.578575</v>
      </c>
      <c r="G44" s="2">
        <f t="shared" si="4"/>
        <v>3.9693082480567563</v>
      </c>
    </row>
    <row r="45" spans="1:7" ht="15.6" x14ac:dyDescent="0.3">
      <c r="A45" s="24">
        <v>43405</v>
      </c>
      <c r="B45" s="25">
        <v>5429333</v>
      </c>
      <c r="C45" s="1">
        <f t="shared" si="0"/>
        <v>5298333.893139245</v>
      </c>
      <c r="D45" s="1">
        <f t="shared" si="1"/>
        <v>130999.10686075501</v>
      </c>
      <c r="E45" s="1">
        <f t="shared" si="2"/>
        <v>130999.10686075501</v>
      </c>
      <c r="F45" s="1">
        <f t="shared" si="3"/>
        <v>17160765998.31551</v>
      </c>
      <c r="G45" s="2">
        <f t="shared" si="4"/>
        <v>2.4128029513156588</v>
      </c>
    </row>
    <row r="46" spans="1:7" ht="15.6" x14ac:dyDescent="0.3">
      <c r="A46" s="24">
        <v>43435</v>
      </c>
      <c r="B46" s="25">
        <v>5971655</v>
      </c>
      <c r="C46" s="1">
        <f t="shared" si="0"/>
        <v>5520529.8584032943</v>
      </c>
      <c r="D46" s="1">
        <f t="shared" si="1"/>
        <v>451125.14159670565</v>
      </c>
      <c r="E46" s="1">
        <f t="shared" si="2"/>
        <v>451125.14159670565</v>
      </c>
      <c r="F46" s="1">
        <f t="shared" si="3"/>
        <v>203513893380.64774</v>
      </c>
      <c r="G46" s="2">
        <f t="shared" si="4"/>
        <v>7.5544407973452188</v>
      </c>
    </row>
    <row r="47" spans="1:7" ht="15.6" x14ac:dyDescent="0.3">
      <c r="A47" s="24">
        <v>43466</v>
      </c>
      <c r="B47" s="25">
        <v>5820002</v>
      </c>
      <c r="C47" s="1">
        <f t="shared" si="0"/>
        <v>5619355.6651302073</v>
      </c>
      <c r="D47" s="1">
        <f t="shared" si="1"/>
        <v>200646.33486979268</v>
      </c>
      <c r="E47" s="1">
        <f t="shared" si="2"/>
        <v>200646.33486979268</v>
      </c>
      <c r="F47" s="1">
        <f t="shared" si="3"/>
        <v>40258951696.680984</v>
      </c>
      <c r="G47" s="2">
        <f t="shared" si="4"/>
        <v>3.4475303422540522</v>
      </c>
    </row>
    <row r="48" spans="1:7" ht="15.6" x14ac:dyDescent="0.3">
      <c r="A48" s="24">
        <v>43497</v>
      </c>
      <c r="B48" s="25">
        <v>5368707</v>
      </c>
      <c r="C48" s="1">
        <f t="shared" si="0"/>
        <v>5536641.6056372384</v>
      </c>
      <c r="D48" s="1">
        <f t="shared" si="1"/>
        <v>-167934.60563723836</v>
      </c>
      <c r="E48" s="1">
        <f t="shared" si="2"/>
        <v>167934.60563723836</v>
      </c>
      <c r="F48" s="1">
        <f t="shared" si="3"/>
        <v>28202031770.534771</v>
      </c>
      <c r="G48" s="2">
        <f t="shared" si="4"/>
        <v>3.1280270209798817</v>
      </c>
    </row>
    <row r="49" spans="1:7" ht="15.6" x14ac:dyDescent="0.3">
      <c r="A49" s="24">
        <v>43525</v>
      </c>
      <c r="B49" s="25">
        <v>5949330</v>
      </c>
      <c r="C49" s="1">
        <f t="shared" si="0"/>
        <v>5672828.7757769497</v>
      </c>
      <c r="D49" s="1">
        <f t="shared" si="1"/>
        <v>276501.22422305029</v>
      </c>
      <c r="E49" s="1">
        <f t="shared" si="2"/>
        <v>276501.22422305029</v>
      </c>
      <c r="F49" s="1">
        <f t="shared" si="3"/>
        <v>76452926996.845535</v>
      </c>
      <c r="G49" s="2">
        <f t="shared" si="4"/>
        <v>4.6476027422087913</v>
      </c>
    </row>
    <row r="50" spans="1:7" ht="15.6" x14ac:dyDescent="0.3">
      <c r="A50" s="24">
        <v>43556</v>
      </c>
      <c r="B50" s="25">
        <v>5986999</v>
      </c>
      <c r="C50" s="1">
        <f t="shared" si="0"/>
        <v>5776504.9497705558</v>
      </c>
      <c r="D50" s="1">
        <f t="shared" si="1"/>
        <v>210494.05022944417</v>
      </c>
      <c r="E50" s="1">
        <f t="shared" si="2"/>
        <v>210494.05022944417</v>
      </c>
      <c r="F50" s="1">
        <f t="shared" si="3"/>
        <v>44307745181.995766</v>
      </c>
      <c r="G50" s="2">
        <f t="shared" si="4"/>
        <v>3.515852436745758</v>
      </c>
    </row>
    <row r="51" spans="1:7" ht="15.6" x14ac:dyDescent="0.3">
      <c r="A51" s="24">
        <v>43586</v>
      </c>
      <c r="B51" s="25">
        <v>6462539</v>
      </c>
      <c r="C51" s="1">
        <f t="shared" si="0"/>
        <v>6002896.186346272</v>
      </c>
      <c r="D51" s="1">
        <f t="shared" si="1"/>
        <v>459642.81365372799</v>
      </c>
      <c r="E51" s="1">
        <f t="shared" si="2"/>
        <v>459642.81365372799</v>
      </c>
      <c r="F51" s="1">
        <f t="shared" si="3"/>
        <v>211271516143.51572</v>
      </c>
      <c r="G51" s="2">
        <f t="shared" si="4"/>
        <v>7.1124184109949349</v>
      </c>
    </row>
    <row r="52" spans="1:7" ht="15.6" x14ac:dyDescent="0.3">
      <c r="A52" s="24">
        <v>43617</v>
      </c>
      <c r="B52" s="25">
        <v>6286578</v>
      </c>
      <c r="C52" s="1">
        <f t="shared" si="0"/>
        <v>6096511.1848520022</v>
      </c>
      <c r="D52" s="1">
        <f t="shared" si="1"/>
        <v>190066.81514799781</v>
      </c>
      <c r="E52" s="1">
        <f t="shared" si="2"/>
        <v>190066.81514799781</v>
      </c>
      <c r="F52" s="1">
        <f t="shared" si="3"/>
        <v>36125394220.503174</v>
      </c>
      <c r="G52" s="2">
        <f t="shared" si="4"/>
        <v>3.0233748018078805</v>
      </c>
    </row>
    <row r="53" spans="1:7" ht="15.6" x14ac:dyDescent="0.3">
      <c r="A53" s="24">
        <v>43647</v>
      </c>
      <c r="B53" s="25">
        <v>6238565</v>
      </c>
      <c r="C53" s="1">
        <f t="shared" si="0"/>
        <v>6143388.9438508414</v>
      </c>
      <c r="D53" s="1">
        <f t="shared" si="1"/>
        <v>95176.056149158627</v>
      </c>
      <c r="E53" s="1">
        <f t="shared" si="2"/>
        <v>95176.056149158627</v>
      </c>
      <c r="F53" s="1">
        <f t="shared" si="3"/>
        <v>9058481664.1077957</v>
      </c>
      <c r="G53" s="2">
        <f t="shared" si="4"/>
        <v>1.5256081510597168</v>
      </c>
    </row>
    <row r="54" spans="1:7" ht="15.6" x14ac:dyDescent="0.3">
      <c r="A54" s="24">
        <v>43678</v>
      </c>
      <c r="B54" s="25">
        <v>6125194</v>
      </c>
      <c r="C54" s="1">
        <f t="shared" si="0"/>
        <v>6137384.6123800632</v>
      </c>
      <c r="D54" s="1">
        <f t="shared" si="1"/>
        <v>-12190.612380063161</v>
      </c>
      <c r="E54" s="1">
        <f t="shared" si="2"/>
        <v>12190.612380063161</v>
      </c>
      <c r="F54" s="1">
        <f t="shared" si="3"/>
        <v>148611030.20094922</v>
      </c>
      <c r="G54" s="2">
        <f t="shared" si="4"/>
        <v>0.19902410242129739</v>
      </c>
    </row>
    <row r="55" spans="1:7" ht="15.6" x14ac:dyDescent="0.3">
      <c r="A55" s="24">
        <v>43709</v>
      </c>
      <c r="B55" s="25">
        <v>6151830</v>
      </c>
      <c r="C55" s="1">
        <f t="shared" si="0"/>
        <v>6142151.5902946424</v>
      </c>
      <c r="D55" s="1">
        <f t="shared" si="1"/>
        <v>9678.4097053576261</v>
      </c>
      <c r="E55" s="1">
        <f t="shared" si="2"/>
        <v>9678.4097053576261</v>
      </c>
      <c r="F55" s="1">
        <f t="shared" si="3"/>
        <v>93671614.424760684</v>
      </c>
      <c r="G55" s="2">
        <f t="shared" si="4"/>
        <v>0.15732570154503012</v>
      </c>
    </row>
    <row r="56" spans="1:7" ht="15.6" x14ac:dyDescent="0.3">
      <c r="A56" s="24">
        <v>43739</v>
      </c>
      <c r="B56" s="25">
        <v>6488426</v>
      </c>
      <c r="C56" s="1">
        <f t="shared" si="0"/>
        <v>6256422.1454974096</v>
      </c>
      <c r="D56" s="1">
        <f t="shared" si="1"/>
        <v>232003.85450259037</v>
      </c>
      <c r="E56" s="1">
        <f t="shared" si="2"/>
        <v>232003.85450259037</v>
      </c>
      <c r="F56" s="1">
        <f t="shared" si="3"/>
        <v>53825788504.05912</v>
      </c>
      <c r="G56" s="2">
        <f t="shared" si="4"/>
        <v>3.5756569390263579</v>
      </c>
    </row>
    <row r="57" spans="1:7" ht="15.6" x14ac:dyDescent="0.3">
      <c r="A57" s="24">
        <v>43770</v>
      </c>
      <c r="B57" s="25">
        <v>6846559</v>
      </c>
      <c r="C57" s="1">
        <f t="shared" si="0"/>
        <v>6451167.3074832642</v>
      </c>
      <c r="D57" s="1">
        <f t="shared" si="1"/>
        <v>395391.69251673575</v>
      </c>
      <c r="E57" s="1">
        <f t="shared" si="2"/>
        <v>395391.69251673575</v>
      </c>
      <c r="F57" s="1">
        <f t="shared" si="3"/>
        <v>156334590511.2489</v>
      </c>
      <c r="G57" s="2">
        <f t="shared" si="4"/>
        <v>5.7750425069985631</v>
      </c>
    </row>
    <row r="58" spans="1:7" ht="15.6" x14ac:dyDescent="0.3">
      <c r="A58" s="24">
        <v>43800</v>
      </c>
      <c r="B58" s="25">
        <v>6962080</v>
      </c>
      <c r="C58" s="1">
        <f t="shared" si="0"/>
        <v>6619768.4960137866</v>
      </c>
      <c r="D58" s="1">
        <f t="shared" si="1"/>
        <v>342311.50398621336</v>
      </c>
      <c r="E58" s="1">
        <f t="shared" si="2"/>
        <v>342311.50398621336</v>
      </c>
      <c r="F58" s="1">
        <f t="shared" si="3"/>
        <v>117177165761.30336</v>
      </c>
      <c r="G58" s="2">
        <f t="shared" si="4"/>
        <v>4.9167993471234652</v>
      </c>
    </row>
    <row r="59" spans="1:7" ht="15.6" x14ac:dyDescent="0.3">
      <c r="A59" s="24">
        <v>43831</v>
      </c>
      <c r="B59" s="25">
        <v>6871907</v>
      </c>
      <c r="C59" s="1">
        <f t="shared" si="0"/>
        <v>6702974.202329237</v>
      </c>
      <c r="D59" s="1">
        <f t="shared" si="1"/>
        <v>168932.79767076299</v>
      </c>
      <c r="E59" s="1">
        <f t="shared" si="2"/>
        <v>168932.79767076299</v>
      </c>
      <c r="F59" s="1">
        <f t="shared" si="3"/>
        <v>28538290128.870945</v>
      </c>
      <c r="G59" s="2">
        <f t="shared" si="4"/>
        <v>2.4583103012127925</v>
      </c>
    </row>
    <row r="60" spans="1:7" ht="15.6" x14ac:dyDescent="0.3">
      <c r="A60" s="24">
        <v>43862</v>
      </c>
      <c r="B60" s="25">
        <v>6552576</v>
      </c>
      <c r="C60" s="1">
        <f t="shared" si="0"/>
        <v>6653342.7955605881</v>
      </c>
      <c r="D60" s="1">
        <f t="shared" si="1"/>
        <v>-100766.79556058813</v>
      </c>
      <c r="E60" s="1">
        <f t="shared" si="2"/>
        <v>100766.79556058813</v>
      </c>
      <c r="F60" s="1">
        <f t="shared" si="3"/>
        <v>10153947087.549364</v>
      </c>
      <c r="G60" s="2">
        <f t="shared" si="4"/>
        <v>1.5378195622696802</v>
      </c>
    </row>
    <row r="61" spans="1:7" ht="15.6" x14ac:dyDescent="0.3">
      <c r="A61" s="24">
        <v>43891</v>
      </c>
      <c r="B61" s="25">
        <v>4052707</v>
      </c>
      <c r="C61" s="1">
        <f t="shared" si="0"/>
        <v>5795132.9830255937</v>
      </c>
      <c r="D61" s="1">
        <f t="shared" si="1"/>
        <v>-1742425.9830255937</v>
      </c>
      <c r="E61" s="1">
        <f t="shared" si="2"/>
        <v>1742425.9830255937</v>
      </c>
      <c r="F61" s="1">
        <f t="shared" si="3"/>
        <v>3036048306322.7065</v>
      </c>
      <c r="G61" s="2">
        <f t="shared" si="4"/>
        <v>42.994126716429129</v>
      </c>
    </row>
    <row r="62" spans="1:7" ht="15.6" x14ac:dyDescent="0.3">
      <c r="A62" s="24">
        <v>43952</v>
      </c>
      <c r="B62" s="25">
        <v>142254</v>
      </c>
      <c r="C62" s="1">
        <f t="shared" si="0"/>
        <v>3929682.9186271471</v>
      </c>
      <c r="D62" s="1">
        <f t="shared" si="1"/>
        <v>-3787428.9186271471</v>
      </c>
      <c r="E62" s="1">
        <f t="shared" si="2"/>
        <v>3787428.9186271471</v>
      </c>
      <c r="F62" s="1">
        <f t="shared" si="3"/>
        <v>14344617813653.201</v>
      </c>
      <c r="G62" s="2">
        <f t="shared" si="4"/>
        <v>2662.4410692333063</v>
      </c>
    </row>
    <row r="63" spans="1:7" ht="15.6" x14ac:dyDescent="0.3">
      <c r="A63" s="24">
        <v>43983</v>
      </c>
      <c r="B63" s="25">
        <v>1046836</v>
      </c>
      <c r="C63" s="1">
        <f t="shared" si="0"/>
        <v>2978343.4354801881</v>
      </c>
      <c r="D63" s="1">
        <f t="shared" si="1"/>
        <v>-1931507.4354801881</v>
      </c>
      <c r="E63" s="1">
        <f t="shared" si="2"/>
        <v>1931507.4354801881</v>
      </c>
      <c r="F63" s="1">
        <f t="shared" si="3"/>
        <v>3730720973315.2529</v>
      </c>
      <c r="G63" s="2">
        <f t="shared" si="4"/>
        <v>184.50907644370162</v>
      </c>
    </row>
    <row r="64" spans="1:7" ht="15.6" x14ac:dyDescent="0.3">
      <c r="A64" s="24">
        <v>44013</v>
      </c>
      <c r="B64" s="25">
        <v>1272240</v>
      </c>
      <c r="C64" s="1">
        <f t="shared" si="0"/>
        <v>2415329.301771726</v>
      </c>
      <c r="D64" s="1">
        <f t="shared" si="1"/>
        <v>-1143089.301771726</v>
      </c>
      <c r="E64" s="1">
        <f t="shared" si="2"/>
        <v>1143089.301771726</v>
      </c>
      <c r="F64" s="1">
        <f t="shared" si="3"/>
        <v>1306653151824.9722</v>
      </c>
      <c r="G64" s="2">
        <f t="shared" si="4"/>
        <v>89.848558587351917</v>
      </c>
    </row>
    <row r="65" spans="1:7" ht="15.6" x14ac:dyDescent="0.3">
      <c r="A65" s="24">
        <v>44044</v>
      </c>
      <c r="B65" s="25">
        <v>1681787</v>
      </c>
      <c r="C65" s="1">
        <f t="shared" si="0"/>
        <v>2173260.3421870563</v>
      </c>
      <c r="D65" s="1">
        <f t="shared" si="1"/>
        <v>-491473.34218705632</v>
      </c>
      <c r="E65" s="1">
        <f t="shared" si="2"/>
        <v>491473.34218705632</v>
      </c>
      <c r="F65" s="1">
        <f t="shared" si="3"/>
        <v>241546046080.51535</v>
      </c>
      <c r="G65" s="2">
        <f t="shared" si="4"/>
        <v>29.223281080603925</v>
      </c>
    </row>
    <row r="66" spans="1:7" ht="15.6" x14ac:dyDescent="0.3">
      <c r="A66" s="24">
        <v>44075</v>
      </c>
      <c r="B66" s="25">
        <v>2265539</v>
      </c>
      <c r="C66" s="1">
        <f t="shared" si="0"/>
        <v>2203712.2992653274</v>
      </c>
      <c r="D66" s="1">
        <f t="shared" si="1"/>
        <v>61826.700734672602</v>
      </c>
      <c r="E66" s="1">
        <f t="shared" si="2"/>
        <v>61826.700734672602</v>
      </c>
      <c r="F66" s="1">
        <f t="shared" si="3"/>
        <v>3822540923.7347655</v>
      </c>
      <c r="G66" s="2">
        <f t="shared" si="4"/>
        <v>2.7290062424294002</v>
      </c>
    </row>
    <row r="67" spans="1:7" ht="15.6" x14ac:dyDescent="0.3">
      <c r="A67" s="24">
        <v>44105</v>
      </c>
      <c r="B67" s="25">
        <v>2926835</v>
      </c>
      <c r="C67" s="1">
        <f t="shared" si="0"/>
        <v>2442342.7905077692</v>
      </c>
      <c r="D67" s="1">
        <f t="shared" si="1"/>
        <v>484492.20949223079</v>
      </c>
      <c r="E67" s="1">
        <f t="shared" si="2"/>
        <v>484492.20949223079</v>
      </c>
      <c r="F67" s="1">
        <f t="shared" si="3"/>
        <v>234732701058.66364</v>
      </c>
      <c r="G67" s="2">
        <f t="shared" si="4"/>
        <v>16.553451407142212</v>
      </c>
    </row>
    <row r="68" spans="1:7" ht="15.6" x14ac:dyDescent="0.3">
      <c r="A68" s="24">
        <v>44136</v>
      </c>
      <c r="B68" s="25">
        <v>3423059</v>
      </c>
      <c r="C68" s="1">
        <f t="shared" ref="C68:C96" si="5">(($L$2*B68)+((1-$L$2)*C67))</f>
        <v>2765979.1396402051</v>
      </c>
      <c r="D68" s="1">
        <f t="shared" ref="D68:D96" si="6">B68-C68</f>
        <v>657079.86035979493</v>
      </c>
      <c r="E68" s="1">
        <f t="shared" ref="E68:E96" si="7">ABS(D68)</f>
        <v>657079.86035979493</v>
      </c>
      <c r="F68" s="1">
        <f t="shared" ref="F68:F96" si="8">E68*E68</f>
        <v>431753942890.44757</v>
      </c>
      <c r="G68" s="2">
        <f t="shared" ref="G68:G96" si="9">(E68/B68)*100</f>
        <v>19.19569193402144</v>
      </c>
    </row>
    <row r="69" spans="1:7" ht="15.6" x14ac:dyDescent="0.3">
      <c r="A69" s="24">
        <v>44166</v>
      </c>
      <c r="B69" s="25">
        <v>3951522</v>
      </c>
      <c r="C69" s="1">
        <f t="shared" si="5"/>
        <v>3157208.2835589373</v>
      </c>
      <c r="D69" s="1">
        <f t="shared" si="6"/>
        <v>794313.71644106274</v>
      </c>
      <c r="E69" s="1">
        <f t="shared" si="7"/>
        <v>794313.71644106274</v>
      </c>
      <c r="F69" s="1">
        <f t="shared" si="8"/>
        <v>630934280126.41309</v>
      </c>
      <c r="G69" s="2">
        <f t="shared" si="9"/>
        <v>20.10146258684787</v>
      </c>
    </row>
    <row r="70" spans="1:7" ht="15.6" x14ac:dyDescent="0.3">
      <c r="A70" s="24">
        <v>44197</v>
      </c>
      <c r="B70" s="25">
        <v>4202712</v>
      </c>
      <c r="C70" s="1">
        <f t="shared" si="5"/>
        <v>3502224.5099844877</v>
      </c>
      <c r="D70" s="1">
        <f t="shared" si="6"/>
        <v>700487.49001551233</v>
      </c>
      <c r="E70" s="1">
        <f t="shared" si="7"/>
        <v>700487.49001551233</v>
      </c>
      <c r="F70" s="1">
        <f t="shared" si="8"/>
        <v>490682723668.23248</v>
      </c>
      <c r="G70" s="2">
        <f t="shared" si="9"/>
        <v>16.66751112175929</v>
      </c>
    </row>
    <row r="71" spans="1:7" ht="15.6" x14ac:dyDescent="0.3">
      <c r="A71" s="24">
        <v>44228</v>
      </c>
      <c r="B71" s="25">
        <v>4238466</v>
      </c>
      <c r="C71" s="1">
        <f t="shared" si="5"/>
        <v>3745184.2016896065</v>
      </c>
      <c r="D71" s="1">
        <f t="shared" si="6"/>
        <v>493281.79831039347</v>
      </c>
      <c r="E71" s="1">
        <f t="shared" si="7"/>
        <v>493281.79831039347</v>
      </c>
      <c r="F71" s="1">
        <f t="shared" si="8"/>
        <v>243326932544.33569</v>
      </c>
      <c r="G71" s="2">
        <f t="shared" si="9"/>
        <v>11.638215295590278</v>
      </c>
    </row>
    <row r="72" spans="1:7" ht="15.6" x14ac:dyDescent="0.3">
      <c r="A72" s="24">
        <v>44256</v>
      </c>
      <c r="B72" s="25">
        <v>4184920</v>
      </c>
      <c r="C72" s="1">
        <f t="shared" si="5"/>
        <v>3890297.0151320361</v>
      </c>
      <c r="D72" s="1">
        <f t="shared" si="6"/>
        <v>294622.98486796394</v>
      </c>
      <c r="E72" s="1">
        <f t="shared" si="7"/>
        <v>294622.98486796394</v>
      </c>
      <c r="F72" s="1">
        <f t="shared" si="8"/>
        <v>86802703212.508514</v>
      </c>
      <c r="G72" s="2">
        <f t="shared" si="9"/>
        <v>7.0401103215345557</v>
      </c>
    </row>
    <row r="73" spans="1:7" ht="15.6" x14ac:dyDescent="0.3">
      <c r="A73" s="24">
        <v>44287</v>
      </c>
      <c r="B73" s="26">
        <v>3083318</v>
      </c>
      <c r="C73" s="1">
        <f t="shared" si="5"/>
        <v>3623993.9401384639</v>
      </c>
      <c r="D73" s="1">
        <f t="shared" si="6"/>
        <v>-540675.94013846386</v>
      </c>
      <c r="E73" s="1">
        <f t="shared" si="7"/>
        <v>540675.94013846386</v>
      </c>
      <c r="F73" s="1">
        <f t="shared" si="8"/>
        <v>292330472244.61176</v>
      </c>
      <c r="G73" s="2">
        <f t="shared" si="9"/>
        <v>17.535523100065056</v>
      </c>
    </row>
    <row r="74" spans="1:7" ht="15.6" x14ac:dyDescent="0.3">
      <c r="A74" s="24">
        <v>44317</v>
      </c>
      <c r="B74" s="26">
        <v>1168738</v>
      </c>
      <c r="C74" s="1">
        <f t="shared" si="5"/>
        <v>2813759.4798927708</v>
      </c>
      <c r="D74" s="1">
        <f t="shared" si="6"/>
        <v>-1645021.4798927708</v>
      </c>
      <c r="E74" s="1">
        <f t="shared" si="7"/>
        <v>1645021.4798927708</v>
      </c>
      <c r="F74" s="1">
        <f t="shared" si="8"/>
        <v>2706095669308.6016</v>
      </c>
      <c r="G74" s="2">
        <f t="shared" si="9"/>
        <v>140.75194610706342</v>
      </c>
    </row>
    <row r="75" spans="1:7" ht="15.6" x14ac:dyDescent="0.3">
      <c r="A75" s="24">
        <v>44348</v>
      </c>
      <c r="B75" s="26">
        <v>1701955</v>
      </c>
      <c r="C75" s="1">
        <f t="shared" si="5"/>
        <v>2446864.0015281565</v>
      </c>
      <c r="D75" s="1">
        <f t="shared" si="6"/>
        <v>-744909.00152815646</v>
      </c>
      <c r="E75" s="1">
        <f t="shared" si="7"/>
        <v>744909.00152815646</v>
      </c>
      <c r="F75" s="1">
        <f t="shared" si="8"/>
        <v>554889420557.67505</v>
      </c>
      <c r="G75" s="2">
        <f t="shared" si="9"/>
        <v>43.767843540408322</v>
      </c>
    </row>
    <row r="76" spans="1:7" ht="15.6" x14ac:dyDescent="0.3">
      <c r="A76" s="24">
        <v>44378</v>
      </c>
      <c r="B76" s="26">
        <v>2932469</v>
      </c>
      <c r="C76" s="1">
        <f t="shared" si="5"/>
        <v>2607113.6510238647</v>
      </c>
      <c r="D76" s="1">
        <f t="shared" si="6"/>
        <v>325355.34897613525</v>
      </c>
      <c r="E76" s="1">
        <f t="shared" si="7"/>
        <v>325355.34897613525</v>
      </c>
      <c r="F76" s="1">
        <f t="shared" si="8"/>
        <v>105856103107.38275</v>
      </c>
      <c r="G76" s="2">
        <f t="shared" si="9"/>
        <v>11.094928845833843</v>
      </c>
    </row>
    <row r="77" spans="1:7" ht="15.6" x14ac:dyDescent="0.3">
      <c r="A77" s="24">
        <v>44409</v>
      </c>
      <c r="B77" s="26">
        <v>3816286</v>
      </c>
      <c r="C77" s="1">
        <f t="shared" si="5"/>
        <v>3006140.5261859894</v>
      </c>
      <c r="D77" s="1">
        <f t="shared" si="6"/>
        <v>810145.47381401062</v>
      </c>
      <c r="E77" s="1">
        <f t="shared" si="7"/>
        <v>810145.47381401062</v>
      </c>
      <c r="F77" s="1">
        <f t="shared" si="8"/>
        <v>656335688741.32776</v>
      </c>
      <c r="G77" s="2">
        <f t="shared" si="9"/>
        <v>21.228636266097737</v>
      </c>
    </row>
    <row r="78" spans="1:7" ht="15.6" x14ac:dyDescent="0.3">
      <c r="A78" s="24">
        <v>44440</v>
      </c>
      <c r="B78" s="26">
        <v>3958375</v>
      </c>
      <c r="C78" s="1">
        <f t="shared" si="5"/>
        <v>3320377.902544613</v>
      </c>
      <c r="D78" s="1">
        <f t="shared" si="6"/>
        <v>637997.097455387</v>
      </c>
      <c r="E78" s="1">
        <f t="shared" si="7"/>
        <v>637997.097455387</v>
      </c>
      <c r="F78" s="1">
        <f t="shared" si="8"/>
        <v>407040296361.4986</v>
      </c>
      <c r="G78" s="2">
        <f t="shared" si="9"/>
        <v>16.117651749907147</v>
      </c>
    </row>
    <row r="79" spans="1:7" ht="15.6" x14ac:dyDescent="0.3">
      <c r="A79" s="24">
        <v>44470</v>
      </c>
      <c r="B79" s="26">
        <v>4807415</v>
      </c>
      <c r="C79" s="1">
        <f t="shared" si="5"/>
        <v>3811100.1447048904</v>
      </c>
      <c r="D79" s="1">
        <f t="shared" si="6"/>
        <v>996314.85529510956</v>
      </c>
      <c r="E79" s="1">
        <f t="shared" si="7"/>
        <v>996314.85529510956</v>
      </c>
      <c r="F79" s="1">
        <f t="shared" si="8"/>
        <v>992643290881.71509</v>
      </c>
      <c r="G79" s="2">
        <f t="shared" si="9"/>
        <v>20.724544381858223</v>
      </c>
    </row>
    <row r="80" spans="1:7" ht="15.6" x14ac:dyDescent="0.3">
      <c r="A80" s="24">
        <v>44501</v>
      </c>
      <c r="B80" s="26">
        <v>5706021</v>
      </c>
      <c r="C80" s="1">
        <f t="shared" si="5"/>
        <v>4436424.026952276</v>
      </c>
      <c r="D80" s="1">
        <f t="shared" si="6"/>
        <v>1269596.973047724</v>
      </c>
      <c r="E80" s="1">
        <f t="shared" si="7"/>
        <v>1269596.973047724</v>
      </c>
      <c r="F80" s="1">
        <f t="shared" si="8"/>
        <v>1611876473971.9431</v>
      </c>
      <c r="G80" s="2">
        <f t="shared" si="9"/>
        <v>22.250127944634691</v>
      </c>
    </row>
    <row r="81" spans="1:7" ht="15.6" x14ac:dyDescent="0.3">
      <c r="A81" s="24">
        <v>44531</v>
      </c>
      <c r="B81" s="26">
        <v>6140654</v>
      </c>
      <c r="C81" s="1">
        <f t="shared" si="5"/>
        <v>4998819.9180580247</v>
      </c>
      <c r="D81" s="1">
        <f t="shared" si="6"/>
        <v>1141834.0819419753</v>
      </c>
      <c r="E81" s="1">
        <f t="shared" si="7"/>
        <v>1141834.0819419753</v>
      </c>
      <c r="F81" s="1">
        <f t="shared" si="8"/>
        <v>1303785070684.2734</v>
      </c>
      <c r="G81" s="2">
        <f t="shared" si="9"/>
        <v>18.594665681244624</v>
      </c>
    </row>
    <row r="82" spans="1:7" ht="15.6" x14ac:dyDescent="0.3">
      <c r="A82" s="24">
        <v>44562</v>
      </c>
      <c r="B82" s="26">
        <v>3556558</v>
      </c>
      <c r="C82" s="1">
        <f t="shared" si="5"/>
        <v>4522873.4850988761</v>
      </c>
      <c r="D82" s="1">
        <f t="shared" si="6"/>
        <v>-966315.48509887606</v>
      </c>
      <c r="E82" s="1">
        <f t="shared" si="7"/>
        <v>966315.48509887606</v>
      </c>
      <c r="F82" s="1">
        <f t="shared" si="8"/>
        <v>933765616741.8761</v>
      </c>
      <c r="G82" s="2">
        <f t="shared" si="9"/>
        <v>27.169962787022623</v>
      </c>
    </row>
    <row r="83" spans="1:7" ht="15.6" x14ac:dyDescent="0.3">
      <c r="A83" s="24">
        <v>44593</v>
      </c>
      <c r="B83" s="26">
        <v>3950597</v>
      </c>
      <c r="C83" s="1">
        <f t="shared" si="5"/>
        <v>4334022.245016247</v>
      </c>
      <c r="D83" s="1">
        <f t="shared" si="6"/>
        <v>-383425.24501624703</v>
      </c>
      <c r="E83" s="1">
        <f t="shared" si="7"/>
        <v>383425.24501624703</v>
      </c>
      <c r="F83" s="1">
        <f t="shared" si="8"/>
        <v>147014918515.76907</v>
      </c>
      <c r="G83" s="2">
        <f t="shared" si="9"/>
        <v>9.7055013461572273</v>
      </c>
    </row>
    <row r="84" spans="1:7" ht="15.6" x14ac:dyDescent="0.3">
      <c r="A84" s="24">
        <v>44621</v>
      </c>
      <c r="B84" s="26">
        <v>5860668</v>
      </c>
      <c r="C84" s="1">
        <f t="shared" si="5"/>
        <v>4837815.3441608856</v>
      </c>
      <c r="D84" s="1">
        <f t="shared" si="6"/>
        <v>1022852.6558391144</v>
      </c>
      <c r="E84" s="1">
        <f t="shared" si="7"/>
        <v>1022852.6558391144</v>
      </c>
      <c r="F84" s="1">
        <f t="shared" si="8"/>
        <v>1046227555557.1299</v>
      </c>
      <c r="G84" s="2">
        <f t="shared" si="9"/>
        <v>17.452833974542056</v>
      </c>
    </row>
    <row r="85" spans="1:7" ht="15.6" x14ac:dyDescent="0.3">
      <c r="A85" s="24">
        <v>44652</v>
      </c>
      <c r="B85" s="25">
        <v>6410694</v>
      </c>
      <c r="C85" s="1">
        <f t="shared" si="5"/>
        <v>5356865.3005877929</v>
      </c>
      <c r="D85" s="1">
        <f t="shared" si="6"/>
        <v>1053828.6994122071</v>
      </c>
      <c r="E85" s="1">
        <f t="shared" si="7"/>
        <v>1053828.6994122071</v>
      </c>
      <c r="F85" s="1">
        <f t="shared" si="8"/>
        <v>1110554927704.824</v>
      </c>
      <c r="G85" s="2">
        <f t="shared" si="9"/>
        <v>16.438605545861449</v>
      </c>
    </row>
    <row r="86" spans="1:7" ht="15.6" x14ac:dyDescent="0.3">
      <c r="A86" s="24">
        <v>44682</v>
      </c>
      <c r="B86" s="25">
        <v>6989974</v>
      </c>
      <c r="C86" s="1">
        <f t="shared" si="5"/>
        <v>5895791.171393821</v>
      </c>
      <c r="D86" s="1">
        <f t="shared" si="6"/>
        <v>1094182.828606179</v>
      </c>
      <c r="E86" s="1">
        <f t="shared" si="7"/>
        <v>1094182.828606179</v>
      </c>
      <c r="F86" s="1">
        <f t="shared" si="8"/>
        <v>1197236062416.6189</v>
      </c>
      <c r="G86" s="2">
        <f t="shared" si="9"/>
        <v>15.653603698757376</v>
      </c>
    </row>
    <row r="87" spans="1:7" ht="15.6" x14ac:dyDescent="0.3">
      <c r="A87" s="24">
        <v>44713</v>
      </c>
      <c r="B87" s="25">
        <v>6659594</v>
      </c>
      <c r="C87" s="1">
        <f t="shared" si="5"/>
        <v>6147846.10483386</v>
      </c>
      <c r="D87" s="1">
        <f t="shared" si="6"/>
        <v>511747.89516614005</v>
      </c>
      <c r="E87" s="1">
        <f t="shared" si="7"/>
        <v>511747.89516614005</v>
      </c>
      <c r="F87" s="1">
        <f t="shared" si="8"/>
        <v>261885908206.97467</v>
      </c>
      <c r="G87" s="2">
        <f t="shared" si="9"/>
        <v>7.6843707764488363</v>
      </c>
    </row>
    <row r="88" spans="1:7" ht="15.6" x14ac:dyDescent="0.3">
      <c r="A88" s="24">
        <v>44743</v>
      </c>
      <c r="B88" s="25">
        <v>6445730</v>
      </c>
      <c r="C88" s="1">
        <f t="shared" si="5"/>
        <v>6246147.7902386859</v>
      </c>
      <c r="D88" s="1">
        <f t="shared" si="6"/>
        <v>199582.20976131409</v>
      </c>
      <c r="E88" s="1">
        <f t="shared" si="7"/>
        <v>199582.20976131409</v>
      </c>
      <c r="F88" s="1">
        <f t="shared" si="8"/>
        <v>39833058453.209175</v>
      </c>
      <c r="G88" s="2">
        <f t="shared" si="9"/>
        <v>3.0963476559104102</v>
      </c>
    </row>
    <row r="89" spans="1:7" ht="15.6" x14ac:dyDescent="0.3">
      <c r="A89" s="24">
        <v>44774</v>
      </c>
      <c r="B89" s="25">
        <v>6547547</v>
      </c>
      <c r="C89" s="1">
        <f t="shared" si="5"/>
        <v>6345609.5294599198</v>
      </c>
      <c r="D89" s="1">
        <f t="shared" si="6"/>
        <v>201937.47054008022</v>
      </c>
      <c r="E89" s="1">
        <f t="shared" si="7"/>
        <v>201937.47054008022</v>
      </c>
      <c r="F89" s="1">
        <f t="shared" si="8"/>
        <v>40778742008.125763</v>
      </c>
      <c r="G89" s="2">
        <f t="shared" si="9"/>
        <v>3.0841698507865649</v>
      </c>
    </row>
    <row r="90" spans="1:7" ht="15.6" x14ac:dyDescent="0.3">
      <c r="A90" s="24">
        <v>44805</v>
      </c>
      <c r="B90" s="25">
        <v>6652810</v>
      </c>
      <c r="C90" s="1">
        <f t="shared" si="5"/>
        <v>6446985.6847381461</v>
      </c>
      <c r="D90" s="1">
        <f t="shared" si="6"/>
        <v>205824.31526185386</v>
      </c>
      <c r="E90" s="1">
        <f t="shared" si="7"/>
        <v>205824.31526185386</v>
      </c>
      <c r="F90" s="1">
        <f t="shared" si="8"/>
        <v>42363648753.011009</v>
      </c>
      <c r="G90" s="2">
        <f t="shared" si="9"/>
        <v>3.0937951822140399</v>
      </c>
    </row>
    <row r="91" spans="1:7" ht="15.6" x14ac:dyDescent="0.3">
      <c r="A91" s="24">
        <v>44835</v>
      </c>
      <c r="B91" s="25">
        <v>7178149</v>
      </c>
      <c r="C91" s="1">
        <f t="shared" si="5"/>
        <v>6688269.5787745574</v>
      </c>
      <c r="D91" s="1">
        <f t="shared" si="6"/>
        <v>489879.42122544255</v>
      </c>
      <c r="E91" s="1">
        <f t="shared" si="7"/>
        <v>489879.42122544255</v>
      </c>
      <c r="F91" s="1">
        <f t="shared" si="8"/>
        <v>239981847340.17456</v>
      </c>
      <c r="G91" s="2">
        <f t="shared" si="9"/>
        <v>6.8245925408547876</v>
      </c>
    </row>
    <row r="92" spans="1:7" ht="15.6" x14ac:dyDescent="0.3">
      <c r="A92" s="24">
        <v>44866</v>
      </c>
      <c r="B92" s="25">
        <v>7250201</v>
      </c>
      <c r="C92" s="1">
        <f t="shared" si="5"/>
        <v>6873706.9477789532</v>
      </c>
      <c r="D92" s="1">
        <f t="shared" si="6"/>
        <v>376494.05222104676</v>
      </c>
      <c r="E92" s="1">
        <f t="shared" si="7"/>
        <v>376494.05222104676</v>
      </c>
      <c r="F92" s="1">
        <f t="shared" si="8"/>
        <v>141747771357.82428</v>
      </c>
      <c r="G92" s="2">
        <f t="shared" si="9"/>
        <v>5.1928774418950141</v>
      </c>
    </row>
    <row r="93" spans="1:7" ht="15.6" x14ac:dyDescent="0.3">
      <c r="A93" s="24">
        <v>44896</v>
      </c>
      <c r="B93" s="25">
        <v>7810639</v>
      </c>
      <c r="C93" s="1">
        <f t="shared" si="5"/>
        <v>7182894.525011898</v>
      </c>
      <c r="D93" s="1">
        <f t="shared" si="6"/>
        <v>627744.47498810198</v>
      </c>
      <c r="E93" s="1">
        <f t="shared" si="7"/>
        <v>627744.47498810198</v>
      </c>
      <c r="F93" s="1">
        <f t="shared" si="8"/>
        <v>394063125878.08777</v>
      </c>
      <c r="G93" s="2">
        <f t="shared" si="9"/>
        <v>8.0370437679695854</v>
      </c>
    </row>
    <row r="94" spans="1:7" ht="15.6" x14ac:dyDescent="0.3">
      <c r="A94" s="24">
        <v>44927</v>
      </c>
      <c r="B94" s="25">
        <v>7664272</v>
      </c>
      <c r="C94" s="1">
        <f t="shared" si="5"/>
        <v>7341749.0917579718</v>
      </c>
      <c r="D94" s="1">
        <f t="shared" si="6"/>
        <v>322522.90824202821</v>
      </c>
      <c r="E94" s="1">
        <f t="shared" si="7"/>
        <v>322522.90824202821</v>
      </c>
      <c r="F94" s="1">
        <f t="shared" si="8"/>
        <v>104021026340.89575</v>
      </c>
      <c r="G94" s="2">
        <f t="shared" si="9"/>
        <v>4.2081349440889912</v>
      </c>
    </row>
    <row r="95" spans="1:7" ht="15.6" x14ac:dyDescent="0.3">
      <c r="A95" s="24">
        <v>44958</v>
      </c>
      <c r="B95" s="25">
        <v>7504642</v>
      </c>
      <c r="C95" s="1">
        <f t="shared" si="5"/>
        <v>7395503.7514778413</v>
      </c>
      <c r="D95" s="1">
        <f t="shared" si="6"/>
        <v>109138.24852215871</v>
      </c>
      <c r="E95" s="1">
        <f t="shared" si="7"/>
        <v>109138.24852215871</v>
      </c>
      <c r="F95" s="1">
        <f t="shared" si="8"/>
        <v>11911157290.484478</v>
      </c>
      <c r="G95" s="2">
        <f t="shared" si="9"/>
        <v>1.4542765467314593</v>
      </c>
    </row>
    <row r="96" spans="1:7" ht="15.6" x14ac:dyDescent="0.3">
      <c r="A96" s="27">
        <v>44986</v>
      </c>
      <c r="B96" s="28">
        <v>8151131</v>
      </c>
      <c r="C96" s="29">
        <f t="shared" si="5"/>
        <v>7644860.7434901539</v>
      </c>
      <c r="D96" s="29">
        <f t="shared" si="6"/>
        <v>506270.25650984608</v>
      </c>
      <c r="E96" s="29">
        <f t="shared" si="7"/>
        <v>506270.25650984608</v>
      </c>
      <c r="F96" s="29">
        <f t="shared" si="8"/>
        <v>256309572626.54535</v>
      </c>
      <c r="G96" s="30">
        <f t="shared" si="9"/>
        <v>6.2110430627338236</v>
      </c>
    </row>
    <row r="97" spans="1:7" ht="15" thickBot="1" x14ac:dyDescent="0.35">
      <c r="A97" s="37"/>
      <c r="B97" s="40"/>
      <c r="C97" s="37"/>
      <c r="D97" s="37"/>
      <c r="E97" s="37"/>
      <c r="F97" s="36">
        <f ca="1">SUM(F2:F398)</f>
        <v>48032843412870.82</v>
      </c>
      <c r="G97" s="36">
        <f ca="1">SUM(G2:G398)</f>
        <v>3957.6484471287558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Moving Average (4 Yrs)</vt:lpstr>
      <vt:lpstr>Simple Moving Average (5 Yrs)</vt:lpstr>
      <vt:lpstr>Weighted Moving Average (4 Yrs)</vt:lpstr>
      <vt:lpstr>Weighted Moving Average (5 Yrs)</vt:lpstr>
      <vt:lpstr>Least Square Equation</vt:lpstr>
      <vt:lpstr>Simple Exponential Smoothing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 Fyre</dc:creator>
  <cp:lastModifiedBy>Treenaa Ghosh</cp:lastModifiedBy>
  <dcterms:created xsi:type="dcterms:W3CDTF">2023-07-23T20:32:42Z</dcterms:created>
  <dcterms:modified xsi:type="dcterms:W3CDTF">2023-09-01T05:09:42Z</dcterms:modified>
</cp:coreProperties>
</file>