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rial Balance" r:id="rId3" sheetId="1"/>
  </sheets>
</workbook>
</file>

<file path=xl/sharedStrings.xml><?xml version="1.0" encoding="utf-8"?>
<sst xmlns="http://schemas.openxmlformats.org/spreadsheetml/2006/main" count="100" uniqueCount="100">
  <si>
    <t>Debit</t>
  </si>
  <si>
    <t>Credit</t>
  </si>
  <si>
    <t>102.1400 14 BCEI Singapore JPMorgan Chase - SGD</t>
  </si>
  <si>
    <t>contra</t>
  </si>
  <si>
    <t>Trade and other receivables</t>
  </si>
  <si>
    <t>106.0000 Prepaid Expenses</t>
  </si>
  <si>
    <t>106.5000 Advance billing</t>
  </si>
  <si>
    <t>112.0000 Amount due from shareholder</t>
  </si>
  <si>
    <t>113.0000 Other receivables</t>
  </si>
  <si>
    <t>165.0000 Deposits</t>
  </si>
  <si>
    <t>184.1700 Due From/ To Affiliate - BCEI MY</t>
  </si>
  <si>
    <t>184.1701 Due from / to affiliate - BCEI ID Rep office</t>
  </si>
  <si>
    <t>153.000 Right-of-use Lease - Building</t>
  </si>
  <si>
    <t>153.1000 Accumulated depreciation - ROU lease building</t>
  </si>
  <si>
    <t>160.1000 Investment-Affiliate:Investment in BCEI Malaysia</t>
  </si>
  <si>
    <t>160.2000 Investment-Affiliate:Investment in BCEI SG (RO)</t>
  </si>
  <si>
    <t>201.0000 Trade and other payables - SGD</t>
  </si>
  <si>
    <t>201.0001 Trade and other payables - JPY</t>
  </si>
  <si>
    <t>201.0002 Trade and other payables - KRW</t>
  </si>
  <si>
    <t>201.0003 Trade and other payables - MYR</t>
  </si>
  <si>
    <t>201.0004 Trade and other payables - USD</t>
  </si>
  <si>
    <t>201.0005 Trade and other payables - IDR</t>
  </si>
  <si>
    <t>201.0006 Trade and other payables - PHP</t>
  </si>
  <si>
    <t>201.0007 Trade and other payables - EUR</t>
  </si>
  <si>
    <t>179.0500 Due From/To Affiliate - BCEI US</t>
  </si>
  <si>
    <t>205.0000 Accrual</t>
  </si>
  <si>
    <t>206.0000 Loan Payable</t>
  </si>
  <si>
    <t>206.1000 ICO Loan interest Payable</t>
  </si>
  <si>
    <t>207.0000 Lease liability - Building</t>
  </si>
  <si>
    <t>208.0000 Contract Liabilities</t>
  </si>
  <si>
    <t>209.000 Other payables</t>
  </si>
  <si>
    <t>230.0000 Salary Payables</t>
  </si>
  <si>
    <t>231.0000 ACR'D BONUSES &amp; COMM.</t>
  </si>
  <si>
    <t>239.0301 A/P GST - S</t>
  </si>
  <si>
    <t>241.0301 Income tax payable</t>
  </si>
  <si>
    <t>GST Suspense</t>
  </si>
  <si>
    <t>301.0000 Common Stock</t>
  </si>
  <si>
    <t>311.0000 Prev Yrs Retained Earnings</t>
  </si>
  <si>
    <t>444.0200 Intercompany Revenue</t>
  </si>
  <si>
    <t>444.0600 Intercompany Revenue Markup</t>
  </si>
  <si>
    <t>Sales</t>
  </si>
  <si>
    <t>544.0200 Intercompany Expense</t>
  </si>
  <si>
    <t>611.0100 Subcontractors-GENERAL</t>
  </si>
  <si>
    <t>611.0200 Subcontractors-ELECTRICAL</t>
  </si>
  <si>
    <t>612.0000 Consultants</t>
  </si>
  <si>
    <t>629.0000 Hardwr/Equip/Supls</t>
  </si>
  <si>
    <t>521.0000 Travel-Trans,Lodg,Misc.</t>
  </si>
  <si>
    <t>521.5000 Travel-Meals</t>
  </si>
  <si>
    <t>524.0000 Telephone/Internet</t>
  </si>
  <si>
    <t>529.0000 Misc Reimbursable Expense</t>
  </si>
  <si>
    <t>601.0000 Direct Labor</t>
  </si>
  <si>
    <t>602.0000 Direct Contract Labor</t>
  </si>
  <si>
    <t>621.0000 Travel, Meals, Lodging</t>
  </si>
  <si>
    <t>626.0000 Misc. Direct Project Cost</t>
  </si>
  <si>
    <t>628.0000 Permits</t>
  </si>
  <si>
    <t>639.1900 DIRECT SALES TAX - INDONESIA</t>
  </si>
  <si>
    <t>701.0000 Indirect Labor</t>
  </si>
  <si>
    <t>711.0000 Vacation</t>
  </si>
  <si>
    <t>712.0000 Sick</t>
  </si>
  <si>
    <t>713.0000 Holiday</t>
  </si>
  <si>
    <t>714.0000 Bonuses-Annual</t>
  </si>
  <si>
    <t>714.0500 Bonus-Annual Expat</t>
  </si>
  <si>
    <t>714.6000 Bonus-Non Annual</t>
  </si>
  <si>
    <t>714.6500 Bonus-Non Annual Expat</t>
  </si>
  <si>
    <t>715.0000 Employees Benefits</t>
  </si>
  <si>
    <t>719.0000 Payroll Variance</t>
  </si>
  <si>
    <t>719.0100 Payroll Benefit-Tuition</t>
  </si>
  <si>
    <t>719.0500 Payroll Variance-Expat</t>
  </si>
  <si>
    <t>721.0000 Payroll Taxes</t>
  </si>
  <si>
    <t>736.0000 Business Meals</t>
  </si>
  <si>
    <t>737.0000 Travel</t>
  </si>
  <si>
    <t>739.1900 INDIRECT SALES TAX - INDONESIA</t>
  </si>
  <si>
    <t>741.0000 Accounting</t>
  </si>
  <si>
    <t>744.0000 Company secretary</t>
  </si>
  <si>
    <t>747.7000 IT Support, Programming and Sys Maint</t>
  </si>
  <si>
    <t>748.0000 Payroll processing fee</t>
  </si>
  <si>
    <t>749.00000 Recruitment fees</t>
  </si>
  <si>
    <t>757.2000 Insurance-Group</t>
  </si>
  <si>
    <t>758.0000 Interest Expense</t>
  </si>
  <si>
    <t>760.0000 Legal Fees</t>
  </si>
  <si>
    <t>763.0000 Office Expense</t>
  </si>
  <si>
    <t>763.5000 Bank Charges</t>
  </si>
  <si>
    <t>767.0000 Postage/Deliveries</t>
  </si>
  <si>
    <t>773.5000 Rent-Corp.Apt</t>
  </si>
  <si>
    <t>773.5001 Rent-Office</t>
  </si>
  <si>
    <t>777.0000 Supplies</t>
  </si>
  <si>
    <t>779.0000 Telephone</t>
  </si>
  <si>
    <t>801.0100 Intercompany Revenue-Overhead</t>
  </si>
  <si>
    <t>801.0600 Intercompany Revenue Markup-Overhead</t>
  </si>
  <si>
    <t>807.0000 Foreign Exch. (Gain)/Loss</t>
  </si>
  <si>
    <t>808.0000 Corporate Income Tax</t>
  </si>
  <si>
    <t>Stamp duty</t>
  </si>
  <si>
    <t>753.0000 Depreciation</t>
  </si>
  <si>
    <t>Exchange Gain or Loss</t>
  </si>
  <si>
    <t>Other Expense</t>
  </si>
  <si>
    <t>TOTAL</t>
  </si>
  <si>
    <t>Thursday, Apr 25, 2024 05:41:56 PM GMT+8 - Accrual Basis</t>
  </si>
  <si>
    <t>BCEI SG PTE. LTD.</t>
  </si>
  <si>
    <t>Trial Balance</t>
  </si>
  <si>
    <t>As of December 31, 2023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</si>
</sst>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S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 horizontal="right"/>
    </xf>
    <xf numFmtId="164" fontId="3" fillId="0" borderId="0" xfId="0" applyNumberFormat="true" applyFont="true">
      <alignment wrapText="true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3"/>
  <sheetViews>
    <sheetView workbookViewId="0" tabSelected="true"/>
  </sheetViews>
  <sheetFormatPr defaultRowHeight="15.0"/>
  <cols>
    <col min="1" max="1" width="49.84375" customWidth="true"/>
    <col min="2" max="2" width="13.75" customWidth="true"/>
    <col min="3" max="3" width="13.75" customWidth="true"/>
  </cols>
  <sheetData>
    <row r="1">
      <c r="A1" s="8" t="s">
        <v>97</v>
      </c>
      <c r="B1"/>
      <c r="C1"/>
    </row>
    <row r="2">
      <c r="A2" s="8" t="s">
        <v>98</v>
      </c>
      <c r="B2"/>
      <c r="C2"/>
    </row>
    <row r="3">
      <c r="A3" s="9" t="s">
        <v>99</v>
      </c>
      <c r="B3"/>
      <c r="C3"/>
    </row>
    <row r="5">
      <c r="A5" s="1"/>
      <c r="B5" t="s" s="2">
        <v>0</v>
      </c>
      <c r="C5" t="s" s="2">
        <v>1</v>
      </c>
    </row>
    <row r="6">
      <c r="A6" t="s" s="3">
        <v>2</v>
      </c>
      <c r="B6" t="n" s="4">
        <f>4273386.30</f>
        <v>0.0</v>
      </c>
      <c r="C6" s="5"/>
    </row>
    <row r="7">
      <c r="A7" t="s" s="3">
        <v>3</v>
      </c>
      <c r="B7" t="n" s="4">
        <f>0.00</f>
        <v>0.0</v>
      </c>
      <c r="C7" s="5"/>
    </row>
    <row r="8">
      <c r="A8" t="s" s="3">
        <v>4</v>
      </c>
      <c r="B8" t="n" s="4">
        <f>139082.89</f>
        <v>0.0</v>
      </c>
      <c r="C8" s="5"/>
    </row>
    <row r="9">
      <c r="A9" t="s" s="3">
        <v>5</v>
      </c>
      <c r="B9" t="n" s="4">
        <f>216891.20</f>
        <v>0.0</v>
      </c>
      <c r="C9" s="5"/>
    </row>
    <row r="10">
      <c r="A10" t="s" s="3">
        <v>6</v>
      </c>
      <c r="B10" t="n" s="4">
        <f>0.00</f>
        <v>0.0</v>
      </c>
      <c r="C10" s="5"/>
    </row>
    <row r="11">
      <c r="A11" t="s" s="3">
        <v>7</v>
      </c>
      <c r="B11" t="n" s="4">
        <f>0.00</f>
        <v>0.0</v>
      </c>
      <c r="C11" s="5"/>
    </row>
    <row r="12">
      <c r="A12" t="s" s="3">
        <v>8</v>
      </c>
      <c r="B12" t="n" s="4">
        <f>7604.52</f>
        <v>0.0</v>
      </c>
      <c r="C12" s="5"/>
    </row>
    <row r="13">
      <c r="A13" t="s" s="3">
        <v>9</v>
      </c>
      <c r="B13" t="n" s="4">
        <f>30339.00</f>
        <v>0.0</v>
      </c>
      <c r="C13" s="5"/>
    </row>
    <row r="14">
      <c r="A14" t="s" s="3">
        <v>10</v>
      </c>
      <c r="B14" t="n" s="4">
        <f>0.00</f>
        <v>0.0</v>
      </c>
      <c r="C14" s="5"/>
    </row>
    <row r="15">
      <c r="A15" t="s" s="3">
        <v>11</v>
      </c>
      <c r="B15" t="n" s="4">
        <f>400000.00</f>
        <v>0.0</v>
      </c>
      <c r="C15" s="5"/>
    </row>
    <row r="16">
      <c r="A16" t="s" s="3">
        <v>12</v>
      </c>
      <c r="B16" t="n" s="4">
        <f>273911.41</f>
        <v>0.0</v>
      </c>
      <c r="C16" s="5"/>
    </row>
    <row r="17">
      <c r="A17" t="s" s="3">
        <v>13</v>
      </c>
      <c r="B17" s="5"/>
      <c r="C17" t="n" s="4">
        <f>205433.55</f>
        <v>0.0</v>
      </c>
    </row>
    <row r="18">
      <c r="A18" t="s" s="3">
        <v>14</v>
      </c>
      <c r="B18" t="n" s="4">
        <f>216310.76</f>
        <v>0.0</v>
      </c>
      <c r="C18" s="5"/>
    </row>
    <row r="19">
      <c r="A19" t="s" s="3">
        <v>15</v>
      </c>
      <c r="B19" t="n" s="4">
        <f>100000.00</f>
        <v>0.0</v>
      </c>
      <c r="C19" s="5"/>
    </row>
    <row r="20">
      <c r="A20" t="s" s="3">
        <v>16</v>
      </c>
      <c r="B20" s="5"/>
      <c r="C20" t="n" s="4">
        <f>29606.58</f>
        <v>0.0</v>
      </c>
    </row>
    <row r="21">
      <c r="A21" t="s" s="3">
        <v>17</v>
      </c>
      <c r="B21" s="5"/>
      <c r="C21" t="n" s="4">
        <f>0.00</f>
        <v>0.0</v>
      </c>
    </row>
    <row r="22">
      <c r="A22" t="s" s="3">
        <v>18</v>
      </c>
      <c r="B22" s="5"/>
      <c r="C22" t="n" s="4">
        <f>0.00</f>
        <v>0.0</v>
      </c>
    </row>
    <row r="23">
      <c r="A23" t="s" s="3">
        <v>19</v>
      </c>
      <c r="B23" s="5"/>
      <c r="C23" t="n" s="4">
        <f>0.00</f>
        <v>0.0</v>
      </c>
    </row>
    <row r="24">
      <c r="A24" t="s" s="3">
        <v>20</v>
      </c>
      <c r="B24" s="5"/>
      <c r="C24" t="n" s="4">
        <f>3787.05</f>
        <v>0.0</v>
      </c>
    </row>
    <row r="25">
      <c r="A25" t="s" s="3">
        <v>21</v>
      </c>
      <c r="B25" s="5"/>
      <c r="C25" t="n" s="4">
        <f>96546.97</f>
        <v>0.0</v>
      </c>
    </row>
    <row r="26">
      <c r="A26" t="s" s="3">
        <v>22</v>
      </c>
      <c r="B26" s="5"/>
      <c r="C26" t="n" s="4">
        <f>0.00</f>
        <v>0.0</v>
      </c>
    </row>
    <row r="27">
      <c r="A27" t="s" s="3">
        <v>23</v>
      </c>
      <c r="B27" s="5"/>
      <c r="C27" t="n" s="4">
        <f>0.00</f>
        <v>0.0</v>
      </c>
    </row>
    <row r="28">
      <c r="A28" t="s" s="3">
        <v>24</v>
      </c>
      <c r="B28" s="5"/>
      <c r="C28" t="n" s="4">
        <f>4393655.77</f>
        <v>0.0</v>
      </c>
    </row>
    <row r="29">
      <c r="A29" t="s" s="3">
        <v>25</v>
      </c>
      <c r="B29" s="5"/>
      <c r="C29" t="n" s="4">
        <f>22952.00</f>
        <v>0.0</v>
      </c>
    </row>
    <row r="30">
      <c r="A30" t="s" s="3">
        <v>26</v>
      </c>
      <c r="B30" s="5"/>
      <c r="C30" t="n" s="4">
        <f>0.00</f>
        <v>0.0</v>
      </c>
    </row>
    <row r="31">
      <c r="A31" t="s" s="3">
        <v>27</v>
      </c>
      <c r="B31" s="5"/>
      <c r="C31" t="n" s="4">
        <f>25495.47</f>
        <v>0.0</v>
      </c>
    </row>
    <row r="32">
      <c r="A32" t="s" s="3">
        <v>28</v>
      </c>
      <c r="B32" s="5"/>
      <c r="C32" t="n" s="4">
        <f>83218.15</f>
        <v>0.0</v>
      </c>
    </row>
    <row r="33">
      <c r="A33" t="s" s="3">
        <v>29</v>
      </c>
      <c r="B33" s="5"/>
      <c r="C33" t="n" s="4">
        <f>0.00</f>
        <v>0.0</v>
      </c>
    </row>
    <row r="34">
      <c r="A34" t="s" s="3">
        <v>30</v>
      </c>
      <c r="B34" s="5"/>
      <c r="C34" t="n" s="4">
        <f>0.00</f>
        <v>0.0</v>
      </c>
    </row>
    <row r="35">
      <c r="A35" t="s" s="3">
        <v>31</v>
      </c>
      <c r="B35" s="5"/>
      <c r="C35" t="n" s="4">
        <f>0.00</f>
        <v>0.0</v>
      </c>
    </row>
    <row r="36">
      <c r="A36" t="s" s="3">
        <v>32</v>
      </c>
      <c r="B36" s="5"/>
      <c r="C36" t="n" s="4">
        <f>331106.82</f>
        <v>0.0</v>
      </c>
    </row>
    <row r="37">
      <c r="A37" t="s" s="3">
        <v>33</v>
      </c>
      <c r="B37" t="n" s="4">
        <f>40991.59</f>
        <v>0.0</v>
      </c>
      <c r="C37" s="5"/>
    </row>
    <row r="38">
      <c r="A38" t="s" s="3">
        <v>34</v>
      </c>
      <c r="B38" s="5"/>
      <c r="C38" t="n" s="4">
        <f>73986.82</f>
        <v>0.0</v>
      </c>
    </row>
    <row r="39">
      <c r="A39" t="s" s="3">
        <v>35</v>
      </c>
      <c r="B39" s="5"/>
      <c r="C39" t="n" s="4">
        <f>0.00</f>
        <v>0.0</v>
      </c>
    </row>
    <row r="40">
      <c r="A40" t="s" s="3">
        <v>36</v>
      </c>
      <c r="B40" s="5"/>
      <c r="C40" t="n" s="4">
        <f>100000.00</f>
        <v>0.0</v>
      </c>
    </row>
    <row r="41">
      <c r="A41" t="s" s="3">
        <v>37</v>
      </c>
      <c r="B41" t="n" s="4">
        <f>15311.57</f>
        <v>0.0</v>
      </c>
      <c r="C41" s="5"/>
    </row>
    <row r="42">
      <c r="A42" t="s" s="3">
        <v>38</v>
      </c>
      <c r="B42" s="5"/>
      <c r="C42" t="n" s="4">
        <f>1072482.00</f>
        <v>0.0</v>
      </c>
    </row>
    <row r="43">
      <c r="A43" t="s" s="3">
        <v>39</v>
      </c>
      <c r="B43" s="5"/>
      <c r="C43" t="n" s="4">
        <f>144661.83</f>
        <v>0.0</v>
      </c>
    </row>
    <row r="44">
      <c r="A44" t="s" s="3">
        <v>40</v>
      </c>
      <c r="B44" s="5"/>
      <c r="C44" t="n" s="4">
        <f>8445562.41</f>
        <v>0.0</v>
      </c>
    </row>
    <row r="45">
      <c r="A45" t="s" s="3">
        <v>41</v>
      </c>
      <c r="B45" t="n" s="4">
        <f>6997804.50</f>
        <v>0.0</v>
      </c>
      <c r="C45" s="5"/>
    </row>
    <row r="46">
      <c r="A46" t="s" s="3">
        <v>42</v>
      </c>
      <c r="B46" t="n" s="4">
        <f>1130789.27</f>
        <v>0.0</v>
      </c>
      <c r="C46" s="5"/>
    </row>
    <row r="47">
      <c r="A47" t="s" s="3">
        <v>43</v>
      </c>
      <c r="B47" t="n" s="4">
        <f>13505.31</f>
        <v>0.0</v>
      </c>
      <c r="C47" s="5"/>
    </row>
    <row r="48">
      <c r="A48" t="s" s="3">
        <v>44</v>
      </c>
      <c r="B48" t="n" s="4">
        <f>660620.14</f>
        <v>0.0</v>
      </c>
      <c r="C48" s="5"/>
    </row>
    <row r="49">
      <c r="A49" t="s" s="3">
        <v>45</v>
      </c>
      <c r="B49" t="n" s="4">
        <f>6015.30</f>
        <v>0.0</v>
      </c>
      <c r="C49" s="5"/>
    </row>
    <row r="50">
      <c r="A50" t="s" s="3">
        <v>46</v>
      </c>
      <c r="B50" t="n" s="4">
        <f>103874.38</f>
        <v>0.0</v>
      </c>
      <c r="C50" s="5"/>
    </row>
    <row r="51">
      <c r="A51" t="s" s="3">
        <v>47</v>
      </c>
      <c r="B51" t="n" s="4">
        <f>93.23</f>
        <v>0.0</v>
      </c>
      <c r="C51" s="5"/>
    </row>
    <row r="52">
      <c r="A52" t="s" s="3">
        <v>48</v>
      </c>
      <c r="B52" t="n" s="4">
        <f>604.54</f>
        <v>0.0</v>
      </c>
      <c r="C52" s="5"/>
    </row>
    <row r="53">
      <c r="A53" t="s" s="3">
        <v>49</v>
      </c>
      <c r="B53" t="n" s="4">
        <f>810.80</f>
        <v>0.0</v>
      </c>
      <c r="C53" s="5"/>
    </row>
    <row r="54">
      <c r="A54" t="s" s="3">
        <v>50</v>
      </c>
      <c r="B54" t="n" s="4">
        <f>125935.24</f>
        <v>0.0</v>
      </c>
      <c r="C54" s="5"/>
    </row>
    <row r="55">
      <c r="A55" t="s" s="3">
        <v>51</v>
      </c>
      <c r="B55" t="n" s="4">
        <f>380763.18</f>
        <v>0.0</v>
      </c>
      <c r="C55" s="5"/>
    </row>
    <row r="56">
      <c r="A56" t="s" s="3">
        <v>52</v>
      </c>
      <c r="B56" t="n" s="4">
        <f>9439.23</f>
        <v>0.0</v>
      </c>
      <c r="C56" s="5"/>
    </row>
    <row r="57">
      <c r="A57" t="s" s="3">
        <v>53</v>
      </c>
      <c r="B57" t="n" s="4">
        <f>6523.99</f>
        <v>0.0</v>
      </c>
      <c r="C57" s="5"/>
    </row>
    <row r="58">
      <c r="A58" t="s" s="3">
        <v>54</v>
      </c>
      <c r="B58" t="n" s="4">
        <f>17575.06</f>
        <v>0.0</v>
      </c>
      <c r="C58" s="5"/>
    </row>
    <row r="59">
      <c r="A59" t="s" s="3">
        <v>55</v>
      </c>
      <c r="B59" t="n" s="4">
        <f>63227.86</f>
        <v>0.0</v>
      </c>
      <c r="C59" s="5"/>
    </row>
    <row r="60">
      <c r="A60" t="s" s="3">
        <v>56</v>
      </c>
      <c r="B60" t="n" s="4">
        <f>69405.34</f>
        <v>0.0</v>
      </c>
      <c r="C60" s="5"/>
    </row>
    <row r="61">
      <c r="A61" t="s" s="3">
        <v>57</v>
      </c>
      <c r="B61" t="n" s="4">
        <f>7753.36</f>
        <v>0.0</v>
      </c>
      <c r="C61" s="5"/>
    </row>
    <row r="62">
      <c r="A62" t="s" s="3">
        <v>58</v>
      </c>
      <c r="B62" t="n" s="4">
        <f>3353.60</f>
        <v>0.0</v>
      </c>
      <c r="C62" s="5"/>
    </row>
    <row r="63">
      <c r="A63" t="s" s="3">
        <v>59</v>
      </c>
      <c r="B63" t="n" s="4">
        <f>7753.40</f>
        <v>0.0</v>
      </c>
      <c r="C63" s="5"/>
    </row>
    <row r="64">
      <c r="A64" t="s" s="3">
        <v>60</v>
      </c>
      <c r="B64" t="n" s="4">
        <f>113560.33</f>
        <v>0.0</v>
      </c>
      <c r="C64" s="5"/>
    </row>
    <row r="65">
      <c r="A65" t="s" s="3">
        <v>61</v>
      </c>
      <c r="B65" t="n" s="4">
        <f>398361.86</f>
        <v>0.0</v>
      </c>
      <c r="C65" s="5"/>
    </row>
    <row r="66">
      <c r="A66" t="s" s="3">
        <v>62</v>
      </c>
      <c r="B66" t="n" s="4">
        <f>19757.00</f>
        <v>0.0</v>
      </c>
      <c r="C66" s="5"/>
    </row>
    <row r="67">
      <c r="A67" t="s" s="3">
        <v>63</v>
      </c>
      <c r="B67" t="n" s="4">
        <f>8400.00</f>
        <v>0.0</v>
      </c>
      <c r="C67" s="5"/>
    </row>
    <row r="68">
      <c r="A68" t="s" s="3">
        <v>64</v>
      </c>
      <c r="B68" s="5"/>
      <c r="C68" t="n" s="4">
        <f>714.25</f>
        <v>0.0</v>
      </c>
    </row>
    <row r="69">
      <c r="A69" t="s" s="3">
        <v>65</v>
      </c>
      <c r="B69" t="n" s="4">
        <f>24933.17</f>
        <v>0.0</v>
      </c>
      <c r="C69" s="5"/>
    </row>
    <row r="70">
      <c r="A70" t="s" s="3">
        <v>66</v>
      </c>
      <c r="B70" t="n" s="4">
        <f>111900.41</f>
        <v>0.0</v>
      </c>
      <c r="C70" s="5"/>
    </row>
    <row r="71">
      <c r="A71" t="s" s="3">
        <v>67</v>
      </c>
      <c r="B71" t="n" s="4">
        <f>268279.89</f>
        <v>0.0</v>
      </c>
      <c r="C71" s="5"/>
    </row>
    <row r="72">
      <c r="A72" t="s" s="3">
        <v>68</v>
      </c>
      <c r="B72" t="n" s="4">
        <f>29754.00</f>
        <v>0.0</v>
      </c>
      <c r="C72" s="5"/>
    </row>
    <row r="73">
      <c r="A73" t="s" s="3">
        <v>69</v>
      </c>
      <c r="B73" t="n" s="4">
        <f>135.28</f>
        <v>0.0</v>
      </c>
      <c r="C73" s="5"/>
    </row>
    <row r="74">
      <c r="A74" t="s" s="3">
        <v>70</v>
      </c>
      <c r="B74" t="n" s="4">
        <f>1461.96</f>
        <v>0.0</v>
      </c>
      <c r="C74" s="5"/>
    </row>
    <row r="75">
      <c r="A75" t="s" s="3">
        <v>71</v>
      </c>
      <c r="B75" t="n" s="4">
        <f>1284.03</f>
        <v>0.0</v>
      </c>
      <c r="C75" s="5"/>
    </row>
    <row r="76">
      <c r="A76" t="s" s="3">
        <v>72</v>
      </c>
      <c r="B76" t="n" s="4">
        <f>40369.43</f>
        <v>0.0</v>
      </c>
      <c r="C76" s="5"/>
    </row>
    <row r="77">
      <c r="A77" t="s" s="3">
        <v>73</v>
      </c>
      <c r="B77" t="n" s="4">
        <f>1500.00</f>
        <v>0.0</v>
      </c>
      <c r="C77" s="5"/>
    </row>
    <row r="78">
      <c r="A78" t="s" s="3">
        <v>74</v>
      </c>
      <c r="B78" t="n" s="4">
        <f>23000.00</f>
        <v>0.0</v>
      </c>
      <c r="C78" s="5"/>
    </row>
    <row r="79">
      <c r="A79" t="s" s="3">
        <v>75</v>
      </c>
      <c r="B79" t="n" s="4">
        <f>2438.49</f>
        <v>0.0</v>
      </c>
      <c r="C79" s="5"/>
    </row>
    <row r="80">
      <c r="A80" t="s" s="3">
        <v>76</v>
      </c>
      <c r="B80" t="n" s="4">
        <f>17050.00</f>
        <v>0.0</v>
      </c>
      <c r="C80" s="5"/>
    </row>
    <row r="81">
      <c r="A81" t="s" s="3">
        <v>77</v>
      </c>
      <c r="B81" t="n" s="4">
        <f>314024.86</f>
        <v>0.0</v>
      </c>
      <c r="C81" s="5"/>
    </row>
    <row r="82">
      <c r="A82" t="s" s="3">
        <v>78</v>
      </c>
      <c r="B82" t="n" s="4">
        <f>33452.11</f>
        <v>0.0</v>
      </c>
      <c r="C82" s="5"/>
    </row>
    <row r="83">
      <c r="A83" t="s" s="3">
        <v>79</v>
      </c>
      <c r="B83" t="n" s="4">
        <f>138693.54</f>
        <v>0.0</v>
      </c>
      <c r="C83" s="5"/>
    </row>
    <row r="84">
      <c r="A84" t="s" s="3">
        <v>80</v>
      </c>
      <c r="B84" t="n" s="4">
        <f>873.00</f>
        <v>0.0</v>
      </c>
      <c r="C84" s="5"/>
    </row>
    <row r="85">
      <c r="A85" t="s" s="3">
        <v>81</v>
      </c>
      <c r="B85" t="n" s="4">
        <f>14248.08</f>
        <v>0.0</v>
      </c>
      <c r="C85" s="5"/>
    </row>
    <row r="86">
      <c r="A86" t="s" s="3">
        <v>82</v>
      </c>
      <c r="B86" t="n" s="4">
        <f>105.46</f>
        <v>0.0</v>
      </c>
      <c r="C86" s="5"/>
    </row>
    <row r="87">
      <c r="A87" t="s" s="3">
        <v>83</v>
      </c>
      <c r="B87" t="n" s="4">
        <f>19160.17</f>
        <v>0.0</v>
      </c>
      <c r="C87" s="5"/>
    </row>
    <row r="88">
      <c r="A88" t="s" s="3">
        <v>84</v>
      </c>
      <c r="B88" t="n" s="4">
        <f>400.96</f>
        <v>0.0</v>
      </c>
      <c r="C88" s="5"/>
    </row>
    <row r="89">
      <c r="A89" t="s" s="3">
        <v>85</v>
      </c>
      <c r="B89" t="n" s="4">
        <f>666.40</f>
        <v>0.0</v>
      </c>
      <c r="C89" s="5"/>
    </row>
    <row r="90">
      <c r="A90" t="s" s="3">
        <v>86</v>
      </c>
      <c r="B90" t="n" s="4">
        <f>1562.57</f>
        <v>0.0</v>
      </c>
      <c r="C90" s="5"/>
    </row>
    <row r="91">
      <c r="A91" t="s" s="3">
        <v>87</v>
      </c>
      <c r="B91" s="5"/>
      <c r="C91" t="n" s="4">
        <f>2000496.28</f>
        <v>0.0</v>
      </c>
    </row>
    <row r="92">
      <c r="A92" t="s" s="3">
        <v>88</v>
      </c>
      <c r="B92" s="5"/>
      <c r="C92" t="n" s="4">
        <f>114828.49</f>
        <v>0.0</v>
      </c>
    </row>
    <row r="93">
      <c r="A93" t="s" s="3">
        <v>89</v>
      </c>
      <c r="B93" t="n" s="4">
        <f>0.34</f>
        <v>0.0</v>
      </c>
      <c r="C93" s="5"/>
    </row>
    <row r="94">
      <c r="A94" t="s" s="3">
        <v>90</v>
      </c>
      <c r="B94" t="n" s="4">
        <f>73986.82</f>
        <v>0.0</v>
      </c>
      <c r="C94" s="5"/>
    </row>
    <row r="95">
      <c r="A95" t="s" s="3">
        <v>91</v>
      </c>
      <c r="B95" t="n" s="4">
        <f>1152.00</f>
        <v>0.0</v>
      </c>
      <c r="C95" s="5"/>
    </row>
    <row r="96">
      <c r="A96" t="s" s="3">
        <v>92</v>
      </c>
      <c r="B96" t="n" s="4">
        <f>148398.75</f>
        <v>0.0</v>
      </c>
      <c r="C96" s="5"/>
    </row>
    <row r="97">
      <c r="A97" t="s" s="3">
        <v>93</v>
      </c>
      <c r="B97" t="n" s="4">
        <f>15946.56</f>
        <v>0.0</v>
      </c>
      <c r="C97" s="5"/>
    </row>
    <row r="98">
      <c r="A98" t="s" s="3">
        <v>94</v>
      </c>
      <c r="B98" t="n" s="4">
        <f>0.00</f>
        <v>0.0</v>
      </c>
      <c r="C98" s="5"/>
    </row>
    <row r="99">
      <c r="A99" t="s" s="3">
        <v>95</v>
      </c>
      <c r="B99" t="n" s="6">
        <f>((((((((((((((((((((((((((((((((((((((((((((((((((((((((((((((((((((((((((((((((((((((((((((B6)+(B7))+(B8))+(B9))+(B10))+(B11))+(B12))+(B13))+(B14))+(B15))+(B16))+(B17))+(B18))+(B19))+(B20))+(B21))+(B22))+(B23))+(B24))+(B25))+(B26))+(B27))+(B28))+(B29))+(B30))+(B31))+(B32))+(B33))+(B34))+(B35))+(B36))+(B37))+(B38))+(B39))+(B40))+(B41))+(B42))+(B43))+(B44))+(B45))+(B46))+(B47))+(B48))+(B49))+(B50))+(B51))+(B52))+(B53))+(B54))+(B55))+(B56))+(B57))+(B58))+(B59))+(B60))+(B61))+(B62))+(B63))+(B64))+(B65))+(B66))+(B67))+(B68))+(B69))+(B70))+(B71))+(B72))+(B73))+(B74))+(B75))+(B76))+(B77))+(B78))+(B79))+(B80))+(B81))+(B82))+(B83))+(B84))+(B85))+(B86))+(B87))+(B88))+(B89))+(B90))+(B91))+(B92))+(B93))+(B94))+(B95))+(B96))+(B97))+(B98)</f>
        <v>0.0</v>
      </c>
      <c r="C99" t="n" s="6">
        <f>((((((((((((((((((((((((((((((((((((((((((((((((((((((((((((((((((((((((((((((((((((((((((((C6)+(C7))+(C8))+(C9))+(C10))+(C11))+(C12))+(C13))+(C14))+(C15))+(C16))+(C17))+(C18))+(C19))+(C20))+(C21))+(C22))+(C23))+(C24))+(C25))+(C26))+(C27))+(C28))+(C29))+(C30))+(C31))+(C32))+(C33))+(C34))+(C35))+(C36))+(C37))+(C38))+(C39))+(C40))+(C41))+(C42))+(C43))+(C44))+(C45))+(C46))+(C47))+(C48))+(C49))+(C50))+(C51))+(C52))+(C53))+(C54))+(C55))+(C56))+(C57))+(C58))+(C59))+(C60))+(C61))+(C62))+(C63))+(C64))+(C65))+(C66))+(C67))+(C68))+(C69))+(C70))+(C71))+(C72))+(C73))+(C74))+(C75))+(C76))+(C77))+(C78))+(C79))+(C80))+(C81))+(C82))+(C83))+(C84))+(C85))+(C86))+(C87))+(C88))+(C89))+(C90))+(C91))+(C92))+(C93))+(C94))+(C95))+(C96))+(C97))+(C98)</f>
        <v>0.0</v>
      </c>
    </row>
    <row r="100">
      <c r="A100" s="3"/>
      <c r="B100" s="5"/>
      <c r="C100" s="5"/>
    </row>
    <row r="103">
      <c r="A103" s="7" t="s">
        <v>96</v>
      </c>
      <c r="B103"/>
      <c r="C103"/>
    </row>
  </sheetData>
  <mergeCells count="4">
    <mergeCell ref="A103:C103"/>
    <mergeCell ref="A1:C1"/>
    <mergeCell ref="A2:C2"/>
    <mergeCell ref="A3:C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2024-04-25T09:41:56Z</dcterms:created>
  <dc:creator>Apache POI</dc:creator>
</cp:coreProperties>
</file>