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xr:revisionPtr revIDLastSave="0" documentId="13_ncr:1_{66597ABB-7CD1-424D-AC88-EBBB97164F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poe" sheetId="1" r:id="rId1"/>
    <sheet name="hotspot &amp; bridge" sheetId="2" r:id="rId2"/>
    <sheet name="script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5" i="3"/>
  <c r="G21" i="2" l="1"/>
  <c r="F22" i="3" l="1"/>
  <c r="F16" i="3"/>
  <c r="E17" i="3"/>
  <c r="F6" i="3"/>
  <c r="F2" i="3"/>
  <c r="D28" i="3"/>
  <c r="D22" i="3"/>
  <c r="D21" i="3"/>
  <c r="E12" i="3"/>
  <c r="D17" i="3"/>
  <c r="D14" i="3"/>
  <c r="D11" i="3"/>
  <c r="D8" i="3"/>
  <c r="D5" i="3"/>
  <c r="G18" i="2"/>
  <c r="E18" i="2"/>
  <c r="G20" i="2"/>
  <c r="E20" i="2"/>
  <c r="E23" i="3"/>
  <c r="E22" i="3"/>
  <c r="E2" i="3"/>
  <c r="G30" i="2" l="1"/>
  <c r="G19" i="2"/>
  <c r="E25" i="2"/>
  <c r="E24" i="2"/>
  <c r="E23" i="2"/>
  <c r="G26" i="2"/>
  <c r="G27" i="2"/>
  <c r="G25" i="2"/>
  <c r="E22" i="2"/>
  <c r="E15" i="2"/>
  <c r="E19" i="2"/>
  <c r="G24" i="2"/>
  <c r="G15" i="2"/>
  <c r="G14" i="2" l="1"/>
  <c r="E14" i="2"/>
  <c r="G12" i="2"/>
  <c r="E12" i="2"/>
  <c r="G11" i="2"/>
  <c r="E11" i="2"/>
  <c r="G10" i="2"/>
  <c r="E10" i="2"/>
  <c r="G7" i="2"/>
  <c r="E7" i="2"/>
  <c r="G6" i="2"/>
  <c r="E6" i="2"/>
  <c r="G2" i="2"/>
  <c r="G12" i="1"/>
  <c r="E12" i="1"/>
  <c r="E10" i="1"/>
  <c r="E11" i="1" l="1"/>
  <c r="G19" i="1"/>
  <c r="E18" i="1"/>
  <c r="G18" i="1"/>
  <c r="E14" i="1"/>
  <c r="G14" i="1"/>
  <c r="G10" i="1"/>
  <c r="E7" i="1" l="1"/>
  <c r="E17" i="1"/>
  <c r="E6" i="1"/>
  <c r="G11" i="1"/>
  <c r="G17" i="1"/>
  <c r="G2" i="1"/>
  <c r="G7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<sst xmlns="http://schemas.openxmlformats.org/spreadsheetml/2006/main" count="181" uniqueCount="93">
  <si>
    <t>config t</t>
  </si>
  <si>
    <t>number_ONU</t>
  </si>
  <si>
    <t>Type</t>
  </si>
  <si>
    <t>user Name</t>
  </si>
  <si>
    <t>coba</t>
  </si>
  <si>
    <t>password</t>
  </si>
  <si>
    <t>exit</t>
  </si>
  <si>
    <t>wan 1 service internet host 1</t>
  </si>
  <si>
    <t>restore factory</t>
  </si>
  <si>
    <t>reboot</t>
  </si>
  <si>
    <t>SN MODEM</t>
  </si>
  <si>
    <t>SFP/PON</t>
  </si>
  <si>
    <t>nama modem</t>
  </si>
  <si>
    <t>asni</t>
  </si>
  <si>
    <t>end</t>
  </si>
  <si>
    <t>wr</t>
  </si>
  <si>
    <t>melihat modem melalui sn</t>
  </si>
  <si>
    <t>creat modem khusus zte</t>
  </si>
  <si>
    <t>creat modem selain zte</t>
  </si>
  <si>
    <t>vlan port veip_1 mode hybrid</t>
  </si>
  <si>
    <t>melihat info modem</t>
  </si>
  <si>
    <t>TYPE MODEM</t>
  </si>
  <si>
    <t>ZTE-F609</t>
  </si>
  <si>
    <t>ZTE-F660</t>
  </si>
  <si>
    <t>HG8245A</t>
  </si>
  <si>
    <t>HG8245H</t>
  </si>
  <si>
    <t>HG8245H5</t>
  </si>
  <si>
    <t>CM</t>
  </si>
  <si>
    <t>melihat sn yang belum teregister</t>
  </si>
  <si>
    <t>show gpon onu uncf</t>
  </si>
  <si>
    <t>Port/slot card</t>
  </si>
  <si>
    <t>profile  tcont</t>
  </si>
  <si>
    <t>vlan profile</t>
  </si>
  <si>
    <t>1G</t>
  </si>
  <si>
    <t>TYPE TCONT</t>
  </si>
  <si>
    <t>vlan service 1</t>
  </si>
  <si>
    <t>vlan service 2</t>
  </si>
  <si>
    <t>Vlan Ether 2</t>
  </si>
  <si>
    <t>Vlan Ether 3</t>
  </si>
  <si>
    <t>Vlan Ether 4</t>
  </si>
  <si>
    <t>default</t>
  </si>
  <si>
    <t>5M</t>
  </si>
  <si>
    <t>10M</t>
  </si>
  <si>
    <t>15M</t>
  </si>
  <si>
    <t>20M</t>
  </si>
  <si>
    <t>interface wifi wifi_0/2 state unlock</t>
  </si>
  <si>
    <t>ssid auth wep wifi_0/2 open-system</t>
  </si>
  <si>
    <t>Nama Hotspot</t>
  </si>
  <si>
    <t>Coba-NET</t>
  </si>
  <si>
    <t>melihat redaman di salah satu modem</t>
  </si>
  <si>
    <t>melihat redaman semua modem di salah satu pon/sfp</t>
  </si>
  <si>
    <t>mereset modem</t>
  </si>
  <si>
    <t>mereboot/restart modem</t>
  </si>
  <si>
    <t>menghapus modem yang sudah teregister</t>
  </si>
  <si>
    <t>mereboot/restart olt</t>
  </si>
  <si>
    <t>yes</t>
  </si>
  <si>
    <t>melihat vlan yang sudah terdaftar</t>
  </si>
  <si>
    <t>show vlan sum</t>
  </si>
  <si>
    <t>melihat vlan tertanam di mana</t>
  </si>
  <si>
    <t>vlan</t>
  </si>
  <si>
    <t>melihat settingan vlan</t>
  </si>
  <si>
    <t>melihat settingan sfp/pon</t>
  </si>
  <si>
    <t>melihat settingan gpon-onu</t>
  </si>
  <si>
    <t>melihat settingan pon-onu-mng</t>
  </si>
  <si>
    <t>menghapus vlan di uplink</t>
  </si>
  <si>
    <t>interface uplink</t>
  </si>
  <si>
    <t>1/4/</t>
  </si>
  <si>
    <t>port/slot uplink</t>
  </si>
  <si>
    <t>menghapus vlan di olt</t>
  </si>
  <si>
    <t>melihat sn modem di sfp/pon</t>
  </si>
  <si>
    <t>mengganti nama olt</t>
  </si>
  <si>
    <t>nama olt</t>
  </si>
  <si>
    <t>melihat user olt yang sudah terdaftar</t>
  </si>
  <si>
    <t>show username</t>
  </si>
  <si>
    <t>menambahkan user dan password olt</t>
  </si>
  <si>
    <t>user olt</t>
  </si>
  <si>
    <t>password olt</t>
  </si>
  <si>
    <t>privilege</t>
  </si>
  <si>
    <t>zte</t>
  </si>
  <si>
    <t>menghapus user dan password olt</t>
  </si>
  <si>
    <t>gemport 1 name INET  tcont 1</t>
  </si>
  <si>
    <t>security-mgmt 212 state enable mode forward protocol web</t>
  </si>
  <si>
    <t>1/5/</t>
  </si>
  <si>
    <t>PPPOE</t>
  </si>
  <si>
    <t>abc123</t>
  </si>
  <si>
    <t>ALL</t>
  </si>
  <si>
    <t>ZTEGCB889F9C</t>
  </si>
  <si>
    <t>username</t>
  </si>
  <si>
    <t>kamu</t>
  </si>
  <si>
    <t>test</t>
  </si>
  <si>
    <t>ZTEGCD818459</t>
  </si>
  <si>
    <t>1/7/</t>
  </si>
  <si>
    <t>MHEGC8018B88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</si>
</sst>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NumberFormat="1" applyFont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vertical="center"/>
    </xf>
    <xf numFmtId="0" fontId="1" fillId="2" borderId="0" xfId="0" applyNumberFormat="1" applyFont="1" applyFill="1" applyBorder="1"/>
    <xf numFmtId="0" fontId="1" fillId="2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  <xf numFmtId="0" fontId="1" fillId="2" borderId="0" xfId="0" applyNumberFormat="1" applyFont="1" applyFill="1" applyAlignment="1"/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1" fillId="0" borderId="1" xfId="0" applyNumberFormat="1" applyFont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1" fillId="0" borderId="0" xfId="0" applyFont="1"/>
    <xf numFmtId="0" fontId="1" fillId="2" borderId="0" xfId="0" applyFont="1" applyFill="1"/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1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E22" sqref="E22"/>
    </sheetView>
  </sheetViews>
  <sheetFormatPr defaultColWidth="9.140625" defaultRowHeight="12.75" customHeight="1" x14ac:dyDescent="0.2"/>
  <cols>
    <col min="1" max="1" width="16" style="1" customWidth="1"/>
    <col min="2" max="2" width="17.5703125" style="1" customWidth="1"/>
    <col min="3" max="3" width="21.42578125" style="1" customWidth="1"/>
    <col min="4" max="4" width="3.28515625" style="1" customWidth="1"/>
    <col min="5" max="5" width="49.7109375" style="1" customWidth="1"/>
    <col min="6" max="6" width="2.7109375" style="1" customWidth="1"/>
    <col min="7" max="7" width="79.5703125" style="1" customWidth="1"/>
    <col min="8" max="8" width="6.5703125" style="1" customWidth="1"/>
    <col min="9" max="9" width="10.5703125" style="1" customWidth="1"/>
    <col min="10" max="10" width="63.42578125" style="1" customWidth="1"/>
    <col min="11" max="16384" width="9.140625" style="1"/>
  </cols>
  <sheetData>
    <row r="1" spans="1:8" ht="12.75" customHeight="1" x14ac:dyDescent="0.2">
      <c r="E1" s="7" t="s">
        <v>28</v>
      </c>
      <c r="G1" s="8" t="s">
        <v>16</v>
      </c>
    </row>
    <row r="2" spans="1:8" ht="12.75" customHeight="1" x14ac:dyDescent="0.2">
      <c r="A2" s="2" t="s">
        <v>10</v>
      </c>
      <c r="B2" s="3" t="s">
        <v>92</v>
      </c>
      <c r="C2" s="12" t="s">
        <v>21</v>
      </c>
      <c r="E2" s="13" t="s">
        <v>29</v>
      </c>
      <c r="G2" s="6" t="str">
        <f>CONCATENATE("show gpon onu by sn"," ",B2)</f>
        <v>show gpon onu by sn MHEGC8018B88</v>
      </c>
    </row>
    <row r="3" spans="1:8" ht="12.75" customHeight="1" x14ac:dyDescent="0.2">
      <c r="A3" s="3" t="s">
        <v>30</v>
      </c>
      <c r="B3" s="21" t="s">
        <v>91</v>
      </c>
      <c r="C3" s="11" t="s">
        <v>22</v>
      </c>
    </row>
    <row r="4" spans="1:8" ht="12.75" customHeight="1" x14ac:dyDescent="0.2">
      <c r="A4" s="4" t="s">
        <v>11</v>
      </c>
      <c r="B4" s="21"/>
      <c r="C4" s="11" t="s">
        <v>23</v>
      </c>
      <c r="E4" s="8" t="s">
        <v>18</v>
      </c>
      <c r="G4" s="8" t="s">
        <v>17</v>
      </c>
    </row>
    <row r="5" spans="1:8" ht="12.75" customHeight="1" x14ac:dyDescent="0.2">
      <c r="A5" s="3" t="s">
        <v>1</v>
      </c>
      <c r="B5" s="21"/>
      <c r="C5" s="11" t="s">
        <v>24</v>
      </c>
      <c r="E5" s="5" t="s">
        <v>0</v>
      </c>
      <c r="G5" s="5" t="s">
        <v>0</v>
      </c>
    </row>
    <row r="6" spans="1:8" ht="12.75" customHeight="1" x14ac:dyDescent="0.2">
      <c r="A6" s="3" t="s">
        <v>2</v>
      </c>
      <c r="B6" s="18" t="s">
        <v>85</v>
      </c>
      <c r="C6" s="11" t="s">
        <v>25</v>
      </c>
      <c r="E6" s="5" t="str">
        <f>CONCATENATE("interface gpon-olt_",B3,"",B4)</f>
        <v>interface gpon-olt_1/7/</v>
      </c>
      <c r="G6" s="5" t="str">
        <f>CONCATENATE("interface gpon-olt_",B3,"",B4)</f>
        <v>interface gpon-olt_1/7/</v>
      </c>
      <c r="H6" s="9"/>
    </row>
    <row r="7" spans="1:8" ht="12.75" customHeight="1" x14ac:dyDescent="0.2">
      <c r="A7" s="3" t="s">
        <v>12</v>
      </c>
      <c r="B7" s="21" t="s">
        <v>13</v>
      </c>
      <c r="C7" s="11" t="s">
        <v>26</v>
      </c>
      <c r="E7" s="5" t="str">
        <f>CONCATENATE("onu ",B5," type ",B6," sn ",B2,)</f>
        <v>onu  type ALL sn MHEGC8018B88</v>
      </c>
      <c r="G7" s="5" t="str">
        <f>CONCATENATE("onu ",B5," type ",B6," sn ",B2,)</f>
        <v>onu  type ALL sn MHEGC8018B88</v>
      </c>
      <c r="H7" s="9"/>
    </row>
    <row r="8" spans="1:8" ht="12.75" customHeight="1" x14ac:dyDescent="0.2">
      <c r="A8" s="3" t="s">
        <v>31</v>
      </c>
      <c r="B8" s="21" t="s">
        <v>33</v>
      </c>
      <c r="C8" s="11" t="s">
        <v>27</v>
      </c>
      <c r="E8" s="5" t="s">
        <v>6</v>
      </c>
      <c r="G8" s="5" t="s">
        <v>6</v>
      </c>
      <c r="H8" s="9"/>
    </row>
    <row r="9" spans="1:8" ht="12.75" customHeight="1" x14ac:dyDescent="0.2">
      <c r="A9" s="3" t="s">
        <v>35</v>
      </c>
      <c r="B9" s="21">
        <v>131</v>
      </c>
      <c r="C9" s="11"/>
      <c r="E9" s="5"/>
      <c r="G9" s="5"/>
      <c r="H9" s="9"/>
    </row>
    <row r="10" spans="1:8" ht="12.75" customHeight="1" x14ac:dyDescent="0.25">
      <c r="A10" s="3" t="s">
        <v>3</v>
      </c>
      <c r="B10" s="28"/>
      <c r="C10" s="11"/>
      <c r="E10" s="5" t="str">
        <f>CONCATENATE("interface gpon-onu_",B3,,B4,":",B5,)</f>
        <v>interface gpon-onu_1/7/:</v>
      </c>
      <c r="G10" s="5" t="str">
        <f>CONCATENATE("interface gpon-onu_",B3,,B4,":",B5,)</f>
        <v>interface gpon-onu_1/7/:</v>
      </c>
      <c r="H10" s="9"/>
    </row>
    <row r="11" spans="1:8" ht="12.75" customHeight="1" x14ac:dyDescent="0.2">
      <c r="A11" s="3" t="s">
        <v>5</v>
      </c>
      <c r="B11" s="21" t="s">
        <v>84</v>
      </c>
      <c r="C11" s="11"/>
      <c r="E11" s="5" t="str">
        <f>CONCATENATE("name ",B7,)</f>
        <v>name asni</v>
      </c>
      <c r="G11" s="5" t="str">
        <f>CONCATENATE("name ",B7,)</f>
        <v>name asni</v>
      </c>
      <c r="H11" s="9"/>
    </row>
    <row r="12" spans="1:8" ht="12.75" customHeight="1" x14ac:dyDescent="0.2">
      <c r="A12" s="3" t="s">
        <v>32</v>
      </c>
      <c r="B12" s="21" t="s">
        <v>83</v>
      </c>
      <c r="C12" s="12" t="s">
        <v>34</v>
      </c>
      <c r="E12" s="5" t="str">
        <f>CONCATENATE("tcont 1 name INET profile ",B8,)</f>
        <v>tcont 1 name INET profile 1G</v>
      </c>
      <c r="G12" s="5" t="str">
        <f>CONCATENATE("tcont 1 name INET profile ",B8,)</f>
        <v>tcont 1 name INET profile 1G</v>
      </c>
      <c r="H12" s="9"/>
    </row>
    <row r="13" spans="1:8" ht="12.75" customHeight="1" x14ac:dyDescent="0.2">
      <c r="C13" s="12" t="s">
        <v>34</v>
      </c>
      <c r="E13" s="5" t="s">
        <v>80</v>
      </c>
      <c r="G13" s="5" t="s">
        <v>80</v>
      </c>
      <c r="H13" s="9"/>
    </row>
    <row r="14" spans="1:8" ht="12.75" customHeight="1" x14ac:dyDescent="0.2">
      <c r="C14" s="11" t="s">
        <v>40</v>
      </c>
      <c r="E14" s="5" t="str">
        <f>CONCATENATE("service-port 1 vport 1 user-vlan ",B9," vlan ",B9,)</f>
        <v>service-port 1 vport 1 user-vlan 131 vlan 131</v>
      </c>
      <c r="G14" s="5" t="str">
        <f>CONCATENATE("service-port 1 vport 1 user-vlan ",B9," vlan ",B9,)</f>
        <v>service-port 1 vport 1 user-vlan 131 vlan 131</v>
      </c>
      <c r="H14" s="9"/>
    </row>
    <row r="15" spans="1:8" ht="12.75" customHeight="1" x14ac:dyDescent="0.2">
      <c r="B15" s="9"/>
      <c r="C15" s="11" t="s">
        <v>33</v>
      </c>
      <c r="E15" s="5" t="s">
        <v>6</v>
      </c>
      <c r="G15" s="5" t="s">
        <v>6</v>
      </c>
      <c r="H15" s="9"/>
    </row>
    <row r="16" spans="1:8" ht="12.75" customHeight="1" x14ac:dyDescent="0.2">
      <c r="C16" s="11" t="s">
        <v>41</v>
      </c>
      <c r="E16" s="5"/>
      <c r="G16" s="5"/>
      <c r="H16" s="9"/>
    </row>
    <row r="17" spans="3:8" ht="12.75" customHeight="1" x14ac:dyDescent="0.2">
      <c r="C17" s="11" t="s">
        <v>42</v>
      </c>
      <c r="E17" s="5" t="str">
        <f>CONCATENATE("pon-onu-mng gpon-onu_",B3,,B4,":",B5,)</f>
        <v>pon-onu-mng gpon-onu_1/7/:</v>
      </c>
      <c r="G17" s="5" t="str">
        <f>CONCATENATE("pon-onu-mng gpon-onu_",B3,,B4,":",B5,)</f>
        <v>pon-onu-mng gpon-onu_1/7/:</v>
      </c>
      <c r="H17" s="9"/>
    </row>
    <row r="18" spans="3:8" ht="12.75" customHeight="1" x14ac:dyDescent="0.2">
      <c r="C18" s="11" t="s">
        <v>43</v>
      </c>
      <c r="E18" s="5" t="str">
        <f>CONCATENATE("service INET gemport 1 vlan ",B9,)</f>
        <v>service INET gemport 1 vlan 131</v>
      </c>
      <c r="G18" s="5" t="str">
        <f>CONCATENATE("service INET gemport 1 vlan ",B9,)</f>
        <v>service INET gemport 1 vlan 131</v>
      </c>
      <c r="H18" s="9"/>
    </row>
    <row r="19" spans="3:8" ht="12.75" customHeight="1" x14ac:dyDescent="0.2">
      <c r="C19" s="11" t="s">
        <v>44</v>
      </c>
      <c r="E19" s="5" t="s">
        <v>19</v>
      </c>
      <c r="G19" s="5" t="str">
        <f>CONCATENATE("wan-ip 1 mode pppoe username ",B10," ","password ",B11,"  vlan-profile ",B12," host 1")</f>
        <v>wan-ip 1 mode pppoe username  password abc123  vlan-profile PPPOE host 1</v>
      </c>
      <c r="H19" s="9"/>
    </row>
    <row r="20" spans="3:8" ht="12.75" customHeight="1" x14ac:dyDescent="0.2">
      <c r="C20" s="11"/>
      <c r="E20" s="5" t="s">
        <v>14</v>
      </c>
      <c r="G20" s="5" t="s">
        <v>7</v>
      </c>
      <c r="H20" s="9"/>
    </row>
    <row r="21" spans="3:8" ht="12.75" customHeight="1" x14ac:dyDescent="0.2">
      <c r="C21" s="11"/>
      <c r="E21" s="6" t="s">
        <v>15</v>
      </c>
      <c r="G21" s="19" t="s">
        <v>81</v>
      </c>
      <c r="H21" s="9"/>
    </row>
    <row r="22" spans="3:8" ht="12.75" customHeight="1" x14ac:dyDescent="0.2">
      <c r="C22" s="11"/>
      <c r="G22" s="5" t="s">
        <v>14</v>
      </c>
      <c r="H22" s="9"/>
    </row>
    <row r="23" spans="3:8" ht="12.75" customHeight="1" x14ac:dyDescent="0.2">
      <c r="G23" s="6" t="s">
        <v>15</v>
      </c>
      <c r="H23" s="9"/>
    </row>
    <row r="24" spans="3:8" ht="12.75" customHeight="1" x14ac:dyDescent="0.2">
      <c r="E24" s="20"/>
      <c r="F24" s="20"/>
      <c r="G24" s="20"/>
      <c r="H24" s="9"/>
    </row>
    <row r="25" spans="3:8" ht="12.75" customHeight="1" x14ac:dyDescent="0.2">
      <c r="E25" s="20"/>
      <c r="F25" s="20"/>
      <c r="G25" s="20"/>
      <c r="H25" s="9"/>
    </row>
    <row r="26" spans="3:8" ht="12.75" customHeight="1" x14ac:dyDescent="0.2">
      <c r="E26" s="20"/>
      <c r="F26" s="20"/>
      <c r="G26" s="20"/>
      <c r="H26" s="9"/>
    </row>
    <row r="27" spans="3:8" ht="12.75" customHeight="1" x14ac:dyDescent="0.2">
      <c r="E27" s="20"/>
      <c r="F27" s="20"/>
      <c r="G27" s="20"/>
      <c r="H27" s="9"/>
    </row>
    <row r="28" spans="3:8" ht="12.75" customHeight="1" x14ac:dyDescent="0.2">
      <c r="E28" s="20"/>
      <c r="F28" s="20"/>
      <c r="G28" s="20"/>
    </row>
    <row r="29" spans="3:8" ht="12.75" customHeight="1" x14ac:dyDescent="0.2">
      <c r="E29" s="20"/>
      <c r="F29" s="20"/>
      <c r="G29" s="20"/>
    </row>
    <row r="30" spans="3:8" ht="12.75" customHeight="1" x14ac:dyDescent="0.2">
      <c r="E30" s="20"/>
      <c r="F30" s="20"/>
      <c r="G30" s="20"/>
    </row>
    <row r="31" spans="3:8" ht="12.75" customHeight="1" x14ac:dyDescent="0.2">
      <c r="E31" s="20"/>
      <c r="F31" s="20"/>
      <c r="G31" s="20"/>
    </row>
    <row r="32" spans="3:8" ht="12.75" customHeight="1" x14ac:dyDescent="0.2">
      <c r="E32" s="20"/>
      <c r="F32" s="20"/>
      <c r="G32" s="20"/>
    </row>
    <row r="33" spans="5:7" ht="12.75" customHeight="1" x14ac:dyDescent="0.2">
      <c r="E33" s="20"/>
      <c r="F33" s="20"/>
      <c r="G33" s="20"/>
    </row>
    <row r="34" spans="5:7" ht="12.75" customHeight="1" x14ac:dyDescent="0.2">
      <c r="E34" s="20"/>
      <c r="F34" s="20"/>
      <c r="G34" s="20"/>
    </row>
    <row r="35" spans="5:7" ht="12.75" customHeight="1" x14ac:dyDescent="0.2">
      <c r="E35" s="20"/>
      <c r="F35" s="20"/>
      <c r="G35" s="20"/>
    </row>
    <row r="36" spans="5:7" ht="12.75" customHeight="1" x14ac:dyDescent="0.2">
      <c r="E36" s="20"/>
      <c r="F36" s="20"/>
      <c r="G36" s="20"/>
    </row>
    <row r="37" spans="5:7" ht="12.75" customHeight="1" x14ac:dyDescent="0.2">
      <c r="E37" s="20"/>
      <c r="F37" s="20"/>
      <c r="G37" s="20"/>
    </row>
    <row r="38" spans="5:7" ht="12.75" customHeight="1" x14ac:dyDescent="0.2">
      <c r="E38" s="20"/>
      <c r="F38" s="20"/>
      <c r="G38" s="20"/>
    </row>
    <row r="39" spans="5:7" ht="12.75" customHeight="1" x14ac:dyDescent="0.2">
      <c r="E39" s="20"/>
      <c r="F39" s="20"/>
      <c r="G39" s="20"/>
    </row>
    <row r="40" spans="5:7" ht="12.75" customHeight="1" x14ac:dyDescent="0.2">
      <c r="E40" s="20"/>
      <c r="F40" s="20"/>
      <c r="G40" s="20"/>
    </row>
    <row r="41" spans="5:7" ht="12.75" customHeight="1" x14ac:dyDescent="0.2">
      <c r="E41" s="20"/>
      <c r="F41" s="20"/>
      <c r="G41" s="20"/>
    </row>
    <row r="42" spans="5:7" ht="12.75" customHeight="1" x14ac:dyDescent="0.2">
      <c r="E42" s="20"/>
      <c r="F42" s="20"/>
      <c r="G42" s="20"/>
    </row>
    <row r="43" spans="5:7" ht="12.75" customHeight="1" x14ac:dyDescent="0.2">
      <c r="E43" s="20"/>
      <c r="F43" s="20"/>
      <c r="G43" s="20"/>
    </row>
    <row r="44" spans="5:7" ht="12.75" customHeight="1" x14ac:dyDescent="0.2">
      <c r="E44" s="20"/>
      <c r="F44" s="20"/>
      <c r="G44" s="20"/>
    </row>
  </sheetData>
  <conditionalFormatting sqref="A3">
    <cfRule type="duplicateValues" dxfId="13" priority="23"/>
  </conditionalFormatting>
  <conditionalFormatting sqref="C2">
    <cfRule type="duplicateValues" dxfId="12" priority="16"/>
  </conditionalFormatting>
  <conditionalFormatting sqref="A2">
    <cfRule type="duplicateValues" dxfId="11" priority="3"/>
  </conditionalFormatting>
  <conditionalFormatting sqref="A2">
    <cfRule type="duplicateValues" dxfId="10" priority="4"/>
  </conditionalFormatting>
  <conditionalFormatting sqref="C12">
    <cfRule type="duplicateValues" dxfId="9" priority="2"/>
  </conditionalFormatting>
  <conditionalFormatting sqref="C13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A43" sqref="A43"/>
    </sheetView>
  </sheetViews>
  <sheetFormatPr defaultRowHeight="11.45" customHeight="1" x14ac:dyDescent="0.25"/>
  <cols>
    <col min="1" max="1" width="16.140625" style="16" customWidth="1"/>
    <col min="2" max="2" width="15.42578125" style="16" customWidth="1"/>
    <col min="3" max="3" width="17.7109375" style="16" customWidth="1"/>
    <col min="4" max="4" width="2.7109375" style="16" customWidth="1"/>
    <col min="5" max="5" width="43" style="16" customWidth="1"/>
    <col min="6" max="6" width="5" style="16" customWidth="1"/>
    <col min="7" max="7" width="66.7109375" style="16" customWidth="1"/>
    <col min="8" max="16384" width="9.140625" style="16"/>
  </cols>
  <sheetData>
    <row r="1" spans="1:7" ht="11.45" customHeight="1" x14ac:dyDescent="0.25">
      <c r="A1" s="15"/>
      <c r="B1" s="15"/>
      <c r="C1" s="15"/>
      <c r="D1" s="15"/>
      <c r="E1" s="8" t="s">
        <v>28</v>
      </c>
      <c r="F1" s="15"/>
      <c r="G1" s="8" t="s">
        <v>16</v>
      </c>
    </row>
    <row r="2" spans="1:7" ht="11.45" customHeight="1" x14ac:dyDescent="0.25">
      <c r="A2" s="18" t="s">
        <v>10</v>
      </c>
      <c r="B2" s="18" t="s">
        <v>86</v>
      </c>
      <c r="C2" s="12" t="s">
        <v>21</v>
      </c>
      <c r="D2" s="15"/>
      <c r="E2" s="14" t="s">
        <v>29</v>
      </c>
      <c r="F2" s="15"/>
      <c r="G2" s="14" t="str">
        <f>CONCATENATE("show gpon onu by sn"," ",B2)</f>
        <v>show gpon onu by sn ZTEGCB889F9C</v>
      </c>
    </row>
    <row r="3" spans="1:7" ht="11.45" customHeight="1" x14ac:dyDescent="0.25">
      <c r="A3" s="18" t="s">
        <v>30</v>
      </c>
      <c r="B3" s="18" t="s">
        <v>82</v>
      </c>
      <c r="C3" s="11" t="s">
        <v>22</v>
      </c>
      <c r="D3" s="15"/>
      <c r="E3" s="15"/>
      <c r="F3" s="15"/>
      <c r="G3" s="15"/>
    </row>
    <row r="4" spans="1:7" ht="11.45" customHeight="1" x14ac:dyDescent="0.25">
      <c r="A4" s="18" t="s">
        <v>11</v>
      </c>
      <c r="B4" s="18">
        <v>3</v>
      </c>
      <c r="C4" s="11" t="s">
        <v>23</v>
      </c>
      <c r="D4" s="15"/>
      <c r="E4" s="15" t="s">
        <v>18</v>
      </c>
      <c r="F4" s="15"/>
      <c r="G4" s="15" t="s">
        <v>17</v>
      </c>
    </row>
    <row r="5" spans="1:7" ht="11.45" customHeight="1" x14ac:dyDescent="0.25">
      <c r="A5" s="18" t="s">
        <v>1</v>
      </c>
      <c r="B5" s="18">
        <v>25</v>
      </c>
      <c r="C5" s="11" t="s">
        <v>24</v>
      </c>
      <c r="D5" s="15"/>
      <c r="E5" s="19" t="s">
        <v>0</v>
      </c>
      <c r="F5" s="15"/>
      <c r="G5" s="19" t="s">
        <v>0</v>
      </c>
    </row>
    <row r="6" spans="1:7" ht="11.45" customHeight="1" x14ac:dyDescent="0.25">
      <c r="A6" s="18" t="s">
        <v>2</v>
      </c>
      <c r="B6" s="18" t="s">
        <v>22</v>
      </c>
      <c r="C6" s="11" t="s">
        <v>25</v>
      </c>
      <c r="D6" s="15"/>
      <c r="E6" s="19" t="str">
        <f>CONCATENATE("interface gpon-olt_",B3,"",B4)</f>
        <v>interface gpon-olt_1/5/3</v>
      </c>
      <c r="F6" s="15"/>
      <c r="G6" s="19" t="str">
        <f>CONCATENATE("interface gpon-olt_",B3,"",B4)</f>
        <v>interface gpon-olt_1/5/3</v>
      </c>
    </row>
    <row r="7" spans="1:7" ht="11.45" customHeight="1" x14ac:dyDescent="0.25">
      <c r="A7" s="18" t="s">
        <v>12</v>
      </c>
      <c r="B7" s="18" t="s">
        <v>13</v>
      </c>
      <c r="C7" s="11" t="s">
        <v>26</v>
      </c>
      <c r="D7" s="15"/>
      <c r="E7" s="19" t="str">
        <f>CONCATENATE("onu ",B5," type ",B6," sn ",B2,)</f>
        <v>onu 25 type ZTE-F609 sn ZTEGCB889F9C</v>
      </c>
      <c r="F7" s="15"/>
      <c r="G7" s="19" t="str">
        <f>CONCATENATE("onu ",B5," type ",B6," sn ",B2,)</f>
        <v>onu 25 type ZTE-F609 sn ZTEGCB889F9C</v>
      </c>
    </row>
    <row r="8" spans="1:7" ht="11.45" customHeight="1" x14ac:dyDescent="0.25">
      <c r="A8" s="18" t="s">
        <v>31</v>
      </c>
      <c r="B8" s="18" t="s">
        <v>33</v>
      </c>
      <c r="C8" s="11" t="s">
        <v>27</v>
      </c>
      <c r="D8" s="15"/>
      <c r="E8" s="19" t="s">
        <v>6</v>
      </c>
      <c r="F8" s="15"/>
      <c r="G8" s="19" t="s">
        <v>6</v>
      </c>
    </row>
    <row r="9" spans="1:7" ht="11.45" customHeight="1" x14ac:dyDescent="0.25">
      <c r="A9" s="18" t="s">
        <v>35</v>
      </c>
      <c r="B9" s="18">
        <v>131</v>
      </c>
      <c r="C9" s="11"/>
      <c r="D9" s="15"/>
      <c r="E9" s="19"/>
      <c r="F9" s="15"/>
      <c r="G9" s="19"/>
    </row>
    <row r="10" spans="1:7" ht="11.45" customHeight="1" x14ac:dyDescent="0.25">
      <c r="A10" s="18" t="s">
        <v>36</v>
      </c>
      <c r="B10" s="18">
        <v>133</v>
      </c>
      <c r="C10" s="11"/>
      <c r="D10" s="15"/>
      <c r="E10" s="19" t="str">
        <f>CONCATENATE("interface gpon-onu_",B3,,B4,":",B5,)</f>
        <v>interface gpon-onu_1/5/3:25</v>
      </c>
      <c r="F10" s="15"/>
      <c r="G10" s="19" t="str">
        <f>CONCATENATE("interface gpon-onu_",B3,,B4,":",B5,)</f>
        <v>interface gpon-onu_1/5/3:25</v>
      </c>
    </row>
    <row r="11" spans="1:7" ht="11.45" customHeight="1" x14ac:dyDescent="0.25">
      <c r="A11" s="18" t="s">
        <v>3</v>
      </c>
      <c r="B11" s="18" t="s">
        <v>4</v>
      </c>
      <c r="C11" s="11"/>
      <c r="D11" s="15"/>
      <c r="E11" s="19" t="str">
        <f>CONCATENATE("name ",B7,)</f>
        <v>name asni</v>
      </c>
      <c r="F11" s="15"/>
      <c r="G11" s="19" t="str">
        <f>CONCATENATE("name ",B7,)</f>
        <v>name asni</v>
      </c>
    </row>
    <row r="12" spans="1:7" ht="11.45" customHeight="1" x14ac:dyDescent="0.25">
      <c r="A12" s="18" t="s">
        <v>5</v>
      </c>
      <c r="B12" s="18" t="s">
        <v>88</v>
      </c>
      <c r="C12" s="12" t="s">
        <v>34</v>
      </c>
      <c r="D12" s="15"/>
      <c r="E12" s="19" t="str">
        <f>CONCATENATE("tcont 1 name INET profile ",B8,)</f>
        <v>tcont 1 name INET profile 1G</v>
      </c>
      <c r="F12" s="15"/>
      <c r="G12" s="19" t="str">
        <f>CONCATENATE("tcont 1 name INET profile ",B8,)</f>
        <v>tcont 1 name INET profile 1G</v>
      </c>
    </row>
    <row r="13" spans="1:7" ht="11.45" customHeight="1" x14ac:dyDescent="0.2">
      <c r="A13" s="18" t="s">
        <v>32</v>
      </c>
      <c r="B13" s="18" t="s">
        <v>83</v>
      </c>
      <c r="C13" s="11" t="s">
        <v>40</v>
      </c>
      <c r="D13" s="15"/>
      <c r="E13" s="5" t="s">
        <v>80</v>
      </c>
      <c r="F13" s="15"/>
      <c r="G13" s="5" t="s">
        <v>80</v>
      </c>
    </row>
    <row r="14" spans="1:7" ht="11.45" customHeight="1" x14ac:dyDescent="0.25">
      <c r="A14" s="18" t="s">
        <v>37</v>
      </c>
      <c r="B14" s="18">
        <v>131</v>
      </c>
      <c r="C14" s="11" t="s">
        <v>33</v>
      </c>
      <c r="D14" s="15"/>
      <c r="E14" s="19" t="str">
        <f>CONCATENATE("service-port 1 vport 1 user-vlan ",B9," vlan ",B9,)</f>
        <v>service-port 1 vport 1 user-vlan 131 vlan 131</v>
      </c>
      <c r="F14" s="15"/>
      <c r="G14" s="19" t="str">
        <f>CONCATENATE("service-port 1 vport 1 user-vlan ",B9," vlan ",B9,)</f>
        <v>service-port 1 vport 1 user-vlan 131 vlan 131</v>
      </c>
    </row>
    <row r="15" spans="1:7" ht="11.45" customHeight="1" x14ac:dyDescent="0.25">
      <c r="A15" s="18" t="s">
        <v>38</v>
      </c>
      <c r="B15" s="18">
        <v>100</v>
      </c>
      <c r="C15" s="11" t="s">
        <v>41</v>
      </c>
      <c r="D15" s="15"/>
      <c r="E15" s="19" t="str">
        <f>CONCATENATE("service-port 2 vport 1 user-vlan ",B10," vlan ",B10,)</f>
        <v>service-port 2 vport 1 user-vlan 133 vlan 133</v>
      </c>
      <c r="F15" s="15"/>
      <c r="G15" s="19" t="str">
        <f>CONCATENATE("service-port 2 vport 1 user-vlan ",B10," vlan ",B10,)</f>
        <v>service-port 2 vport 1 user-vlan 133 vlan 133</v>
      </c>
    </row>
    <row r="16" spans="1:7" ht="11.45" customHeight="1" x14ac:dyDescent="0.25">
      <c r="A16" s="18" t="s">
        <v>39</v>
      </c>
      <c r="B16" s="18">
        <v>100</v>
      </c>
      <c r="C16" s="11" t="s">
        <v>42</v>
      </c>
      <c r="D16" s="15"/>
      <c r="E16" s="19" t="s">
        <v>6</v>
      </c>
      <c r="F16" s="15"/>
      <c r="G16" s="19" t="s">
        <v>6</v>
      </c>
    </row>
    <row r="17" spans="1:7" ht="11.45" customHeight="1" x14ac:dyDescent="0.25">
      <c r="A17" s="18" t="s">
        <v>47</v>
      </c>
      <c r="B17" s="18" t="s">
        <v>48</v>
      </c>
      <c r="C17" s="11" t="s">
        <v>43</v>
      </c>
      <c r="D17" s="15"/>
      <c r="E17" s="19"/>
      <c r="F17" s="15"/>
      <c r="G17" s="19"/>
    </row>
    <row r="18" spans="1:7" ht="11.45" customHeight="1" x14ac:dyDescent="0.25">
      <c r="A18" s="18"/>
      <c r="B18" s="18"/>
      <c r="C18" s="11" t="s">
        <v>44</v>
      </c>
      <c r="D18" s="15"/>
      <c r="E18" s="19" t="str">
        <f>CONCATENATE("pon-onu-mng gpon-onu_",B3,,B4,":",B5,)</f>
        <v>pon-onu-mng gpon-onu_1/5/3:25</v>
      </c>
      <c r="F18" s="15"/>
      <c r="G18" s="19" t="str">
        <f>CONCATENATE("pon-onu-mng gpon-onu_",B3,,B4,":",B5,)</f>
        <v>pon-onu-mng gpon-onu_1/5/3:25</v>
      </c>
    </row>
    <row r="19" spans="1:7" ht="11.45" customHeight="1" x14ac:dyDescent="0.25">
      <c r="A19" s="18" t="s">
        <v>87</v>
      </c>
      <c r="B19" s="18" t="s">
        <v>89</v>
      </c>
      <c r="C19" s="11"/>
      <c r="D19" s="15"/>
      <c r="E19" s="19" t="str">
        <f>CONCATENATE("service INET gemport 1 vlan ",B10,)</f>
        <v>service INET gemport 1 vlan 133</v>
      </c>
      <c r="F19" s="15"/>
      <c r="G19" s="19" t="str">
        <f>CONCATENATE("service INET gemport 1 vlan ",B9,)</f>
        <v>service INET gemport 1 vlan 131</v>
      </c>
    </row>
    <row r="20" spans="1:7" ht="11.45" customHeight="1" x14ac:dyDescent="0.25">
      <c r="A20" s="18" t="s">
        <v>5</v>
      </c>
      <c r="B20" s="18">
        <v>1234</v>
      </c>
      <c r="C20" s="11"/>
      <c r="D20" s="15"/>
      <c r="E20" s="19" t="str">
        <f>CONCATENATE("service HS gemport 1 vlan ",B10,)</f>
        <v>service HS gemport 1 vlan 133</v>
      </c>
      <c r="F20" s="15"/>
      <c r="G20" s="19" t="str">
        <f>CONCATENATE("service HS gemport 1 vlan ",B10,)</f>
        <v>service HS gemport 1 vlan 133</v>
      </c>
    </row>
    <row r="21" spans="1:7" ht="11.45" customHeight="1" x14ac:dyDescent="0.25">
      <c r="A21" s="18"/>
      <c r="B21" s="18"/>
      <c r="C21" s="11"/>
      <c r="D21" s="15"/>
      <c r="E21" s="19" t="s">
        <v>19</v>
      </c>
      <c r="F21" s="15"/>
      <c r="G21" s="19" t="str">
        <f>CONCATENATE("wan-ip 1 mode pppoe username ",B19," ","password ",B20,"  vlan-profile ",B13," host 1")</f>
        <v>wan-ip 1 mode pppoe username test password 1234  vlan-profile PPPOE host 1</v>
      </c>
    </row>
    <row r="22" spans="1:7" ht="11.45" customHeight="1" x14ac:dyDescent="0.25">
      <c r="A22" s="15"/>
      <c r="B22" s="15"/>
      <c r="C22" s="15"/>
      <c r="D22" s="15"/>
      <c r="E22" s="22" t="str">
        <f>CONCATENATE("vlan port wifi_0/2 mode tag vlan ",B10,)</f>
        <v>vlan port wifi_0/2 mode tag vlan 133</v>
      </c>
      <c r="F22" s="15"/>
      <c r="G22" s="19" t="s">
        <v>7</v>
      </c>
    </row>
    <row r="23" spans="1:7" ht="11.45" customHeight="1" x14ac:dyDescent="0.25">
      <c r="A23" s="15"/>
      <c r="B23" s="15"/>
      <c r="C23" s="15"/>
      <c r="D23" s="15"/>
      <c r="E23" s="22" t="str">
        <f>CONCATENATE("vlan port eth_0/2 mode tag vlan ",B14,)</f>
        <v>vlan port eth_0/2 mode tag vlan 131</v>
      </c>
      <c r="F23" s="15"/>
      <c r="G23" s="19" t="s">
        <v>81</v>
      </c>
    </row>
    <row r="24" spans="1:7" ht="11.45" customHeight="1" x14ac:dyDescent="0.25">
      <c r="A24" s="15"/>
      <c r="B24" s="15"/>
      <c r="C24" s="15"/>
      <c r="D24" s="15"/>
      <c r="E24" s="22" t="str">
        <f>CONCATENATE("vlan port eth_0/3mode tag vlan ",B14,)</f>
        <v>vlan port eth_0/3mode tag vlan 131</v>
      </c>
      <c r="F24" s="15"/>
      <c r="G24" s="22" t="str">
        <f>CONCATENATE("vlan port wifi_0/2 mode tag vlan ",B10,)</f>
        <v>vlan port wifi_0/2 mode tag vlan 133</v>
      </c>
    </row>
    <row r="25" spans="1:7" ht="11.45" customHeight="1" x14ac:dyDescent="0.25">
      <c r="A25" s="17"/>
      <c r="B25" s="15"/>
      <c r="C25" s="15"/>
      <c r="E25" s="22" t="str">
        <f>CONCATENATE("vlan port eth_0/4 mode tag vlan ",B14,)</f>
        <v>vlan port eth_0/4 mode tag vlan 131</v>
      </c>
      <c r="F25" s="15"/>
      <c r="G25" s="22" t="str">
        <f>CONCATENATE("vlan port eth_0/2 mode tag vlan ",B14,)</f>
        <v>vlan port eth_0/2 mode tag vlan 131</v>
      </c>
    </row>
    <row r="26" spans="1:7" ht="11.45" customHeight="1" x14ac:dyDescent="0.25">
      <c r="A26" s="17"/>
      <c r="B26" s="15"/>
      <c r="C26" s="15"/>
      <c r="D26" s="15"/>
      <c r="E26" s="19" t="s">
        <v>14</v>
      </c>
      <c r="F26" s="15"/>
      <c r="G26" s="22" t="str">
        <f>CONCATENATE("vlan port eth_0/3 mode tag vlan ",B14,)</f>
        <v>vlan port eth_0/3 mode tag vlan 131</v>
      </c>
    </row>
    <row r="27" spans="1:7" ht="11.45" customHeight="1" x14ac:dyDescent="0.25">
      <c r="A27" s="15"/>
      <c r="B27" s="15"/>
      <c r="C27" s="15"/>
      <c r="D27" s="15"/>
      <c r="E27" s="14" t="s">
        <v>15</v>
      </c>
      <c r="F27" s="15"/>
      <c r="G27" s="22" t="str">
        <f>CONCATENATE("vlan port eth_0/4 mode tag vlan ",B14,)</f>
        <v>vlan port eth_0/4 mode tag vlan 131</v>
      </c>
    </row>
    <row r="28" spans="1:7" ht="11.45" customHeight="1" x14ac:dyDescent="0.25">
      <c r="A28" s="15"/>
      <c r="B28" s="15"/>
      <c r="C28" s="15"/>
      <c r="D28" s="15"/>
      <c r="E28" s="15"/>
      <c r="G28" s="22" t="s">
        <v>45</v>
      </c>
    </row>
    <row r="29" spans="1:7" ht="11.45" customHeight="1" x14ac:dyDescent="0.25">
      <c r="A29" s="15"/>
      <c r="B29" s="15"/>
      <c r="C29" s="15"/>
      <c r="D29" s="15"/>
      <c r="E29" s="15"/>
      <c r="F29" s="15"/>
      <c r="G29" s="22" t="s">
        <v>46</v>
      </c>
    </row>
    <row r="30" spans="1:7" ht="11.45" customHeight="1" x14ac:dyDescent="0.25">
      <c r="A30" s="15"/>
      <c r="B30" s="15"/>
      <c r="C30" s="15"/>
      <c r="D30" s="15"/>
      <c r="E30" s="15"/>
      <c r="F30" s="15"/>
      <c r="G30" s="22" t="str">
        <f>CONCATENATE("ssid ctrl wifi_0/2 name ",B17,)</f>
        <v>ssid ctrl wifi_0/2 name Coba-NET</v>
      </c>
    </row>
    <row r="31" spans="1:7" ht="11.45" customHeight="1" x14ac:dyDescent="0.25">
      <c r="A31" s="15"/>
      <c r="B31" s="15"/>
      <c r="C31" s="15"/>
      <c r="D31" s="15"/>
      <c r="E31" s="15"/>
      <c r="F31" s="15"/>
      <c r="G31" s="19" t="s">
        <v>14</v>
      </c>
    </row>
    <row r="32" spans="1:7" ht="11.45" customHeight="1" x14ac:dyDescent="0.25">
      <c r="A32" s="15"/>
      <c r="B32" s="15"/>
      <c r="C32" s="15"/>
      <c r="D32" s="15"/>
      <c r="E32" s="15"/>
      <c r="G32" s="14" t="s">
        <v>15</v>
      </c>
    </row>
    <row r="36" spans="1:6" ht="11.45" customHeight="1" x14ac:dyDescent="0.25">
      <c r="A36" s="15"/>
      <c r="B36" s="15"/>
      <c r="C36" s="15"/>
      <c r="D36" s="15"/>
      <c r="E36" s="15"/>
    </row>
    <row r="37" spans="1:6" ht="11.45" customHeight="1" x14ac:dyDescent="0.25">
      <c r="A37" s="15"/>
      <c r="B37" s="15"/>
      <c r="C37" s="15"/>
      <c r="D37" s="15"/>
      <c r="E37" s="15"/>
    </row>
    <row r="38" spans="1:6" ht="11.45" customHeight="1" x14ac:dyDescent="0.25">
      <c r="A38" s="15"/>
      <c r="B38" s="15"/>
      <c r="C38" s="15"/>
      <c r="D38" s="15"/>
      <c r="E38" s="15"/>
      <c r="F38" s="15"/>
    </row>
    <row r="39" spans="1:6" ht="11.45" customHeight="1" x14ac:dyDescent="0.25">
      <c r="A39" s="15"/>
      <c r="B39" s="15"/>
      <c r="C39" s="15"/>
      <c r="D39" s="15"/>
      <c r="E39" s="15"/>
      <c r="F39" s="15"/>
    </row>
    <row r="40" spans="1:6" ht="11.45" customHeight="1" x14ac:dyDescent="0.25">
      <c r="A40" s="15"/>
      <c r="B40" s="15"/>
      <c r="C40" s="15"/>
      <c r="D40" s="15"/>
      <c r="E40" s="15"/>
    </row>
    <row r="41" spans="1:6" ht="11.45" customHeight="1" x14ac:dyDescent="0.25">
      <c r="A41" s="15"/>
      <c r="B41" s="15"/>
      <c r="C41" s="15"/>
      <c r="D41" s="15"/>
      <c r="E41" s="15"/>
    </row>
    <row r="42" spans="1:6" ht="11.45" customHeight="1" x14ac:dyDescent="0.25">
      <c r="A42" s="15"/>
      <c r="B42" s="15"/>
      <c r="C42" s="15"/>
      <c r="D42" s="15"/>
      <c r="E42" s="15"/>
    </row>
  </sheetData>
  <conditionalFormatting sqref="A3">
    <cfRule type="duplicateValues" dxfId="7" priority="5"/>
  </conditionalFormatting>
  <conditionalFormatting sqref="C2">
    <cfRule type="duplicateValues" dxfId="6" priority="4"/>
  </conditionalFormatting>
  <conditionalFormatting sqref="A2">
    <cfRule type="duplicateValues" dxfId="5" priority="2"/>
  </conditionalFormatting>
  <conditionalFormatting sqref="A2">
    <cfRule type="duplicateValues" dxfId="4" priority="3"/>
  </conditionalFormatting>
  <conditionalFormatting sqref="C12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workbookViewId="0">
      <selection activeCell="E8" sqref="E8"/>
    </sheetView>
  </sheetViews>
  <sheetFormatPr defaultRowHeight="12.75" x14ac:dyDescent="0.2"/>
  <cols>
    <col min="1" max="2" width="16.7109375" style="23" customWidth="1"/>
    <col min="3" max="3" width="5.42578125" style="23" customWidth="1"/>
    <col min="4" max="4" width="37.85546875" style="23" customWidth="1"/>
    <col min="5" max="5" width="50.5703125" style="23" customWidth="1"/>
    <col min="6" max="6" width="49.28515625" style="23" customWidth="1"/>
    <col min="7" max="16384" width="9.140625" style="23"/>
  </cols>
  <sheetData>
    <row r="1" spans="1:6" x14ac:dyDescent="0.2">
      <c r="A1" s="18" t="s">
        <v>10</v>
      </c>
      <c r="B1" s="18" t="s">
        <v>90</v>
      </c>
      <c r="C1" s="1"/>
      <c r="D1" s="7" t="s">
        <v>56</v>
      </c>
      <c r="E1" s="26" t="s">
        <v>49</v>
      </c>
      <c r="F1" s="25" t="s">
        <v>69</v>
      </c>
    </row>
    <row r="2" spans="1:6" x14ac:dyDescent="0.2">
      <c r="A2" s="18" t="s">
        <v>30</v>
      </c>
      <c r="B2" s="18" t="s">
        <v>91</v>
      </c>
      <c r="C2" s="1"/>
      <c r="D2" s="6" t="s">
        <v>57</v>
      </c>
      <c r="E2" s="6" t="str">
        <f>CONCATENATE("show pon power attenuation gpon-onu_",script!B2,,script!B3,":",script!B4,)</f>
        <v>show pon power attenuation gpon-onu_1/7/3:</v>
      </c>
      <c r="F2" s="6" t="str">
        <f>CONCATENATE("show gpon onu baseinfo gpon-olt
_",script!B2,,script!B3,)</f>
        <v>show gpon onu baseinfo gpon-olt
_1/7/3</v>
      </c>
    </row>
    <row r="3" spans="1:6" x14ac:dyDescent="0.2">
      <c r="A3" s="18" t="s">
        <v>11</v>
      </c>
      <c r="B3" s="18">
        <v>3</v>
      </c>
      <c r="C3" s="1"/>
      <c r="E3" s="1"/>
      <c r="F3" s="1"/>
    </row>
    <row r="4" spans="1:6" x14ac:dyDescent="0.2">
      <c r="A4" s="18" t="s">
        <v>1</v>
      </c>
      <c r="B4" s="18"/>
      <c r="C4" s="1"/>
      <c r="D4" s="7" t="s">
        <v>58</v>
      </c>
      <c r="E4" s="7" t="s">
        <v>20</v>
      </c>
      <c r="F4" s="7" t="s">
        <v>70</v>
      </c>
    </row>
    <row r="5" spans="1:6" x14ac:dyDescent="0.2">
      <c r="A5" s="18" t="s">
        <v>59</v>
      </c>
      <c r="B5" s="18">
        <v>131</v>
      </c>
      <c r="C5" s="1"/>
      <c r="D5" s="24" t="str">
        <f>CONCATENATE("show vlan ",B5,)</f>
        <v>show vlan 131</v>
      </c>
      <c r="E5" s="10" t="str">
        <f>CONCATENATE("show gpon onu detail-info gpon-onu
_",script!B2,,script!B3,":",script!B4,)</f>
        <v>show gpon onu detail-info gpon-onu
_1/7/3:</v>
      </c>
      <c r="F5" s="24" t="s">
        <v>0</v>
      </c>
    </row>
    <row r="6" spans="1:6" x14ac:dyDescent="0.2">
      <c r="A6" s="18" t="s">
        <v>67</v>
      </c>
      <c r="B6" s="18" t="s">
        <v>66</v>
      </c>
      <c r="C6" s="1"/>
      <c r="E6" s="1"/>
      <c r="F6" s="6" t="str">
        <f>CONCATENATE("hostname ",script!B8,)</f>
        <v>hostname Coba-NET</v>
      </c>
    </row>
    <row r="7" spans="1:6" x14ac:dyDescent="0.2">
      <c r="A7" s="18" t="s">
        <v>65</v>
      </c>
      <c r="B7" s="18">
        <v>3</v>
      </c>
      <c r="C7" s="1"/>
      <c r="D7" s="7" t="s">
        <v>60</v>
      </c>
      <c r="E7" s="7" t="s">
        <v>50</v>
      </c>
      <c r="F7" s="6" t="s">
        <v>14</v>
      </c>
    </row>
    <row r="8" spans="1:6" x14ac:dyDescent="0.2">
      <c r="A8" s="18" t="s">
        <v>71</v>
      </c>
      <c r="B8" s="18" t="s">
        <v>48</v>
      </c>
      <c r="C8" s="1"/>
      <c r="D8" s="6" t="str">
        <f>CONCATENATE("show running-config vlan ",B5,)</f>
        <v>show running-config vlan 131</v>
      </c>
      <c r="E8" s="6" t="str">
        <f>CONCATENATE("show pon power onu-rx gpon-olt_",script!B2,,script!B3,)</f>
        <v>show pon power onu-rx gpon-olt_1/7/3</v>
      </c>
      <c r="F8" s="6" t="s">
        <v>15</v>
      </c>
    </row>
    <row r="9" spans="1:6" x14ac:dyDescent="0.2">
      <c r="A9" s="18" t="s">
        <v>75</v>
      </c>
      <c r="B9" s="18" t="s">
        <v>78</v>
      </c>
      <c r="C9" s="1"/>
      <c r="D9" s="1"/>
      <c r="E9" s="1"/>
      <c r="F9" s="1"/>
    </row>
    <row r="10" spans="1:6" x14ac:dyDescent="0.2">
      <c r="A10" s="18" t="s">
        <v>76</v>
      </c>
      <c r="B10" s="18" t="s">
        <v>78</v>
      </c>
      <c r="C10" s="1"/>
      <c r="D10" s="7" t="s">
        <v>61</v>
      </c>
      <c r="E10" s="7" t="s">
        <v>51</v>
      </c>
      <c r="F10" s="26" t="s">
        <v>72</v>
      </c>
    </row>
    <row r="11" spans="1:6" x14ac:dyDescent="0.2">
      <c r="A11" s="18" t="s">
        <v>77</v>
      </c>
      <c r="B11" s="18">
        <v>15</v>
      </c>
      <c r="C11" s="1"/>
      <c r="D11" s="6" t="str">
        <f>CONCATENATE("show running-config int gpon-olt_",script!B2,,script!B3,)</f>
        <v>show running-config int gpon-olt_1/7/3</v>
      </c>
      <c r="E11" s="24" t="s">
        <v>0</v>
      </c>
      <c r="F11" s="24" t="s">
        <v>0</v>
      </c>
    </row>
    <row r="12" spans="1:6" x14ac:dyDescent="0.2">
      <c r="A12" s="18"/>
      <c r="B12" s="18"/>
      <c r="C12" s="1"/>
      <c r="D12" s="1"/>
      <c r="E12" s="6" t="str">
        <f>CONCATENATE("pon-onu-mng gpon-onu_",script!B2,,script!B3,":",script!B4,)</f>
        <v>pon-onu-mng gpon-onu_1/7/3:</v>
      </c>
      <c r="F12" s="24" t="s">
        <v>73</v>
      </c>
    </row>
    <row r="13" spans="1:6" x14ac:dyDescent="0.2">
      <c r="A13" s="18"/>
      <c r="B13" s="18"/>
      <c r="C13" s="1"/>
      <c r="D13" s="7" t="s">
        <v>62</v>
      </c>
      <c r="E13" s="6" t="s">
        <v>8</v>
      </c>
    </row>
    <row r="14" spans="1:6" x14ac:dyDescent="0.2">
      <c r="A14" s="18"/>
      <c r="B14" s="18"/>
      <c r="C14" s="1"/>
      <c r="D14" s="6" t="str">
        <f>CONCATENATE("show running-config int gpon-onu_",script!B2,,script!B3,":",script!B4,)</f>
        <v>show running-config int gpon-onu_1/7/3:</v>
      </c>
      <c r="E14" s="1"/>
      <c r="F14" s="27" t="s">
        <v>74</v>
      </c>
    </row>
    <row r="15" spans="1:6" x14ac:dyDescent="0.2">
      <c r="A15" s="18"/>
      <c r="B15" s="18"/>
      <c r="C15" s="1"/>
      <c r="D15" s="1"/>
      <c r="E15" s="25" t="s">
        <v>52</v>
      </c>
      <c r="F15" s="24" t="s">
        <v>0</v>
      </c>
    </row>
    <row r="16" spans="1:6" x14ac:dyDescent="0.2">
      <c r="A16" s="18"/>
      <c r="B16" s="18"/>
      <c r="C16" s="1"/>
      <c r="D16" s="7" t="s">
        <v>63</v>
      </c>
      <c r="E16" s="6" t="s">
        <v>0</v>
      </c>
      <c r="F16" s="24" t="str">
        <f>CONCATENATE("username ",script!B9," password ",script!B10," privilege",script!B11,)</f>
        <v>username zte password zte privilege15</v>
      </c>
    </row>
    <row r="17" spans="4:6" x14ac:dyDescent="0.2">
      <c r="D17" s="24" t="str">
        <f>CONCATENATE("show onu run con gpon-onu_",script!B2,,script!B3,":",script!B4,)</f>
        <v>show onu run con gpon-onu_1/7/3:</v>
      </c>
      <c r="E17" s="6" t="str">
        <f>CONCATENATE("pon-onu-mng gpon-onu_",script!B2,,script!B3,":",script!B4,)</f>
        <v>pon-onu-mng gpon-onu_1/7/3:</v>
      </c>
      <c r="F17" s="24" t="s">
        <v>14</v>
      </c>
    </row>
    <row r="18" spans="4:6" x14ac:dyDescent="0.2">
      <c r="E18" s="6" t="s">
        <v>9</v>
      </c>
      <c r="F18" s="24" t="s">
        <v>15</v>
      </c>
    </row>
    <row r="19" spans="4:6" x14ac:dyDescent="0.2">
      <c r="D19" s="26" t="s">
        <v>64</v>
      </c>
    </row>
    <row r="20" spans="4:6" x14ac:dyDescent="0.2">
      <c r="D20" s="24" t="s">
        <v>0</v>
      </c>
      <c r="E20" s="25" t="s">
        <v>53</v>
      </c>
      <c r="F20" s="26" t="s">
        <v>79</v>
      </c>
    </row>
    <row r="21" spans="4:6" x14ac:dyDescent="0.2">
      <c r="D21" s="24" t="str">
        <f>CONCATENATE("interface gei_",script!B6,,script!B7,)</f>
        <v>interface gei_1/4/3</v>
      </c>
      <c r="E21" s="24" t="s">
        <v>0</v>
      </c>
      <c r="F21" s="24" t="s">
        <v>0</v>
      </c>
    </row>
    <row r="22" spans="4:6" x14ac:dyDescent="0.2">
      <c r="D22" s="24" t="str">
        <f>CONCATENATE("no switchport vlan ",script!B5,)</f>
        <v>no switchport vlan 131</v>
      </c>
      <c r="E22" s="24" t="str">
        <f>CONCATENATE("interface gpon-olt_",script!B2,,script!B3,)</f>
        <v>interface gpon-olt_1/7/3</v>
      </c>
      <c r="F22" s="24" t="str">
        <f>CONCATENATE("no username ",script!B9,)</f>
        <v>no username zte</v>
      </c>
    </row>
    <row r="23" spans="4:6" x14ac:dyDescent="0.2">
      <c r="D23" s="24" t="s">
        <v>14</v>
      </c>
      <c r="E23" s="24" t="str">
        <f>CONCATENATE("no onu ",script!B4,)</f>
        <v xml:space="preserve">no onu </v>
      </c>
      <c r="F23" s="24" t="s">
        <v>14</v>
      </c>
    </row>
    <row r="24" spans="4:6" x14ac:dyDescent="0.2">
      <c r="D24" s="24" t="s">
        <v>15</v>
      </c>
      <c r="E24" s="24" t="s">
        <v>14</v>
      </c>
      <c r="F24" s="24" t="s">
        <v>15</v>
      </c>
    </row>
    <row r="25" spans="4:6" x14ac:dyDescent="0.2">
      <c r="E25" s="24" t="s">
        <v>15</v>
      </c>
    </row>
    <row r="26" spans="4:6" x14ac:dyDescent="0.2">
      <c r="D26" s="26" t="s">
        <v>68</v>
      </c>
    </row>
    <row r="27" spans="4:6" x14ac:dyDescent="0.2">
      <c r="D27" s="24" t="s">
        <v>0</v>
      </c>
      <c r="E27" s="26" t="s">
        <v>54</v>
      </c>
    </row>
    <row r="28" spans="4:6" x14ac:dyDescent="0.2">
      <c r="D28" s="24" t="str">
        <f>CONCATENATE("no vlan ",script!B5,)</f>
        <v>no vlan 131</v>
      </c>
      <c r="E28" s="24" t="s">
        <v>9</v>
      </c>
    </row>
    <row r="29" spans="4:6" x14ac:dyDescent="0.2">
      <c r="D29" s="24" t="s">
        <v>14</v>
      </c>
      <c r="E29" s="6" t="s">
        <v>55</v>
      </c>
    </row>
    <row r="30" spans="4:6" x14ac:dyDescent="0.2">
      <c r="D30" s="24" t="s">
        <v>15</v>
      </c>
    </row>
  </sheetData>
  <conditionalFormatting sqref="A2">
    <cfRule type="duplicateValues" dxfId="2" priority="3"/>
  </conditionalFormatting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"/>
  <sheetViews>
    <sheetView workbookViewId="0">
      <selection activeCell="D32" sqref="D32"/>
    </sheetView>
  </sheetViews>
  <sheetFormatPr defaultRowHeight="15" x14ac:dyDescent="0.25"/>
  <sheetData>
    <row r="3" spans="3:3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pppoe</vt:lpstr>
      <vt:lpstr>hotspot &amp; bridge</vt:lpstr>
      <vt:lpstr>script</vt:lpstr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PERSONAL</cp:lastModifiedBy>
  <dcterms:created xsi:type="dcterms:W3CDTF">2022-10-08T06:05:41Z</dcterms:created>
  <dcterms:modified xsi:type="dcterms:W3CDTF">2024-12-30T06:29:01Z</dcterms:modified>
</cp:coreProperties>
</file>