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labs\2sem\131\"/>
    </mc:Choice>
  </mc:AlternateContent>
  <xr:revisionPtr revIDLastSave="0" documentId="13_ncr:1_{5261DEFE-88BE-4F65-A56A-8E51B30EAE2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D19" i="2"/>
  <c r="D2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1" i="2"/>
  <c r="D22" i="2"/>
  <c r="D4" i="2"/>
  <c r="E7" i="3"/>
  <c r="E5" i="3"/>
  <c r="E6" i="3"/>
  <c r="E8" i="3"/>
  <c r="E9" i="3"/>
  <c r="E10" i="3"/>
  <c r="E11" i="3"/>
  <c r="E12" i="3"/>
  <c r="E13" i="3"/>
  <c r="E14" i="3"/>
  <c r="E15" i="3"/>
  <c r="E4" i="3"/>
  <c r="G5" i="3"/>
  <c r="G6" i="3"/>
  <c r="G7" i="3"/>
  <c r="G8" i="3"/>
  <c r="G9" i="3"/>
  <c r="G10" i="3"/>
  <c r="G11" i="3"/>
  <c r="G12" i="3"/>
  <c r="G13" i="3"/>
  <c r="G14" i="3"/>
  <c r="G15" i="3"/>
  <c r="G4" i="3"/>
  <c r="F22" i="2"/>
  <c r="N50" i="1"/>
  <c r="N49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N48" i="1"/>
  <c r="N47" i="1"/>
  <c r="N46" i="1"/>
  <c r="N38" i="1"/>
  <c r="N39" i="1"/>
  <c r="N40" i="1"/>
  <c r="N41" i="1"/>
  <c r="N42" i="1"/>
  <c r="N45" i="1"/>
  <c r="N37" i="1"/>
  <c r="N36" i="1"/>
  <c r="I39" i="1"/>
  <c r="I40" i="1"/>
  <c r="I41" i="1"/>
  <c r="I42" i="1"/>
  <c r="I45" i="1"/>
  <c r="I46" i="1"/>
  <c r="I47" i="1"/>
  <c r="I48" i="1"/>
  <c r="I49" i="1"/>
  <c r="I5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7" i="1"/>
  <c r="AB1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7" i="1"/>
  <c r="H9" i="1"/>
  <c r="H8" i="1"/>
  <c r="H4" i="1"/>
  <c r="E4" i="1"/>
  <c r="E2" i="1"/>
  <c r="B5" i="1"/>
  <c r="B2" i="1"/>
</calcChain>
</file>

<file path=xl/sharedStrings.xml><?xml version="1.0" encoding="utf-8"?>
<sst xmlns="http://schemas.openxmlformats.org/spreadsheetml/2006/main" count="19" uniqueCount="12">
  <si>
    <t>Qкрит</t>
  </si>
  <si>
    <t>lуст</t>
  </si>
  <si>
    <t>трубка 4,1</t>
  </si>
  <si>
    <t>50 см</t>
  </si>
  <si>
    <t>Q</t>
  </si>
  <si>
    <t>deltaP</t>
  </si>
  <si>
    <t>Q (liters/min)</t>
  </si>
  <si>
    <t>1 деление - 1,96 Па</t>
  </si>
  <si>
    <t>P</t>
  </si>
  <si>
    <t>delta x</t>
  </si>
  <si>
    <t>delta 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</si>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</sst>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3.5955555555555574E-2"/>
          <c:w val="0.86486351706036746"/>
          <c:h val="0.7320521434820647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Лист1!$I$7:$I$50</c:f>
              <c:numCache>
                <c:formatCode>General</c:formatCode>
                <c:ptCount val="44"/>
                <c:pt idx="0">
                  <c:v>0.42899999999999999</c:v>
                </c:pt>
                <c:pt idx="1">
                  <c:v>0.87299999999999989</c:v>
                </c:pt>
                <c:pt idx="2">
                  <c:v>1.3143333333333336</c:v>
                </c:pt>
                <c:pt idx="3">
                  <c:v>1.7396666666666667</c:v>
                </c:pt>
                <c:pt idx="4">
                  <c:v>2.1496666666666666</c:v>
                </c:pt>
                <c:pt idx="5">
                  <c:v>2.5906666666666669</c:v>
                </c:pt>
                <c:pt idx="6">
                  <c:v>2.9743333333333335</c:v>
                </c:pt>
                <c:pt idx="7">
                  <c:v>3.4186666666666667</c:v>
                </c:pt>
                <c:pt idx="8">
                  <c:v>3.8223333333333329</c:v>
                </c:pt>
                <c:pt idx="9">
                  <c:v>4.2223333333333324</c:v>
                </c:pt>
                <c:pt idx="10">
                  <c:v>4.6066666666666665</c:v>
                </c:pt>
                <c:pt idx="11">
                  <c:v>4.9639999999999995</c:v>
                </c:pt>
                <c:pt idx="12">
                  <c:v>5.2430000000000003</c:v>
                </c:pt>
                <c:pt idx="13">
                  <c:v>5.405666666666666</c:v>
                </c:pt>
                <c:pt idx="14">
                  <c:v>5.5676666666666668</c:v>
                </c:pt>
                <c:pt idx="15">
                  <c:v>5.7126666666666672</c:v>
                </c:pt>
                <c:pt idx="16">
                  <c:v>5.8240000000000007</c:v>
                </c:pt>
                <c:pt idx="17">
                  <c:v>5.9506666666666668</c:v>
                </c:pt>
                <c:pt idx="18">
                  <c:v>6.0659999999999998</c:v>
                </c:pt>
                <c:pt idx="19">
                  <c:v>6.1739999999999995</c:v>
                </c:pt>
                <c:pt idx="20">
                  <c:v>6.34</c:v>
                </c:pt>
                <c:pt idx="21">
                  <c:v>6.4549999999999992</c:v>
                </c:pt>
                <c:pt idx="22">
                  <c:v>6.5656666666666661</c:v>
                </c:pt>
                <c:pt idx="23">
                  <c:v>6.6990000000000007</c:v>
                </c:pt>
                <c:pt idx="24">
                  <c:v>6.7966666666666669</c:v>
                </c:pt>
                <c:pt idx="25">
                  <c:v>6.9203333333333328</c:v>
                </c:pt>
                <c:pt idx="26">
                  <c:v>7.0404999999999998</c:v>
                </c:pt>
                <c:pt idx="27">
                  <c:v>7.1906666666666661</c:v>
                </c:pt>
                <c:pt idx="28">
                  <c:v>7.2676666666666669</c:v>
                </c:pt>
                <c:pt idx="29">
                  <c:v>7.3846666666666669</c:v>
                </c:pt>
                <c:pt idx="30">
                  <c:v>7.6073333333333331</c:v>
                </c:pt>
                <c:pt idx="31">
                  <c:v>7.8873333333333333</c:v>
                </c:pt>
                <c:pt idx="32">
                  <c:v>8.1186666666666678</c:v>
                </c:pt>
                <c:pt idx="33">
                  <c:v>8.3593333333333337</c:v>
                </c:pt>
                <c:pt idx="34">
                  <c:v>8.6016666666666666</c:v>
                </c:pt>
                <c:pt idx="35">
                  <c:v>8.8119999999999994</c:v>
                </c:pt>
                <c:pt idx="38">
                  <c:v>9.4296666666666678</c:v>
                </c:pt>
                <c:pt idx="39">
                  <c:v>11.868666666666664</c:v>
                </c:pt>
                <c:pt idx="40">
                  <c:v>10.339333333333334</c:v>
                </c:pt>
                <c:pt idx="41">
                  <c:v>11.088666666666668</c:v>
                </c:pt>
                <c:pt idx="42">
                  <c:v>14.639000000000001</c:v>
                </c:pt>
                <c:pt idx="43">
                  <c:v>12.790000000000001</c:v>
                </c:pt>
              </c:numCache>
            </c:numRef>
          </c:xVal>
          <c:yVal>
            <c:numRef>
              <c:f>Лист1!$N$7:$N$50</c:f>
              <c:numCache>
                <c:formatCode>General</c:formatCode>
                <c:ptCount val="44"/>
                <c:pt idx="0">
                  <c:v>9.8000000000000007</c:v>
                </c:pt>
                <c:pt idx="1">
                  <c:v>19.600000000000001</c:v>
                </c:pt>
                <c:pt idx="2">
                  <c:v>29.4</c:v>
                </c:pt>
                <c:pt idx="3">
                  <c:v>39.200000000000003</c:v>
                </c:pt>
                <c:pt idx="4">
                  <c:v>49</c:v>
                </c:pt>
                <c:pt idx="5">
                  <c:v>58.8</c:v>
                </c:pt>
                <c:pt idx="6">
                  <c:v>68.599999999999994</c:v>
                </c:pt>
                <c:pt idx="7">
                  <c:v>78.400000000000006</c:v>
                </c:pt>
                <c:pt idx="8">
                  <c:v>88.2</c:v>
                </c:pt>
                <c:pt idx="9">
                  <c:v>98</c:v>
                </c:pt>
                <c:pt idx="10">
                  <c:v>107.8</c:v>
                </c:pt>
                <c:pt idx="11">
                  <c:v>117.6</c:v>
                </c:pt>
                <c:pt idx="12">
                  <c:v>127.39999999999999</c:v>
                </c:pt>
                <c:pt idx="13">
                  <c:v>137.19999999999999</c:v>
                </c:pt>
                <c:pt idx="14">
                  <c:v>147</c:v>
                </c:pt>
                <c:pt idx="15">
                  <c:v>156.80000000000001</c:v>
                </c:pt>
                <c:pt idx="16">
                  <c:v>166.6</c:v>
                </c:pt>
                <c:pt idx="17">
                  <c:v>176.4</c:v>
                </c:pt>
                <c:pt idx="18">
                  <c:v>186.2</c:v>
                </c:pt>
                <c:pt idx="19">
                  <c:v>196</c:v>
                </c:pt>
                <c:pt idx="20">
                  <c:v>205.79999999999998</c:v>
                </c:pt>
                <c:pt idx="21">
                  <c:v>215.6</c:v>
                </c:pt>
                <c:pt idx="22">
                  <c:v>225.4</c:v>
                </c:pt>
                <c:pt idx="23">
                  <c:v>235.2</c:v>
                </c:pt>
                <c:pt idx="24">
                  <c:v>245</c:v>
                </c:pt>
                <c:pt idx="25">
                  <c:v>254.79999999999998</c:v>
                </c:pt>
                <c:pt idx="26">
                  <c:v>264.60000000000002</c:v>
                </c:pt>
                <c:pt idx="27">
                  <c:v>274.39999999999998</c:v>
                </c:pt>
                <c:pt idx="28">
                  <c:v>284.2</c:v>
                </c:pt>
                <c:pt idx="29">
                  <c:v>294</c:v>
                </c:pt>
                <c:pt idx="30">
                  <c:v>313.60000000000002</c:v>
                </c:pt>
                <c:pt idx="31">
                  <c:v>333.2</c:v>
                </c:pt>
                <c:pt idx="32">
                  <c:v>352.8</c:v>
                </c:pt>
                <c:pt idx="33">
                  <c:v>372.4</c:v>
                </c:pt>
                <c:pt idx="34">
                  <c:v>392</c:v>
                </c:pt>
                <c:pt idx="35">
                  <c:v>411.59999999999997</c:v>
                </c:pt>
                <c:pt idx="38">
                  <c:v>470.4</c:v>
                </c:pt>
                <c:pt idx="39">
                  <c:v>705.6</c:v>
                </c:pt>
                <c:pt idx="40">
                  <c:v>548.79999999999995</c:v>
                </c:pt>
                <c:pt idx="41">
                  <c:v>627.20000000000005</c:v>
                </c:pt>
                <c:pt idx="42">
                  <c:v>1020.5</c:v>
                </c:pt>
                <c:pt idx="43">
                  <c:v>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8-49ED-BCBE-F69B6A20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64767"/>
        <c:axId val="2048765183"/>
      </c:scatterChart>
      <c:valAx>
        <c:axId val="20487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765183"/>
        <c:crosses val="autoZero"/>
        <c:crossBetween val="midCat"/>
      </c:valAx>
      <c:valAx>
        <c:axId val="20487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76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Лист1!$Y$8:$Y$13</c:f>
              <c:numCache>
                <c:formatCode>General</c:formatCode>
                <c:ptCount val="6"/>
                <c:pt idx="0">
                  <c:v>50</c:v>
                </c:pt>
                <c:pt idx="1">
                  <c:v>90</c:v>
                </c:pt>
                <c:pt idx="2">
                  <c:v>120</c:v>
                </c:pt>
                <c:pt idx="3">
                  <c:v>130.5</c:v>
                </c:pt>
                <c:pt idx="4">
                  <c:v>80.5</c:v>
                </c:pt>
                <c:pt idx="5">
                  <c:v>70</c:v>
                </c:pt>
              </c:numCache>
            </c:numRef>
          </c:xVal>
          <c:yVal>
            <c:numRef>
              <c:f>Лист1!$Z$8:$Z$13</c:f>
              <c:numCache>
                <c:formatCode>General</c:formatCode>
                <c:ptCount val="6"/>
                <c:pt idx="0">
                  <c:v>20</c:v>
                </c:pt>
                <c:pt idx="1">
                  <c:v>35</c:v>
                </c:pt>
                <c:pt idx="2">
                  <c:v>48</c:v>
                </c:pt>
                <c:pt idx="3">
                  <c:v>57</c:v>
                </c:pt>
                <c:pt idx="4">
                  <c:v>37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01-4AC8-8FF8-841E3968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24191"/>
        <c:axId val="2052211711"/>
      </c:scatterChart>
      <c:valAx>
        <c:axId val="205222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211711"/>
        <c:crosses val="autoZero"/>
        <c:crossBetween val="midCat"/>
      </c:valAx>
      <c:valAx>
        <c:axId val="205221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22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Лист1!$AC$7:$AC$10</c:f>
              <c:numCache>
                <c:formatCode>General</c:formatCode>
                <c:ptCount val="4"/>
                <c:pt idx="0">
                  <c:v>10.5</c:v>
                </c:pt>
                <c:pt idx="1">
                  <c:v>40.5</c:v>
                </c:pt>
                <c:pt idx="2">
                  <c:v>80.5</c:v>
                </c:pt>
                <c:pt idx="3">
                  <c:v>130.5</c:v>
                </c:pt>
              </c:numCache>
            </c:numRef>
          </c:xVal>
          <c:yVal>
            <c:numRef>
              <c:f>Лист1!$AD$7:$AD$10</c:f>
              <c:numCache>
                <c:formatCode>General</c:formatCode>
                <c:ptCount val="4"/>
                <c:pt idx="0">
                  <c:v>9</c:v>
                </c:pt>
                <c:pt idx="1">
                  <c:v>22</c:v>
                </c:pt>
                <c:pt idx="2">
                  <c:v>37</c:v>
                </c:pt>
                <c:pt idx="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2-45A4-AFCF-E7897E7C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220863"/>
        <c:axId val="2052226271"/>
      </c:scatterChart>
      <c:valAx>
        <c:axId val="20522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226271"/>
        <c:crosses val="autoZero"/>
        <c:crossBetween val="midCat"/>
      </c:valAx>
      <c:valAx>
        <c:axId val="205222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22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Лист2!$D$4:$D$23</c:f>
              <c:numCache>
                <c:formatCode>0.000</c:formatCode>
                <c:ptCount val="20"/>
                <c:pt idx="0">
                  <c:v>0.48199999999999998</c:v>
                </c:pt>
                <c:pt idx="1">
                  <c:v>1.1239999999999999</c:v>
                </c:pt>
                <c:pt idx="2">
                  <c:v>1.6415</c:v>
                </c:pt>
                <c:pt idx="3">
                  <c:v>2.1095000000000002</c:v>
                </c:pt>
                <c:pt idx="4">
                  <c:v>2.66</c:v>
                </c:pt>
                <c:pt idx="5">
                  <c:v>3.1724999999999999</c:v>
                </c:pt>
                <c:pt idx="6">
                  <c:v>3.6585000000000001</c:v>
                </c:pt>
                <c:pt idx="7">
                  <c:v>4.0575000000000001</c:v>
                </c:pt>
                <c:pt idx="8">
                  <c:v>4.4750000000000005</c:v>
                </c:pt>
                <c:pt idx="9">
                  <c:v>4.7755000000000001</c:v>
                </c:pt>
                <c:pt idx="10">
                  <c:v>4.9559999999999995</c:v>
                </c:pt>
                <c:pt idx="11">
                  <c:v>5.093</c:v>
                </c:pt>
                <c:pt idx="12">
                  <c:v>5.2815000000000003</c:v>
                </c:pt>
                <c:pt idx="13">
                  <c:v>5.4790000000000001</c:v>
                </c:pt>
                <c:pt idx="14">
                  <c:v>5.661999999999999</c:v>
                </c:pt>
                <c:pt idx="15">
                  <c:v>5.8219999999999992</c:v>
                </c:pt>
                <c:pt idx="16">
                  <c:v>5.9744999999999999</c:v>
                </c:pt>
                <c:pt idx="17">
                  <c:v>6.1500000000000012</c:v>
                </c:pt>
                <c:pt idx="18">
                  <c:v>11.790999999999999</c:v>
                </c:pt>
              </c:numCache>
            </c:numRef>
          </c:xVal>
          <c:yVal>
            <c:numRef>
              <c:f>Лист2!$F$4:$F$23</c:f>
              <c:numCache>
                <c:formatCode>0.0</c:formatCode>
                <c:ptCount val="20"/>
                <c:pt idx="0">
                  <c:v>9.8000000000000007</c:v>
                </c:pt>
                <c:pt idx="1">
                  <c:v>19.600000000000001</c:v>
                </c:pt>
                <c:pt idx="2">
                  <c:v>29.4</c:v>
                </c:pt>
                <c:pt idx="3">
                  <c:v>39.200000000000003</c:v>
                </c:pt>
                <c:pt idx="4">
                  <c:v>49</c:v>
                </c:pt>
                <c:pt idx="5">
                  <c:v>58.8</c:v>
                </c:pt>
                <c:pt idx="6">
                  <c:v>68.599999999999994</c:v>
                </c:pt>
                <c:pt idx="7">
                  <c:v>78.400000000000006</c:v>
                </c:pt>
                <c:pt idx="8">
                  <c:v>88.2</c:v>
                </c:pt>
                <c:pt idx="9">
                  <c:v>98</c:v>
                </c:pt>
                <c:pt idx="10">
                  <c:v>107.8</c:v>
                </c:pt>
                <c:pt idx="11">
                  <c:v>117.6</c:v>
                </c:pt>
                <c:pt idx="12">
                  <c:v>127.39999999999999</c:v>
                </c:pt>
                <c:pt idx="13">
                  <c:v>137.19999999999999</c:v>
                </c:pt>
                <c:pt idx="14">
                  <c:v>147</c:v>
                </c:pt>
                <c:pt idx="15">
                  <c:v>156.80000000000001</c:v>
                </c:pt>
                <c:pt idx="16">
                  <c:v>166.6</c:v>
                </c:pt>
                <c:pt idx="17">
                  <c:v>176.4</c:v>
                </c:pt>
                <c:pt idx="18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9-4A6B-B0B8-A43F7EAA8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36847"/>
        <c:axId val="2056733519"/>
      </c:scatterChart>
      <c:valAx>
        <c:axId val="205673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733519"/>
        <c:crosses val="autoZero"/>
        <c:crossBetween val="midCat"/>
      </c:valAx>
      <c:valAx>
        <c:axId val="20567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73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Лист3!$E$4:$E$15</c:f>
              <c:numCache>
                <c:formatCode>General</c:formatCode>
                <c:ptCount val="12"/>
                <c:pt idx="0">
                  <c:v>2.7765</c:v>
                </c:pt>
                <c:pt idx="1">
                  <c:v>3.8235000000000001</c:v>
                </c:pt>
                <c:pt idx="2">
                  <c:v>4.7185000000000006</c:v>
                </c:pt>
                <c:pt idx="3">
                  <c:v>5.6546666666666665</c:v>
                </c:pt>
                <c:pt idx="4">
                  <c:v>6.3925000000000001</c:v>
                </c:pt>
                <c:pt idx="5">
                  <c:v>7.2489999999999997</c:v>
                </c:pt>
                <c:pt idx="6">
                  <c:v>7.6549999999999994</c:v>
                </c:pt>
                <c:pt idx="7">
                  <c:v>8.1054999999999993</c:v>
                </c:pt>
                <c:pt idx="8">
                  <c:v>8.3889999999999993</c:v>
                </c:pt>
                <c:pt idx="9">
                  <c:v>8.6589999999999989</c:v>
                </c:pt>
                <c:pt idx="10">
                  <c:v>8.9939999999999998</c:v>
                </c:pt>
                <c:pt idx="11">
                  <c:v>9.1654999999999998</c:v>
                </c:pt>
              </c:numCache>
            </c:numRef>
          </c:xVal>
          <c:yVal>
            <c:numRef>
              <c:f>Лист3!$G$4:$G$15</c:f>
              <c:numCache>
                <c:formatCode>General</c:formatCode>
                <c:ptCount val="12"/>
                <c:pt idx="0">
                  <c:v>9.8000000000000007</c:v>
                </c:pt>
                <c:pt idx="1">
                  <c:v>19.600000000000001</c:v>
                </c:pt>
                <c:pt idx="2">
                  <c:v>29.4</c:v>
                </c:pt>
                <c:pt idx="3">
                  <c:v>39.200000000000003</c:v>
                </c:pt>
                <c:pt idx="4">
                  <c:v>49</c:v>
                </c:pt>
                <c:pt idx="5">
                  <c:v>58.8</c:v>
                </c:pt>
                <c:pt idx="6">
                  <c:v>68.599999999999994</c:v>
                </c:pt>
                <c:pt idx="7">
                  <c:v>78.400000000000006</c:v>
                </c:pt>
                <c:pt idx="8">
                  <c:v>88.2</c:v>
                </c:pt>
                <c:pt idx="9">
                  <c:v>98</c:v>
                </c:pt>
                <c:pt idx="10">
                  <c:v>107.8</c:v>
                </c:pt>
                <c:pt idx="11">
                  <c:v>117.6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7AB-B8B4-785632650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57520"/>
        <c:axId val="1928664592"/>
      </c:scatterChart>
      <c:valAx>
        <c:axId val="19286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664592"/>
        <c:crosses val="autoZero"/>
        <c:crossBetween val="midCat"/>
      </c:valAx>
      <c:valAx>
        <c:axId val="1928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6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Лист3!$R$4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Лист3!$Q$5:$Q$8</c:f>
              <c:numCache>
                <c:formatCode>General</c:formatCode>
                <c:ptCount val="4"/>
                <c:pt idx="0">
                  <c:v>10.5</c:v>
                </c:pt>
                <c:pt idx="1">
                  <c:v>40.5</c:v>
                </c:pt>
                <c:pt idx="2">
                  <c:v>80.5</c:v>
                </c:pt>
                <c:pt idx="3">
                  <c:v>130.5</c:v>
                </c:pt>
              </c:numCache>
            </c:numRef>
          </c:xVal>
          <c:yVal>
            <c:numRef>
              <c:f>Лист3!$R$5:$R$8</c:f>
              <c:numCache>
                <c:formatCode>General</c:formatCode>
                <c:ptCount val="4"/>
                <c:pt idx="0">
                  <c:v>5</c:v>
                </c:pt>
                <c:pt idx="1">
                  <c:v>20</c:v>
                </c:pt>
                <c:pt idx="2">
                  <c:v>37</c:v>
                </c:pt>
                <c:pt idx="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4-42A5-A5F9-5A8338F1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23120"/>
        <c:axId val="279428528"/>
      </c:scatterChart>
      <c:valAx>
        <c:axId val="27942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428528"/>
        <c:crosses val="autoZero"/>
        <c:crossBetween val="midCat"/>
      </c:valAx>
      <c:valAx>
        <c:axId val="279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42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</xdr:colOff>
      <xdr:row>1</xdr:row>
      <xdr:rowOff>28575</xdr:rowOff>
    </xdr:from>
    <xdr:to>
      <xdr:col>22</xdr:col>
      <xdr:colOff>358140</xdr:colOff>
      <xdr:row>16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238842-4709-4A95-B364-42C28C9F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129540</xdr:colOff>
      <xdr:row>14</xdr:row>
      <xdr:rowOff>156210</xdr:rowOff>
    </xdr:from>
    <xdr:to>
      <xdr:col>29</xdr:col>
      <xdr:colOff>434340</xdr:colOff>
      <xdr:row>29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7846C18-2B31-46A2-B9A6-D7BE7D948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22860</xdr:colOff>
      <xdr:row>9</xdr:row>
      <xdr:rowOff>133350</xdr:rowOff>
    </xdr:from>
    <xdr:to>
      <xdr:col>37</xdr:col>
      <xdr:colOff>327660</xdr:colOff>
      <xdr:row>24</xdr:row>
      <xdr:rowOff>133350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B253142-8A2E-4BDD-9016-439E63CB4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6DB47E-B235-4430-969D-5FA9F7E02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10</xdr:row>
      <xdr:rowOff>125730</xdr:rowOff>
    </xdr:from>
    <xdr:to>
      <xdr:col>14</xdr:col>
      <xdr:colOff>495300</xdr:colOff>
      <xdr:row>25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A65334-1747-43BD-9B38-1B900043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510540</xdr:colOff>
      <xdr:row>9</xdr:row>
      <xdr:rowOff>11430</xdr:rowOff>
    </xdr:from>
    <xdr:to>
      <xdr:col>23</xdr:col>
      <xdr:colOff>205740</xdr:colOff>
      <xdr:row>24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296C78-AF79-4620-B095-3B2AEDC6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50"/>
  <sheetViews>
    <sheetView tabSelected="1" zoomScale="85" zoomScaleNormal="85" workbookViewId="0">
      <selection activeCell="N7" sqref="N7:N50"/>
    </sheetView>
  </sheetViews>
  <sheetFormatPr defaultRowHeight="15" x14ac:dyDescent="0.25"/>
  <cols>
    <col min="2" max="2" width="12" bestFit="1" customWidth="1"/>
    <col min="10" max="10" width="11.42578125" customWidth="1"/>
    <col min="13" max="13" width="18.7109375" customWidth="1"/>
  </cols>
  <sheetData>
    <row r="2" spans="1:30" x14ac:dyDescent="0.25">
      <c r="A2" t="s">
        <v>0</v>
      </c>
      <c r="B2">
        <f>1000*2*10^(-5)*3.14*2.05*10^(-3)/(1.204)</f>
        <v>1.0692691029900332E-4</v>
      </c>
      <c r="D2" t="s">
        <v>1</v>
      </c>
      <c r="E2">
        <f>0.2*2.05*1000</f>
        <v>410</v>
      </c>
    </row>
    <row r="4" spans="1:30" x14ac:dyDescent="0.25">
      <c r="E4">
        <f>B2*8*2*10^(-8)*E2/(3.141592*2.05^4*10^(-12))</f>
        <v>126.4228657510247</v>
      </c>
      <c r="H4">
        <f>3.92*70</f>
        <v>274.39999999999998</v>
      </c>
      <c r="J4" t="s">
        <v>2</v>
      </c>
    </row>
    <row r="5" spans="1:30" x14ac:dyDescent="0.25">
      <c r="B5">
        <f>29*10^(-3)/(300)</f>
        <v>9.6666666666666667E-5</v>
      </c>
      <c r="J5" t="s">
        <v>3</v>
      </c>
      <c r="M5" t="s">
        <v>7</v>
      </c>
    </row>
    <row r="6" spans="1:30" x14ac:dyDescent="0.25">
      <c r="J6" t="s">
        <v>6</v>
      </c>
      <c r="M6" t="s">
        <v>5</v>
      </c>
      <c r="Y6" t="s">
        <v>9</v>
      </c>
      <c r="Z6" t="s">
        <v>8</v>
      </c>
      <c r="AC6" t="s">
        <v>9</v>
      </c>
      <c r="AD6" t="s">
        <v>8</v>
      </c>
    </row>
    <row r="7" spans="1:30" x14ac:dyDescent="0.25">
      <c r="I7">
        <f>AVERAGE(J7:L7)</f>
        <v>0.42899999999999999</v>
      </c>
      <c r="J7">
        <v>0.42199999999999999</v>
      </c>
      <c r="K7">
        <v>0.42799999999999999</v>
      </c>
      <c r="L7">
        <v>0.437</v>
      </c>
      <c r="M7">
        <v>5</v>
      </c>
      <c r="N7">
        <f>M7*1.96</f>
        <v>9.8000000000000007</v>
      </c>
      <c r="Y7">
        <v>130.5</v>
      </c>
      <c r="Z7">
        <v>0.11700000000000001</v>
      </c>
      <c r="AC7">
        <v>10.5</v>
      </c>
      <c r="AD7">
        <v>9</v>
      </c>
    </row>
    <row r="8" spans="1:30" x14ac:dyDescent="0.25">
      <c r="H8">
        <f>E4/3.92</f>
        <v>32.250731058934875</v>
      </c>
      <c r="I8">
        <f t="shared" ref="I8:I50" si="0">AVERAGE(J8:L8)</f>
        <v>0.87299999999999989</v>
      </c>
      <c r="J8">
        <v>0.871</v>
      </c>
      <c r="K8">
        <v>0.875</v>
      </c>
      <c r="L8">
        <v>0.873</v>
      </c>
      <c r="M8">
        <v>10</v>
      </c>
      <c r="N8">
        <f t="shared" ref="N8:N35" si="1">M8*1.96</f>
        <v>19.600000000000001</v>
      </c>
      <c r="Y8">
        <v>50</v>
      </c>
      <c r="Z8">
        <v>20</v>
      </c>
      <c r="AC8">
        <v>40.5</v>
      </c>
      <c r="AD8">
        <v>22</v>
      </c>
    </row>
    <row r="9" spans="1:30" x14ac:dyDescent="0.25">
      <c r="H9">
        <f>E4/1.96</f>
        <v>64.50146211786975</v>
      </c>
      <c r="I9">
        <f t="shared" si="0"/>
        <v>1.3143333333333336</v>
      </c>
      <c r="J9">
        <v>1.319</v>
      </c>
      <c r="K9">
        <v>1.304</v>
      </c>
      <c r="L9">
        <v>1.32</v>
      </c>
      <c r="M9">
        <v>15</v>
      </c>
      <c r="N9">
        <f t="shared" si="1"/>
        <v>29.4</v>
      </c>
      <c r="Y9">
        <v>90</v>
      </c>
      <c r="Z9">
        <v>35</v>
      </c>
      <c r="AC9">
        <v>80.5</v>
      </c>
      <c r="AD9">
        <v>37</v>
      </c>
    </row>
    <row r="10" spans="1:30" x14ac:dyDescent="0.25">
      <c r="I10">
        <f t="shared" si="0"/>
        <v>1.7396666666666667</v>
      </c>
      <c r="J10">
        <v>1.746</v>
      </c>
      <c r="K10">
        <v>1.738</v>
      </c>
      <c r="L10">
        <v>1.7350000000000001</v>
      </c>
      <c r="M10">
        <v>20</v>
      </c>
      <c r="N10">
        <f t="shared" si="1"/>
        <v>39.200000000000003</v>
      </c>
      <c r="Y10">
        <v>120</v>
      </c>
      <c r="Z10">
        <v>48</v>
      </c>
      <c r="AC10">
        <v>130.5</v>
      </c>
      <c r="AD10">
        <v>57</v>
      </c>
    </row>
    <row r="11" spans="1:30" x14ac:dyDescent="0.25">
      <c r="I11">
        <f t="shared" si="0"/>
        <v>2.1496666666666666</v>
      </c>
      <c r="J11">
        <v>2.161</v>
      </c>
      <c r="K11">
        <v>2.1339999999999999</v>
      </c>
      <c r="L11">
        <v>2.1539999999999999</v>
      </c>
      <c r="M11">
        <v>25</v>
      </c>
      <c r="N11">
        <f t="shared" si="1"/>
        <v>49</v>
      </c>
      <c r="Y11">
        <v>130.5</v>
      </c>
      <c r="Z11">
        <v>57</v>
      </c>
      <c r="AB11">
        <f>57*1.96</f>
        <v>111.72</v>
      </c>
    </row>
    <row r="12" spans="1:30" x14ac:dyDescent="0.25">
      <c r="I12">
        <f t="shared" si="0"/>
        <v>2.5906666666666669</v>
      </c>
      <c r="J12">
        <v>2.6040000000000001</v>
      </c>
      <c r="K12">
        <v>2.5790000000000002</v>
      </c>
      <c r="L12">
        <v>2.589</v>
      </c>
      <c r="M12">
        <v>30</v>
      </c>
      <c r="N12">
        <f t="shared" si="1"/>
        <v>58.8</v>
      </c>
      <c r="Y12">
        <v>80.5</v>
      </c>
      <c r="Z12">
        <v>37</v>
      </c>
    </row>
    <row r="13" spans="1:30" x14ac:dyDescent="0.25">
      <c r="I13">
        <f t="shared" si="0"/>
        <v>2.9743333333333335</v>
      </c>
      <c r="J13">
        <v>2.9710000000000001</v>
      </c>
      <c r="K13">
        <v>2.9790000000000001</v>
      </c>
      <c r="L13">
        <v>2.9729999999999999</v>
      </c>
      <c r="M13">
        <v>35</v>
      </c>
      <c r="N13">
        <f t="shared" si="1"/>
        <v>68.599999999999994</v>
      </c>
      <c r="Y13">
        <v>70</v>
      </c>
      <c r="Z13">
        <v>28</v>
      </c>
    </row>
    <row r="14" spans="1:30" x14ac:dyDescent="0.25">
      <c r="I14">
        <f t="shared" si="0"/>
        <v>3.4186666666666667</v>
      </c>
      <c r="J14">
        <v>3.42</v>
      </c>
      <c r="K14">
        <v>3.4169999999999998</v>
      </c>
      <c r="L14">
        <v>3.419</v>
      </c>
      <c r="M14">
        <v>40</v>
      </c>
      <c r="N14">
        <f t="shared" si="1"/>
        <v>78.400000000000006</v>
      </c>
      <c r="Y14">
        <v>30</v>
      </c>
      <c r="Z14">
        <v>13</v>
      </c>
    </row>
    <row r="15" spans="1:30" x14ac:dyDescent="0.25">
      <c r="I15">
        <f t="shared" si="0"/>
        <v>3.8223333333333329</v>
      </c>
      <c r="J15">
        <v>3.81</v>
      </c>
      <c r="K15">
        <v>3.835</v>
      </c>
      <c r="L15">
        <v>3.8220000000000001</v>
      </c>
      <c r="M15">
        <v>45</v>
      </c>
      <c r="N15">
        <f t="shared" si="1"/>
        <v>88.2</v>
      </c>
    </row>
    <row r="16" spans="1:30" x14ac:dyDescent="0.25">
      <c r="I16">
        <f t="shared" si="0"/>
        <v>4.2223333333333324</v>
      </c>
      <c r="J16">
        <v>4.242</v>
      </c>
      <c r="K16">
        <v>4.202</v>
      </c>
      <c r="L16">
        <v>4.2229999999999999</v>
      </c>
      <c r="M16">
        <v>50</v>
      </c>
      <c r="N16">
        <f t="shared" si="1"/>
        <v>98</v>
      </c>
    </row>
    <row r="17" spans="9:14" x14ac:dyDescent="0.25">
      <c r="I17">
        <f t="shared" si="0"/>
        <v>4.6066666666666665</v>
      </c>
      <c r="J17">
        <v>4.6219999999999999</v>
      </c>
      <c r="K17">
        <v>4.5960000000000001</v>
      </c>
      <c r="L17">
        <v>4.6020000000000003</v>
      </c>
      <c r="M17">
        <v>55</v>
      </c>
      <c r="N17">
        <f t="shared" si="1"/>
        <v>107.8</v>
      </c>
    </row>
    <row r="18" spans="9:14" x14ac:dyDescent="0.25">
      <c r="I18">
        <f t="shared" si="0"/>
        <v>4.9639999999999995</v>
      </c>
      <c r="J18">
        <v>4.968</v>
      </c>
      <c r="K18">
        <v>4.9560000000000004</v>
      </c>
      <c r="L18">
        <v>4.968</v>
      </c>
      <c r="M18">
        <v>60</v>
      </c>
      <c r="N18">
        <f t="shared" si="1"/>
        <v>117.6</v>
      </c>
    </row>
    <row r="19" spans="9:14" x14ac:dyDescent="0.25">
      <c r="I19">
        <f t="shared" si="0"/>
        <v>5.2430000000000003</v>
      </c>
      <c r="J19">
        <v>5.2549999999999999</v>
      </c>
      <c r="K19">
        <v>5.2430000000000003</v>
      </c>
      <c r="L19">
        <v>5.2309999999999999</v>
      </c>
      <c r="M19">
        <v>65</v>
      </c>
      <c r="N19">
        <f t="shared" si="1"/>
        <v>127.39999999999999</v>
      </c>
    </row>
    <row r="20" spans="9:14" x14ac:dyDescent="0.25">
      <c r="I20">
        <f t="shared" si="0"/>
        <v>5.405666666666666</v>
      </c>
      <c r="J20">
        <v>5.4260000000000002</v>
      </c>
      <c r="K20">
        <v>5.4009999999999998</v>
      </c>
      <c r="L20">
        <v>5.39</v>
      </c>
      <c r="M20">
        <v>70</v>
      </c>
      <c r="N20">
        <f t="shared" si="1"/>
        <v>137.19999999999999</v>
      </c>
    </row>
    <row r="21" spans="9:14" x14ac:dyDescent="0.25">
      <c r="I21">
        <f t="shared" si="0"/>
        <v>5.5676666666666668</v>
      </c>
      <c r="J21">
        <v>5.5780000000000003</v>
      </c>
      <c r="K21">
        <v>5.5880000000000001</v>
      </c>
      <c r="L21">
        <v>5.5369999999999999</v>
      </c>
      <c r="M21">
        <v>75</v>
      </c>
      <c r="N21">
        <f t="shared" si="1"/>
        <v>147</v>
      </c>
    </row>
    <row r="22" spans="9:14" x14ac:dyDescent="0.25">
      <c r="I22">
        <f t="shared" si="0"/>
        <v>5.7126666666666672</v>
      </c>
      <c r="J22">
        <v>5.7160000000000002</v>
      </c>
      <c r="K22">
        <v>5.7160000000000002</v>
      </c>
      <c r="L22">
        <v>5.7060000000000004</v>
      </c>
      <c r="M22">
        <v>80</v>
      </c>
      <c r="N22">
        <f t="shared" si="1"/>
        <v>156.80000000000001</v>
      </c>
    </row>
    <row r="23" spans="9:14" x14ac:dyDescent="0.25">
      <c r="I23">
        <f t="shared" si="0"/>
        <v>5.8240000000000007</v>
      </c>
      <c r="J23">
        <v>5.8319999999999999</v>
      </c>
      <c r="K23">
        <v>5.8129999999999997</v>
      </c>
      <c r="L23">
        <v>5.827</v>
      </c>
      <c r="M23">
        <v>85</v>
      </c>
      <c r="N23">
        <f t="shared" si="1"/>
        <v>166.6</v>
      </c>
    </row>
    <row r="24" spans="9:14" x14ac:dyDescent="0.25">
      <c r="I24">
        <f t="shared" si="0"/>
        <v>5.9506666666666668</v>
      </c>
      <c r="J24">
        <v>5.9589999999999996</v>
      </c>
      <c r="K24">
        <v>5.9530000000000003</v>
      </c>
      <c r="L24">
        <v>5.94</v>
      </c>
      <c r="M24">
        <v>90</v>
      </c>
      <c r="N24">
        <f t="shared" si="1"/>
        <v>176.4</v>
      </c>
    </row>
    <row r="25" spans="9:14" x14ac:dyDescent="0.25">
      <c r="I25">
        <f t="shared" si="0"/>
        <v>6.0659999999999998</v>
      </c>
      <c r="J25">
        <v>6.0579999999999998</v>
      </c>
      <c r="K25">
        <v>6.069</v>
      </c>
      <c r="L25">
        <v>6.0709999999999997</v>
      </c>
      <c r="M25">
        <v>95</v>
      </c>
      <c r="N25">
        <f t="shared" si="1"/>
        <v>186.2</v>
      </c>
    </row>
    <row r="26" spans="9:14" x14ac:dyDescent="0.25">
      <c r="I26">
        <f t="shared" si="0"/>
        <v>6.1739999999999995</v>
      </c>
      <c r="J26">
        <v>6.1669999999999998</v>
      </c>
      <c r="K26">
        <v>6.19</v>
      </c>
      <c r="L26">
        <v>6.165</v>
      </c>
      <c r="M26">
        <v>100</v>
      </c>
      <c r="N26">
        <f t="shared" si="1"/>
        <v>196</v>
      </c>
    </row>
    <row r="27" spans="9:14" x14ac:dyDescent="0.25">
      <c r="I27">
        <f t="shared" si="0"/>
        <v>6.34</v>
      </c>
      <c r="J27">
        <v>6.3419999999999996</v>
      </c>
      <c r="K27">
        <v>6.3440000000000003</v>
      </c>
      <c r="L27">
        <v>6.3339999999999996</v>
      </c>
      <c r="M27">
        <v>105</v>
      </c>
      <c r="N27">
        <f t="shared" si="1"/>
        <v>205.79999999999998</v>
      </c>
    </row>
    <row r="28" spans="9:14" x14ac:dyDescent="0.25">
      <c r="I28">
        <f t="shared" si="0"/>
        <v>6.4549999999999992</v>
      </c>
      <c r="J28">
        <v>6.4279999999999999</v>
      </c>
      <c r="K28">
        <v>6.4539999999999997</v>
      </c>
      <c r="L28">
        <v>6.4829999999999997</v>
      </c>
      <c r="M28">
        <v>110</v>
      </c>
      <c r="N28">
        <f t="shared" si="1"/>
        <v>215.6</v>
      </c>
    </row>
    <row r="29" spans="9:14" x14ac:dyDescent="0.25">
      <c r="I29">
        <f t="shared" si="0"/>
        <v>6.5656666666666661</v>
      </c>
      <c r="J29">
        <v>6.5750000000000002</v>
      </c>
      <c r="K29">
        <v>6.57</v>
      </c>
      <c r="L29">
        <v>6.5519999999999996</v>
      </c>
      <c r="M29">
        <v>115</v>
      </c>
      <c r="N29">
        <f t="shared" si="1"/>
        <v>225.4</v>
      </c>
    </row>
    <row r="30" spans="9:14" x14ac:dyDescent="0.25">
      <c r="I30">
        <f t="shared" si="0"/>
        <v>6.6990000000000007</v>
      </c>
      <c r="J30">
        <v>6.7279999999999998</v>
      </c>
      <c r="K30">
        <v>6.6989999999999998</v>
      </c>
      <c r="L30">
        <v>6.67</v>
      </c>
      <c r="M30">
        <v>120</v>
      </c>
      <c r="N30">
        <f t="shared" si="1"/>
        <v>235.2</v>
      </c>
    </row>
    <row r="31" spans="9:14" x14ac:dyDescent="0.25">
      <c r="I31">
        <f t="shared" si="0"/>
        <v>6.7966666666666669</v>
      </c>
      <c r="J31">
        <v>6.8040000000000003</v>
      </c>
      <c r="K31">
        <v>6.8029999999999999</v>
      </c>
      <c r="L31">
        <v>6.7830000000000004</v>
      </c>
      <c r="M31">
        <v>125</v>
      </c>
      <c r="N31">
        <f t="shared" si="1"/>
        <v>245</v>
      </c>
    </row>
    <row r="32" spans="9:14" x14ac:dyDescent="0.25">
      <c r="I32">
        <f t="shared" si="0"/>
        <v>6.9203333333333328</v>
      </c>
      <c r="J32">
        <v>6.9370000000000003</v>
      </c>
      <c r="K32">
        <v>6.9020000000000001</v>
      </c>
      <c r="L32">
        <v>6.9219999999999997</v>
      </c>
      <c r="M32">
        <v>130</v>
      </c>
      <c r="N32">
        <f t="shared" si="1"/>
        <v>254.79999999999998</v>
      </c>
    </row>
    <row r="33" spans="9:14" x14ac:dyDescent="0.25">
      <c r="I33">
        <f t="shared" si="0"/>
        <v>7.0404999999999998</v>
      </c>
      <c r="J33">
        <v>7.0410000000000004</v>
      </c>
      <c r="K33">
        <v>7.04</v>
      </c>
      <c r="M33">
        <v>135</v>
      </c>
      <c r="N33">
        <f t="shared" si="1"/>
        <v>264.60000000000002</v>
      </c>
    </row>
    <row r="34" spans="9:14" x14ac:dyDescent="0.25">
      <c r="I34">
        <f t="shared" si="0"/>
        <v>7.1906666666666661</v>
      </c>
      <c r="J34">
        <v>7.2</v>
      </c>
      <c r="K34">
        <v>7.2</v>
      </c>
      <c r="L34">
        <v>7.1719999999999997</v>
      </c>
      <c r="M34">
        <v>140</v>
      </c>
      <c r="N34">
        <f t="shared" si="1"/>
        <v>274.39999999999998</v>
      </c>
    </row>
    <row r="35" spans="9:14" x14ac:dyDescent="0.25">
      <c r="I35">
        <f t="shared" si="0"/>
        <v>7.2676666666666669</v>
      </c>
      <c r="J35">
        <v>7.27</v>
      </c>
      <c r="K35">
        <v>7.266</v>
      </c>
      <c r="L35">
        <v>7.2670000000000003</v>
      </c>
      <c r="M35">
        <v>145</v>
      </c>
      <c r="N35">
        <f t="shared" si="1"/>
        <v>284.2</v>
      </c>
    </row>
    <row r="36" spans="9:14" x14ac:dyDescent="0.25">
      <c r="I36">
        <f t="shared" si="0"/>
        <v>7.3846666666666669</v>
      </c>
      <c r="J36">
        <v>7.3769999999999998</v>
      </c>
      <c r="K36">
        <v>7.3840000000000003</v>
      </c>
      <c r="L36">
        <v>7.3929999999999998</v>
      </c>
      <c r="M36">
        <v>75</v>
      </c>
      <c r="N36">
        <f>M36*3.92</f>
        <v>294</v>
      </c>
    </row>
    <row r="37" spans="9:14" x14ac:dyDescent="0.25">
      <c r="I37">
        <f t="shared" si="0"/>
        <v>7.6073333333333331</v>
      </c>
      <c r="J37">
        <v>7.6360000000000001</v>
      </c>
      <c r="K37">
        <v>7.6079999999999997</v>
      </c>
      <c r="L37">
        <v>7.5780000000000003</v>
      </c>
      <c r="M37">
        <v>80</v>
      </c>
      <c r="N37">
        <f>M37*3.92</f>
        <v>313.60000000000002</v>
      </c>
    </row>
    <row r="38" spans="9:14" x14ac:dyDescent="0.25">
      <c r="I38">
        <f t="shared" si="0"/>
        <v>7.8873333333333333</v>
      </c>
      <c r="J38">
        <v>7.8979999999999997</v>
      </c>
      <c r="K38">
        <v>7.89</v>
      </c>
      <c r="L38">
        <v>7.8739999999999997</v>
      </c>
      <c r="M38">
        <v>85</v>
      </c>
      <c r="N38">
        <f t="shared" ref="N38:N48" si="2">M38*3.92</f>
        <v>333.2</v>
      </c>
    </row>
    <row r="39" spans="9:14" x14ac:dyDescent="0.25">
      <c r="I39">
        <f t="shared" si="0"/>
        <v>8.1186666666666678</v>
      </c>
      <c r="J39">
        <v>8.1259999999999994</v>
      </c>
      <c r="K39">
        <v>8.1020000000000003</v>
      </c>
      <c r="L39">
        <v>8.1280000000000001</v>
      </c>
      <c r="M39">
        <v>90</v>
      </c>
      <c r="N39">
        <f t="shared" si="2"/>
        <v>352.8</v>
      </c>
    </row>
    <row r="40" spans="9:14" x14ac:dyDescent="0.25">
      <c r="I40">
        <f t="shared" si="0"/>
        <v>8.3593333333333337</v>
      </c>
      <c r="J40">
        <v>8.3780000000000001</v>
      </c>
      <c r="K40">
        <v>8.3460000000000001</v>
      </c>
      <c r="L40">
        <v>8.3539999999999992</v>
      </c>
      <c r="M40">
        <v>95</v>
      </c>
      <c r="N40">
        <f t="shared" si="2"/>
        <v>372.4</v>
      </c>
    </row>
    <row r="41" spans="9:14" x14ac:dyDescent="0.25">
      <c r="I41">
        <f t="shared" si="0"/>
        <v>8.6016666666666666</v>
      </c>
      <c r="J41">
        <v>8.6150000000000002</v>
      </c>
      <c r="K41">
        <v>8.625</v>
      </c>
      <c r="L41">
        <v>8.5649999999999995</v>
      </c>
      <c r="M41">
        <v>100</v>
      </c>
      <c r="N41">
        <f t="shared" si="2"/>
        <v>392</v>
      </c>
    </row>
    <row r="42" spans="9:14" x14ac:dyDescent="0.25">
      <c r="I42">
        <f t="shared" si="0"/>
        <v>8.8119999999999994</v>
      </c>
      <c r="J42">
        <v>8.8409999999999993</v>
      </c>
      <c r="K42">
        <v>8.8140000000000001</v>
      </c>
      <c r="L42">
        <v>8.7810000000000006</v>
      </c>
      <c r="M42">
        <v>105</v>
      </c>
      <c r="N42">
        <f t="shared" si="2"/>
        <v>411.59999999999997</v>
      </c>
    </row>
    <row r="43" spans="9:14" x14ac:dyDescent="0.25">
      <c r="M43">
        <v>110</v>
      </c>
    </row>
    <row r="44" spans="9:14" x14ac:dyDescent="0.25">
      <c r="M44">
        <v>115</v>
      </c>
    </row>
    <row r="45" spans="9:14" x14ac:dyDescent="0.25">
      <c r="I45">
        <f t="shared" si="0"/>
        <v>9.4296666666666678</v>
      </c>
      <c r="J45">
        <v>9.4619999999999997</v>
      </c>
      <c r="K45">
        <v>9.4039999999999999</v>
      </c>
      <c r="L45">
        <v>9.423</v>
      </c>
      <c r="M45">
        <v>120</v>
      </c>
      <c r="N45">
        <f t="shared" si="2"/>
        <v>470.4</v>
      </c>
    </row>
    <row r="46" spans="9:14" x14ac:dyDescent="0.25">
      <c r="I46">
        <f t="shared" si="0"/>
        <v>11.868666666666664</v>
      </c>
      <c r="J46">
        <v>11.89</v>
      </c>
      <c r="K46">
        <v>11.87</v>
      </c>
      <c r="L46">
        <v>11.846</v>
      </c>
      <c r="M46">
        <v>180</v>
      </c>
      <c r="N46">
        <f t="shared" si="2"/>
        <v>705.6</v>
      </c>
    </row>
    <row r="47" spans="9:14" x14ac:dyDescent="0.25">
      <c r="I47">
        <f t="shared" si="0"/>
        <v>10.339333333333334</v>
      </c>
      <c r="J47">
        <v>10.393000000000001</v>
      </c>
      <c r="K47">
        <v>10.329000000000001</v>
      </c>
      <c r="L47">
        <v>10.295999999999999</v>
      </c>
      <c r="M47">
        <v>140</v>
      </c>
      <c r="N47">
        <f t="shared" si="2"/>
        <v>548.79999999999995</v>
      </c>
    </row>
    <row r="48" spans="9:14" x14ac:dyDescent="0.25">
      <c r="I48">
        <f t="shared" si="0"/>
        <v>11.088666666666668</v>
      </c>
      <c r="J48">
        <v>11.052</v>
      </c>
      <c r="K48">
        <v>11.109</v>
      </c>
      <c r="L48">
        <v>11.105</v>
      </c>
      <c r="M48">
        <v>160</v>
      </c>
      <c r="N48">
        <f t="shared" si="2"/>
        <v>627.20000000000005</v>
      </c>
    </row>
    <row r="49" spans="9:14" x14ac:dyDescent="0.25">
      <c r="I49">
        <f t="shared" si="0"/>
        <v>14.639000000000001</v>
      </c>
      <c r="J49">
        <v>14.641</v>
      </c>
      <c r="K49">
        <v>14.627000000000001</v>
      </c>
      <c r="L49">
        <v>14.648999999999999</v>
      </c>
      <c r="M49">
        <v>130</v>
      </c>
      <c r="N49">
        <f>M49*7.85</f>
        <v>1020.5</v>
      </c>
    </row>
    <row r="50" spans="9:14" x14ac:dyDescent="0.25">
      <c r="I50">
        <f t="shared" si="0"/>
        <v>12.790000000000001</v>
      </c>
      <c r="J50">
        <v>12.805</v>
      </c>
      <c r="K50">
        <v>12.797000000000001</v>
      </c>
      <c r="L50">
        <v>12.768000000000001</v>
      </c>
      <c r="M50">
        <v>100</v>
      </c>
      <c r="N50">
        <f>M50*7.85</f>
        <v>785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9310-96BF-42E0-8208-E0010B12010A}">
  <dimension ref="A3:R22"/>
  <sheetViews>
    <sheetView workbookViewId="0">
      <selection activeCell="D4" sqref="D4:D22"/>
    </sheetView>
  </sheetViews>
  <sheetFormatPr defaultRowHeight="15" x14ac:dyDescent="0.25"/>
  <sheetData>
    <row r="3" spans="1:18" x14ac:dyDescent="0.25">
      <c r="B3" t="s">
        <v>4</v>
      </c>
      <c r="E3" t="s">
        <v>10</v>
      </c>
    </row>
    <row r="4" spans="1:18" x14ac:dyDescent="0.25">
      <c r="A4" s="1">
        <v>0.48199999999999998</v>
      </c>
      <c r="B4" s="1">
        <v>0.47399999999999998</v>
      </c>
      <c r="C4" s="1">
        <v>0.49</v>
      </c>
      <c r="D4" s="1">
        <f>AVERAGE(A4:C4)</f>
        <v>0.48199999999999998</v>
      </c>
      <c r="E4">
        <v>5</v>
      </c>
      <c r="F4" s="2">
        <f>E4*1.96</f>
        <v>9.8000000000000007</v>
      </c>
      <c r="Q4" t="s">
        <v>11</v>
      </c>
      <c r="R4" t="s">
        <v>8</v>
      </c>
    </row>
    <row r="5" spans="1:18" x14ac:dyDescent="0.25">
      <c r="A5" s="1">
        <v>1.1240000000000001</v>
      </c>
      <c r="B5" s="1">
        <v>1.1419999999999999</v>
      </c>
      <c r="C5" s="1">
        <v>1.1060000000000001</v>
      </c>
      <c r="D5" s="1">
        <f t="shared" ref="D5:D22" si="0">AVERAGE(A5:C5)</f>
        <v>1.1239999999999999</v>
      </c>
      <c r="E5">
        <v>10</v>
      </c>
      <c r="F5" s="2">
        <f t="shared" ref="F5:F21" si="1">E5*1.96</f>
        <v>19.600000000000001</v>
      </c>
      <c r="Q5">
        <v>10</v>
      </c>
      <c r="R5">
        <v>10</v>
      </c>
    </row>
    <row r="6" spans="1:18" x14ac:dyDescent="0.25">
      <c r="A6" s="1">
        <v>1.6415000000000002</v>
      </c>
      <c r="B6" s="1">
        <v>1.659</v>
      </c>
      <c r="C6" s="1">
        <v>1.6240000000000001</v>
      </c>
      <c r="D6" s="1">
        <f t="shared" si="0"/>
        <v>1.6415</v>
      </c>
      <c r="E6">
        <v>15</v>
      </c>
      <c r="F6" s="2">
        <f t="shared" si="1"/>
        <v>29.4</v>
      </c>
      <c r="Q6">
        <v>30</v>
      </c>
      <c r="R6">
        <v>19</v>
      </c>
    </row>
    <row r="7" spans="1:18" x14ac:dyDescent="0.25">
      <c r="A7" s="1">
        <v>2.1095000000000002</v>
      </c>
      <c r="B7" s="1">
        <v>2.0870000000000002</v>
      </c>
      <c r="C7" s="1">
        <v>2.1320000000000001</v>
      </c>
      <c r="D7" s="1">
        <f t="shared" si="0"/>
        <v>2.1095000000000002</v>
      </c>
      <c r="E7">
        <v>20</v>
      </c>
      <c r="F7" s="2">
        <f t="shared" si="1"/>
        <v>39.200000000000003</v>
      </c>
      <c r="Q7">
        <v>60</v>
      </c>
      <c r="R7">
        <v>32</v>
      </c>
    </row>
    <row r="8" spans="1:18" x14ac:dyDescent="0.25">
      <c r="A8" s="1">
        <v>2.66</v>
      </c>
      <c r="B8" s="1">
        <v>2.6760000000000002</v>
      </c>
      <c r="C8" s="1">
        <v>2.6440000000000001</v>
      </c>
      <c r="D8" s="1">
        <f t="shared" si="0"/>
        <v>2.66</v>
      </c>
      <c r="E8">
        <v>25</v>
      </c>
      <c r="F8" s="2">
        <f t="shared" si="1"/>
        <v>49</v>
      </c>
    </row>
    <row r="9" spans="1:18" x14ac:dyDescent="0.25">
      <c r="A9" s="1">
        <v>3.1725000000000003</v>
      </c>
      <c r="B9" s="1">
        <v>3.1440000000000001</v>
      </c>
      <c r="C9" s="1">
        <v>3.2010000000000001</v>
      </c>
      <c r="D9" s="1">
        <f t="shared" si="0"/>
        <v>3.1724999999999999</v>
      </c>
      <c r="E9">
        <v>30</v>
      </c>
      <c r="F9" s="2">
        <f t="shared" si="1"/>
        <v>58.8</v>
      </c>
    </row>
    <row r="10" spans="1:18" x14ac:dyDescent="0.25">
      <c r="A10" s="1">
        <v>3.6585000000000001</v>
      </c>
      <c r="B10" s="1">
        <v>3.669</v>
      </c>
      <c r="C10" s="1">
        <v>3.6480000000000001</v>
      </c>
      <c r="D10" s="1">
        <f t="shared" si="0"/>
        <v>3.6585000000000001</v>
      </c>
      <c r="E10">
        <v>35</v>
      </c>
      <c r="F10" s="2">
        <f t="shared" si="1"/>
        <v>68.599999999999994</v>
      </c>
    </row>
    <row r="11" spans="1:18" x14ac:dyDescent="0.25">
      <c r="A11" s="1">
        <v>4.0575000000000001</v>
      </c>
      <c r="B11" s="1">
        <v>4.069</v>
      </c>
      <c r="C11" s="1">
        <v>4.0460000000000003</v>
      </c>
      <c r="D11" s="1">
        <f t="shared" si="0"/>
        <v>4.0575000000000001</v>
      </c>
      <c r="E11">
        <v>40</v>
      </c>
      <c r="F11" s="2">
        <f t="shared" si="1"/>
        <v>78.400000000000006</v>
      </c>
    </row>
    <row r="12" spans="1:18" x14ac:dyDescent="0.25">
      <c r="A12" s="1">
        <v>4.4749999999999996</v>
      </c>
      <c r="B12" s="1">
        <v>4.4610000000000003</v>
      </c>
      <c r="C12" s="1">
        <v>4.4889999999999999</v>
      </c>
      <c r="D12" s="1">
        <f t="shared" si="0"/>
        <v>4.4750000000000005</v>
      </c>
      <c r="E12">
        <v>45</v>
      </c>
      <c r="F12" s="2">
        <f t="shared" si="1"/>
        <v>88.2</v>
      </c>
    </row>
    <row r="13" spans="1:18" x14ac:dyDescent="0.25">
      <c r="A13" s="1">
        <v>4.7755000000000001</v>
      </c>
      <c r="B13" s="1">
        <v>4.7679999999999998</v>
      </c>
      <c r="C13" s="1">
        <v>4.7830000000000004</v>
      </c>
      <c r="D13" s="1">
        <f t="shared" si="0"/>
        <v>4.7755000000000001</v>
      </c>
      <c r="E13">
        <v>50</v>
      </c>
      <c r="F13" s="2">
        <f t="shared" si="1"/>
        <v>98</v>
      </c>
    </row>
    <row r="14" spans="1:18" x14ac:dyDescent="0.25">
      <c r="A14" s="1">
        <v>4.9559999999999995</v>
      </c>
      <c r="B14" s="1">
        <v>4.9619999999999997</v>
      </c>
      <c r="C14" s="1">
        <v>4.95</v>
      </c>
      <c r="D14" s="1">
        <f t="shared" si="0"/>
        <v>4.9559999999999995</v>
      </c>
      <c r="E14">
        <v>55</v>
      </c>
      <c r="F14" s="2">
        <f t="shared" si="1"/>
        <v>107.8</v>
      </c>
    </row>
    <row r="15" spans="1:18" x14ac:dyDescent="0.25">
      <c r="A15" s="1">
        <v>5.093</v>
      </c>
      <c r="B15" s="1">
        <v>5.0780000000000003</v>
      </c>
      <c r="C15" s="1">
        <v>5.1079999999999997</v>
      </c>
      <c r="D15" s="1">
        <f t="shared" si="0"/>
        <v>5.093</v>
      </c>
      <c r="E15">
        <v>60</v>
      </c>
      <c r="F15" s="2">
        <f t="shared" si="1"/>
        <v>117.6</v>
      </c>
    </row>
    <row r="16" spans="1:18" x14ac:dyDescent="0.25">
      <c r="A16" s="1">
        <v>5.2814999999999994</v>
      </c>
      <c r="B16" s="1">
        <v>5.2530000000000001</v>
      </c>
      <c r="C16" s="1">
        <v>5.31</v>
      </c>
      <c r="D16" s="1">
        <f t="shared" si="0"/>
        <v>5.2815000000000003</v>
      </c>
      <c r="E16">
        <v>65</v>
      </c>
      <c r="F16" s="2">
        <f t="shared" si="1"/>
        <v>127.39999999999999</v>
      </c>
    </row>
    <row r="17" spans="1:6" x14ac:dyDescent="0.25">
      <c r="A17" s="1">
        <v>5.4790000000000001</v>
      </c>
      <c r="B17" s="1">
        <v>5.51</v>
      </c>
      <c r="C17" s="1">
        <v>5.4480000000000004</v>
      </c>
      <c r="D17" s="1">
        <f t="shared" si="0"/>
        <v>5.4790000000000001</v>
      </c>
      <c r="E17">
        <v>70</v>
      </c>
      <c r="F17" s="2">
        <f t="shared" si="1"/>
        <v>137.19999999999999</v>
      </c>
    </row>
    <row r="18" spans="1:6" x14ac:dyDescent="0.25">
      <c r="A18" s="1">
        <v>5.6619999999999999</v>
      </c>
      <c r="B18" s="1">
        <v>5.66</v>
      </c>
      <c r="C18" s="1">
        <v>5.6639999999999997</v>
      </c>
      <c r="D18" s="1">
        <f t="shared" si="0"/>
        <v>5.661999999999999</v>
      </c>
      <c r="E18">
        <v>75</v>
      </c>
      <c r="F18" s="2">
        <f t="shared" si="1"/>
        <v>147</v>
      </c>
    </row>
    <row r="19" spans="1:6" x14ac:dyDescent="0.25">
      <c r="A19" s="1">
        <v>5.8219999999999992</v>
      </c>
      <c r="B19" s="1">
        <v>5.8179999999999996</v>
      </c>
      <c r="C19" s="1">
        <v>5.8259999999999996</v>
      </c>
      <c r="D19" s="1">
        <f t="shared" si="0"/>
        <v>5.8219999999999992</v>
      </c>
      <c r="E19">
        <v>80</v>
      </c>
      <c r="F19" s="2">
        <f t="shared" si="1"/>
        <v>156.80000000000001</v>
      </c>
    </row>
    <row r="20" spans="1:6" x14ac:dyDescent="0.25">
      <c r="A20" s="1">
        <v>5.9744999999999999</v>
      </c>
      <c r="B20" s="1">
        <v>5.9749999999999996</v>
      </c>
      <c r="C20" s="1">
        <v>5.9740000000000002</v>
      </c>
      <c r="D20" s="1">
        <f t="shared" si="0"/>
        <v>5.9744999999999999</v>
      </c>
      <c r="E20">
        <v>85</v>
      </c>
      <c r="F20" s="2">
        <f t="shared" si="1"/>
        <v>166.6</v>
      </c>
    </row>
    <row r="21" spans="1:6" x14ac:dyDescent="0.25">
      <c r="A21" s="1">
        <v>6.15</v>
      </c>
      <c r="B21" s="1">
        <v>6.1740000000000004</v>
      </c>
      <c r="C21" s="1">
        <v>6.1260000000000003</v>
      </c>
      <c r="D21" s="1">
        <f t="shared" si="0"/>
        <v>6.1500000000000012</v>
      </c>
      <c r="E21">
        <v>90</v>
      </c>
      <c r="F21" s="2">
        <f t="shared" si="1"/>
        <v>176.4</v>
      </c>
    </row>
    <row r="22" spans="1:6" x14ac:dyDescent="0.25">
      <c r="A22" s="1">
        <v>11.791</v>
      </c>
      <c r="B22" s="1">
        <v>11.776999999999999</v>
      </c>
      <c r="C22" s="1">
        <v>11.805</v>
      </c>
      <c r="D22" s="1">
        <f t="shared" si="0"/>
        <v>11.790999999999999</v>
      </c>
      <c r="E22">
        <v>80</v>
      </c>
      <c r="F22" s="2">
        <f>E22*7.85</f>
        <v>628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17B5-FF47-4CB6-A63A-9F9BB10E4066}">
  <dimension ref="B3:R15"/>
  <sheetViews>
    <sheetView workbookViewId="0">
      <selection activeCell="P14" sqref="P14"/>
    </sheetView>
  </sheetViews>
  <sheetFormatPr defaultRowHeight="15" x14ac:dyDescent="0.25"/>
  <sheetData>
    <row r="3" spans="2:18" x14ac:dyDescent="0.25">
      <c r="C3" t="s">
        <v>4</v>
      </c>
      <c r="F3" t="s">
        <v>10</v>
      </c>
    </row>
    <row r="4" spans="2:18" x14ac:dyDescent="0.25">
      <c r="C4">
        <v>2.7749999999999999</v>
      </c>
      <c r="D4">
        <v>2.778</v>
      </c>
      <c r="E4">
        <f>AVERAGE(C4:D4)</f>
        <v>2.7765</v>
      </c>
      <c r="F4">
        <v>5</v>
      </c>
      <c r="G4">
        <f>F4*1.96</f>
        <v>9.8000000000000007</v>
      </c>
      <c r="Q4" t="s">
        <v>11</v>
      </c>
      <c r="R4" t="s">
        <v>8</v>
      </c>
    </row>
    <row r="5" spans="2:18" x14ac:dyDescent="0.25">
      <c r="C5">
        <v>3.8050000000000002</v>
      </c>
      <c r="D5">
        <v>3.8420000000000001</v>
      </c>
      <c r="E5">
        <f t="shared" ref="E5:E15" si="0">AVERAGE(C5:D5)</f>
        <v>3.8235000000000001</v>
      </c>
      <c r="F5">
        <v>10</v>
      </c>
      <c r="G5">
        <f t="shared" ref="G5:G15" si="1">F5*1.96</f>
        <v>19.600000000000001</v>
      </c>
      <c r="Q5">
        <v>10.5</v>
      </c>
      <c r="R5">
        <v>5</v>
      </c>
    </row>
    <row r="6" spans="2:18" x14ac:dyDescent="0.25">
      <c r="C6">
        <v>4.7389999999999999</v>
      </c>
      <c r="D6">
        <v>4.6980000000000004</v>
      </c>
      <c r="E6">
        <f t="shared" si="0"/>
        <v>4.7185000000000006</v>
      </c>
      <c r="F6">
        <v>15</v>
      </c>
      <c r="G6">
        <f t="shared" si="1"/>
        <v>29.4</v>
      </c>
      <c r="Q6">
        <v>40.5</v>
      </c>
      <c r="R6">
        <v>20</v>
      </c>
    </row>
    <row r="7" spans="2:18" x14ac:dyDescent="0.25">
      <c r="B7">
        <v>5.6360000000000001</v>
      </c>
      <c r="C7">
        <v>5.6539999999999999</v>
      </c>
      <c r="D7">
        <v>5.6740000000000004</v>
      </c>
      <c r="E7">
        <f>AVERAGE(B7:D7)</f>
        <v>5.6546666666666665</v>
      </c>
      <c r="F7">
        <v>20</v>
      </c>
      <c r="G7">
        <f t="shared" si="1"/>
        <v>39.200000000000003</v>
      </c>
      <c r="Q7">
        <v>80.5</v>
      </c>
      <c r="R7">
        <v>37</v>
      </c>
    </row>
    <row r="8" spans="2:18" x14ac:dyDescent="0.25">
      <c r="C8">
        <v>6.4109999999999996</v>
      </c>
      <c r="D8">
        <v>6.3739999999999997</v>
      </c>
      <c r="E8">
        <f t="shared" si="0"/>
        <v>6.3925000000000001</v>
      </c>
      <c r="F8">
        <v>25</v>
      </c>
      <c r="G8">
        <f t="shared" si="1"/>
        <v>49</v>
      </c>
      <c r="Q8">
        <v>130.5</v>
      </c>
      <c r="R8">
        <v>57</v>
      </c>
    </row>
    <row r="9" spans="2:18" x14ac:dyDescent="0.25">
      <c r="C9">
        <v>7.2649999999999997</v>
      </c>
      <c r="D9">
        <v>7.2329999999999997</v>
      </c>
      <c r="E9">
        <f t="shared" si="0"/>
        <v>7.2489999999999997</v>
      </c>
      <c r="F9">
        <v>30</v>
      </c>
      <c r="G9">
        <f t="shared" si="1"/>
        <v>58.8</v>
      </c>
    </row>
    <row r="10" spans="2:18" x14ac:dyDescent="0.25">
      <c r="C10">
        <v>7.633</v>
      </c>
      <c r="D10">
        <v>7.6769999999999996</v>
      </c>
      <c r="E10">
        <f t="shared" si="0"/>
        <v>7.6549999999999994</v>
      </c>
      <c r="F10">
        <v>35</v>
      </c>
      <c r="G10">
        <f t="shared" si="1"/>
        <v>68.599999999999994</v>
      </c>
    </row>
    <row r="11" spans="2:18" x14ac:dyDescent="0.25">
      <c r="C11">
        <v>8.0939999999999994</v>
      </c>
      <c r="D11">
        <v>8.1170000000000009</v>
      </c>
      <c r="E11">
        <f t="shared" si="0"/>
        <v>8.1054999999999993</v>
      </c>
      <c r="F11">
        <v>40</v>
      </c>
      <c r="G11">
        <f t="shared" si="1"/>
        <v>78.400000000000006</v>
      </c>
    </row>
    <row r="12" spans="2:18" x14ac:dyDescent="0.25">
      <c r="C12">
        <v>8.3789999999999996</v>
      </c>
      <c r="D12">
        <v>8.3989999999999991</v>
      </c>
      <c r="E12">
        <f t="shared" si="0"/>
        <v>8.3889999999999993</v>
      </c>
      <c r="F12">
        <v>45</v>
      </c>
      <c r="G12">
        <f t="shared" si="1"/>
        <v>88.2</v>
      </c>
    </row>
    <row r="13" spans="2:18" x14ac:dyDescent="0.25">
      <c r="C13">
        <v>8.6769999999999996</v>
      </c>
      <c r="D13">
        <v>8.641</v>
      </c>
      <c r="E13">
        <f t="shared" si="0"/>
        <v>8.6589999999999989</v>
      </c>
      <c r="F13">
        <v>50</v>
      </c>
      <c r="G13">
        <f t="shared" si="1"/>
        <v>98</v>
      </c>
    </row>
    <row r="14" spans="2:18" x14ac:dyDescent="0.25">
      <c r="C14">
        <v>9.0210000000000008</v>
      </c>
      <c r="D14">
        <v>8.9670000000000005</v>
      </c>
      <c r="E14">
        <f t="shared" si="0"/>
        <v>8.9939999999999998</v>
      </c>
      <c r="F14">
        <v>55</v>
      </c>
      <c r="G14">
        <f t="shared" si="1"/>
        <v>107.8</v>
      </c>
    </row>
    <row r="15" spans="2:18" x14ac:dyDescent="0.25">
      <c r="C15">
        <v>9.1829999999999998</v>
      </c>
      <c r="D15">
        <v>9.1479999999999997</v>
      </c>
      <c r="E15">
        <f t="shared" si="0"/>
        <v>9.1654999999999998</v>
      </c>
      <c r="F15">
        <v>60</v>
      </c>
      <c r="G15">
        <f t="shared" si="1"/>
        <v>117.6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Волотов</dc:creator>
  <cp:lastModifiedBy>Андрей Воеводин</cp:lastModifiedBy>
  <dcterms:created xsi:type="dcterms:W3CDTF">2015-06-05T18:19:34Z</dcterms:created>
  <dcterms:modified xsi:type="dcterms:W3CDTF">2025-02-28T21:38:30Z</dcterms:modified>
</cp:coreProperties>
</file>