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\BD\Projects\Project3\"/>
    </mc:Choice>
  </mc:AlternateContent>
  <xr:revisionPtr revIDLastSave="0" documentId="13_ncr:1_{E246B7DE-A4EC-4B52-B2C2-3352D7029B7E}" xr6:coauthVersionLast="47" xr6:coauthVersionMax="47" xr10:uidLastSave="{00000000-0000-0000-0000-000000000000}"/>
  <bookViews>
    <workbookView xWindow="-108" yWindow="-108" windowWidth="23256" windowHeight="12576" xr2:uid="{3A219E34-AECC-49E8-9FEB-F2E8946472AF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J27" i="1"/>
  <c r="E20" i="1"/>
  <c r="G20" i="1"/>
  <c r="H9" i="1"/>
  <c r="F20" i="1"/>
  <c r="F27" i="1"/>
  <c r="F15" i="1"/>
  <c r="F14" i="1"/>
  <c r="F13" i="1"/>
  <c r="F12" i="1"/>
  <c r="F11" i="1"/>
  <c r="F10" i="1"/>
  <c r="F9" i="1"/>
  <c r="E9" i="1"/>
  <c r="G9" i="1" s="1"/>
  <c r="E15" i="1"/>
  <c r="G15" i="1" s="1"/>
  <c r="E14" i="1"/>
  <c r="E13" i="1"/>
  <c r="E12" i="1"/>
  <c r="E11" i="1"/>
  <c r="G11" i="1" s="1"/>
  <c r="E10" i="1"/>
  <c r="E3" i="1"/>
  <c r="E4" i="1"/>
  <c r="H5" i="1"/>
  <c r="E5" i="1"/>
  <c r="J20" i="1" l="1"/>
  <c r="K20" i="1" s="1"/>
  <c r="I21" i="1"/>
  <c r="I20" i="1"/>
  <c r="G13" i="1"/>
  <c r="G16" i="1" s="1"/>
  <c r="H4" i="1"/>
  <c r="K4" i="1" s="1"/>
  <c r="F4" i="1"/>
  <c r="H3" i="1"/>
  <c r="K3" i="1" s="1"/>
  <c r="F3" i="1"/>
  <c r="I22" i="1" l="1"/>
  <c r="E22" i="1"/>
  <c r="H15" i="1"/>
  <c r="H11" i="1"/>
  <c r="F22" i="1"/>
  <c r="G22" i="1" s="1"/>
  <c r="J22" i="1"/>
  <c r="K22" i="1" s="1"/>
  <c r="H13" i="1"/>
  <c r="H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63F108-2516-4DAE-8E94-F8D81C02674B}" keepAlive="1" name="Ερώτημα - agaricuslepiota" description="Σύνδεση με το ερώτημα 'agaricuslepiota' στο βιβλίο εργασίας." type="5" refreshedVersion="7" background="1" saveData="1">
    <dbPr connection="Provider=Microsoft.Mashup.OleDb.1;Data Source=$Workbook$;Location=agaricuslepiota;Extended Properties=&quot;&quot;" command="SELECT * FROM [agaricuslepiota]"/>
  </connection>
</connections>
</file>

<file path=xl/sharedStrings.xml><?xml version="1.0" encoding="utf-8"?>
<sst xmlns="http://schemas.openxmlformats.org/spreadsheetml/2006/main" count="93" uniqueCount="33">
  <si>
    <t>p</t>
  </si>
  <si>
    <t>e</t>
  </si>
  <si>
    <t>u</t>
  </si>
  <si>
    <t>g</t>
  </si>
  <si>
    <t>m</t>
  </si>
  <si>
    <t>d</t>
  </si>
  <si>
    <t>Habitat</t>
  </si>
  <si>
    <t>Class</t>
  </si>
  <si>
    <t>N.o "e":</t>
  </si>
  <si>
    <t>N.o "p":</t>
  </si>
  <si>
    <t>Total:</t>
  </si>
  <si>
    <t>log(9/30)</t>
  </si>
  <si>
    <t>log(21/30)</t>
  </si>
  <si>
    <t>log(2)</t>
  </si>
  <si>
    <t>If Class=p</t>
  </si>
  <si>
    <t>grasses</t>
  </si>
  <si>
    <t>leaves</t>
  </si>
  <si>
    <t>meadows</t>
  </si>
  <si>
    <t>paths</t>
  </si>
  <si>
    <t>urban</t>
  </si>
  <si>
    <t>waste</t>
  </si>
  <si>
    <t>wood</t>
  </si>
  <si>
    <t>If Class=e</t>
  </si>
  <si>
    <t>Entropy Node</t>
  </si>
  <si>
    <t>log2(9/30)</t>
  </si>
  <si>
    <t>log2(21/30)</t>
  </si>
  <si>
    <t>Entropy H</t>
  </si>
  <si>
    <t>log</t>
  </si>
  <si>
    <t>log2</t>
  </si>
  <si>
    <t>for "p"</t>
  </si>
  <si>
    <t>for "e"</t>
  </si>
  <si>
    <t xml:space="preserve">Entropy Gain 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</si>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</sst>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i/>
      <sz val="12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3FA9-C784-4D6C-905A-B57A33F37506}">
  <dimension ref="A1:K31"/>
  <sheetViews>
    <sheetView tabSelected="1" topLeftCell="A3" workbookViewId="0">
      <selection activeCell="H23" sqref="H23"/>
    </sheetView>
  </sheetViews>
  <sheetFormatPr defaultRowHeight="14.4" x14ac:dyDescent="0.3"/>
  <cols>
    <col min="1" max="1" width="11.77734375" style="4" bestFit="1" customWidth="1"/>
    <col min="2" max="2" width="10.77734375" style="4" bestFit="1" customWidth="1"/>
    <col min="5" max="5" width="9.6640625" customWidth="1"/>
    <col min="10" max="10" width="10.33203125" bestFit="1" customWidth="1"/>
  </cols>
  <sheetData>
    <row r="1" spans="1:11" s="1" customFormat="1" ht="15.6" x14ac:dyDescent="0.3">
      <c r="A1" s="2" t="s">
        <v>6</v>
      </c>
      <c r="B1" s="2" t="s">
        <v>7</v>
      </c>
    </row>
    <row r="2" spans="1:11" x14ac:dyDescent="0.3">
      <c r="A2" s="3" t="s">
        <v>2</v>
      </c>
      <c r="B2" s="3" t="s">
        <v>0</v>
      </c>
    </row>
    <row r="3" spans="1:11" x14ac:dyDescent="0.3">
      <c r="A3" s="3" t="s">
        <v>3</v>
      </c>
      <c r="B3" s="3" t="s">
        <v>1</v>
      </c>
      <c r="D3" t="s">
        <v>9</v>
      </c>
      <c r="E3">
        <f>COUNTIF(B2:B31, "p")</f>
        <v>9</v>
      </c>
      <c r="F3">
        <f>E3/E5</f>
        <v>0.3</v>
      </c>
      <c r="G3" t="s">
        <v>11</v>
      </c>
      <c r="H3">
        <f>LOG10(E3/E5)</f>
        <v>-0.52287874528033762</v>
      </c>
      <c r="J3" t="s">
        <v>24</v>
      </c>
      <c r="K3">
        <f>H3/H5</f>
        <v>-1.7369655941662063</v>
      </c>
    </row>
    <row r="4" spans="1:11" x14ac:dyDescent="0.3">
      <c r="A4" s="3" t="s">
        <v>4</v>
      </c>
      <c r="B4" s="3" t="s">
        <v>1</v>
      </c>
      <c r="D4" t="s">
        <v>8</v>
      </c>
      <c r="E4">
        <f>COUNTIF(B2:B31, "e")</f>
        <v>21</v>
      </c>
      <c r="F4">
        <f>E4/E5</f>
        <v>0.7</v>
      </c>
      <c r="G4" t="s">
        <v>12</v>
      </c>
      <c r="H4">
        <f>LOG10(E4/E5)</f>
        <v>-0.15490195998574319</v>
      </c>
      <c r="J4" t="s">
        <v>25</v>
      </c>
      <c r="K4">
        <f>H4/H5</f>
        <v>-0.51457317282975834</v>
      </c>
    </row>
    <row r="5" spans="1:11" x14ac:dyDescent="0.3">
      <c r="A5" s="3" t="s">
        <v>2</v>
      </c>
      <c r="B5" s="3" t="s">
        <v>0</v>
      </c>
      <c r="D5" t="s">
        <v>10</v>
      </c>
      <c r="E5">
        <f>COUNTA(B2:B31)</f>
        <v>30</v>
      </c>
      <c r="G5" t="s">
        <v>13</v>
      </c>
      <c r="H5">
        <f>LOG10(2)</f>
        <v>0.3010299956639812</v>
      </c>
    </row>
    <row r="6" spans="1:11" x14ac:dyDescent="0.3">
      <c r="A6" s="3" t="s">
        <v>3</v>
      </c>
      <c r="B6" s="3" t="s">
        <v>1</v>
      </c>
    </row>
    <row r="7" spans="1:11" x14ac:dyDescent="0.3">
      <c r="A7" s="3" t="s">
        <v>3</v>
      </c>
      <c r="B7" s="3" t="s">
        <v>1</v>
      </c>
    </row>
    <row r="8" spans="1:11" x14ac:dyDescent="0.3">
      <c r="A8" s="3" t="s">
        <v>4</v>
      </c>
      <c r="B8" s="3" t="s">
        <v>1</v>
      </c>
      <c r="D8" t="s">
        <v>32</v>
      </c>
      <c r="E8" t="s">
        <v>14</v>
      </c>
      <c r="F8" t="s">
        <v>22</v>
      </c>
    </row>
    <row r="9" spans="1:11" x14ac:dyDescent="0.3">
      <c r="A9" s="3" t="s">
        <v>4</v>
      </c>
      <c r="B9" s="3" t="s">
        <v>1</v>
      </c>
      <c r="D9" t="s">
        <v>15</v>
      </c>
      <c r="E9">
        <f>COUNTIFS(B2:B31,"p",A2:A31,"g")</f>
        <v>4</v>
      </c>
      <c r="F9">
        <f>COUNTIFS(B2:B31,"e",A2:A31,"g")</f>
        <v>7</v>
      </c>
      <c r="G9">
        <f>SUM(E9:F9)</f>
        <v>11</v>
      </c>
      <c r="H9">
        <f>G9/G16</f>
        <v>0.36666666666666664</v>
      </c>
    </row>
    <row r="10" spans="1:11" x14ac:dyDescent="0.3">
      <c r="A10" s="3" t="s">
        <v>3</v>
      </c>
      <c r="B10" s="3" t="s">
        <v>0</v>
      </c>
      <c r="D10" s="5" t="s">
        <v>16</v>
      </c>
      <c r="E10" s="5">
        <f>COUNTIFS(B2:B31,"p",A2:A31,"l")</f>
        <v>0</v>
      </c>
      <c r="F10" s="5">
        <f>COUNTIFS(B2:B31,"e",A2:A31,"l")</f>
        <v>0</v>
      </c>
      <c r="G10">
        <v>0</v>
      </c>
      <c r="H10">
        <v>0</v>
      </c>
    </row>
    <row r="11" spans="1:11" x14ac:dyDescent="0.3">
      <c r="A11" s="3" t="s">
        <v>4</v>
      </c>
      <c r="B11" s="3" t="s">
        <v>1</v>
      </c>
      <c r="D11" t="s">
        <v>17</v>
      </c>
      <c r="E11">
        <f>COUNTIFS(B2:B31,"p",A2:A31,"m")</f>
        <v>0</v>
      </c>
      <c r="F11">
        <f>COUNTIFS(B2:B31,"e",A2:A31,"m")</f>
        <v>11</v>
      </c>
      <c r="G11">
        <f t="shared" ref="G11:G15" si="0">SUM(E11:F11)</f>
        <v>11</v>
      </c>
      <c r="H11">
        <f>G11/G16</f>
        <v>0.36666666666666664</v>
      </c>
    </row>
    <row r="12" spans="1:11" x14ac:dyDescent="0.3">
      <c r="A12" s="3" t="s">
        <v>3</v>
      </c>
      <c r="B12" s="3" t="s">
        <v>1</v>
      </c>
      <c r="D12" s="5" t="s">
        <v>18</v>
      </c>
      <c r="E12" s="5">
        <f>COUNTIFS(B2:B31,"p",A2:A31,"p")</f>
        <v>0</v>
      </c>
      <c r="F12" s="5">
        <f>COUNTIFS(B2:B31,"e",A2:A31,"p")</f>
        <v>0</v>
      </c>
      <c r="G12">
        <v>0</v>
      </c>
      <c r="H12">
        <v>0</v>
      </c>
    </row>
    <row r="13" spans="1:11" x14ac:dyDescent="0.3">
      <c r="A13" s="3" t="s">
        <v>4</v>
      </c>
      <c r="B13" s="3" t="s">
        <v>1</v>
      </c>
      <c r="D13" t="s">
        <v>19</v>
      </c>
      <c r="E13">
        <f>COUNTIFS(B2:B31,"p",A2:A31,"u")</f>
        <v>5</v>
      </c>
      <c r="F13">
        <f>COUNTIFS(B2:B31,"e",A2:A31,"u")</f>
        <v>2</v>
      </c>
      <c r="G13">
        <f t="shared" si="0"/>
        <v>7</v>
      </c>
      <c r="H13">
        <f>G13/G16</f>
        <v>0.23333333333333334</v>
      </c>
    </row>
    <row r="14" spans="1:11" x14ac:dyDescent="0.3">
      <c r="A14" s="3" t="s">
        <v>3</v>
      </c>
      <c r="B14" s="3" t="s">
        <v>1</v>
      </c>
      <c r="D14" s="5" t="s">
        <v>20</v>
      </c>
      <c r="E14" s="5">
        <f>COUNTIFS(B2:B31,"p",A2:A31,"w")</f>
        <v>0</v>
      </c>
      <c r="F14" s="5">
        <f>COUNTIFS(B2:B31,"e",A2:A31,"w")</f>
        <v>0</v>
      </c>
      <c r="G14">
        <v>0</v>
      </c>
      <c r="H14">
        <v>0</v>
      </c>
    </row>
    <row r="15" spans="1:11" x14ac:dyDescent="0.3">
      <c r="A15" s="3" t="s">
        <v>2</v>
      </c>
      <c r="B15" s="3" t="s">
        <v>0</v>
      </c>
      <c r="D15" t="s">
        <v>21</v>
      </c>
      <c r="E15">
        <f>COUNTIFS(B2:B31,"p",A2:A31,"d")</f>
        <v>0</v>
      </c>
      <c r="F15">
        <f>COUNTIFS(B2:B31,"e",A2:A31,"d")</f>
        <v>1</v>
      </c>
      <c r="G15">
        <f t="shared" si="0"/>
        <v>1</v>
      </c>
      <c r="H15">
        <f>G15/G16</f>
        <v>3.3333333333333333E-2</v>
      </c>
    </row>
    <row r="16" spans="1:11" x14ac:dyDescent="0.3">
      <c r="A16" s="3" t="s">
        <v>3</v>
      </c>
      <c r="B16" s="3" t="s">
        <v>1</v>
      </c>
      <c r="G16">
        <f>SUM(G9:G15)</f>
        <v>30</v>
      </c>
      <c r="H16">
        <f>SUM(H9:H15)</f>
        <v>0.99999999999999989</v>
      </c>
    </row>
    <row r="17" spans="1:11" x14ac:dyDescent="0.3">
      <c r="A17" s="3" t="s">
        <v>2</v>
      </c>
      <c r="B17" s="3" t="s">
        <v>1</v>
      </c>
    </row>
    <row r="18" spans="1:11" x14ac:dyDescent="0.3">
      <c r="A18" s="3" t="s">
        <v>3</v>
      </c>
      <c r="B18" s="3" t="s">
        <v>1</v>
      </c>
    </row>
    <row r="19" spans="1:11" x14ac:dyDescent="0.3">
      <c r="A19" s="3" t="s">
        <v>3</v>
      </c>
      <c r="B19" s="3" t="s">
        <v>0</v>
      </c>
      <c r="D19" t="s">
        <v>29</v>
      </c>
      <c r="F19" t="s">
        <v>27</v>
      </c>
      <c r="G19" t="s">
        <v>28</v>
      </c>
      <c r="I19" t="s">
        <v>30</v>
      </c>
      <c r="J19" t="s">
        <v>27</v>
      </c>
      <c r="K19" t="s">
        <v>28</v>
      </c>
    </row>
    <row r="20" spans="1:11" x14ac:dyDescent="0.3">
      <c r="A20" s="3" t="s">
        <v>2</v>
      </c>
      <c r="B20" s="3" t="s">
        <v>0</v>
      </c>
      <c r="D20" t="s">
        <v>15</v>
      </c>
      <c r="E20" s="6">
        <f>E9/G9</f>
        <v>0.36363636363636365</v>
      </c>
      <c r="F20" s="6">
        <f>LOG10(E9/G9)</f>
        <v>-0.43933269383026263</v>
      </c>
      <c r="G20">
        <f>F20/H5</f>
        <v>-1.4594316186372971</v>
      </c>
      <c r="I20">
        <f>F9/G9</f>
        <v>0.63636363636363635</v>
      </c>
      <c r="J20">
        <f>LOG10(F9/G9)</f>
        <v>-0.19629464514396822</v>
      </c>
      <c r="K20">
        <f>J20/H5</f>
        <v>-0.65207669657969314</v>
      </c>
    </row>
    <row r="21" spans="1:11" x14ac:dyDescent="0.3">
      <c r="A21" s="3" t="s">
        <v>2</v>
      </c>
      <c r="B21" s="3" t="s">
        <v>0</v>
      </c>
      <c r="D21" t="s">
        <v>17</v>
      </c>
      <c r="E21">
        <v>0</v>
      </c>
      <c r="I21">
        <f>F11/G11</f>
        <v>1</v>
      </c>
      <c r="J21">
        <v>0</v>
      </c>
    </row>
    <row r="22" spans="1:11" x14ac:dyDescent="0.3">
      <c r="A22" s="3" t="s">
        <v>4</v>
      </c>
      <c r="B22" s="3" t="s">
        <v>1</v>
      </c>
      <c r="D22" t="s">
        <v>19</v>
      </c>
      <c r="E22" s="6">
        <f>E13/G13</f>
        <v>0.7142857142857143</v>
      </c>
      <c r="F22" s="6">
        <f>LOG10(E13/G13)</f>
        <v>-0.14612803567823801</v>
      </c>
      <c r="G22">
        <f>F22/H5</f>
        <v>-0.48542682717024171</v>
      </c>
      <c r="I22">
        <f>F13/G13</f>
        <v>0.2857142857142857</v>
      </c>
      <c r="J22">
        <f>LOG10(F13/G13)</f>
        <v>-0.54406804435027567</v>
      </c>
      <c r="K22">
        <f>J22/H5</f>
        <v>-1.8073549220576042</v>
      </c>
    </row>
    <row r="23" spans="1:11" x14ac:dyDescent="0.3">
      <c r="A23" s="3" t="s">
        <v>3</v>
      </c>
      <c r="B23" s="3" t="s">
        <v>0</v>
      </c>
      <c r="D23" t="s">
        <v>21</v>
      </c>
      <c r="E23">
        <v>0</v>
      </c>
      <c r="I23">
        <v>1</v>
      </c>
      <c r="J23">
        <v>0</v>
      </c>
    </row>
    <row r="24" spans="1:11" x14ac:dyDescent="0.3">
      <c r="A24" s="3" t="s">
        <v>4</v>
      </c>
      <c r="B24" s="3" t="s">
        <v>1</v>
      </c>
      <c r="D24" s="6"/>
      <c r="E24" s="6"/>
      <c r="F24" s="6"/>
    </row>
    <row r="25" spans="1:11" x14ac:dyDescent="0.3">
      <c r="A25" s="3" t="s">
        <v>4</v>
      </c>
      <c r="B25" s="3" t="s">
        <v>1</v>
      </c>
    </row>
    <row r="26" spans="1:11" x14ac:dyDescent="0.3">
      <c r="A26" s="3" t="s">
        <v>4</v>
      </c>
      <c r="B26" s="3" t="s">
        <v>1</v>
      </c>
    </row>
    <row r="27" spans="1:11" x14ac:dyDescent="0.3">
      <c r="A27" s="3" t="s">
        <v>3</v>
      </c>
      <c r="B27" s="3" t="s">
        <v>0</v>
      </c>
      <c r="D27" t="s">
        <v>23</v>
      </c>
      <c r="F27">
        <f>-F3*K3-F4*K4</f>
        <v>0.8812908992306927</v>
      </c>
      <c r="H27" t="s">
        <v>26</v>
      </c>
      <c r="J27">
        <f>H9*(-(E20*G20)-(I20*K20))+H11*(0)+H13*(-(E22*G22)-(I22*K22))+H15*(0)</f>
        <v>0.54813691101911521</v>
      </c>
    </row>
    <row r="28" spans="1:11" x14ac:dyDescent="0.3">
      <c r="A28" s="3" t="s">
        <v>4</v>
      </c>
      <c r="B28" s="3" t="s">
        <v>1</v>
      </c>
    </row>
    <row r="29" spans="1:11" x14ac:dyDescent="0.3">
      <c r="A29" s="3" t="s">
        <v>4</v>
      </c>
      <c r="B29" s="3" t="s">
        <v>1</v>
      </c>
    </row>
    <row r="30" spans="1:11" x14ac:dyDescent="0.3">
      <c r="A30" s="3" t="s">
        <v>2</v>
      </c>
      <c r="B30" s="3" t="s">
        <v>1</v>
      </c>
      <c r="D30" t="s">
        <v>31</v>
      </c>
      <c r="F30">
        <f>F27-J27</f>
        <v>0.33315398821157749</v>
      </c>
    </row>
    <row r="31" spans="1:11" x14ac:dyDescent="0.3">
      <c r="A31" s="3" t="s">
        <v>5</v>
      </c>
      <c r="B31" s="3" t="s"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U P 4 r y K s A A A D 3 A A A A E g A A A E N v b m Z p Z y 9 Q Y W N r Y W d l L n h t b I S P s Q 6 C M B i E d x P f g X S n L X U j P 2 V w c J H E a G J c G 2 i g s b S G F s u 7 O f h I v o I Q R d 0 c 7 + 5 L 7 u 5 x u 0 M + t D q 6 y s 4 p a z K U Y I o i 5 4 W p h L Z G Z s h Y l P P l A n a i P I t a R i N t X D q 4 K k O N 9 5 e U k B A C D i t s u 5 o w S h N y K r a H s p G t Q B 9 Y / Y d j Z a b a U i I O x 9 c a z n B C G W Z 0 H A V k N q F Q 5 g u w M Z v S H x P W v f Z 9 J 7 n U 8 W Y P Z J Z A 3 h / 4 E w A A / / 8 D A F B L A w Q U A A I A C A A A A C E A c v x + d V U B A A C T A w A A E w A A A E Z v c m 1 1 b G F z L 1 N l Y 3 R p b 2 4 x L m 2 E k k 9 L w z A U w O + F f o c Q L x u U Y j r n v 9 G L n d 4 U Z b t Z D 7 G N M 9 I m o 0 n F M Q a K 7 u j B b + A X U B A R D z v s G y R f y U A Z o v I w l 7 z 3 y w v v / U g U y z S X A g 2 a n f R 8 z / f U J a 1 Y j u i I V j y r V c H G X G q K Y l Q w 7 X v I L f N s 7 8 z S v J i F + b B z e 2 8 + 3 W m i r s O + z O q S C d 0 6 4 A U L E y m 0 S 1 Q L J 7 v p I V W a V e l e P z 2 u 5 J X r p 1 Z B J / 3 V K s y p p r g d n P Z Z w U v u r s U 4 w A F K Z F G X Q s V R J 0 D 7 I p M 5 F 6 O Y R F 2 X n t R S s 4 G e F C z + D s M j K d h Z O 2 i G X s P m y Q 2 8 M G / m 3 b w i + 2 A f 7 a 1 Z 2 j l 2 w w / p u a s f V l S o C 1 m V T a f h Z M x U 6 6 9 s M J 3 i p o K 4 q b S r Q p r d 6 F m A V j w C e A f g G w D v A n w T 4 F s A 3 w b 4 D s D J O n Q A G R N I m U D O B J I m k D W B t A n k T S B x A p l H k H k E v j V k H v 0 0 n 7 V 9 j 4 v / / m L v C w A A / / 8 D A F B L A Q I t A B Q A B g A I A A A A I Q A q 3 a p A 0 g A A A D c B A A A T A A A A A A A A A A A A A A A A A A A A A A B b Q 2 9 u d G V u d F 9 U e X B l c 1 0 u e G 1 s U E s B A i 0 A F A A C A A g A A A A h A F D + K 8 i r A A A A 9 w A A A B I A A A A A A A A A A A A A A A A A C w M A A E N v b m Z p Z y 9 Q Y W N r Y W d l L n h t b F B L A Q I t A B Q A A g A I A A A A I Q B y / H 5 1 V Q E A A J M D A A A T A A A A A A A A A A A A A A A A A O Y D A A B G b 3 J t d W x h c y 9 T Z W N 0 a W 9 u M S 5 t U E s F B g A A A A A D A A M A w g A A A G w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F g A A A A A A A D E W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Y W d h c m l j d X N s Z X B p b 3 R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1 Q x O T o x M D o z M S 4 4 O T c w N T A 3 W i I v P j x F b n R y e S B U e X B l P S J G a W x s Q 2 9 s d W 1 u V H l w Z X M i I F Z h b H V l P S J z Q m d Z R 0 J n W U d C Z 1 l H Q m d Z R 0 J n W U d C Z 1 l H Q m d Z R 0 J n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2 F y a W N 1 c 2 x l c G l v d G E v Q X V 0 b 1 J l b W 9 2 Z W R D b 2 x 1 b W 5 z M S 5 7 Q 2 9 s d W 1 u M S w w f S Z x d W 9 0 O y w m c X V v d D t T Z W N 0 a W 9 u M S 9 h Z 2 F y a W N 1 c 2 x l c G l v d G E v Q X V 0 b 1 J l b W 9 2 Z W R D b 2 x 1 b W 5 z M S 5 7 Q 2 9 s d W 1 u M i w x f S Z x d W 9 0 O y w m c X V v d D t T Z W N 0 a W 9 u M S 9 h Z 2 F y a W N 1 c 2 x l c G l v d G E v Q X V 0 b 1 J l b W 9 2 Z W R D b 2 x 1 b W 5 z M S 5 7 Q 2 9 s d W 1 u M y w y f S Z x d W 9 0 O y w m c X V v d D t T Z W N 0 a W 9 u M S 9 h Z 2 F y a W N 1 c 2 x l c G l v d G E v Q X V 0 b 1 J l b W 9 2 Z W R D b 2 x 1 b W 5 z M S 5 7 Q 2 9 s d W 1 u N C w z f S Z x d W 9 0 O y w m c X V v d D t T Z W N 0 a W 9 u M S 9 h Z 2 F y a W N 1 c 2 x l c G l v d G E v Q X V 0 b 1 J l b W 9 2 Z W R D b 2 x 1 b W 5 z M S 5 7 Q 2 9 s d W 1 u N S w 0 f S Z x d W 9 0 O y w m c X V v d D t T Z W N 0 a W 9 u M S 9 h Z 2 F y a W N 1 c 2 x l c G l v d G E v Q X V 0 b 1 J l b W 9 2 Z W R D b 2 x 1 b W 5 z M S 5 7 Q 2 9 s d W 1 u N i w 1 f S Z x d W 9 0 O y w m c X V v d D t T Z W N 0 a W 9 u M S 9 h Z 2 F y a W N 1 c 2 x l c G l v d G E v Q X V 0 b 1 J l b W 9 2 Z W R D b 2 x 1 b W 5 z M S 5 7 Q 2 9 s d W 1 u N y w 2 f S Z x d W 9 0 O y w m c X V v d D t T Z W N 0 a W 9 u M S 9 h Z 2 F y a W N 1 c 2 x l c G l v d G E v Q X V 0 b 1 J l b W 9 2 Z W R D b 2 x 1 b W 5 z M S 5 7 Q 2 9 s d W 1 u O C w 3 f S Z x d W 9 0 O y w m c X V v d D t T Z W N 0 a W 9 u M S 9 h Z 2 F y a W N 1 c 2 x l c G l v d G E v Q X V 0 b 1 J l b W 9 2 Z W R D b 2 x 1 b W 5 z M S 5 7 Q 2 9 s d W 1 u O S w 4 f S Z x d W 9 0 O y w m c X V v d D t T Z W N 0 a W 9 u M S 9 h Z 2 F y a W N 1 c 2 x l c G l v d G E v Q X V 0 b 1 J l b W 9 2 Z W R D b 2 x 1 b W 5 z M S 5 7 Q 2 9 s d W 1 u M T A s O X 0 m c X V v d D s s J n F 1 b 3 Q 7 U 2 V j d G l v b j E v Y W d h c m l j d X N s Z X B p b 3 R h L 0 F 1 d G 9 S Z W 1 v d m V k Q 2 9 s d W 1 u c z E u e 0 N v b H V t b j E x L D E w f S Z x d W 9 0 O y w m c X V v d D t T Z W N 0 a W 9 u M S 9 h Z 2 F y a W N 1 c 2 x l c G l v d G E v Q X V 0 b 1 J l b W 9 2 Z W R D b 2 x 1 b W 5 z M S 5 7 Q 2 9 s d W 1 u M T I s M T F 9 J n F 1 b 3 Q 7 L C Z x d W 9 0 O 1 N l Y 3 R p b 2 4 x L 2 F n Y X J p Y 3 V z b G V w a W 9 0 Y S 9 B d X R v U m V t b 3 Z l Z E N v b H V t b n M x L n t D b 2 x 1 b W 4 x M y w x M n 0 m c X V v d D s s J n F 1 b 3 Q 7 U 2 V j d G l v b j E v Y W d h c m l j d X N s Z X B p b 3 R h L 0 F 1 d G 9 S Z W 1 v d m V k Q 2 9 s d W 1 u c z E u e 0 N v b H V t b j E 0 L D E z f S Z x d W 9 0 O y w m c X V v d D t T Z W N 0 a W 9 u M S 9 h Z 2 F y a W N 1 c 2 x l c G l v d G E v Q X V 0 b 1 J l b W 9 2 Z W R D b 2 x 1 b W 5 z M S 5 7 Q 2 9 s d W 1 u M T U s M T R 9 J n F 1 b 3 Q 7 L C Z x d W 9 0 O 1 N l Y 3 R p b 2 4 x L 2 F n Y X J p Y 3 V z b G V w a W 9 0 Y S 9 B d X R v U m V t b 3 Z l Z E N v b H V t b n M x L n t D b 2 x 1 b W 4 x N i w x N X 0 m c X V v d D s s J n F 1 b 3 Q 7 U 2 V j d G l v b j E v Y W d h c m l j d X N s Z X B p b 3 R h L 0 F 1 d G 9 S Z W 1 v d m V k Q 2 9 s d W 1 u c z E u e 0 N v b H V t b j E 3 L D E 2 f S Z x d W 9 0 O y w m c X V v d D t T Z W N 0 a W 9 u M S 9 h Z 2 F y a W N 1 c 2 x l c G l v d G E v Q X V 0 b 1 J l b W 9 2 Z W R D b 2 x 1 b W 5 z M S 5 7 Q 2 9 s d W 1 u M T g s M T d 9 J n F 1 b 3 Q 7 L C Z x d W 9 0 O 1 N l Y 3 R p b 2 4 x L 2 F n Y X J p Y 3 V z b G V w a W 9 0 Y S 9 B d X R v U m V t b 3 Z l Z E N v b H V t b n M x L n t D b 2 x 1 b W 4 x O S w x O H 0 m c X V v d D s s J n F 1 b 3 Q 7 U 2 V j d G l v b j E v Y W d h c m l j d X N s Z X B p b 3 R h L 0 F 1 d G 9 S Z W 1 v d m V k Q 2 9 s d W 1 u c z E u e 0 N v b H V t b j I w L D E 5 f S Z x d W 9 0 O y w m c X V v d D t T Z W N 0 a W 9 u M S 9 h Z 2 F y a W N 1 c 2 x l c G l v d G E v Q X V 0 b 1 J l b W 9 2 Z W R D b 2 x 1 b W 5 z M S 5 7 Q 2 9 s d W 1 u M j E s M j B 9 J n F 1 b 3 Q 7 L C Z x d W 9 0 O 1 N l Y 3 R p b 2 4 x L 2 F n Y X J p Y 3 V z b G V w a W 9 0 Y S 9 B d X R v U m V t b 3 Z l Z E N v b H V t b n M x L n t D b 2 x 1 b W 4 y M i w y M X 0 m c X V v d D s s J n F 1 b 3 Q 7 U 2 V j d G l v b j E v Y W d h c m l j d X N s Z X B p b 3 R h L 0 F 1 d G 9 S Z W 1 v d m V k Q 2 9 s d W 1 u c z E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W d h c m l j d X N s Z X B p b 3 R h L 0 F 1 d G 9 S Z W 1 v d m V k Q 2 9 s d W 1 u c z E u e 0 N v b H V t b j E s M H 0 m c X V v d D s s J n F 1 b 3 Q 7 U 2 V j d G l v b j E v Y W d h c m l j d X N s Z X B p b 3 R h L 0 F 1 d G 9 S Z W 1 v d m V k Q 2 9 s d W 1 u c z E u e 0 N v b H V t b j I s M X 0 m c X V v d D s s J n F 1 b 3 Q 7 U 2 V j d G l v b j E v Y W d h c m l j d X N s Z X B p b 3 R h L 0 F 1 d G 9 S Z W 1 v d m V k Q 2 9 s d W 1 u c z E u e 0 N v b H V t b j M s M n 0 m c X V v d D s s J n F 1 b 3 Q 7 U 2 V j d G l v b j E v Y W d h c m l j d X N s Z X B p b 3 R h L 0 F 1 d G 9 S Z W 1 v d m V k Q 2 9 s d W 1 u c z E u e 0 N v b H V t b j Q s M 3 0 m c X V v d D s s J n F 1 b 3 Q 7 U 2 V j d G l v b j E v Y W d h c m l j d X N s Z X B p b 3 R h L 0 F 1 d G 9 S Z W 1 v d m V k Q 2 9 s d W 1 u c z E u e 0 N v b H V t b j U s N H 0 m c X V v d D s s J n F 1 b 3 Q 7 U 2 V j d G l v b j E v Y W d h c m l j d X N s Z X B p b 3 R h L 0 F 1 d G 9 S Z W 1 v d m V k Q 2 9 s d W 1 u c z E u e 0 N v b H V t b j Y s N X 0 m c X V v d D s s J n F 1 b 3 Q 7 U 2 V j d G l v b j E v Y W d h c m l j d X N s Z X B p b 3 R h L 0 F 1 d G 9 S Z W 1 v d m V k Q 2 9 s d W 1 u c z E u e 0 N v b H V t b j c s N n 0 m c X V v d D s s J n F 1 b 3 Q 7 U 2 V j d G l v b j E v Y W d h c m l j d X N s Z X B p b 3 R h L 0 F 1 d G 9 S Z W 1 v d m V k Q 2 9 s d W 1 u c z E u e 0 N v b H V t b j g s N 3 0 m c X V v d D s s J n F 1 b 3 Q 7 U 2 V j d G l v b j E v Y W d h c m l j d X N s Z X B p b 3 R h L 0 F 1 d G 9 S Z W 1 v d m V k Q 2 9 s d W 1 u c z E u e 0 N v b H V t b j k s O H 0 m c X V v d D s s J n F 1 b 3 Q 7 U 2 V j d G l v b j E v Y W d h c m l j d X N s Z X B p b 3 R h L 0 F 1 d G 9 S Z W 1 v d m V k Q 2 9 s d W 1 u c z E u e 0 N v b H V t b j E w L D l 9 J n F 1 b 3 Q 7 L C Z x d W 9 0 O 1 N l Y 3 R p b 2 4 x L 2 F n Y X J p Y 3 V z b G V w a W 9 0 Y S 9 B d X R v U m V t b 3 Z l Z E N v b H V t b n M x L n t D b 2 x 1 b W 4 x M S w x M H 0 m c X V v d D s s J n F 1 b 3 Q 7 U 2 V j d G l v b j E v Y W d h c m l j d X N s Z X B p b 3 R h L 0 F 1 d G 9 S Z W 1 v d m V k Q 2 9 s d W 1 u c z E u e 0 N v b H V t b j E y L D E x f S Z x d W 9 0 O y w m c X V v d D t T Z W N 0 a W 9 u M S 9 h Z 2 F y a W N 1 c 2 x l c G l v d G E v Q X V 0 b 1 J l b W 9 2 Z W R D b 2 x 1 b W 5 z M S 5 7 Q 2 9 s d W 1 u M T M s M T J 9 J n F 1 b 3 Q 7 L C Z x d W 9 0 O 1 N l Y 3 R p b 2 4 x L 2 F n Y X J p Y 3 V z b G V w a W 9 0 Y S 9 B d X R v U m V t b 3 Z l Z E N v b H V t b n M x L n t D b 2 x 1 b W 4 x N C w x M 3 0 m c X V v d D s s J n F 1 b 3 Q 7 U 2 V j d G l v b j E v Y W d h c m l j d X N s Z X B p b 3 R h L 0 F 1 d G 9 S Z W 1 v d m V k Q 2 9 s d W 1 u c z E u e 0 N v b H V t b j E 1 L D E 0 f S Z x d W 9 0 O y w m c X V v d D t T Z W N 0 a W 9 u M S 9 h Z 2 F y a W N 1 c 2 x l c G l v d G E v Q X V 0 b 1 J l b W 9 2 Z W R D b 2 x 1 b W 5 z M S 5 7 Q 2 9 s d W 1 u M T Y s M T V 9 J n F 1 b 3 Q 7 L C Z x d W 9 0 O 1 N l Y 3 R p b 2 4 x L 2 F n Y X J p Y 3 V z b G V w a W 9 0 Y S 9 B d X R v U m V t b 3 Z l Z E N v b H V t b n M x L n t D b 2 x 1 b W 4 x N y w x N n 0 m c X V v d D s s J n F 1 b 3 Q 7 U 2 V j d G l v b j E v Y W d h c m l j d X N s Z X B p b 3 R h L 0 F 1 d G 9 S Z W 1 v d m V k Q 2 9 s d W 1 u c z E u e 0 N v b H V t b j E 4 L D E 3 f S Z x d W 9 0 O y w m c X V v d D t T Z W N 0 a W 9 u M S 9 h Z 2 F y a W N 1 c 2 x l c G l v d G E v Q X V 0 b 1 J l b W 9 2 Z W R D b 2 x 1 b W 5 z M S 5 7 Q 2 9 s d W 1 u M T k s M T h 9 J n F 1 b 3 Q 7 L C Z x d W 9 0 O 1 N l Y 3 R p b 2 4 x L 2 F n Y X J p Y 3 V z b G V w a W 9 0 Y S 9 B d X R v U m V t b 3 Z l Z E N v b H V t b n M x L n t D b 2 x 1 b W 4 y M C w x O X 0 m c X V v d D s s J n F 1 b 3 Q 7 U 2 V j d G l v b j E v Y W d h c m l j d X N s Z X B p b 3 R h L 0 F 1 d G 9 S Z W 1 v d m V k Q 2 9 s d W 1 u c z E u e 0 N v b H V t b j I x L D I w f S Z x d W 9 0 O y w m c X V v d D t T Z W N 0 a W 9 u M S 9 h Z 2 F y a W N 1 c 2 x l c G l v d G E v Q X V 0 b 1 J l b W 9 2 Z W R D b 2 x 1 b W 5 z M S 5 7 Q 2 9 s d W 1 u M j I s M j F 9 J n F 1 b 3 Q 7 L C Z x d W 9 0 O 1 N l Y 3 R p b 2 4 x L 2 F n Y X J p Y 3 V z b G V w a W 9 0 Y S 9 B d X R v U m V t b 3 Z l Z E N v b H V t b n M x L n t D b 2 x 1 b W 4 y M y w y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F n Y X J p Y 3 V z b G V w a W 9 0 Y S 8 l Q 0 U l Q T A l Q 0 Y l O D E l Q 0 U l Q k Y l Q 0 U l Q U Q l Q 0 U l Q k I l Q 0 U l Q j U l Q 0 Y l O D U l Q 0 Y l O D M l Q 0 U l Q j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n Y X J p Y 3 V z b G V w a W 9 0 Y S 8 l Q 0 U l O T E l Q 0 U l Q k I l Q 0 U l Q k I l Q 0 U l Q j E l Q 0 U l Q j M l Q 0 U l Q U U l M j A l Q 0 Y l O D Q l Q 0 Y l O E Q l Q 0 Y l O D A l Q 0 U l Q k Y l Q 0 Y l O D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W l o O q p A n 5 L g r w L t j l x A P g A A A A A A g A A A A A A E G Y A A A A B A A A g A A A A F V x p C Z y q a Y b x G g 8 M r g j / c x y a U n t W q Y Z B r j q E q Y k d B o Q A A A A A D o A A A A A C A A A g A A A A 2 1 e j C i C F 2 i Y + G y J q 0 z D A G T T i m p o q p f l P k y b l P v 8 9 k J l Q A A A A 9 G d p s 5 t e M n V B K F x n 6 X S t V B r o 3 y f + y h p 1 I V T 2 I t V j e A S z k P A V 3 P h B 0 K T S G x t B X h G k R 1 k f C 4 E n g v n 7 K c d 8 7 C 5 1 Y 0 B d 0 R h m m 0 9 c 5 u O P n f Y H Q l 9 A A A A A A 7 y h 8 i / 2 s G b H d e C z R 1 n j K T O s t K w I V w y + O 7 R F S g A T c F z l Z n K F 2 f l J L + f f d + q P N Y P G K N A 9 Q 7 t n B Z i X u Z y x l f 0 m 3 w = = < / D a t a M a s h u p > 
</file>

<file path=customXml/itemProps1.xml><?xml version="1.0" encoding="utf-8"?>
<ds:datastoreItem xmlns:ds="http://schemas.openxmlformats.org/officeDocument/2006/customXml" ds:itemID="{DDACBEB9-4308-4A1E-8523-0414FF45B3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2023-01-27T19:06:12Z</dcterms:created>
  <dcterms:modified xsi:type="dcterms:W3CDTF">2023-02-01T23:25:59Z</dcterms:modified>
</cp:coreProperties>
</file>